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604F0E4C-9D1D-461E-BDC0-3F7E003791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JMS SHEDULE OF WORKS" sheetId="6" r:id="rId1"/>
    <sheet name="BUILDUPS" sheetId="4" r:id="rId2"/>
    <sheet name="DOOR SCHEDULE" sheetId="8" r:id="rId3"/>
    <sheet name="FRAME BUILDUPS" sheetId="11" r:id="rId4"/>
    <sheet name="LAMINATE" sheetId="9" r:id="rId5"/>
    <sheet name="VENEER" sheetId="10" r:id="rId6"/>
    <sheet name="ADD ORDERS" sheetId="5" r:id="rId7"/>
    <sheet name="RTFI" sheetId="7" r:id="rId8"/>
  </sheets>
  <definedNames>
    <definedName name="_xlnm._FilterDatabase" localSheetId="1" hidden="1">BUILDUPS!$A$6:$M$3281</definedName>
    <definedName name="_xlnm._FilterDatabase" localSheetId="2" hidden="1">'DOOR SCHEDULE'!$A$11:$AP$379</definedName>
    <definedName name="_xlnm._FilterDatabase" localSheetId="0" hidden="1">'JMS SHEDULE OF WORKS'!$A$2:$Y$105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85" i="4" l="1"/>
  <c r="I146" i="4"/>
  <c r="I3261" i="4" l="1"/>
  <c r="F3260" i="4"/>
  <c r="I3260" i="4" s="1"/>
  <c r="F3259" i="4"/>
  <c r="I3259" i="4" s="1"/>
  <c r="F3258" i="4"/>
  <c r="I3258" i="4" s="1"/>
  <c r="G3209" i="4"/>
  <c r="I3208" i="4"/>
  <c r="I3207" i="4"/>
  <c r="I3206" i="4"/>
  <c r="F3189" i="4"/>
  <c r="I3189" i="4" s="1"/>
  <c r="G3201" i="4"/>
  <c r="F3193" i="4"/>
  <c r="I3193" i="4" s="1"/>
  <c r="I3192" i="4"/>
  <c r="F3192" i="4"/>
  <c r="F3191" i="4"/>
  <c r="I3191" i="4" s="1"/>
  <c r="G3167" i="4"/>
  <c r="I3197" i="4"/>
  <c r="F3188" i="4"/>
  <c r="I3188" i="4" s="1"/>
  <c r="G3177" i="4"/>
  <c r="G3175" i="4"/>
  <c r="I3175" i="4" s="1"/>
  <c r="I3174" i="4"/>
  <c r="F3158" i="4"/>
  <c r="I3158" i="4" s="1"/>
  <c r="F3157" i="4"/>
  <c r="I3157" i="4" s="1"/>
  <c r="H3164" i="4"/>
  <c r="H3130" i="4"/>
  <c r="G3042" i="4"/>
  <c r="H3034" i="4"/>
  <c r="I3011" i="4"/>
  <c r="I3010" i="4"/>
  <c r="G3009" i="4"/>
  <c r="G3008" i="4"/>
  <c r="G3003" i="4"/>
  <c r="G3013" i="4" s="1"/>
  <c r="F2994" i="4"/>
  <c r="I2994" i="4" s="1"/>
  <c r="F2993" i="4"/>
  <c r="I2993" i="4" s="1"/>
  <c r="F2992" i="4"/>
  <c r="I2992" i="4" s="1"/>
  <c r="I2916" i="4"/>
  <c r="I2915" i="4"/>
  <c r="G2914" i="4"/>
  <c r="M2914" i="4" s="1"/>
  <c r="M2918" i="4" s="1"/>
  <c r="G2913" i="4"/>
  <c r="L2913" i="4" s="1"/>
  <c r="I2911" i="4"/>
  <c r="I2910" i="4"/>
  <c r="I2909" i="4"/>
  <c r="I2908" i="4"/>
  <c r="I2907" i="4"/>
  <c r="I2906" i="4"/>
  <c r="G2905" i="4"/>
  <c r="I2905" i="4" s="1"/>
  <c r="F2904" i="4"/>
  <c r="G2904" i="4" s="1"/>
  <c r="F2903" i="4"/>
  <c r="G2903" i="4" s="1"/>
  <c r="I2903" i="4" s="1"/>
  <c r="I2902" i="4"/>
  <c r="I2900" i="4"/>
  <c r="I2899" i="4"/>
  <c r="I2898" i="4"/>
  <c r="I2897" i="4"/>
  <c r="I2896" i="4"/>
  <c r="I2895" i="4"/>
  <c r="F2894" i="4"/>
  <c r="I2894" i="4" s="1"/>
  <c r="F2893" i="4"/>
  <c r="I2893" i="4" s="1"/>
  <c r="F2892" i="4"/>
  <c r="I2892" i="4" s="1"/>
  <c r="F2891" i="4"/>
  <c r="I2891" i="4" s="1"/>
  <c r="F2890" i="4"/>
  <c r="I2890" i="4" s="1"/>
  <c r="F2889" i="4"/>
  <c r="I2889" i="4" s="1"/>
  <c r="F2888" i="4"/>
  <c r="I2888" i="4" s="1"/>
  <c r="F2887" i="4"/>
  <c r="I2887" i="4" s="1"/>
  <c r="L2915" i="4"/>
  <c r="F2885" i="4"/>
  <c r="I2933" i="4"/>
  <c r="I2932" i="4"/>
  <c r="F2928" i="4"/>
  <c r="I2928" i="4" s="1"/>
  <c r="F2927" i="4"/>
  <c r="I2927" i="4" s="1"/>
  <c r="F2926" i="4"/>
  <c r="I2926" i="4" s="1"/>
  <c r="F2925" i="4"/>
  <c r="I2925" i="4" s="1"/>
  <c r="F2924" i="4"/>
  <c r="I2924" i="4" s="1"/>
  <c r="F2859" i="4"/>
  <c r="I2859" i="4" s="1"/>
  <c r="F2858" i="4"/>
  <c r="I2858" i="4" s="1"/>
  <c r="I2914" i="4" l="1"/>
  <c r="I2913" i="4"/>
  <c r="H2901" i="4"/>
  <c r="I2901" i="4" s="1"/>
  <c r="I2904" i="4"/>
  <c r="G2912" i="4"/>
  <c r="K2912" i="4" s="1"/>
  <c r="K2918" i="4" s="1"/>
  <c r="L2918" i="4"/>
  <c r="G2918" i="4" l="1"/>
  <c r="I2912" i="4"/>
  <c r="H2917" i="4" s="1"/>
  <c r="I2917" i="4" s="1"/>
  <c r="I2918" i="4" s="1"/>
  <c r="I2720" i="4"/>
  <c r="L2719" i="4"/>
  <c r="I2719" i="4"/>
  <c r="G2717" i="4"/>
  <c r="I2717" i="4" s="1"/>
  <c r="I2715" i="4"/>
  <c r="G2714" i="4"/>
  <c r="G2718" i="4" s="1"/>
  <c r="I2713" i="4"/>
  <c r="I2712" i="4"/>
  <c r="I2711" i="4"/>
  <c r="G2709" i="4"/>
  <c r="I2709" i="4" s="1"/>
  <c r="F2708" i="4"/>
  <c r="G2708" i="4" s="1"/>
  <c r="I2708" i="4" s="1"/>
  <c r="F2707" i="4"/>
  <c r="G2707" i="4" s="1"/>
  <c r="G2706" i="4"/>
  <c r="I2706" i="4" s="1"/>
  <c r="I2704" i="4"/>
  <c r="I2703" i="4"/>
  <c r="I2702" i="4"/>
  <c r="I2701" i="4"/>
  <c r="I2700" i="4"/>
  <c r="I2699" i="4"/>
  <c r="F2698" i="4"/>
  <c r="I2698" i="4" s="1"/>
  <c r="F2697" i="4"/>
  <c r="I2697" i="4" s="1"/>
  <c r="F2696" i="4"/>
  <c r="I2696" i="4" s="1"/>
  <c r="F2695" i="4"/>
  <c r="I2695" i="4" s="1"/>
  <c r="F2694" i="4"/>
  <c r="I2694" i="4" s="1"/>
  <c r="F2693" i="4"/>
  <c r="I2693" i="4" s="1"/>
  <c r="G2682" i="4"/>
  <c r="G2674" i="4"/>
  <c r="G2615" i="4"/>
  <c r="G2610" i="4"/>
  <c r="G2618" i="4" s="1"/>
  <c r="X123" i="10"/>
  <c r="W123" i="10"/>
  <c r="W122" i="10"/>
  <c r="W121" i="10"/>
  <c r="V122" i="10"/>
  <c r="V121" i="10"/>
  <c r="H2574" i="4"/>
  <c r="J2918" i="4" l="1"/>
  <c r="L2717" i="4"/>
  <c r="H2705" i="4"/>
  <c r="I2705" i="4" s="1"/>
  <c r="L2722" i="4"/>
  <c r="M2718" i="4"/>
  <c r="M2722" i="4" s="1"/>
  <c r="I2718" i="4"/>
  <c r="I2707" i="4"/>
  <c r="I2714" i="4"/>
  <c r="G2710" i="4"/>
  <c r="I2710" i="4" s="1"/>
  <c r="G2552" i="4"/>
  <c r="G2551" i="4"/>
  <c r="G2520" i="4"/>
  <c r="G2519" i="4"/>
  <c r="H2542" i="4"/>
  <c r="I2542" i="4" s="1"/>
  <c r="I2543" i="4"/>
  <c r="I2539" i="4"/>
  <c r="G2534" i="4"/>
  <c r="F2534" i="4"/>
  <c r="G2533" i="4"/>
  <c r="F2533" i="4"/>
  <c r="I2533" i="4" s="1"/>
  <c r="H2510" i="4"/>
  <c r="I2510" i="4" s="1"/>
  <c r="I2511" i="4"/>
  <c r="I2507" i="4"/>
  <c r="G2502" i="4"/>
  <c r="F2502" i="4"/>
  <c r="G2501" i="4"/>
  <c r="F2501" i="4"/>
  <c r="I2383" i="4"/>
  <c r="I2382" i="4"/>
  <c r="I2381" i="4"/>
  <c r="I2386" i="4"/>
  <c r="N76" i="6"/>
  <c r="N80" i="6"/>
  <c r="I2254" i="4"/>
  <c r="I2253" i="4"/>
  <c r="I2252" i="4"/>
  <c r="G2224" i="4"/>
  <c r="H2157" i="4"/>
  <c r="I2157" i="4" s="1"/>
  <c r="I2156" i="4"/>
  <c r="G2167" i="4"/>
  <c r="G2166" i="4"/>
  <c r="G2165" i="4"/>
  <c r="F2152" i="4"/>
  <c r="I2152" i="4" s="1"/>
  <c r="F2151" i="4"/>
  <c r="I2151" i="4" s="1"/>
  <c r="F2150" i="4"/>
  <c r="I2150" i="4" s="1"/>
  <c r="F2149" i="4"/>
  <c r="I2149" i="4" s="1"/>
  <c r="F2148" i="4"/>
  <c r="I2148" i="4" s="1"/>
  <c r="F2147" i="4"/>
  <c r="I2147" i="4" s="1"/>
  <c r="I2153" i="4"/>
  <c r="I2154" i="4"/>
  <c r="I2155" i="4"/>
  <c r="G2145" i="4"/>
  <c r="F2145" i="4"/>
  <c r="F2144" i="4"/>
  <c r="F2180" i="4"/>
  <c r="F2179" i="4"/>
  <c r="I2534" i="4" l="1"/>
  <c r="I2501" i="4"/>
  <c r="G2716" i="4"/>
  <c r="I2502" i="4"/>
  <c r="H2384" i="4"/>
  <c r="I2384" i="4" s="1"/>
  <c r="H2255" i="4"/>
  <c r="I2255" i="4" s="1"/>
  <c r="G2160" i="4"/>
  <c r="G2168" i="4" s="1"/>
  <c r="I2145" i="4"/>
  <c r="I2180" i="4"/>
  <c r="N70" i="6"/>
  <c r="G2132" i="4"/>
  <c r="G2131" i="4"/>
  <c r="G2130" i="4"/>
  <c r="H2122" i="4"/>
  <c r="I2122" i="4" s="1"/>
  <c r="I2121" i="4"/>
  <c r="F2117" i="4"/>
  <c r="I2117" i="4" s="1"/>
  <c r="F2116" i="4"/>
  <c r="I2116" i="4" s="1"/>
  <c r="F2115" i="4"/>
  <c r="I2115" i="4" s="1"/>
  <c r="F2114" i="4"/>
  <c r="I2114" i="4" s="1"/>
  <c r="F2113" i="4"/>
  <c r="I2113" i="4" s="1"/>
  <c r="F2112" i="4"/>
  <c r="I2112" i="4" s="1"/>
  <c r="G2110" i="4"/>
  <c r="F2110" i="4"/>
  <c r="G2109" i="4"/>
  <c r="F2109" i="4"/>
  <c r="G2096" i="4"/>
  <c r="I2096" i="4" s="1"/>
  <c r="G2095" i="4"/>
  <c r="I2095" i="4" s="1"/>
  <c r="G2094" i="4"/>
  <c r="I2094" i="4" s="1"/>
  <c r="G2093" i="4"/>
  <c r="I2093" i="4" s="1"/>
  <c r="I2097" i="4"/>
  <c r="H2084" i="4"/>
  <c r="I2084" i="4" s="1"/>
  <c r="I2086" i="4"/>
  <c r="I2085" i="4"/>
  <c r="I2082" i="4"/>
  <c r="I2081" i="4"/>
  <c r="H2050" i="4"/>
  <c r="G2059" i="4"/>
  <c r="G2060" i="4"/>
  <c r="G2061" i="4"/>
  <c r="I2061" i="4" s="1"/>
  <c r="G2062" i="4"/>
  <c r="I2062" i="4" s="1"/>
  <c r="F2075" i="4"/>
  <c r="I2075" i="4" s="1"/>
  <c r="G2054" i="4"/>
  <c r="I2052" i="4"/>
  <c r="H2018" i="4"/>
  <c r="I1986" i="4"/>
  <c r="I1954" i="4"/>
  <c r="I1922" i="4"/>
  <c r="I1890" i="4"/>
  <c r="I1858" i="4"/>
  <c r="I1826" i="4"/>
  <c r="I1794" i="4"/>
  <c r="I1762" i="4"/>
  <c r="I1730" i="4"/>
  <c r="I1698" i="4"/>
  <c r="I1666" i="4"/>
  <c r="I1634" i="4"/>
  <c r="G2722" i="4" l="1"/>
  <c r="K2716" i="4"/>
  <c r="K2722" i="4" s="1"/>
  <c r="I2716" i="4"/>
  <c r="G2125" i="4"/>
  <c r="G2133" i="4" s="1"/>
  <c r="I2110" i="4"/>
  <c r="I2109" i="4"/>
  <c r="I130" i="4"/>
  <c r="I1249" i="4"/>
  <c r="I1216" i="4"/>
  <c r="I1087" i="4"/>
  <c r="I958" i="4"/>
  <c r="I829" i="4"/>
  <c r="H2721" i="4" l="1"/>
  <c r="I2721" i="4" s="1"/>
  <c r="I2722" i="4" s="1"/>
  <c r="G1516" i="4"/>
  <c r="G1515" i="4"/>
  <c r="H1538" i="4"/>
  <c r="I1538" i="4" s="1"/>
  <c r="I1556" i="4"/>
  <c r="I1555" i="4"/>
  <c r="G1554" i="4"/>
  <c r="I1554" i="4" s="1"/>
  <c r="I1551" i="4"/>
  <c r="I1550" i="4"/>
  <c r="I1549" i="4"/>
  <c r="G1548" i="4"/>
  <c r="I1548" i="4" s="1"/>
  <c r="I1547" i="4"/>
  <c r="G1545" i="4"/>
  <c r="I1545" i="4" s="1"/>
  <c r="F1544" i="4"/>
  <c r="G1544" i="4" s="1"/>
  <c r="I1544" i="4" s="1"/>
  <c r="I1542" i="4"/>
  <c r="I1540" i="4"/>
  <c r="I1539" i="4"/>
  <c r="I1537" i="4"/>
  <c r="I1536" i="4"/>
  <c r="I1535" i="4"/>
  <c r="F1534" i="4"/>
  <c r="I1534" i="4" s="1"/>
  <c r="F1533" i="4"/>
  <c r="I1533" i="4" s="1"/>
  <c r="F1532" i="4"/>
  <c r="I1532" i="4" s="1"/>
  <c r="F1531" i="4"/>
  <c r="I1531" i="4" s="1"/>
  <c r="G1530" i="4"/>
  <c r="F1530" i="4"/>
  <c r="F1529" i="4"/>
  <c r="H1506" i="4"/>
  <c r="I1506" i="4" s="1"/>
  <c r="I1507" i="4"/>
  <c r="I1503" i="4"/>
  <c r="G1498" i="4"/>
  <c r="F1498" i="4"/>
  <c r="G1497" i="4"/>
  <c r="F1497" i="4"/>
  <c r="H2722" i="4" l="1"/>
  <c r="M87" i="6" s="1"/>
  <c r="J2722" i="4"/>
  <c r="I1530" i="4"/>
  <c r="I1497" i="4"/>
  <c r="H1541" i="4"/>
  <c r="I1541" i="4" s="1"/>
  <c r="G1553" i="4"/>
  <c r="I1553" i="4" s="1"/>
  <c r="I1498" i="4"/>
  <c r="G1484" i="4"/>
  <c r="G1483" i="4"/>
  <c r="I1475" i="4"/>
  <c r="I1471" i="4"/>
  <c r="G1434" i="4"/>
  <c r="G1466" i="4"/>
  <c r="F1466" i="4"/>
  <c r="G1465" i="4"/>
  <c r="F1465" i="4"/>
  <c r="G1452" i="4"/>
  <c r="G1451" i="4"/>
  <c r="H1442" i="4"/>
  <c r="I1442" i="4" s="1"/>
  <c r="I1443" i="4"/>
  <c r="I1439" i="4"/>
  <c r="F1434" i="4"/>
  <c r="G1433" i="4"/>
  <c r="F1433" i="4"/>
  <c r="G1420" i="4"/>
  <c r="H1410" i="4"/>
  <c r="I1410" i="4" s="1"/>
  <c r="I1411" i="4"/>
  <c r="I1407" i="4"/>
  <c r="G1402" i="4"/>
  <c r="F1402" i="4"/>
  <c r="G1401" i="4"/>
  <c r="F1401" i="4"/>
  <c r="G1388" i="4"/>
  <c r="G1370" i="4"/>
  <c r="G1369" i="4"/>
  <c r="H1378" i="4"/>
  <c r="U119" i="10"/>
  <c r="T119" i="10"/>
  <c r="U112" i="10"/>
  <c r="U110" i="10"/>
  <c r="U122" i="10"/>
  <c r="U117" i="10"/>
  <c r="U108" i="10"/>
  <c r="U102" i="10"/>
  <c r="U96" i="10"/>
  <c r="U46" i="10"/>
  <c r="U71" i="10"/>
  <c r="U44" i="10"/>
  <c r="U24" i="10"/>
  <c r="U18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U12" i="10"/>
  <c r="I1346" i="4"/>
  <c r="I1251" i="4"/>
  <c r="I1250" i="4"/>
  <c r="I1218" i="4"/>
  <c r="I1217" i="4"/>
  <c r="I1184" i="4"/>
  <c r="I1089" i="4"/>
  <c r="I1088" i="4"/>
  <c r="I1055" i="4"/>
  <c r="I960" i="4"/>
  <c r="I959" i="4"/>
  <c r="I926" i="4"/>
  <c r="I831" i="4"/>
  <c r="I830" i="4"/>
  <c r="I798" i="4"/>
  <c r="G679" i="4"/>
  <c r="G678" i="4"/>
  <c r="G677" i="4"/>
  <c r="I669" i="4"/>
  <c r="I668" i="4"/>
  <c r="F664" i="4"/>
  <c r="I664" i="4" s="1"/>
  <c r="F663" i="4"/>
  <c r="I663" i="4" s="1"/>
  <c r="F662" i="4"/>
  <c r="I662" i="4" s="1"/>
  <c r="F661" i="4"/>
  <c r="I661" i="4" s="1"/>
  <c r="F660" i="4"/>
  <c r="I660" i="4" s="1"/>
  <c r="F659" i="4"/>
  <c r="I659" i="4" s="1"/>
  <c r="I665" i="4"/>
  <c r="I666" i="4"/>
  <c r="I667" i="4"/>
  <c r="F627" i="4"/>
  <c r="I627" i="4" s="1"/>
  <c r="F628" i="4"/>
  <c r="I628" i="4" s="1"/>
  <c r="F629" i="4"/>
  <c r="I629" i="4" s="1"/>
  <c r="G657" i="4"/>
  <c r="F657" i="4"/>
  <c r="G656" i="4"/>
  <c r="F656" i="4"/>
  <c r="G612" i="4"/>
  <c r="G611" i="4"/>
  <c r="G610" i="4"/>
  <c r="I602" i="4"/>
  <c r="I601" i="4"/>
  <c r="G590" i="4"/>
  <c r="H535" i="4"/>
  <c r="G459" i="4"/>
  <c r="F459" i="4"/>
  <c r="F458" i="4"/>
  <c r="F461" i="4"/>
  <c r="I461" i="4" s="1"/>
  <c r="F462" i="4"/>
  <c r="I462" i="4" s="1"/>
  <c r="F463" i="4"/>
  <c r="I463" i="4" s="1"/>
  <c r="I467" i="4"/>
  <c r="I468" i="4"/>
  <c r="G482" i="4"/>
  <c r="G483" i="4"/>
  <c r="F426" i="4"/>
  <c r="I426" i="4" s="1"/>
  <c r="F427" i="4"/>
  <c r="I427" i="4" s="1"/>
  <c r="F429" i="4"/>
  <c r="I429" i="4" s="1"/>
  <c r="F430" i="4"/>
  <c r="I430" i="4" s="1"/>
  <c r="F431" i="4"/>
  <c r="I431" i="4" s="1"/>
  <c r="H404" i="4"/>
  <c r="I1433" i="4" l="1"/>
  <c r="I1402" i="4"/>
  <c r="I1466" i="4"/>
  <c r="I1401" i="4"/>
  <c r="I1434" i="4"/>
  <c r="I1465" i="4"/>
  <c r="H1252" i="4"/>
  <c r="I1252" i="4" s="1"/>
  <c r="H1219" i="4"/>
  <c r="I1219" i="4" s="1"/>
  <c r="H1090" i="4"/>
  <c r="I1090" i="4" s="1"/>
  <c r="I656" i="4"/>
  <c r="G683" i="4"/>
  <c r="H961" i="4"/>
  <c r="I961" i="4" s="1"/>
  <c r="H832" i="4"/>
  <c r="I832" i="4" s="1"/>
  <c r="G672" i="4"/>
  <c r="G680" i="4" s="1"/>
  <c r="G684" i="4" s="1"/>
  <c r="G616" i="4"/>
  <c r="I459" i="4"/>
  <c r="I657" i="4"/>
  <c r="I435" i="4"/>
  <c r="H337" i="4"/>
  <c r="H270" i="4"/>
  <c r="F597" i="4" l="1"/>
  <c r="I597" i="4" s="1"/>
  <c r="F596" i="4"/>
  <c r="I596" i="4" s="1"/>
  <c r="F595" i="4"/>
  <c r="I595" i="4" s="1"/>
  <c r="F594" i="4"/>
  <c r="I594" i="4" s="1"/>
  <c r="F593" i="4"/>
  <c r="I593" i="4" s="1"/>
  <c r="F592" i="4"/>
  <c r="I592" i="4" s="1"/>
  <c r="F590" i="4"/>
  <c r="F589" i="4"/>
  <c r="G545" i="4"/>
  <c r="G544" i="4"/>
  <c r="G543" i="4"/>
  <c r="I535" i="4"/>
  <c r="I534" i="4"/>
  <c r="F525" i="4"/>
  <c r="I525" i="4" s="1"/>
  <c r="F526" i="4"/>
  <c r="I526" i="4" s="1"/>
  <c r="F527" i="4"/>
  <c r="I527" i="4" s="1"/>
  <c r="F528" i="4"/>
  <c r="I528" i="4" s="1"/>
  <c r="F529" i="4"/>
  <c r="I529" i="4" s="1"/>
  <c r="F530" i="4"/>
  <c r="I530" i="4" s="1"/>
  <c r="G523" i="4"/>
  <c r="F523" i="4"/>
  <c r="G522" i="4"/>
  <c r="F522" i="4"/>
  <c r="G605" i="4" l="1"/>
  <c r="G613" i="4" s="1"/>
  <c r="G617" i="4" s="1"/>
  <c r="I590" i="4"/>
  <c r="G538" i="4"/>
  <c r="G546" i="4" s="1"/>
  <c r="I522" i="4"/>
  <c r="I523" i="4"/>
  <c r="G414" i="4"/>
  <c r="I414" i="4" s="1"/>
  <c r="G413" i="4"/>
  <c r="I413" i="4" s="1"/>
  <c r="G412" i="4"/>
  <c r="F399" i="4"/>
  <c r="I399" i="4" s="1"/>
  <c r="F398" i="4"/>
  <c r="I398" i="4" s="1"/>
  <c r="F397" i="4"/>
  <c r="I397" i="4" s="1"/>
  <c r="F396" i="4"/>
  <c r="I396" i="4" s="1"/>
  <c r="F395" i="4"/>
  <c r="I395" i="4" s="1"/>
  <c r="F394" i="4"/>
  <c r="I394" i="4" s="1"/>
  <c r="I368" i="4"/>
  <c r="I404" i="4"/>
  <c r="I403" i="4"/>
  <c r="G392" i="4"/>
  <c r="G325" i="4"/>
  <c r="F392" i="4"/>
  <c r="G391" i="4"/>
  <c r="F391" i="4"/>
  <c r="G347" i="4"/>
  <c r="I347" i="4" s="1"/>
  <c r="G346" i="4"/>
  <c r="I346" i="4" s="1"/>
  <c r="G345" i="4"/>
  <c r="I345" i="4" s="1"/>
  <c r="I337" i="4"/>
  <c r="I336" i="4"/>
  <c r="F332" i="4"/>
  <c r="I332" i="4" s="1"/>
  <c r="F331" i="4"/>
  <c r="I331" i="4" s="1"/>
  <c r="F330" i="4"/>
  <c r="I330" i="4" s="1"/>
  <c r="F329" i="4"/>
  <c r="I329" i="4" s="1"/>
  <c r="F328" i="4"/>
  <c r="I328" i="4" s="1"/>
  <c r="F327" i="4"/>
  <c r="I327" i="4" s="1"/>
  <c r="F325" i="4"/>
  <c r="F324" i="4"/>
  <c r="G280" i="4"/>
  <c r="G279" i="4"/>
  <c r="G278" i="4"/>
  <c r="G418" i="4" l="1"/>
  <c r="I412" i="4"/>
  <c r="G407" i="4"/>
  <c r="G415" i="4" s="1"/>
  <c r="G419" i="4" s="1"/>
  <c r="I392" i="4"/>
  <c r="I391" i="4"/>
  <c r="G340" i="4"/>
  <c r="G348" i="4" s="1"/>
  <c r="I325" i="4"/>
  <c r="F264" i="4"/>
  <c r="I264" i="4" s="1"/>
  <c r="F263" i="4"/>
  <c r="I263" i="4" s="1"/>
  <c r="G258" i="4"/>
  <c r="G257" i="4"/>
  <c r="F261" i="4"/>
  <c r="I261" i="4" s="1"/>
  <c r="G212" i="4"/>
  <c r="I209" i="4"/>
  <c r="G205" i="4"/>
  <c r="G214" i="4" s="1"/>
  <c r="G194" i="4"/>
  <c r="F194" i="4"/>
  <c r="G193" i="4"/>
  <c r="F193" i="4"/>
  <c r="F192" i="4"/>
  <c r="I192" i="4" s="1"/>
  <c r="G179" i="4"/>
  <c r="I193" i="4" l="1"/>
  <c r="I194" i="4"/>
  <c r="I176" i="4"/>
  <c r="G172" i="4"/>
  <c r="G181" i="4" s="1"/>
  <c r="G161" i="4" l="1"/>
  <c r="G160" i="4" l="1"/>
  <c r="I145" i="4"/>
  <c r="I144" i="4"/>
  <c r="G142" i="4"/>
  <c r="F124" i="4"/>
  <c r="I124" i="4" s="1"/>
  <c r="F123" i="4"/>
  <c r="I123" i="4" s="1"/>
  <c r="F122" i="4"/>
  <c r="I122" i="4" s="1"/>
  <c r="F121" i="4"/>
  <c r="I121" i="4" s="1"/>
  <c r="F120" i="4"/>
  <c r="I120" i="4" s="1"/>
  <c r="F119" i="4"/>
  <c r="I119" i="4" s="1"/>
  <c r="F118" i="4"/>
  <c r="I118" i="4" s="1"/>
  <c r="F117" i="4"/>
  <c r="I117" i="4" s="1"/>
  <c r="F116" i="4"/>
  <c r="I116" i="4" s="1"/>
  <c r="F115" i="4"/>
  <c r="I115" i="4" s="1"/>
  <c r="F114" i="4" l="1"/>
  <c r="I114" i="4" s="1"/>
  <c r="F113" i="4"/>
  <c r="I113" i="4" s="1"/>
  <c r="F112" i="4"/>
  <c r="I112" i="4" s="1"/>
  <c r="F111" i="4"/>
  <c r="I111" i="4" s="1"/>
  <c r="F110" i="4"/>
  <c r="I110" i="4" s="1"/>
  <c r="I134" i="4"/>
  <c r="I133" i="4"/>
  <c r="I132" i="4"/>
  <c r="T133" i="10" l="1"/>
  <c r="T132" i="10"/>
  <c r="T131" i="10"/>
  <c r="T130" i="10"/>
  <c r="T129" i="10"/>
  <c r="T128" i="10"/>
  <c r="T127" i="10"/>
  <c r="T126" i="10"/>
  <c r="T125" i="10"/>
  <c r="T124" i="10"/>
  <c r="T123" i="10"/>
  <c r="T122" i="10"/>
  <c r="T121" i="10"/>
  <c r="T120" i="10"/>
  <c r="T118" i="10"/>
  <c r="T117" i="10"/>
  <c r="T116" i="10"/>
  <c r="T115" i="10"/>
  <c r="T114" i="10"/>
  <c r="T113" i="10"/>
  <c r="T108" i="10"/>
  <c r="T107" i="10"/>
  <c r="T106" i="10"/>
  <c r="T105" i="10"/>
  <c r="T104" i="10"/>
  <c r="T102" i="10"/>
  <c r="T101" i="10"/>
  <c r="T100" i="10"/>
  <c r="T99" i="10"/>
  <c r="T98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83" i="10"/>
  <c r="T82" i="10"/>
  <c r="T81" i="10"/>
  <c r="T80" i="10"/>
  <c r="T79" i="10"/>
  <c r="T78" i="10"/>
  <c r="T77" i="10"/>
  <c r="T76" i="10"/>
  <c r="T75" i="10"/>
  <c r="T74" i="10"/>
  <c r="T73" i="10"/>
  <c r="T97" i="10"/>
  <c r="T103" i="10"/>
  <c r="T109" i="10"/>
  <c r="T110" i="10"/>
  <c r="T111" i="10"/>
  <c r="T112" i="10"/>
  <c r="T134" i="10"/>
  <c r="T71" i="10"/>
  <c r="T69" i="10"/>
  <c r="T68" i="10"/>
  <c r="T65" i="10"/>
  <c r="T70" i="10"/>
  <c r="T67" i="10"/>
  <c r="T66" i="10"/>
  <c r="T64" i="10"/>
  <c r="T58" i="10"/>
  <c r="T57" i="10"/>
  <c r="T56" i="10"/>
  <c r="T55" i="10"/>
  <c r="T54" i="10"/>
  <c r="T50" i="10"/>
  <c r="T63" i="10" l="1"/>
  <c r="T62" i="10"/>
  <c r="T61" i="10"/>
  <c r="T60" i="10"/>
  <c r="T59" i="10"/>
  <c r="T53" i="10"/>
  <c r="T52" i="10"/>
  <c r="T51" i="10"/>
  <c r="T49" i="10"/>
  <c r="T48" i="10"/>
  <c r="T44" i="10"/>
  <c r="T43" i="10"/>
  <c r="T42" i="10"/>
  <c r="T41" i="10"/>
  <c r="T40" i="10"/>
  <c r="T38" i="10"/>
  <c r="T37" i="10"/>
  <c r="T36" i="10"/>
  <c r="T35" i="10"/>
  <c r="T34" i="10"/>
  <c r="T33" i="10"/>
  <c r="T29" i="10"/>
  <c r="T31" i="10"/>
  <c r="T30" i="10"/>
  <c r="T14" i="10"/>
  <c r="N105" i="6"/>
  <c r="U38" i="10" l="1"/>
  <c r="U31" i="10"/>
  <c r="H1474" i="4" s="1"/>
  <c r="I1474" i="4" s="1"/>
  <c r="N93" i="6"/>
  <c r="I955" i="11" l="1"/>
  <c r="L954" i="11"/>
  <c r="I954" i="11"/>
  <c r="M953" i="11"/>
  <c r="M957" i="11" s="1"/>
  <c r="G953" i="11"/>
  <c r="I953" i="11" s="1"/>
  <c r="L952" i="11"/>
  <c r="L957" i="11" s="1"/>
  <c r="I952" i="11"/>
  <c r="G952" i="11"/>
  <c r="I950" i="11"/>
  <c r="I949" i="11"/>
  <c r="I948" i="11"/>
  <c r="I947" i="11"/>
  <c r="I946" i="11"/>
  <c r="I944" i="11"/>
  <c r="G943" i="11"/>
  <c r="I943" i="11" s="1"/>
  <c r="H941" i="11"/>
  <c r="I940" i="11"/>
  <c r="F939" i="11"/>
  <c r="I939" i="11" s="1"/>
  <c r="F938" i="11"/>
  <c r="G937" i="11"/>
  <c r="F937" i="11"/>
  <c r="I932" i="11"/>
  <c r="L931" i="11"/>
  <c r="I931" i="11"/>
  <c r="M930" i="11"/>
  <c r="M934" i="11" s="1"/>
  <c r="I930" i="11"/>
  <c r="G930" i="11"/>
  <c r="L929" i="11"/>
  <c r="L934" i="11" s="1"/>
  <c r="I929" i="11"/>
  <c r="G929" i="11"/>
  <c r="I927" i="11"/>
  <c r="I926" i="11"/>
  <c r="I925" i="11"/>
  <c r="I924" i="11"/>
  <c r="I923" i="11"/>
  <c r="I921" i="11"/>
  <c r="I920" i="11"/>
  <c r="G920" i="11"/>
  <c r="H918" i="11"/>
  <c r="I917" i="11"/>
  <c r="F916" i="11"/>
  <c r="I916" i="11" s="1"/>
  <c r="F915" i="11"/>
  <c r="G914" i="11"/>
  <c r="F914" i="11"/>
  <c r="G891" i="11"/>
  <c r="I909" i="11"/>
  <c r="L908" i="11"/>
  <c r="I908" i="11"/>
  <c r="M907" i="11"/>
  <c r="M911" i="11" s="1"/>
  <c r="G907" i="11"/>
  <c r="I907" i="11" s="1"/>
  <c r="L906" i="11"/>
  <c r="L911" i="11" s="1"/>
  <c r="G906" i="11"/>
  <c r="I906" i="11" s="1"/>
  <c r="I904" i="11"/>
  <c r="I903" i="11"/>
  <c r="I902" i="11"/>
  <c r="I901" i="11"/>
  <c r="I900" i="11"/>
  <c r="I898" i="11"/>
  <c r="G897" i="11"/>
  <c r="I897" i="11" s="1"/>
  <c r="H895" i="11"/>
  <c r="I894" i="11"/>
  <c r="F893" i="11"/>
  <c r="I893" i="11" s="1"/>
  <c r="F892" i="11"/>
  <c r="F891" i="11"/>
  <c r="I886" i="11"/>
  <c r="L885" i="11"/>
  <c r="I885" i="11"/>
  <c r="M884" i="11"/>
  <c r="M888" i="11" s="1"/>
  <c r="G884" i="11"/>
  <c r="I884" i="11" s="1"/>
  <c r="L883" i="11"/>
  <c r="L888" i="11" s="1"/>
  <c r="I883" i="11"/>
  <c r="G883" i="11"/>
  <c r="I881" i="11"/>
  <c r="I880" i="11"/>
  <c r="I879" i="11"/>
  <c r="I878" i="11"/>
  <c r="I877" i="11"/>
  <c r="I875" i="11"/>
  <c r="G874" i="11"/>
  <c r="I874" i="11" s="1"/>
  <c r="H872" i="11"/>
  <c r="I871" i="11"/>
  <c r="F870" i="11"/>
  <c r="I870" i="11" s="1"/>
  <c r="F869" i="11"/>
  <c r="G868" i="11"/>
  <c r="F868" i="11"/>
  <c r="I863" i="11"/>
  <c r="L862" i="11"/>
  <c r="I862" i="11"/>
  <c r="M861" i="11"/>
  <c r="M865" i="11" s="1"/>
  <c r="G861" i="11"/>
  <c r="I861" i="11" s="1"/>
  <c r="L860" i="11"/>
  <c r="L865" i="11" s="1"/>
  <c r="I860" i="11"/>
  <c r="G860" i="11"/>
  <c r="I858" i="11"/>
  <c r="I857" i="11"/>
  <c r="I856" i="11"/>
  <c r="I855" i="11"/>
  <c r="I854" i="11"/>
  <c r="I852" i="11"/>
  <c r="G851" i="11"/>
  <c r="I851" i="11" s="1"/>
  <c r="H849" i="11"/>
  <c r="I848" i="11"/>
  <c r="F847" i="11"/>
  <c r="I847" i="11" s="1"/>
  <c r="F846" i="11"/>
  <c r="G845" i="11"/>
  <c r="F845" i="11"/>
  <c r="I840" i="11"/>
  <c r="L839" i="11"/>
  <c r="I839" i="11"/>
  <c r="M838" i="11"/>
  <c r="M842" i="11" s="1"/>
  <c r="G838" i="11"/>
  <c r="I838" i="11" s="1"/>
  <c r="L837" i="11"/>
  <c r="L842" i="11" s="1"/>
  <c r="I837" i="11"/>
  <c r="G837" i="11"/>
  <c r="I835" i="11"/>
  <c r="I834" i="11"/>
  <c r="I833" i="11"/>
  <c r="I832" i="11"/>
  <c r="I831" i="11"/>
  <c r="I829" i="11"/>
  <c r="G828" i="11"/>
  <c r="I828" i="11" s="1"/>
  <c r="H826" i="11"/>
  <c r="I825" i="11"/>
  <c r="F824" i="11"/>
  <c r="I824" i="11" s="1"/>
  <c r="F823" i="11"/>
  <c r="G822" i="11"/>
  <c r="F822" i="11"/>
  <c r="I817" i="11"/>
  <c r="L816" i="11"/>
  <c r="I816" i="11"/>
  <c r="M815" i="11"/>
  <c r="M819" i="11" s="1"/>
  <c r="I815" i="11"/>
  <c r="G815" i="11"/>
  <c r="L814" i="11"/>
  <c r="I814" i="11"/>
  <c r="G814" i="11"/>
  <c r="I812" i="11"/>
  <c r="I811" i="11"/>
  <c r="I810" i="11"/>
  <c r="I809" i="11"/>
  <c r="I808" i="11"/>
  <c r="I806" i="11"/>
  <c r="I805" i="11"/>
  <c r="G805" i="11"/>
  <c r="H803" i="11"/>
  <c r="I802" i="11"/>
  <c r="F801" i="11"/>
  <c r="I801" i="11" s="1"/>
  <c r="F800" i="11"/>
  <c r="G799" i="11"/>
  <c r="F799" i="11"/>
  <c r="I794" i="11"/>
  <c r="L793" i="11"/>
  <c r="I793" i="11"/>
  <c r="M792" i="11"/>
  <c r="M796" i="11" s="1"/>
  <c r="I792" i="11"/>
  <c r="G792" i="11"/>
  <c r="L791" i="11"/>
  <c r="L796" i="11" s="1"/>
  <c r="I791" i="11"/>
  <c r="G791" i="11"/>
  <c r="I789" i="11"/>
  <c r="I788" i="11"/>
  <c r="I787" i="11"/>
  <c r="I786" i="11"/>
  <c r="I785" i="11"/>
  <c r="I783" i="11"/>
  <c r="I782" i="11"/>
  <c r="G782" i="11"/>
  <c r="H780" i="11"/>
  <c r="I779" i="11"/>
  <c r="F778" i="11"/>
  <c r="I778" i="11" s="1"/>
  <c r="F777" i="11"/>
  <c r="G776" i="11"/>
  <c r="F776" i="11"/>
  <c r="I771" i="11"/>
  <c r="L770" i="11"/>
  <c r="I770" i="11"/>
  <c r="M769" i="11"/>
  <c r="M773" i="11" s="1"/>
  <c r="G769" i="11"/>
  <c r="I769" i="11" s="1"/>
  <c r="L768" i="11"/>
  <c r="L773" i="11" s="1"/>
  <c r="I768" i="11"/>
  <c r="G768" i="11"/>
  <c r="I766" i="11"/>
  <c r="I765" i="11"/>
  <c r="I764" i="11"/>
  <c r="I763" i="11"/>
  <c r="I762" i="11"/>
  <c r="I760" i="11"/>
  <c r="G759" i="11"/>
  <c r="I759" i="11" s="1"/>
  <c r="H757" i="11"/>
  <c r="I756" i="11"/>
  <c r="F755" i="11"/>
  <c r="I755" i="11" s="1"/>
  <c r="F754" i="11"/>
  <c r="G753" i="11"/>
  <c r="F753" i="11"/>
  <c r="I748" i="11"/>
  <c r="L747" i="11"/>
  <c r="I747" i="11"/>
  <c r="M746" i="11"/>
  <c r="M750" i="11" s="1"/>
  <c r="I746" i="11"/>
  <c r="G746" i="11"/>
  <c r="I745" i="11"/>
  <c r="G745" i="11"/>
  <c r="L745" i="11" s="1"/>
  <c r="I743" i="11"/>
  <c r="I742" i="11"/>
  <c r="I741" i="11"/>
  <c r="I740" i="11"/>
  <c r="I739" i="11"/>
  <c r="I737" i="11"/>
  <c r="I736" i="11"/>
  <c r="G736" i="11"/>
  <c r="H734" i="11"/>
  <c r="I733" i="11"/>
  <c r="F732" i="11"/>
  <c r="I732" i="11" s="1"/>
  <c r="F731" i="11"/>
  <c r="G730" i="11"/>
  <c r="F730" i="11"/>
  <c r="I725" i="11"/>
  <c r="L724" i="11"/>
  <c r="I724" i="11"/>
  <c r="M723" i="11"/>
  <c r="M727" i="11" s="1"/>
  <c r="G723" i="11"/>
  <c r="I723" i="11" s="1"/>
  <c r="L722" i="11"/>
  <c r="L727" i="11" s="1"/>
  <c r="I722" i="11"/>
  <c r="G722" i="11"/>
  <c r="I720" i="11"/>
  <c r="I719" i="11"/>
  <c r="I718" i="11"/>
  <c r="I717" i="11"/>
  <c r="I716" i="11"/>
  <c r="I714" i="11"/>
  <c r="G713" i="11"/>
  <c r="I713" i="11" s="1"/>
  <c r="H711" i="11"/>
  <c r="I710" i="11"/>
  <c r="F709" i="11"/>
  <c r="I709" i="11" s="1"/>
  <c r="F708" i="11"/>
  <c r="G707" i="11"/>
  <c r="F707" i="11"/>
  <c r="I702" i="11"/>
  <c r="L701" i="11"/>
  <c r="I701" i="11"/>
  <c r="M700" i="11"/>
  <c r="M704" i="11" s="1"/>
  <c r="G700" i="11"/>
  <c r="I700" i="11" s="1"/>
  <c r="L699" i="11"/>
  <c r="L704" i="11" s="1"/>
  <c r="I699" i="11"/>
  <c r="G699" i="11"/>
  <c r="I697" i="11"/>
  <c r="I696" i="11"/>
  <c r="I695" i="11"/>
  <c r="I694" i="11"/>
  <c r="I693" i="11"/>
  <c r="I691" i="11"/>
  <c r="G690" i="11"/>
  <c r="I690" i="11" s="1"/>
  <c r="H688" i="11"/>
  <c r="I687" i="11"/>
  <c r="F686" i="11"/>
  <c r="I686" i="11" s="1"/>
  <c r="F685" i="11"/>
  <c r="G684" i="11"/>
  <c r="F684" i="11"/>
  <c r="I679" i="11"/>
  <c r="L678" i="11"/>
  <c r="I678" i="11"/>
  <c r="M677" i="11"/>
  <c r="M681" i="11" s="1"/>
  <c r="G677" i="11"/>
  <c r="I677" i="11" s="1"/>
  <c r="L676" i="11"/>
  <c r="L681" i="11" s="1"/>
  <c r="I676" i="11"/>
  <c r="G676" i="11"/>
  <c r="I674" i="11"/>
  <c r="I673" i="11"/>
  <c r="I672" i="11"/>
  <c r="I671" i="11"/>
  <c r="I670" i="11"/>
  <c r="I668" i="11"/>
  <c r="G667" i="11"/>
  <c r="I667" i="11" s="1"/>
  <c r="H665" i="11"/>
  <c r="I664" i="11"/>
  <c r="F663" i="11"/>
  <c r="I663" i="11" s="1"/>
  <c r="F662" i="11"/>
  <c r="G661" i="11"/>
  <c r="F661" i="11"/>
  <c r="I656" i="11"/>
  <c r="L655" i="11"/>
  <c r="I655" i="11"/>
  <c r="M654" i="11"/>
  <c r="M658" i="11" s="1"/>
  <c r="I654" i="11"/>
  <c r="G654" i="11"/>
  <c r="I653" i="11"/>
  <c r="G653" i="11"/>
  <c r="L653" i="11" s="1"/>
  <c r="I651" i="11"/>
  <c r="I650" i="11"/>
  <c r="I649" i="11"/>
  <c r="I648" i="11"/>
  <c r="I647" i="11"/>
  <c r="I645" i="11"/>
  <c r="I644" i="11"/>
  <c r="G644" i="11"/>
  <c r="H642" i="11"/>
  <c r="I641" i="11"/>
  <c r="F640" i="11"/>
  <c r="I640" i="11" s="1"/>
  <c r="F639" i="11"/>
  <c r="G638" i="11"/>
  <c r="F638" i="11"/>
  <c r="I638" i="11" s="1"/>
  <c r="I618" i="11"/>
  <c r="G619" i="11"/>
  <c r="H619" i="11"/>
  <c r="I619" i="11"/>
  <c r="I633" i="11"/>
  <c r="L632" i="11"/>
  <c r="I632" i="11"/>
  <c r="M631" i="11"/>
  <c r="M635" i="11" s="1"/>
  <c r="G631" i="11"/>
  <c r="I631" i="11" s="1"/>
  <c r="L630" i="11"/>
  <c r="L635" i="11" s="1"/>
  <c r="I630" i="11"/>
  <c r="G630" i="11"/>
  <c r="I628" i="11"/>
  <c r="I627" i="11"/>
  <c r="I626" i="11"/>
  <c r="I625" i="11"/>
  <c r="I624" i="11"/>
  <c r="I622" i="11"/>
  <c r="G621" i="11"/>
  <c r="I621" i="11" s="1"/>
  <c r="F617" i="11"/>
  <c r="I617" i="11" s="1"/>
  <c r="G616" i="11"/>
  <c r="I616" i="11" s="1"/>
  <c r="F616" i="11"/>
  <c r="G615" i="11"/>
  <c r="F620" i="11" s="1"/>
  <c r="G620" i="11" s="1"/>
  <c r="F615" i="11"/>
  <c r="I615" i="11" s="1"/>
  <c r="I610" i="11"/>
  <c r="L609" i="11"/>
  <c r="I609" i="11"/>
  <c r="G608" i="11"/>
  <c r="I608" i="11" s="1"/>
  <c r="G607" i="11"/>
  <c r="I607" i="11" s="1"/>
  <c r="I605" i="11"/>
  <c r="I604" i="11"/>
  <c r="I603" i="11"/>
  <c r="I602" i="11"/>
  <c r="I601" i="11"/>
  <c r="I599" i="11"/>
  <c r="G598" i="11"/>
  <c r="I598" i="11" s="1"/>
  <c r="H596" i="11"/>
  <c r="F595" i="11"/>
  <c r="I595" i="11" s="1"/>
  <c r="F594" i="11"/>
  <c r="G593" i="11"/>
  <c r="G594" i="11" s="1"/>
  <c r="F593" i="11"/>
  <c r="G941" i="11" l="1"/>
  <c r="I941" i="11" s="1"/>
  <c r="I937" i="11"/>
  <c r="G938" i="11"/>
  <c r="I938" i="11" s="1"/>
  <c r="I914" i="11"/>
  <c r="G918" i="11"/>
  <c r="I918" i="11" s="1"/>
  <c r="G915" i="11"/>
  <c r="I915" i="11" s="1"/>
  <c r="F896" i="11"/>
  <c r="G896" i="11" s="1"/>
  <c r="G895" i="11"/>
  <c r="I895" i="11" s="1"/>
  <c r="I891" i="11"/>
  <c r="G892" i="11"/>
  <c r="I892" i="11" s="1"/>
  <c r="G872" i="11"/>
  <c r="I872" i="11" s="1"/>
  <c r="I868" i="11"/>
  <c r="G869" i="11"/>
  <c r="I869" i="11" s="1"/>
  <c r="G849" i="11"/>
  <c r="I849" i="11" s="1"/>
  <c r="I845" i="11"/>
  <c r="G846" i="11"/>
  <c r="I846" i="11" s="1"/>
  <c r="F827" i="11"/>
  <c r="G827" i="11" s="1"/>
  <c r="G826" i="11"/>
  <c r="I826" i="11" s="1"/>
  <c r="I822" i="11"/>
  <c r="G823" i="11"/>
  <c r="I823" i="11" s="1"/>
  <c r="L819" i="11"/>
  <c r="G803" i="11"/>
  <c r="I803" i="11" s="1"/>
  <c r="I799" i="11"/>
  <c r="G800" i="11"/>
  <c r="I800" i="11" s="1"/>
  <c r="G777" i="11"/>
  <c r="I777" i="11" s="1"/>
  <c r="I776" i="11"/>
  <c r="G780" i="11"/>
  <c r="I780" i="11" s="1"/>
  <c r="F758" i="11"/>
  <c r="G758" i="11" s="1"/>
  <c r="G757" i="11"/>
  <c r="I757" i="11" s="1"/>
  <c r="I753" i="11"/>
  <c r="G754" i="11"/>
  <c r="I754" i="11" s="1"/>
  <c r="L750" i="11"/>
  <c r="I730" i="11"/>
  <c r="G734" i="11"/>
  <c r="I734" i="11" s="1"/>
  <c r="G731" i="11"/>
  <c r="I731" i="11" s="1"/>
  <c r="F712" i="11"/>
  <c r="G712" i="11" s="1"/>
  <c r="G711" i="11"/>
  <c r="I711" i="11" s="1"/>
  <c r="I707" i="11"/>
  <c r="G708" i="11"/>
  <c r="I708" i="11" s="1"/>
  <c r="G688" i="11"/>
  <c r="I688" i="11" s="1"/>
  <c r="I684" i="11"/>
  <c r="G685" i="11"/>
  <c r="I685" i="11" s="1"/>
  <c r="F666" i="11"/>
  <c r="G666" i="11" s="1"/>
  <c r="G665" i="11"/>
  <c r="I665" i="11" s="1"/>
  <c r="I661" i="11"/>
  <c r="G662" i="11"/>
  <c r="I662" i="11" s="1"/>
  <c r="L658" i="11"/>
  <c r="F643" i="11"/>
  <c r="G643" i="11" s="1"/>
  <c r="G642" i="11"/>
  <c r="I642" i="11" s="1"/>
  <c r="G639" i="11"/>
  <c r="I639" i="11" s="1"/>
  <c r="G623" i="11"/>
  <c r="I623" i="11" s="1"/>
  <c r="I620" i="11"/>
  <c r="I594" i="11"/>
  <c r="L607" i="11"/>
  <c r="L612" i="11" s="1"/>
  <c r="M608" i="11"/>
  <c r="M612" i="11" s="1"/>
  <c r="I593" i="11"/>
  <c r="F597" i="11"/>
  <c r="G597" i="11" s="1"/>
  <c r="G600" i="11" s="1"/>
  <c r="I600" i="11" s="1"/>
  <c r="G596" i="11"/>
  <c r="I596" i="11" s="1"/>
  <c r="H574" i="11"/>
  <c r="I588" i="11"/>
  <c r="L587" i="11"/>
  <c r="I587" i="11"/>
  <c r="G586" i="11"/>
  <c r="I586" i="11" s="1"/>
  <c r="G585" i="11"/>
  <c r="L585" i="11" s="1"/>
  <c r="L590" i="11" s="1"/>
  <c r="I583" i="11"/>
  <c r="I582" i="11"/>
  <c r="I581" i="11"/>
  <c r="I580" i="11"/>
  <c r="I579" i="11"/>
  <c r="I577" i="11"/>
  <c r="G576" i="11"/>
  <c r="I576" i="11" s="1"/>
  <c r="F573" i="11"/>
  <c r="I573" i="11" s="1"/>
  <c r="F572" i="11"/>
  <c r="G571" i="11"/>
  <c r="G574" i="11" s="1"/>
  <c r="F571" i="11"/>
  <c r="I566" i="11"/>
  <c r="L565" i="11"/>
  <c r="I565" i="11"/>
  <c r="G564" i="11"/>
  <c r="M564" i="11" s="1"/>
  <c r="M568" i="11" s="1"/>
  <c r="G563" i="11"/>
  <c r="I563" i="11" s="1"/>
  <c r="I561" i="11"/>
  <c r="I560" i="11"/>
  <c r="I559" i="11"/>
  <c r="I558" i="11"/>
  <c r="I557" i="11"/>
  <c r="I555" i="11"/>
  <c r="G554" i="11"/>
  <c r="I554" i="11" s="1"/>
  <c r="H552" i="11"/>
  <c r="I551" i="11"/>
  <c r="F550" i="11"/>
  <c r="I550" i="11" s="1"/>
  <c r="F549" i="11"/>
  <c r="G548" i="11"/>
  <c r="G552" i="11" s="1"/>
  <c r="I552" i="11" s="1"/>
  <c r="F548" i="11"/>
  <c r="F942" i="11" l="1"/>
  <c r="G942" i="11" s="1"/>
  <c r="F919" i="11"/>
  <c r="G919" i="11" s="1"/>
  <c r="G899" i="11"/>
  <c r="I899" i="11" s="1"/>
  <c r="I896" i="11"/>
  <c r="F873" i="11"/>
  <c r="G873" i="11" s="1"/>
  <c r="F850" i="11"/>
  <c r="G850" i="11" s="1"/>
  <c r="G830" i="11"/>
  <c r="I830" i="11" s="1"/>
  <c r="G836" i="11"/>
  <c r="I827" i="11"/>
  <c r="F804" i="11"/>
  <c r="G804" i="11" s="1"/>
  <c r="F781" i="11"/>
  <c r="G781" i="11" s="1"/>
  <c r="G761" i="11"/>
  <c r="I761" i="11" s="1"/>
  <c r="I758" i="11"/>
  <c r="G767" i="11"/>
  <c r="F735" i="11"/>
  <c r="G735" i="11" s="1"/>
  <c r="G715" i="11"/>
  <c r="I715" i="11" s="1"/>
  <c r="I712" i="11"/>
  <c r="F689" i="11"/>
  <c r="G689" i="11" s="1"/>
  <c r="G669" i="11"/>
  <c r="I669" i="11" s="1"/>
  <c r="I666" i="11"/>
  <c r="G646" i="11"/>
  <c r="I646" i="11" s="1"/>
  <c r="I643" i="11"/>
  <c r="G629" i="11"/>
  <c r="I564" i="11"/>
  <c r="I585" i="11"/>
  <c r="I548" i="11"/>
  <c r="G549" i="11"/>
  <c r="F553" i="11" s="1"/>
  <c r="G553" i="11" s="1"/>
  <c r="I597" i="11"/>
  <c r="G606" i="11"/>
  <c r="M586" i="11"/>
  <c r="M590" i="11" s="1"/>
  <c r="I574" i="11"/>
  <c r="I571" i="11"/>
  <c r="G572" i="11"/>
  <c r="I572" i="11" s="1"/>
  <c r="L563" i="11"/>
  <c r="L568" i="11" s="1"/>
  <c r="M379" i="8"/>
  <c r="M5" i="6" s="1"/>
  <c r="I543" i="11"/>
  <c r="L542" i="11"/>
  <c r="I542" i="11"/>
  <c r="G541" i="11"/>
  <c r="M541" i="11" s="1"/>
  <c r="M545" i="11" s="1"/>
  <c r="G540" i="11"/>
  <c r="L540" i="11" s="1"/>
  <c r="L545" i="11" s="1"/>
  <c r="I538" i="11"/>
  <c r="I537" i="11"/>
  <c r="I536" i="11"/>
  <c r="I535" i="11"/>
  <c r="I534" i="11"/>
  <c r="I532" i="11"/>
  <c r="G531" i="11"/>
  <c r="I531" i="11" s="1"/>
  <c r="H529" i="11"/>
  <c r="I528" i="11"/>
  <c r="F527" i="11"/>
  <c r="I527" i="11" s="1"/>
  <c r="F526" i="11"/>
  <c r="G525" i="11"/>
  <c r="G529" i="11" s="1"/>
  <c r="I529" i="11" s="1"/>
  <c r="F525" i="11"/>
  <c r="I520" i="11"/>
  <c r="L519" i="11"/>
  <c r="I519" i="11"/>
  <c r="G518" i="11"/>
  <c r="I518" i="11" s="1"/>
  <c r="G517" i="11"/>
  <c r="L517" i="11" s="1"/>
  <c r="I515" i="11"/>
  <c r="I514" i="11"/>
  <c r="I513" i="11"/>
  <c r="I512" i="11"/>
  <c r="I511" i="11"/>
  <c r="I509" i="11"/>
  <c r="G508" i="11"/>
  <c r="I508" i="11" s="1"/>
  <c r="H506" i="11"/>
  <c r="I505" i="11"/>
  <c r="F504" i="11"/>
  <c r="I504" i="11" s="1"/>
  <c r="F503" i="11"/>
  <c r="G502" i="11"/>
  <c r="G503" i="11" s="1"/>
  <c r="F507" i="11" s="1"/>
  <c r="G507" i="11" s="1"/>
  <c r="F502" i="11"/>
  <c r="I482" i="11"/>
  <c r="I459" i="11"/>
  <c r="I497" i="11"/>
  <c r="L496" i="11"/>
  <c r="I496" i="11"/>
  <c r="G495" i="11"/>
  <c r="I495" i="11" s="1"/>
  <c r="G494" i="11"/>
  <c r="L494" i="11" s="1"/>
  <c r="I492" i="11"/>
  <c r="I491" i="11"/>
  <c r="I490" i="11"/>
  <c r="I489" i="11"/>
  <c r="I488" i="11"/>
  <c r="I486" i="11"/>
  <c r="G485" i="11"/>
  <c r="I485" i="11" s="1"/>
  <c r="H483" i="11"/>
  <c r="I481" i="11"/>
  <c r="F480" i="11"/>
  <c r="G479" i="11"/>
  <c r="G483" i="11" s="1"/>
  <c r="F479" i="11"/>
  <c r="I474" i="11"/>
  <c r="L473" i="11"/>
  <c r="I473" i="11"/>
  <c r="G472" i="11"/>
  <c r="I472" i="11" s="1"/>
  <c r="G471" i="11"/>
  <c r="I471" i="11" s="1"/>
  <c r="I469" i="11"/>
  <c r="I468" i="11"/>
  <c r="I467" i="11"/>
  <c r="I466" i="11"/>
  <c r="I465" i="11"/>
  <c r="I463" i="11"/>
  <c r="G462" i="11"/>
  <c r="I462" i="11" s="1"/>
  <c r="H460" i="11"/>
  <c r="F458" i="11"/>
  <c r="I458" i="11" s="1"/>
  <c r="F457" i="11"/>
  <c r="G456" i="11"/>
  <c r="G457" i="11" s="1"/>
  <c r="F456" i="11"/>
  <c r="I451" i="11"/>
  <c r="L450" i="11"/>
  <c r="I450" i="11"/>
  <c r="G449" i="11"/>
  <c r="I449" i="11" s="1"/>
  <c r="G448" i="11"/>
  <c r="L448" i="11" s="1"/>
  <c r="I446" i="11"/>
  <c r="I445" i="11"/>
  <c r="I444" i="11"/>
  <c r="I443" i="11"/>
  <c r="I442" i="11"/>
  <c r="I440" i="11"/>
  <c r="G439" i="11"/>
  <c r="I439" i="11" s="1"/>
  <c r="H437" i="11"/>
  <c r="I436" i="11"/>
  <c r="F435" i="11"/>
  <c r="I435" i="11" s="1"/>
  <c r="F434" i="11"/>
  <c r="G433" i="11"/>
  <c r="F433" i="11"/>
  <c r="I428" i="11"/>
  <c r="L427" i="11"/>
  <c r="I427" i="11"/>
  <c r="G426" i="11"/>
  <c r="I426" i="11" s="1"/>
  <c r="G425" i="11"/>
  <c r="L425" i="11" s="1"/>
  <c r="I423" i="11"/>
  <c r="I422" i="11"/>
  <c r="I421" i="11"/>
  <c r="I420" i="11"/>
  <c r="I419" i="11"/>
  <c r="I417" i="11"/>
  <c r="G416" i="11"/>
  <c r="I416" i="11" s="1"/>
  <c r="H414" i="11"/>
  <c r="F413" i="11"/>
  <c r="I413" i="11" s="1"/>
  <c r="F412" i="11"/>
  <c r="G411" i="11"/>
  <c r="F411" i="11"/>
  <c r="I406" i="11"/>
  <c r="L405" i="11"/>
  <c r="I405" i="11"/>
  <c r="G404" i="11"/>
  <c r="I404" i="11" s="1"/>
  <c r="G403" i="11"/>
  <c r="L403" i="11" s="1"/>
  <c r="I401" i="11"/>
  <c r="I400" i="11"/>
  <c r="I399" i="11"/>
  <c r="I398" i="11"/>
  <c r="I397" i="11"/>
  <c r="I395" i="11"/>
  <c r="G394" i="11"/>
  <c r="I394" i="11" s="1"/>
  <c r="H392" i="11"/>
  <c r="I391" i="11"/>
  <c r="F390" i="11"/>
  <c r="I390" i="11" s="1"/>
  <c r="F389" i="11"/>
  <c r="G388" i="11"/>
  <c r="F388" i="11"/>
  <c r="I383" i="11"/>
  <c r="L382" i="11"/>
  <c r="I382" i="11"/>
  <c r="G381" i="11"/>
  <c r="M381" i="11" s="1"/>
  <c r="M385" i="11" s="1"/>
  <c r="G380" i="11"/>
  <c r="L380" i="11" s="1"/>
  <c r="I378" i="11"/>
  <c r="I377" i="11"/>
  <c r="I376" i="11"/>
  <c r="I375" i="11"/>
  <c r="I374" i="11"/>
  <c r="I372" i="11"/>
  <c r="G371" i="11"/>
  <c r="I371" i="11" s="1"/>
  <c r="H369" i="11"/>
  <c r="F368" i="11"/>
  <c r="I368" i="11" s="1"/>
  <c r="F367" i="11"/>
  <c r="G366" i="11"/>
  <c r="G367" i="11" s="1"/>
  <c r="F366" i="11"/>
  <c r="G945" i="11" l="1"/>
  <c r="I945" i="11" s="1"/>
  <c r="I942" i="11"/>
  <c r="G951" i="11"/>
  <c r="I919" i="11"/>
  <c r="G922" i="11"/>
  <c r="I922" i="11" s="1"/>
  <c r="G905" i="11"/>
  <c r="G876" i="11"/>
  <c r="I876" i="11" s="1"/>
  <c r="I873" i="11"/>
  <c r="G853" i="11"/>
  <c r="I853" i="11" s="1"/>
  <c r="I850" i="11"/>
  <c r="I836" i="11"/>
  <c r="G842" i="11"/>
  <c r="K836" i="11"/>
  <c r="K842" i="11" s="1"/>
  <c r="I804" i="11"/>
  <c r="G807" i="11"/>
  <c r="I807" i="11" s="1"/>
  <c r="G784" i="11"/>
  <c r="I781" i="11"/>
  <c r="I767" i="11"/>
  <c r="G773" i="11"/>
  <c r="K767" i="11"/>
  <c r="K773" i="11" s="1"/>
  <c r="G738" i="11"/>
  <c r="I738" i="11" s="1"/>
  <c r="I735" i="11"/>
  <c r="G721" i="11"/>
  <c r="G692" i="11"/>
  <c r="I692" i="11" s="1"/>
  <c r="I689" i="11"/>
  <c r="G675" i="11"/>
  <c r="G652" i="11"/>
  <c r="G635" i="11"/>
  <c r="K629" i="11"/>
  <c r="K635" i="11" s="1"/>
  <c r="I629" i="11"/>
  <c r="I541" i="11"/>
  <c r="I502" i="11"/>
  <c r="I457" i="11"/>
  <c r="L408" i="11"/>
  <c r="L430" i="11"/>
  <c r="L499" i="11"/>
  <c r="L522" i="11"/>
  <c r="I403" i="11"/>
  <c r="M426" i="11"/>
  <c r="M430" i="11" s="1"/>
  <c r="I494" i="11"/>
  <c r="L453" i="11"/>
  <c r="I553" i="11"/>
  <c r="G556" i="11"/>
  <c r="I556" i="11" s="1"/>
  <c r="M449" i="11"/>
  <c r="M453" i="11" s="1"/>
  <c r="I540" i="11"/>
  <c r="I448" i="11"/>
  <c r="L471" i="11"/>
  <c r="L476" i="11" s="1"/>
  <c r="G460" i="11"/>
  <c r="I460" i="11" s="1"/>
  <c r="I517" i="11"/>
  <c r="M518" i="11"/>
  <c r="M522" i="11" s="1"/>
  <c r="L385" i="11"/>
  <c r="I549" i="11"/>
  <c r="M404" i="11"/>
  <c r="M408" i="11" s="1"/>
  <c r="M495" i="11"/>
  <c r="M499" i="11" s="1"/>
  <c r="G506" i="11"/>
  <c r="I506" i="11" s="1"/>
  <c r="I525" i="11"/>
  <c r="G612" i="11"/>
  <c r="K606" i="11"/>
  <c r="K612" i="11" s="1"/>
  <c r="I606" i="11"/>
  <c r="F575" i="11"/>
  <c r="G575" i="11" s="1"/>
  <c r="G526" i="11"/>
  <c r="I526" i="11" s="1"/>
  <c r="I503" i="11"/>
  <c r="G510" i="11"/>
  <c r="I510" i="11" s="1"/>
  <c r="I507" i="11"/>
  <c r="I483" i="11"/>
  <c r="G480" i="11"/>
  <c r="I480" i="11" s="1"/>
  <c r="I479" i="11"/>
  <c r="M472" i="11"/>
  <c r="M476" i="11" s="1"/>
  <c r="F461" i="11"/>
  <c r="G461" i="11" s="1"/>
  <c r="I461" i="11" s="1"/>
  <c r="I456" i="11"/>
  <c r="G437" i="11"/>
  <c r="I437" i="11" s="1"/>
  <c r="I433" i="11"/>
  <c r="G434" i="11"/>
  <c r="I434" i="11" s="1"/>
  <c r="I412" i="11"/>
  <c r="G414" i="11"/>
  <c r="I414" i="11" s="1"/>
  <c r="G412" i="11"/>
  <c r="F415" i="11" s="1"/>
  <c r="G415" i="11" s="1"/>
  <c r="I411" i="11"/>
  <c r="I425" i="11"/>
  <c r="G392" i="11"/>
  <c r="I392" i="11" s="1"/>
  <c r="I388" i="11"/>
  <c r="G389" i="11"/>
  <c r="I389" i="11" s="1"/>
  <c r="G369" i="11"/>
  <c r="I369" i="11" s="1"/>
  <c r="F370" i="11"/>
  <c r="G370" i="11" s="1"/>
  <c r="G373" i="11" s="1"/>
  <c r="I373" i="11" s="1"/>
  <c r="I366" i="11"/>
  <c r="I367" i="11"/>
  <c r="I370" i="11"/>
  <c r="I381" i="11"/>
  <c r="I380" i="11"/>
  <c r="I361" i="11"/>
  <c r="L360" i="11"/>
  <c r="I360" i="11"/>
  <c r="G359" i="11"/>
  <c r="I359" i="11" s="1"/>
  <c r="G358" i="11"/>
  <c r="L358" i="11" s="1"/>
  <c r="I356" i="11"/>
  <c r="I355" i="11"/>
  <c r="I354" i="11"/>
  <c r="I353" i="11"/>
  <c r="I352" i="11"/>
  <c r="I350" i="11"/>
  <c r="G349" i="11"/>
  <c r="I349" i="11" s="1"/>
  <c r="H347" i="11"/>
  <c r="I346" i="11"/>
  <c r="F345" i="11"/>
  <c r="I345" i="11" s="1"/>
  <c r="F344" i="11"/>
  <c r="G343" i="11"/>
  <c r="G347" i="11" s="1"/>
  <c r="F343" i="11"/>
  <c r="I338" i="11"/>
  <c r="L337" i="11"/>
  <c r="I337" i="11"/>
  <c r="G336" i="11"/>
  <c r="M336" i="11" s="1"/>
  <c r="M340" i="11" s="1"/>
  <c r="G335" i="11"/>
  <c r="L335" i="11" s="1"/>
  <c r="I333" i="11"/>
  <c r="I332" i="11"/>
  <c r="I331" i="11"/>
  <c r="I330" i="11"/>
  <c r="I329" i="11"/>
  <c r="I327" i="11"/>
  <c r="G326" i="11"/>
  <c r="I326" i="11" s="1"/>
  <c r="H324" i="11"/>
  <c r="I323" i="11"/>
  <c r="F322" i="11"/>
  <c r="I322" i="11" s="1"/>
  <c r="F321" i="11"/>
  <c r="G320" i="11"/>
  <c r="G324" i="11" s="1"/>
  <c r="I324" i="11" s="1"/>
  <c r="F320" i="11"/>
  <c r="I315" i="11"/>
  <c r="L314" i="11"/>
  <c r="I314" i="11"/>
  <c r="G313" i="11"/>
  <c r="M313" i="11" s="1"/>
  <c r="M317" i="11" s="1"/>
  <c r="G312" i="11"/>
  <c r="I312" i="11" s="1"/>
  <c r="I310" i="11"/>
  <c r="I309" i="11"/>
  <c r="I308" i="11"/>
  <c r="I307" i="11"/>
  <c r="I306" i="11"/>
  <c r="I304" i="11"/>
  <c r="G303" i="11"/>
  <c r="I303" i="11" s="1"/>
  <c r="H301" i="11"/>
  <c r="F300" i="11"/>
  <c r="I300" i="11" s="1"/>
  <c r="F299" i="11"/>
  <c r="G298" i="11"/>
  <c r="G299" i="11" s="1"/>
  <c r="F298" i="11"/>
  <c r="I298" i="11" s="1"/>
  <c r="I293" i="11"/>
  <c r="L292" i="11"/>
  <c r="I292" i="11"/>
  <c r="G291" i="11"/>
  <c r="I291" i="11" s="1"/>
  <c r="G290" i="11"/>
  <c r="L290" i="11" s="1"/>
  <c r="I288" i="11"/>
  <c r="I287" i="11"/>
  <c r="I286" i="11"/>
  <c r="I285" i="11"/>
  <c r="I284" i="11"/>
  <c r="I282" i="11"/>
  <c r="G281" i="11"/>
  <c r="I281" i="11" s="1"/>
  <c r="H279" i="11"/>
  <c r="F278" i="11"/>
  <c r="I278" i="11" s="1"/>
  <c r="F277" i="11"/>
  <c r="G276" i="11"/>
  <c r="G279" i="11" s="1"/>
  <c r="F276" i="11"/>
  <c r="H956" i="11" l="1"/>
  <c r="I956" i="11" s="1"/>
  <c r="G957" i="11"/>
  <c r="K951" i="11"/>
  <c r="K957" i="11" s="1"/>
  <c r="I951" i="11"/>
  <c r="G928" i="11"/>
  <c r="K928" i="11" s="1"/>
  <c r="K934" i="11" s="1"/>
  <c r="G934" i="11"/>
  <c r="I928" i="11"/>
  <c r="H933" i="11" s="1"/>
  <c r="I933" i="11" s="1"/>
  <c r="I934" i="11" s="1"/>
  <c r="J934" i="11" s="1"/>
  <c r="G911" i="11"/>
  <c r="K905" i="11"/>
  <c r="K911" i="11" s="1"/>
  <c r="I905" i="11"/>
  <c r="G882" i="11"/>
  <c r="K882" i="11" s="1"/>
  <c r="K888" i="11" s="1"/>
  <c r="G888" i="11"/>
  <c r="G859" i="11"/>
  <c r="G865" i="11"/>
  <c r="K859" i="11"/>
  <c r="K865" i="11" s="1"/>
  <c r="I859" i="11"/>
  <c r="H864" i="11" s="1"/>
  <c r="I864" i="11" s="1"/>
  <c r="H841" i="11"/>
  <c r="I841" i="11" s="1"/>
  <c r="I842" i="11" s="1"/>
  <c r="J842" i="11" s="1"/>
  <c r="G813" i="11"/>
  <c r="I784" i="11"/>
  <c r="G790" i="11"/>
  <c r="H772" i="11"/>
  <c r="I772" i="11" s="1"/>
  <c r="I773" i="11" s="1"/>
  <c r="J773" i="11" s="1"/>
  <c r="G744" i="11"/>
  <c r="G727" i="11"/>
  <c r="K721" i="11"/>
  <c r="K727" i="11" s="1"/>
  <c r="I721" i="11"/>
  <c r="G698" i="11"/>
  <c r="K698" i="11" s="1"/>
  <c r="K704" i="11" s="1"/>
  <c r="G704" i="11"/>
  <c r="G681" i="11"/>
  <c r="K675" i="11"/>
  <c r="K681" i="11" s="1"/>
  <c r="I675" i="11"/>
  <c r="G658" i="11"/>
  <c r="K652" i="11"/>
  <c r="K658" i="11" s="1"/>
  <c r="I652" i="11"/>
  <c r="H657" i="11" s="1"/>
  <c r="I657" i="11" s="1"/>
  <c r="I658" i="11" s="1"/>
  <c r="J658" i="11" s="1"/>
  <c r="H634" i="11"/>
  <c r="I634" i="11" s="1"/>
  <c r="I635" i="11" s="1"/>
  <c r="J635" i="11" s="1"/>
  <c r="I279" i="11"/>
  <c r="L363" i="11"/>
  <c r="G562" i="11"/>
  <c r="G568" i="11" s="1"/>
  <c r="G344" i="11"/>
  <c r="I344" i="11" s="1"/>
  <c r="I343" i="11"/>
  <c r="G301" i="11"/>
  <c r="I301" i="11" s="1"/>
  <c r="F530" i="11"/>
  <c r="G530" i="11" s="1"/>
  <c r="G533" i="11" s="1"/>
  <c r="I533" i="11" s="1"/>
  <c r="M359" i="11"/>
  <c r="M363" i="11" s="1"/>
  <c r="L312" i="11"/>
  <c r="L317" i="11" s="1"/>
  <c r="I415" i="11"/>
  <c r="G418" i="11"/>
  <c r="I418" i="11" s="1"/>
  <c r="G277" i="11"/>
  <c r="F280" i="11" s="1"/>
  <c r="G280" i="11" s="1"/>
  <c r="G283" i="11" s="1"/>
  <c r="I283" i="11" s="1"/>
  <c r="M291" i="11"/>
  <c r="M295" i="11" s="1"/>
  <c r="I313" i="11"/>
  <c r="I276" i="11"/>
  <c r="I347" i="11"/>
  <c r="F484" i="11"/>
  <c r="G484" i="11" s="1"/>
  <c r="I299" i="11"/>
  <c r="H611" i="11"/>
  <c r="I611" i="11" s="1"/>
  <c r="I612" i="11" s="1"/>
  <c r="J612" i="11" s="1"/>
  <c r="I575" i="11"/>
  <c r="G578" i="11"/>
  <c r="I578" i="11" s="1"/>
  <c r="G516" i="11"/>
  <c r="K516" i="11" s="1"/>
  <c r="K522" i="11" s="1"/>
  <c r="G464" i="11"/>
  <c r="I464" i="11" s="1"/>
  <c r="F438" i="11"/>
  <c r="G438" i="11" s="1"/>
  <c r="F393" i="11"/>
  <c r="G393" i="11" s="1"/>
  <c r="G379" i="11"/>
  <c r="I379" i="11" s="1"/>
  <c r="H384" i="11" s="1"/>
  <c r="I384" i="11" s="1"/>
  <c r="I358" i="11"/>
  <c r="L340" i="11"/>
  <c r="I320" i="11"/>
  <c r="G321" i="11"/>
  <c r="F325" i="11" s="1"/>
  <c r="G325" i="11" s="1"/>
  <c r="I325" i="11" s="1"/>
  <c r="G328" i="11"/>
  <c r="I328" i="11" s="1"/>
  <c r="I336" i="11"/>
  <c r="I335" i="11"/>
  <c r="F302" i="11"/>
  <c r="G302" i="11" s="1"/>
  <c r="I302" i="11" s="1"/>
  <c r="L295" i="11"/>
  <c r="I290" i="11"/>
  <c r="I271" i="11"/>
  <c r="L270" i="11"/>
  <c r="I270" i="11"/>
  <c r="G269" i="11"/>
  <c r="M269" i="11" s="1"/>
  <c r="M273" i="11" s="1"/>
  <c r="G268" i="11"/>
  <c r="L268" i="11" s="1"/>
  <c r="I266" i="11"/>
  <c r="I265" i="11"/>
  <c r="I264" i="11"/>
  <c r="I263" i="11"/>
  <c r="I262" i="11"/>
  <c r="I260" i="11"/>
  <c r="G259" i="11"/>
  <c r="I259" i="11" s="1"/>
  <c r="H257" i="11"/>
  <c r="I256" i="11"/>
  <c r="F255" i="11"/>
  <c r="I255" i="11" s="1"/>
  <c r="F254" i="11"/>
  <c r="G253" i="11"/>
  <c r="G257" i="11" s="1"/>
  <c r="I257" i="11" s="1"/>
  <c r="F253" i="11"/>
  <c r="I248" i="11"/>
  <c r="L247" i="11"/>
  <c r="I247" i="11"/>
  <c r="G246" i="11"/>
  <c r="I246" i="11" s="1"/>
  <c r="G245" i="11"/>
  <c r="I245" i="11" s="1"/>
  <c r="I243" i="11"/>
  <c r="I242" i="11"/>
  <c r="I241" i="11"/>
  <c r="I240" i="11"/>
  <c r="I239" i="11"/>
  <c r="I237" i="11"/>
  <c r="G236" i="11"/>
  <c r="I236" i="11" s="1"/>
  <c r="H234" i="11"/>
  <c r="I233" i="11"/>
  <c r="F232" i="11"/>
  <c r="I232" i="11" s="1"/>
  <c r="F231" i="11"/>
  <c r="G230" i="11"/>
  <c r="F230" i="11"/>
  <c r="I225" i="11"/>
  <c r="L224" i="11"/>
  <c r="I224" i="11"/>
  <c r="G223" i="11"/>
  <c r="I223" i="11" s="1"/>
  <c r="G222" i="11"/>
  <c r="L222" i="11" s="1"/>
  <c r="I220" i="11"/>
  <c r="I219" i="11"/>
  <c r="I218" i="11"/>
  <c r="I217" i="11"/>
  <c r="I216" i="11"/>
  <c r="I215" i="11"/>
  <c r="I214" i="11"/>
  <c r="G213" i="11"/>
  <c r="I213" i="11" s="1"/>
  <c r="H211" i="11"/>
  <c r="I210" i="11"/>
  <c r="F209" i="11"/>
  <c r="I209" i="11" s="1"/>
  <c r="F208" i="11"/>
  <c r="G207" i="11"/>
  <c r="G211" i="11" s="1"/>
  <c r="F207" i="11"/>
  <c r="I202" i="11"/>
  <c r="L201" i="11"/>
  <c r="I201" i="11"/>
  <c r="G200" i="11"/>
  <c r="I200" i="11" s="1"/>
  <c r="G199" i="11"/>
  <c r="L199" i="11" s="1"/>
  <c r="I197" i="11"/>
  <c r="I196" i="11"/>
  <c r="I195" i="11"/>
  <c r="I194" i="11"/>
  <c r="I193" i="11"/>
  <c r="I191" i="11"/>
  <c r="G190" i="11"/>
  <c r="I190" i="11" s="1"/>
  <c r="H188" i="11"/>
  <c r="I187" i="11"/>
  <c r="F186" i="11"/>
  <c r="I186" i="11" s="1"/>
  <c r="F185" i="11"/>
  <c r="G184" i="11"/>
  <c r="F184" i="11"/>
  <c r="I179" i="11"/>
  <c r="L178" i="11"/>
  <c r="I178" i="11"/>
  <c r="G177" i="11"/>
  <c r="I177" i="11" s="1"/>
  <c r="G176" i="11"/>
  <c r="I176" i="11" s="1"/>
  <c r="I174" i="11"/>
  <c r="I173" i="11"/>
  <c r="I172" i="11"/>
  <c r="I171" i="11"/>
  <c r="I170" i="11"/>
  <c r="I168" i="11"/>
  <c r="G167" i="11"/>
  <c r="I167" i="11" s="1"/>
  <c r="H165" i="11"/>
  <c r="I164" i="11"/>
  <c r="F163" i="11"/>
  <c r="I163" i="11" s="1"/>
  <c r="F162" i="11"/>
  <c r="G161" i="11"/>
  <c r="F161" i="11"/>
  <c r="I156" i="11"/>
  <c r="L155" i="11"/>
  <c r="I155" i="11"/>
  <c r="G154" i="11"/>
  <c r="I154" i="11" s="1"/>
  <c r="G153" i="11"/>
  <c r="I153" i="11" s="1"/>
  <c r="I151" i="11"/>
  <c r="I150" i="11"/>
  <c r="I149" i="11"/>
  <c r="I148" i="11"/>
  <c r="I147" i="11"/>
  <c r="I145" i="11"/>
  <c r="G144" i="11"/>
  <c r="I144" i="11" s="1"/>
  <c r="H142" i="11"/>
  <c r="I141" i="11"/>
  <c r="F140" i="11"/>
  <c r="I140" i="11" s="1"/>
  <c r="F139" i="11"/>
  <c r="G138" i="11"/>
  <c r="F138" i="11"/>
  <c r="I133" i="11"/>
  <c r="L132" i="11"/>
  <c r="I132" i="11"/>
  <c r="G131" i="11"/>
  <c r="I131" i="11" s="1"/>
  <c r="G130" i="11"/>
  <c r="I130" i="11" s="1"/>
  <c r="I128" i="11"/>
  <c r="I127" i="11"/>
  <c r="I126" i="11"/>
  <c r="I125" i="11"/>
  <c r="I124" i="11"/>
  <c r="I122" i="11"/>
  <c r="G121" i="11"/>
  <c r="I121" i="11" s="1"/>
  <c r="H119" i="11"/>
  <c r="I118" i="11"/>
  <c r="F117" i="11"/>
  <c r="I117" i="11" s="1"/>
  <c r="F116" i="11"/>
  <c r="G115" i="11"/>
  <c r="F115" i="11"/>
  <c r="I110" i="11"/>
  <c r="L109" i="11"/>
  <c r="I109" i="11"/>
  <c r="G108" i="11"/>
  <c r="M108" i="11" s="1"/>
  <c r="M112" i="11" s="1"/>
  <c r="G107" i="11"/>
  <c r="L107" i="11" s="1"/>
  <c r="I105" i="11"/>
  <c r="I104" i="11"/>
  <c r="I103" i="11"/>
  <c r="I102" i="11"/>
  <c r="I101" i="11"/>
  <c r="I99" i="11"/>
  <c r="G98" i="11"/>
  <c r="I98" i="11" s="1"/>
  <c r="H96" i="11"/>
  <c r="I95" i="11"/>
  <c r="F94" i="11"/>
  <c r="I94" i="11" s="1"/>
  <c r="F93" i="11"/>
  <c r="G92" i="11"/>
  <c r="G96" i="11" s="1"/>
  <c r="F92" i="11"/>
  <c r="I72" i="11"/>
  <c r="I87" i="11"/>
  <c r="L86" i="11"/>
  <c r="I86" i="11"/>
  <c r="G85" i="11"/>
  <c r="M85" i="11" s="1"/>
  <c r="M89" i="11" s="1"/>
  <c r="G84" i="11"/>
  <c r="L84" i="11" s="1"/>
  <c r="I82" i="11"/>
  <c r="I81" i="11"/>
  <c r="I80" i="11"/>
  <c r="I79" i="11"/>
  <c r="I78" i="11"/>
  <c r="I76" i="11"/>
  <c r="G75" i="11"/>
  <c r="I75" i="11" s="1"/>
  <c r="H73" i="11"/>
  <c r="F71" i="11"/>
  <c r="I71" i="11" s="1"/>
  <c r="F70" i="11"/>
  <c r="G69" i="11"/>
  <c r="F69" i="11"/>
  <c r="I64" i="11"/>
  <c r="L63" i="11"/>
  <c r="I63" i="11"/>
  <c r="G62" i="11"/>
  <c r="I62" i="11" s="1"/>
  <c r="G61" i="11"/>
  <c r="I61" i="11" s="1"/>
  <c r="I59" i="11"/>
  <c r="I58" i="11"/>
  <c r="I57" i="11"/>
  <c r="I56" i="11"/>
  <c r="I55" i="11"/>
  <c r="I53" i="11"/>
  <c r="G52" i="11"/>
  <c r="I52" i="11" s="1"/>
  <c r="H50" i="11"/>
  <c r="F49" i="11"/>
  <c r="I49" i="11" s="1"/>
  <c r="F48" i="11"/>
  <c r="G47" i="11"/>
  <c r="G48" i="11" s="1"/>
  <c r="I48" i="11" s="1"/>
  <c r="F47" i="11"/>
  <c r="I42" i="11"/>
  <c r="L41" i="11"/>
  <c r="I41" i="11"/>
  <c r="G40" i="11"/>
  <c r="M40" i="11" s="1"/>
  <c r="M44" i="11" s="1"/>
  <c r="G39" i="11"/>
  <c r="I39" i="11" s="1"/>
  <c r="I37" i="11"/>
  <c r="I36" i="11"/>
  <c r="I35" i="11"/>
  <c r="I34" i="11"/>
  <c r="I33" i="11"/>
  <c r="I31" i="11"/>
  <c r="G30" i="11"/>
  <c r="I30" i="11" s="1"/>
  <c r="H28" i="11"/>
  <c r="F27" i="11"/>
  <c r="I27" i="11" s="1"/>
  <c r="F26" i="11"/>
  <c r="G25" i="11"/>
  <c r="G28" i="11" s="1"/>
  <c r="F25" i="11"/>
  <c r="I9" i="11"/>
  <c r="H6" i="11"/>
  <c r="G8" i="11"/>
  <c r="I8" i="11" s="1"/>
  <c r="I11" i="11"/>
  <c r="I12" i="11"/>
  <c r="I13" i="11"/>
  <c r="I14" i="11"/>
  <c r="I15" i="11"/>
  <c r="G17" i="11"/>
  <c r="I17" i="11" s="1"/>
  <c r="G18" i="11"/>
  <c r="M18" i="11" s="1"/>
  <c r="M22" i="11" s="1"/>
  <c r="I19" i="11"/>
  <c r="L19" i="11"/>
  <c r="I20" i="11"/>
  <c r="G3" i="11"/>
  <c r="G4" i="11" s="1"/>
  <c r="F5" i="11"/>
  <c r="I5" i="11" s="1"/>
  <c r="F4" i="11"/>
  <c r="F3" i="11"/>
  <c r="I957" i="11" l="1"/>
  <c r="J957" i="11" s="1"/>
  <c r="H910" i="11"/>
  <c r="I910" i="11" s="1"/>
  <c r="I911" i="11" s="1"/>
  <c r="J911" i="11" s="1"/>
  <c r="I882" i="11"/>
  <c r="H887" i="11" s="1"/>
  <c r="I887" i="11" s="1"/>
  <c r="I888" i="11" s="1"/>
  <c r="J888" i="11" s="1"/>
  <c r="I865" i="11"/>
  <c r="J865" i="11" s="1"/>
  <c r="G819" i="11"/>
  <c r="K813" i="11"/>
  <c r="K819" i="11" s="1"/>
  <c r="I813" i="11"/>
  <c r="I790" i="11"/>
  <c r="H795" i="11" s="1"/>
  <c r="I795" i="11" s="1"/>
  <c r="I796" i="11" s="1"/>
  <c r="J796" i="11" s="1"/>
  <c r="G796" i="11"/>
  <c r="K790" i="11"/>
  <c r="K796" i="11" s="1"/>
  <c r="G750" i="11"/>
  <c r="K744" i="11"/>
  <c r="K750" i="11" s="1"/>
  <c r="I744" i="11"/>
  <c r="H726" i="11"/>
  <c r="I726" i="11" s="1"/>
  <c r="I727" i="11"/>
  <c r="J727" i="11" s="1"/>
  <c r="I698" i="11"/>
  <c r="H703" i="11" s="1"/>
  <c r="I703" i="11" s="1"/>
  <c r="I704" i="11" s="1"/>
  <c r="J704" i="11" s="1"/>
  <c r="H680" i="11"/>
  <c r="I680" i="11" s="1"/>
  <c r="I681" i="11"/>
  <c r="J681" i="11" s="1"/>
  <c r="I530" i="11"/>
  <c r="G584" i="11"/>
  <c r="K562" i="11"/>
  <c r="K568" i="11" s="1"/>
  <c r="I562" i="11"/>
  <c r="I280" i="11"/>
  <c r="G522" i="11"/>
  <c r="I3" i="11"/>
  <c r="L153" i="11"/>
  <c r="L158" i="11" s="1"/>
  <c r="M177" i="11"/>
  <c r="M181" i="11" s="1"/>
  <c r="L245" i="11"/>
  <c r="L250" i="11" s="1"/>
  <c r="F348" i="11"/>
  <c r="G348" i="11" s="1"/>
  <c r="G351" i="11" s="1"/>
  <c r="I351" i="11" s="1"/>
  <c r="I92" i="11"/>
  <c r="L130" i="11"/>
  <c r="L135" i="11" s="1"/>
  <c r="G208" i="11"/>
  <c r="I208" i="11" s="1"/>
  <c r="G385" i="11"/>
  <c r="G539" i="11"/>
  <c r="G545" i="11" s="1"/>
  <c r="L61" i="11"/>
  <c r="L66" i="11" s="1"/>
  <c r="L204" i="11"/>
  <c r="L227" i="11"/>
  <c r="I28" i="11"/>
  <c r="L39" i="11"/>
  <c r="L89" i="11"/>
  <c r="I207" i="11"/>
  <c r="L273" i="11"/>
  <c r="L112" i="11"/>
  <c r="I47" i="11"/>
  <c r="I211" i="11"/>
  <c r="I321" i="11"/>
  <c r="K379" i="11"/>
  <c r="K385" i="11" s="1"/>
  <c r="M62" i="11"/>
  <c r="M66" i="11" s="1"/>
  <c r="I85" i="11"/>
  <c r="M131" i="11"/>
  <c r="M135" i="11" s="1"/>
  <c r="L176" i="11"/>
  <c r="L181" i="11" s="1"/>
  <c r="I199" i="11"/>
  <c r="I222" i="11"/>
  <c r="M246" i="11"/>
  <c r="M250" i="11" s="1"/>
  <c r="I269" i="11"/>
  <c r="G6" i="11"/>
  <c r="I6" i="11" s="1"/>
  <c r="G93" i="11"/>
  <c r="I93" i="11" s="1"/>
  <c r="M154" i="11"/>
  <c r="M158" i="11" s="1"/>
  <c r="G305" i="11"/>
  <c r="I305" i="11" s="1"/>
  <c r="I277" i="11"/>
  <c r="G487" i="11"/>
  <c r="I484" i="11"/>
  <c r="M200" i="11"/>
  <c r="M204" i="11" s="1"/>
  <c r="M223" i="11"/>
  <c r="M227" i="11" s="1"/>
  <c r="G424" i="11"/>
  <c r="I424" i="11" s="1"/>
  <c r="H429" i="11" s="1"/>
  <c r="I429" i="11" s="1"/>
  <c r="I430" i="11" s="1"/>
  <c r="J430" i="11" s="1"/>
  <c r="G590" i="11"/>
  <c r="K584" i="11"/>
  <c r="K590" i="11" s="1"/>
  <c r="I584" i="11"/>
  <c r="I516" i="11"/>
  <c r="H521" i="11" s="1"/>
  <c r="I521" i="11" s="1"/>
  <c r="I522" i="11" s="1"/>
  <c r="J522" i="11" s="1"/>
  <c r="G470" i="11"/>
  <c r="I470" i="11" s="1"/>
  <c r="G441" i="11"/>
  <c r="I441" i="11" s="1"/>
  <c r="I438" i="11"/>
  <c r="G396" i="11"/>
  <c r="I396" i="11" s="1"/>
  <c r="I393" i="11"/>
  <c r="I385" i="11"/>
  <c r="J385" i="11" s="1"/>
  <c r="G334" i="11"/>
  <c r="G289" i="11"/>
  <c r="I253" i="11"/>
  <c r="G254" i="11"/>
  <c r="I254" i="11" s="1"/>
  <c r="I268" i="11"/>
  <c r="G234" i="11"/>
  <c r="I234" i="11" s="1"/>
  <c r="I230" i="11"/>
  <c r="G231" i="11"/>
  <c r="I231" i="11" s="1"/>
  <c r="F212" i="11"/>
  <c r="G212" i="11" s="1"/>
  <c r="G188" i="11"/>
  <c r="I188" i="11" s="1"/>
  <c r="I184" i="11"/>
  <c r="G185" i="11"/>
  <c r="I185" i="11" s="1"/>
  <c r="G165" i="11"/>
  <c r="I165" i="11" s="1"/>
  <c r="I161" i="11"/>
  <c r="G162" i="11"/>
  <c r="I162" i="11" s="1"/>
  <c r="G142" i="11"/>
  <c r="I142" i="11" s="1"/>
  <c r="I138" i="11"/>
  <c r="G139" i="11"/>
  <c r="I139" i="11" s="1"/>
  <c r="G119" i="11"/>
  <c r="I119" i="11" s="1"/>
  <c r="I115" i="11"/>
  <c r="G116" i="11"/>
  <c r="I116" i="11" s="1"/>
  <c r="I108" i="11"/>
  <c r="I96" i="11"/>
  <c r="I107" i="11"/>
  <c r="G73" i="11"/>
  <c r="I73" i="11" s="1"/>
  <c r="G70" i="11"/>
  <c r="I70" i="11" s="1"/>
  <c r="I69" i="11"/>
  <c r="I84" i="11"/>
  <c r="L44" i="11"/>
  <c r="F51" i="11"/>
  <c r="G51" i="11" s="1"/>
  <c r="I51" i="11" s="1"/>
  <c r="G50" i="11"/>
  <c r="I50" i="11" s="1"/>
  <c r="I25" i="11"/>
  <c r="I40" i="11"/>
  <c r="G26" i="11"/>
  <c r="I26" i="11" s="1"/>
  <c r="I18" i="11"/>
  <c r="L17" i="11"/>
  <c r="L22" i="11" s="1"/>
  <c r="F7" i="11"/>
  <c r="G7" i="11" s="1"/>
  <c r="G10" i="11" s="1"/>
  <c r="I10" i="11" s="1"/>
  <c r="I4" i="11"/>
  <c r="I51" i="4"/>
  <c r="I50" i="4"/>
  <c r="H818" i="11" l="1"/>
  <c r="I818" i="11" s="1"/>
  <c r="I819" i="11" s="1"/>
  <c r="J819" i="11" s="1"/>
  <c r="H749" i="11"/>
  <c r="I749" i="11" s="1"/>
  <c r="I750" i="11"/>
  <c r="J750" i="11" s="1"/>
  <c r="I348" i="11"/>
  <c r="H567" i="11"/>
  <c r="I567" i="11" s="1"/>
  <c r="I568" i="11" s="1"/>
  <c r="J568" i="11" s="1"/>
  <c r="I539" i="11"/>
  <c r="H544" i="11" s="1"/>
  <c r="I544" i="11" s="1"/>
  <c r="I545" i="11" s="1"/>
  <c r="J545" i="11" s="1"/>
  <c r="F97" i="11"/>
  <c r="G97" i="11" s="1"/>
  <c r="I97" i="11" s="1"/>
  <c r="F258" i="11"/>
  <c r="G258" i="11" s="1"/>
  <c r="I258" i="11" s="1"/>
  <c r="K470" i="11"/>
  <c r="K476" i="11" s="1"/>
  <c r="F74" i="11"/>
  <c r="G74" i="11" s="1"/>
  <c r="I74" i="11" s="1"/>
  <c r="G476" i="11"/>
  <c r="K539" i="11"/>
  <c r="K545" i="11" s="1"/>
  <c r="G311" i="11"/>
  <c r="G77" i="11"/>
  <c r="I77" i="11" s="1"/>
  <c r="F166" i="11"/>
  <c r="G166" i="11" s="1"/>
  <c r="G169" i="11" s="1"/>
  <c r="I169" i="11" s="1"/>
  <c r="F189" i="11"/>
  <c r="G189" i="11" s="1"/>
  <c r="I189" i="11" s="1"/>
  <c r="G447" i="11"/>
  <c r="K447" i="11" s="1"/>
  <c r="K453" i="11" s="1"/>
  <c r="F235" i="11"/>
  <c r="G235" i="11" s="1"/>
  <c r="I235" i="11" s="1"/>
  <c r="K424" i="11"/>
  <c r="K430" i="11" s="1"/>
  <c r="G430" i="11"/>
  <c r="I487" i="11"/>
  <c r="G493" i="11"/>
  <c r="H589" i="11"/>
  <c r="I589" i="11" s="1"/>
  <c r="I590" i="11" s="1"/>
  <c r="J590" i="11" s="1"/>
  <c r="H475" i="11"/>
  <c r="I475" i="11" s="1"/>
  <c r="I476" i="11" s="1"/>
  <c r="J476" i="11" s="1"/>
  <c r="G402" i="11"/>
  <c r="G357" i="11"/>
  <c r="G363" i="11" s="1"/>
  <c r="I334" i="11"/>
  <c r="G340" i="11"/>
  <c r="K334" i="11"/>
  <c r="K340" i="11" s="1"/>
  <c r="G295" i="11"/>
  <c r="K289" i="11"/>
  <c r="K295" i="11" s="1"/>
  <c r="I289" i="11"/>
  <c r="G261" i="11"/>
  <c r="I261" i="11" s="1"/>
  <c r="G221" i="11"/>
  <c r="I212" i="11"/>
  <c r="G192" i="11"/>
  <c r="I192" i="11" s="1"/>
  <c r="F143" i="11"/>
  <c r="G143" i="11" s="1"/>
  <c r="F120" i="11"/>
  <c r="G120" i="11" s="1"/>
  <c r="I100" i="11"/>
  <c r="G54" i="11"/>
  <c r="I54" i="11" s="1"/>
  <c r="F29" i="11"/>
  <c r="G29" i="11" s="1"/>
  <c r="I7" i="11"/>
  <c r="G16" i="11"/>
  <c r="T8" i="10"/>
  <c r="T9" i="10"/>
  <c r="T10" i="10"/>
  <c r="T11" i="10"/>
  <c r="T12" i="10"/>
  <c r="T13" i="10"/>
  <c r="T32" i="10"/>
  <c r="T39" i="10"/>
  <c r="T45" i="10"/>
  <c r="T46" i="10"/>
  <c r="T47" i="10"/>
  <c r="T7" i="10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7" i="9"/>
  <c r="G106" i="11" l="1"/>
  <c r="I447" i="11"/>
  <c r="H452" i="11" s="1"/>
  <c r="I452" i="11" s="1"/>
  <c r="I453" i="11" s="1"/>
  <c r="J453" i="11" s="1"/>
  <c r="I357" i="11"/>
  <c r="G453" i="11"/>
  <c r="K311" i="11"/>
  <c r="K317" i="11" s="1"/>
  <c r="I311" i="11"/>
  <c r="G317" i="11"/>
  <c r="I166" i="11"/>
  <c r="G238" i="11"/>
  <c r="I238" i="11" s="1"/>
  <c r="G83" i="11"/>
  <c r="G175" i="11"/>
  <c r="G181" i="11" s="1"/>
  <c r="K493" i="11"/>
  <c r="K499" i="11" s="1"/>
  <c r="I493" i="11"/>
  <c r="H498" i="11" s="1"/>
  <c r="I498" i="11" s="1"/>
  <c r="I499" i="11" s="1"/>
  <c r="J499" i="11" s="1"/>
  <c r="G499" i="11"/>
  <c r="G60" i="11"/>
  <c r="G66" i="11" s="1"/>
  <c r="G408" i="11"/>
  <c r="K402" i="11"/>
  <c r="K408" i="11" s="1"/>
  <c r="I402" i="11"/>
  <c r="K357" i="11"/>
  <c r="K363" i="11" s="1"/>
  <c r="H362" i="11"/>
  <c r="I362" i="11" s="1"/>
  <c r="I363" i="11" s="1"/>
  <c r="J363" i="11" s="1"/>
  <c r="H339" i="11"/>
  <c r="I339" i="11" s="1"/>
  <c r="I340" i="11" s="1"/>
  <c r="J340" i="11" s="1"/>
  <c r="H294" i="11"/>
  <c r="I294" i="11" s="1"/>
  <c r="I295" i="11" s="1"/>
  <c r="J295" i="11" s="1"/>
  <c r="G267" i="11"/>
  <c r="G227" i="11"/>
  <c r="K221" i="11"/>
  <c r="K227" i="11" s="1"/>
  <c r="I221" i="11"/>
  <c r="H226" i="11" s="1"/>
  <c r="I226" i="11" s="1"/>
  <c r="G198" i="11"/>
  <c r="I175" i="11"/>
  <c r="G146" i="11"/>
  <c r="I146" i="11" s="1"/>
  <c r="I143" i="11"/>
  <c r="G123" i="11"/>
  <c r="I123" i="11" s="1"/>
  <c r="I120" i="11"/>
  <c r="G112" i="11"/>
  <c r="K106" i="11"/>
  <c r="K112" i="11" s="1"/>
  <c r="I106" i="11"/>
  <c r="H111" i="11" s="1"/>
  <c r="I111" i="11" s="1"/>
  <c r="I83" i="11"/>
  <c r="H88" i="11" s="1"/>
  <c r="I88" i="11" s="1"/>
  <c r="I89" i="11" s="1"/>
  <c r="J89" i="11" s="1"/>
  <c r="G32" i="11"/>
  <c r="I32" i="11" s="1"/>
  <c r="I29" i="11"/>
  <c r="K16" i="11"/>
  <c r="K22" i="11" s="1"/>
  <c r="G22" i="11"/>
  <c r="I16" i="11"/>
  <c r="H21" i="11" s="1"/>
  <c r="I21" i="11" s="1"/>
  <c r="I3279" i="4"/>
  <c r="I3278" i="4"/>
  <c r="G3277" i="4"/>
  <c r="I3277" i="4" s="1"/>
  <c r="G3276" i="4"/>
  <c r="I3276" i="4" s="1"/>
  <c r="I3274" i="4"/>
  <c r="I3273" i="4"/>
  <c r="I3272" i="4"/>
  <c r="I3271" i="4"/>
  <c r="I3270" i="4"/>
  <c r="I3269" i="4"/>
  <c r="G3268" i="4"/>
  <c r="I3268" i="4" s="1"/>
  <c r="F3267" i="4"/>
  <c r="G3267" i="4" s="1"/>
  <c r="I3267" i="4" s="1"/>
  <c r="F3266" i="4"/>
  <c r="G3266" i="4" s="1"/>
  <c r="I3265" i="4"/>
  <c r="I3263" i="4"/>
  <c r="I3262" i="4"/>
  <c r="F3257" i="4"/>
  <c r="I3257" i="4" s="1"/>
  <c r="F3256" i="4"/>
  <c r="I3256" i="4" s="1"/>
  <c r="F3255" i="4"/>
  <c r="I3255" i="4" s="1"/>
  <c r="F3254" i="4"/>
  <c r="I3254" i="4" s="1"/>
  <c r="F3253" i="4"/>
  <c r="I3253" i="4" s="1"/>
  <c r="F3252" i="4"/>
  <c r="I3252" i="4" s="1"/>
  <c r="A3251" i="4"/>
  <c r="I3250" i="4"/>
  <c r="L3278" i="4" s="1"/>
  <c r="F3250" i="4"/>
  <c r="D3250" i="4"/>
  <c r="B3250" i="4"/>
  <c r="I3247" i="4"/>
  <c r="I3246" i="4"/>
  <c r="G3245" i="4"/>
  <c r="I3245" i="4" s="1"/>
  <c r="G3244" i="4"/>
  <c r="I3244" i="4" s="1"/>
  <c r="I3242" i="4"/>
  <c r="I3241" i="4"/>
  <c r="I3240" i="4"/>
  <c r="I3239" i="4"/>
  <c r="I3238" i="4"/>
  <c r="I3237" i="4"/>
  <c r="G3236" i="4"/>
  <c r="I3236" i="4" s="1"/>
  <c r="F3235" i="4"/>
  <c r="G3235" i="4" s="1"/>
  <c r="I3235" i="4" s="1"/>
  <c r="F3234" i="4"/>
  <c r="G3234" i="4" s="1"/>
  <c r="I3233" i="4"/>
  <c r="I3231" i="4"/>
  <c r="I3230" i="4"/>
  <c r="I3229" i="4"/>
  <c r="I3228" i="4"/>
  <c r="I3227" i="4"/>
  <c r="I3226" i="4"/>
  <c r="F3225" i="4"/>
  <c r="I3225" i="4" s="1"/>
  <c r="F3224" i="4"/>
  <c r="I3224" i="4" s="1"/>
  <c r="F3223" i="4"/>
  <c r="I3223" i="4" s="1"/>
  <c r="F3222" i="4"/>
  <c r="I3222" i="4" s="1"/>
  <c r="F3221" i="4"/>
  <c r="I3221" i="4" s="1"/>
  <c r="F3220" i="4"/>
  <c r="I3220" i="4" s="1"/>
  <c r="A3219" i="4"/>
  <c r="I3218" i="4"/>
  <c r="F3218" i="4"/>
  <c r="D3218" i="4"/>
  <c r="B3218" i="4"/>
  <c r="I3215" i="4"/>
  <c r="I3214" i="4"/>
  <c r="G3213" i="4"/>
  <c r="I3213" i="4" s="1"/>
  <c r="G3212" i="4"/>
  <c r="I3212" i="4" s="1"/>
  <c r="I3210" i="4"/>
  <c r="I3209" i="4"/>
  <c r="I3205" i="4"/>
  <c r="G3204" i="4"/>
  <c r="I3204" i="4" s="1"/>
  <c r="F3203" i="4"/>
  <c r="G3203" i="4" s="1"/>
  <c r="I3203" i="4" s="1"/>
  <c r="F3202" i="4"/>
  <c r="G3202" i="4" s="1"/>
  <c r="I3201" i="4"/>
  <c r="I3199" i="4"/>
  <c r="I3198" i="4"/>
  <c r="I3196" i="4"/>
  <c r="I3195" i="4"/>
  <c r="I3194" i="4"/>
  <c r="F3190" i="4"/>
  <c r="I3190" i="4" s="1"/>
  <c r="A3187" i="4"/>
  <c r="I3186" i="4"/>
  <c r="F3186" i="4"/>
  <c r="D3186" i="4"/>
  <c r="B3186" i="4"/>
  <c r="I3183" i="4"/>
  <c r="I3182" i="4"/>
  <c r="G3181" i="4"/>
  <c r="I3181" i="4" s="1"/>
  <c r="G3180" i="4"/>
  <c r="I3180" i="4" s="1"/>
  <c r="I3178" i="4"/>
  <c r="I3177" i="4"/>
  <c r="I3176" i="4"/>
  <c r="I3173" i="4"/>
  <c r="I3172" i="4"/>
  <c r="I3171" i="4"/>
  <c r="G3170" i="4"/>
  <c r="I3170" i="4" s="1"/>
  <c r="F3169" i="4"/>
  <c r="G3169" i="4" s="1"/>
  <c r="F3168" i="4"/>
  <c r="G3168" i="4" s="1"/>
  <c r="I3168" i="4" s="1"/>
  <c r="I3167" i="4"/>
  <c r="I3165" i="4"/>
  <c r="I3164" i="4"/>
  <c r="I3163" i="4"/>
  <c r="I3162" i="4"/>
  <c r="I3161" i="4"/>
  <c r="I3160" i="4"/>
  <c r="F3159" i="4"/>
  <c r="I3159" i="4" s="1"/>
  <c r="F3156" i="4"/>
  <c r="I3156" i="4" s="1"/>
  <c r="F3155" i="4"/>
  <c r="I3155" i="4" s="1"/>
  <c r="F3154" i="4"/>
  <c r="I3154" i="4" s="1"/>
  <c r="F3153" i="4"/>
  <c r="I3153" i="4" s="1"/>
  <c r="F3152" i="4"/>
  <c r="I3152" i="4" s="1"/>
  <c r="A3151" i="4"/>
  <c r="I3150" i="4"/>
  <c r="F3150" i="4"/>
  <c r="D3150" i="4"/>
  <c r="B3150" i="4"/>
  <c r="I3147" i="4"/>
  <c r="I3146" i="4"/>
  <c r="G3145" i="4"/>
  <c r="I3145" i="4" s="1"/>
  <c r="G3144" i="4"/>
  <c r="I3144" i="4" s="1"/>
  <c r="I3142" i="4"/>
  <c r="I3141" i="4"/>
  <c r="I3140" i="4"/>
  <c r="I3139" i="4"/>
  <c r="I3138" i="4"/>
  <c r="I3137" i="4"/>
  <c r="G3136" i="4"/>
  <c r="I3136" i="4" s="1"/>
  <c r="F3135" i="4"/>
  <c r="G3135" i="4" s="1"/>
  <c r="I3135" i="4" s="1"/>
  <c r="F3134" i="4"/>
  <c r="G3134" i="4" s="1"/>
  <c r="I3133" i="4"/>
  <c r="I3131" i="4"/>
  <c r="I3130" i="4"/>
  <c r="I3129" i="4"/>
  <c r="I3128" i="4"/>
  <c r="I3127" i="4"/>
  <c r="I3126" i="4"/>
  <c r="F3125" i="4"/>
  <c r="I3125" i="4" s="1"/>
  <c r="F3124" i="4"/>
  <c r="I3124" i="4" s="1"/>
  <c r="F3123" i="4"/>
  <c r="I3123" i="4" s="1"/>
  <c r="F3122" i="4"/>
  <c r="I3122" i="4" s="1"/>
  <c r="F3121" i="4"/>
  <c r="I3121" i="4" s="1"/>
  <c r="F3120" i="4"/>
  <c r="I3120" i="4" s="1"/>
  <c r="A3119" i="4"/>
  <c r="I3118" i="4"/>
  <c r="F3118" i="4"/>
  <c r="D3118" i="4"/>
  <c r="B3118" i="4"/>
  <c r="I3115" i="4"/>
  <c r="I3114" i="4"/>
  <c r="G3113" i="4"/>
  <c r="I3113" i="4" s="1"/>
  <c r="G3112" i="4"/>
  <c r="I3112" i="4" s="1"/>
  <c r="I3110" i="4"/>
  <c r="I3109" i="4"/>
  <c r="I3108" i="4"/>
  <c r="I3107" i="4"/>
  <c r="I3106" i="4"/>
  <c r="I3105" i="4"/>
  <c r="G3104" i="4"/>
  <c r="I3104" i="4" s="1"/>
  <c r="F3103" i="4"/>
  <c r="G3103" i="4" s="1"/>
  <c r="I3103" i="4" s="1"/>
  <c r="F3102" i="4"/>
  <c r="G3102" i="4" s="1"/>
  <c r="I3101" i="4"/>
  <c r="I3099" i="4"/>
  <c r="I3098" i="4"/>
  <c r="I3097" i="4"/>
  <c r="I3096" i="4"/>
  <c r="I3095" i="4"/>
  <c r="I3094" i="4"/>
  <c r="F3093" i="4"/>
  <c r="I3093" i="4" s="1"/>
  <c r="F3092" i="4"/>
  <c r="I3092" i="4" s="1"/>
  <c r="F3091" i="4"/>
  <c r="I3091" i="4" s="1"/>
  <c r="F3090" i="4"/>
  <c r="I3090" i="4" s="1"/>
  <c r="F3089" i="4"/>
  <c r="I3089" i="4" s="1"/>
  <c r="F3088" i="4"/>
  <c r="I3088" i="4" s="1"/>
  <c r="A3087" i="4"/>
  <c r="I3086" i="4"/>
  <c r="F3086" i="4"/>
  <c r="D3086" i="4"/>
  <c r="B3086" i="4"/>
  <c r="I3083" i="4"/>
  <c r="I3082" i="4"/>
  <c r="G3081" i="4"/>
  <c r="I3081" i="4" s="1"/>
  <c r="G3080" i="4"/>
  <c r="I3080" i="4" s="1"/>
  <c r="I3078" i="4"/>
  <c r="I3077" i="4"/>
  <c r="I3076" i="4"/>
  <c r="I3075" i="4"/>
  <c r="I3074" i="4"/>
  <c r="I3073" i="4"/>
  <c r="G3072" i="4"/>
  <c r="I3072" i="4" s="1"/>
  <c r="F3071" i="4"/>
  <c r="G3071" i="4" s="1"/>
  <c r="I3071" i="4" s="1"/>
  <c r="F3070" i="4"/>
  <c r="G3070" i="4" s="1"/>
  <c r="I3069" i="4"/>
  <c r="I3067" i="4"/>
  <c r="I3066" i="4"/>
  <c r="I3065" i="4"/>
  <c r="I3064" i="4"/>
  <c r="I3063" i="4"/>
  <c r="I3062" i="4"/>
  <c r="F3061" i="4"/>
  <c r="I3061" i="4" s="1"/>
  <c r="F3060" i="4"/>
  <c r="I3060" i="4" s="1"/>
  <c r="F3059" i="4"/>
  <c r="I3059" i="4" s="1"/>
  <c r="F3058" i="4"/>
  <c r="I3058" i="4" s="1"/>
  <c r="F3057" i="4"/>
  <c r="I3057" i="4" s="1"/>
  <c r="F3056" i="4"/>
  <c r="I3056" i="4" s="1"/>
  <c r="A3055" i="4"/>
  <c r="I3054" i="4"/>
  <c r="L3082" i="4" s="1"/>
  <c r="F3054" i="4"/>
  <c r="D3054" i="4"/>
  <c r="B3054" i="4"/>
  <c r="I3051" i="4"/>
  <c r="I3050" i="4"/>
  <c r="G3049" i="4"/>
  <c r="I3049" i="4" s="1"/>
  <c r="G3048" i="4"/>
  <c r="I3048" i="4" s="1"/>
  <c r="I3046" i="4"/>
  <c r="I3045" i="4"/>
  <c r="I3044" i="4"/>
  <c r="I3043" i="4"/>
  <c r="I3042" i="4"/>
  <c r="I3041" i="4"/>
  <c r="G3040" i="4"/>
  <c r="I3040" i="4" s="1"/>
  <c r="F3039" i="4"/>
  <c r="G3039" i="4" s="1"/>
  <c r="I3039" i="4" s="1"/>
  <c r="F3038" i="4"/>
  <c r="G3038" i="4" s="1"/>
  <c r="I3037" i="4"/>
  <c r="I3035" i="4"/>
  <c r="I3034" i="4"/>
  <c r="I3033" i="4"/>
  <c r="I3032" i="4"/>
  <c r="I3031" i="4"/>
  <c r="I3030" i="4"/>
  <c r="F3029" i="4"/>
  <c r="I3029" i="4" s="1"/>
  <c r="F3028" i="4"/>
  <c r="I3028" i="4" s="1"/>
  <c r="F3027" i="4"/>
  <c r="I3027" i="4" s="1"/>
  <c r="F3026" i="4"/>
  <c r="I3026" i="4" s="1"/>
  <c r="F3025" i="4"/>
  <c r="I3025" i="4" s="1"/>
  <c r="F3024" i="4"/>
  <c r="I3024" i="4" s="1"/>
  <c r="A3023" i="4"/>
  <c r="I3022" i="4"/>
  <c r="L3050" i="4" s="1"/>
  <c r="F3022" i="4"/>
  <c r="D3022" i="4"/>
  <c r="B3022" i="4"/>
  <c r="I3019" i="4"/>
  <c r="I3018" i="4"/>
  <c r="G3017" i="4"/>
  <c r="I3017" i="4" s="1"/>
  <c r="G3016" i="4"/>
  <c r="I3016" i="4" s="1"/>
  <c r="I3014" i="4"/>
  <c r="I3013" i="4"/>
  <c r="I3012" i="4"/>
  <c r="I3009" i="4"/>
  <c r="I3008" i="4"/>
  <c r="I3007" i="4"/>
  <c r="G3006" i="4"/>
  <c r="I3006" i="4" s="1"/>
  <c r="F3005" i="4"/>
  <c r="G3005" i="4" s="1"/>
  <c r="I3005" i="4" s="1"/>
  <c r="F3004" i="4"/>
  <c r="G3004" i="4" s="1"/>
  <c r="I3003" i="4"/>
  <c r="I3001" i="4"/>
  <c r="I3000" i="4"/>
  <c r="I2999" i="4"/>
  <c r="I2998" i="4"/>
  <c r="I2997" i="4"/>
  <c r="I2996" i="4"/>
  <c r="F2995" i="4"/>
  <c r="I2995" i="4" s="1"/>
  <c r="F2991" i="4"/>
  <c r="I2991" i="4" s="1"/>
  <c r="F2990" i="4"/>
  <c r="I2990" i="4" s="1"/>
  <c r="F2989" i="4"/>
  <c r="I2989" i="4" s="1"/>
  <c r="F2988" i="4"/>
  <c r="I2988" i="4" s="1"/>
  <c r="F2987" i="4"/>
  <c r="I2987" i="4" s="1"/>
  <c r="A2986" i="4"/>
  <c r="I2985" i="4"/>
  <c r="L3018" i="4" s="1"/>
  <c r="F2985" i="4"/>
  <c r="D2985" i="4"/>
  <c r="B2985" i="4"/>
  <c r="I2982" i="4"/>
  <c r="I2981" i="4"/>
  <c r="G2980" i="4"/>
  <c r="I2980" i="4" s="1"/>
  <c r="G2979" i="4"/>
  <c r="I2979" i="4" s="1"/>
  <c r="I2977" i="4"/>
  <c r="I2976" i="4"/>
  <c r="I2975" i="4"/>
  <c r="I2974" i="4"/>
  <c r="I2973" i="4"/>
  <c r="I2972" i="4"/>
  <c r="G2971" i="4"/>
  <c r="I2971" i="4" s="1"/>
  <c r="F2970" i="4"/>
  <c r="G2970" i="4" s="1"/>
  <c r="F2969" i="4"/>
  <c r="G2969" i="4" s="1"/>
  <c r="I2969" i="4" s="1"/>
  <c r="I2968" i="4"/>
  <c r="I2966" i="4"/>
  <c r="I2965" i="4"/>
  <c r="I2964" i="4"/>
  <c r="I2963" i="4"/>
  <c r="I2962" i="4"/>
  <c r="I2961" i="4"/>
  <c r="F2960" i="4"/>
  <c r="I2960" i="4" s="1"/>
  <c r="F2959" i="4"/>
  <c r="I2959" i="4" s="1"/>
  <c r="F2958" i="4"/>
  <c r="I2958" i="4" s="1"/>
  <c r="F2957" i="4"/>
  <c r="I2957" i="4" s="1"/>
  <c r="F2956" i="4"/>
  <c r="I2956" i="4" s="1"/>
  <c r="F2955" i="4"/>
  <c r="I2955" i="4" s="1"/>
  <c r="A2954" i="4"/>
  <c r="I2953" i="4"/>
  <c r="F2953" i="4"/>
  <c r="D2953" i="4"/>
  <c r="B2953" i="4"/>
  <c r="I2950" i="4"/>
  <c r="I2949" i="4"/>
  <c r="G2948" i="4"/>
  <c r="I2948" i="4" s="1"/>
  <c r="G2947" i="4"/>
  <c r="I2947" i="4" s="1"/>
  <c r="I2945" i="4"/>
  <c r="I2944" i="4"/>
  <c r="I2943" i="4"/>
  <c r="I2942" i="4"/>
  <c r="I2941" i="4"/>
  <c r="I2940" i="4"/>
  <c r="G2939" i="4"/>
  <c r="I2939" i="4" s="1"/>
  <c r="F2938" i="4"/>
  <c r="G2938" i="4" s="1"/>
  <c r="I2938" i="4" s="1"/>
  <c r="F2937" i="4"/>
  <c r="G2937" i="4" s="1"/>
  <c r="I2936" i="4"/>
  <c r="I2934" i="4"/>
  <c r="I2931" i="4"/>
  <c r="I2930" i="4"/>
  <c r="I2929" i="4"/>
  <c r="F2923" i="4"/>
  <c r="I2923" i="4" s="1"/>
  <c r="F2922" i="4"/>
  <c r="I2922" i="4" s="1"/>
  <c r="F2921" i="4"/>
  <c r="I2921" i="4" s="1"/>
  <c r="A2920" i="4"/>
  <c r="I2919" i="4"/>
  <c r="L2949" i="4" s="1"/>
  <c r="F2919" i="4"/>
  <c r="D2919" i="4"/>
  <c r="B2919" i="4"/>
  <c r="I2882" i="4"/>
  <c r="I2881" i="4"/>
  <c r="G2880" i="4"/>
  <c r="I2880" i="4" s="1"/>
  <c r="G2879" i="4"/>
  <c r="I2879" i="4" s="1"/>
  <c r="I2877" i="4"/>
  <c r="I2876" i="4"/>
  <c r="I2875" i="4"/>
  <c r="I2874" i="4"/>
  <c r="I2873" i="4"/>
  <c r="I2872" i="4"/>
  <c r="G2871" i="4"/>
  <c r="F2870" i="4"/>
  <c r="G2870" i="4" s="1"/>
  <c r="I2870" i="4" s="1"/>
  <c r="F2869" i="4"/>
  <c r="G2869" i="4" s="1"/>
  <c r="I2869" i="4" s="1"/>
  <c r="I2868" i="4"/>
  <c r="I2866" i="4"/>
  <c r="I2865" i="4"/>
  <c r="I2864" i="4"/>
  <c r="I2863" i="4"/>
  <c r="I2862" i="4"/>
  <c r="I2861" i="4"/>
  <c r="F2860" i="4"/>
  <c r="I2860" i="4" s="1"/>
  <c r="F2857" i="4"/>
  <c r="I2857" i="4" s="1"/>
  <c r="F2856" i="4"/>
  <c r="I2856" i="4" s="1"/>
  <c r="F2855" i="4"/>
  <c r="I2855" i="4" s="1"/>
  <c r="F2854" i="4"/>
  <c r="I2854" i="4" s="1"/>
  <c r="F2853" i="4"/>
  <c r="I2853" i="4" s="1"/>
  <c r="A2852" i="4"/>
  <c r="I2851" i="4"/>
  <c r="F2851" i="4"/>
  <c r="D2851" i="4"/>
  <c r="B2851" i="4"/>
  <c r="I2848" i="4"/>
  <c r="I2847" i="4"/>
  <c r="G2845" i="4"/>
  <c r="I2845" i="4" s="1"/>
  <c r="I2843" i="4"/>
  <c r="I2841" i="4"/>
  <c r="I2840" i="4"/>
  <c r="I2839" i="4"/>
  <c r="G2837" i="4"/>
  <c r="I2837" i="4" s="1"/>
  <c r="F2836" i="4"/>
  <c r="G2836" i="4" s="1"/>
  <c r="G2838" i="4" s="1"/>
  <c r="G2842" i="4" s="1"/>
  <c r="I2842" i="4" s="1"/>
  <c r="F2835" i="4"/>
  <c r="G2835" i="4" s="1"/>
  <c r="I2835" i="4" s="1"/>
  <c r="I2834" i="4"/>
  <c r="I2832" i="4"/>
  <c r="I2831" i="4"/>
  <c r="I2830" i="4"/>
  <c r="I2829" i="4"/>
  <c r="I2828" i="4"/>
  <c r="I2827" i="4"/>
  <c r="F2826" i="4"/>
  <c r="I2826" i="4" s="1"/>
  <c r="F2825" i="4"/>
  <c r="I2825" i="4" s="1"/>
  <c r="F2824" i="4"/>
  <c r="I2824" i="4" s="1"/>
  <c r="F2823" i="4"/>
  <c r="I2823" i="4" s="1"/>
  <c r="F2822" i="4"/>
  <c r="I2822" i="4" s="1"/>
  <c r="F2821" i="4"/>
  <c r="I2821" i="4" s="1"/>
  <c r="A2820" i="4"/>
  <c r="F2819" i="4"/>
  <c r="D2819" i="4"/>
  <c r="B2819" i="4"/>
  <c r="I2816" i="4"/>
  <c r="I2815" i="4"/>
  <c r="G2814" i="4"/>
  <c r="I2814" i="4" s="1"/>
  <c r="G2813" i="4"/>
  <c r="I2813" i="4" s="1"/>
  <c r="I2811" i="4"/>
  <c r="I2810" i="4"/>
  <c r="I2809" i="4"/>
  <c r="I2808" i="4"/>
  <c r="I2807" i="4"/>
  <c r="I2806" i="4"/>
  <c r="G2805" i="4"/>
  <c r="I2805" i="4" s="1"/>
  <c r="F2804" i="4"/>
  <c r="G2804" i="4" s="1"/>
  <c r="I2804" i="4" s="1"/>
  <c r="F2803" i="4"/>
  <c r="G2803" i="4" s="1"/>
  <c r="I2802" i="4"/>
  <c r="I2800" i="4"/>
  <c r="I2799" i="4"/>
  <c r="I2798" i="4"/>
  <c r="I2797" i="4"/>
  <c r="I2796" i="4"/>
  <c r="I2795" i="4"/>
  <c r="F2794" i="4"/>
  <c r="I2794" i="4" s="1"/>
  <c r="F2793" i="4"/>
  <c r="I2793" i="4" s="1"/>
  <c r="F2792" i="4"/>
  <c r="I2792" i="4" s="1"/>
  <c r="F2791" i="4"/>
  <c r="I2791" i="4" s="1"/>
  <c r="F2790" i="4"/>
  <c r="I2790" i="4" s="1"/>
  <c r="F2789" i="4"/>
  <c r="I2789" i="4" s="1"/>
  <c r="A2788" i="4"/>
  <c r="I2787" i="4"/>
  <c r="F2787" i="4"/>
  <c r="D2787" i="4"/>
  <c r="B2787" i="4"/>
  <c r="G2846" i="4" l="1"/>
  <c r="I2846" i="4" s="1"/>
  <c r="I2838" i="4"/>
  <c r="I60" i="11"/>
  <c r="G244" i="11"/>
  <c r="I244" i="11" s="1"/>
  <c r="H249" i="11" s="1"/>
  <c r="I249" i="11" s="1"/>
  <c r="I250" i="11" s="1"/>
  <c r="J250" i="11" s="1"/>
  <c r="H180" i="11"/>
  <c r="I180" i="11" s="1"/>
  <c r="I181" i="11" s="1"/>
  <c r="J181" i="11" s="1"/>
  <c r="K60" i="11"/>
  <c r="K66" i="11" s="1"/>
  <c r="K175" i="11"/>
  <c r="K181" i="11" s="1"/>
  <c r="H316" i="11"/>
  <c r="I316" i="11" s="1"/>
  <c r="I317" i="11" s="1"/>
  <c r="J317" i="11" s="1"/>
  <c r="G152" i="11"/>
  <c r="I152" i="11" s="1"/>
  <c r="H157" i="11" s="1"/>
  <c r="I157" i="11" s="1"/>
  <c r="I158" i="11" s="1"/>
  <c r="J158" i="11" s="1"/>
  <c r="K83" i="11"/>
  <c r="K89" i="11" s="1"/>
  <c r="G89" i="11"/>
  <c r="H407" i="11"/>
  <c r="I407" i="11" s="1"/>
  <c r="I408" i="11" s="1"/>
  <c r="J408" i="11" s="1"/>
  <c r="G273" i="11"/>
  <c r="K267" i="11"/>
  <c r="K273" i="11" s="1"/>
  <c r="I267" i="11"/>
  <c r="I227" i="11"/>
  <c r="J227" i="11" s="1"/>
  <c r="G204" i="11"/>
  <c r="K198" i="11"/>
  <c r="K204" i="11" s="1"/>
  <c r="I198" i="11"/>
  <c r="G129" i="11"/>
  <c r="G135" i="11" s="1"/>
  <c r="I112" i="11"/>
  <c r="J112" i="11" s="1"/>
  <c r="H65" i="11"/>
  <c r="I65" i="11" s="1"/>
  <c r="I66" i="11" s="1"/>
  <c r="J66" i="11" s="1"/>
  <c r="G38" i="11"/>
  <c r="I22" i="11"/>
  <c r="J22" i="11" s="1"/>
  <c r="G2812" i="4"/>
  <c r="G2818" i="4" s="1"/>
  <c r="H2801" i="4"/>
  <c r="I2801" i="4" s="1"/>
  <c r="M3145" i="4"/>
  <c r="M3149" i="4" s="1"/>
  <c r="R100" i="6" s="1"/>
  <c r="L2979" i="4"/>
  <c r="H3100" i="4"/>
  <c r="I3100" i="4" s="1"/>
  <c r="H3200" i="4"/>
  <c r="I3200" i="4" s="1"/>
  <c r="H2867" i="4"/>
  <c r="I2867" i="4" s="1"/>
  <c r="H2935" i="4"/>
  <c r="I2935" i="4" s="1"/>
  <c r="H2967" i="4"/>
  <c r="I2967" i="4" s="1"/>
  <c r="H3132" i="4"/>
  <c r="I3132" i="4" s="1"/>
  <c r="H3232" i="4"/>
  <c r="I3232" i="4" s="1"/>
  <c r="H3264" i="4"/>
  <c r="I3264" i="4" s="1"/>
  <c r="H2833" i="4"/>
  <c r="I2833" i="4" s="1"/>
  <c r="G2878" i="4"/>
  <c r="G2884" i="4" s="1"/>
  <c r="H3002" i="4"/>
  <c r="I3002" i="4" s="1"/>
  <c r="H3036" i="4"/>
  <c r="I3036" i="4" s="1"/>
  <c r="H3068" i="4"/>
  <c r="I3068" i="4" s="1"/>
  <c r="H3166" i="4"/>
  <c r="I3166" i="4" s="1"/>
  <c r="G3275" i="4"/>
  <c r="I3266" i="4"/>
  <c r="M3277" i="4"/>
  <c r="L3276" i="4"/>
  <c r="G3243" i="4"/>
  <c r="K3243" i="4" s="1"/>
  <c r="I3234" i="4"/>
  <c r="M3245" i="4"/>
  <c r="L3244" i="4"/>
  <c r="L3246" i="4"/>
  <c r="G3211" i="4"/>
  <c r="K3211" i="4" s="1"/>
  <c r="I3202" i="4"/>
  <c r="M3213" i="4"/>
  <c r="L3212" i="4"/>
  <c r="L3214" i="4"/>
  <c r="M3181" i="4"/>
  <c r="I3169" i="4"/>
  <c r="G3179" i="4"/>
  <c r="K3179" i="4" s="1"/>
  <c r="L3180" i="4"/>
  <c r="L3182" i="4"/>
  <c r="L3146" i="4"/>
  <c r="G3143" i="4"/>
  <c r="I3134" i="4"/>
  <c r="L3144" i="4"/>
  <c r="G3111" i="4"/>
  <c r="K3111" i="4" s="1"/>
  <c r="I3102" i="4"/>
  <c r="M3113" i="4"/>
  <c r="L3112" i="4"/>
  <c r="L3114" i="4"/>
  <c r="G3079" i="4"/>
  <c r="I3070" i="4"/>
  <c r="M3081" i="4"/>
  <c r="L3080" i="4"/>
  <c r="G3047" i="4"/>
  <c r="I3038" i="4"/>
  <c r="M3049" i="4"/>
  <c r="L3048" i="4"/>
  <c r="M2948" i="4"/>
  <c r="G3015" i="4"/>
  <c r="I3004" i="4"/>
  <c r="M3017" i="4"/>
  <c r="L3016" i="4"/>
  <c r="M2980" i="4"/>
  <c r="I2970" i="4"/>
  <c r="G2978" i="4"/>
  <c r="K2978" i="4" s="1"/>
  <c r="L2981" i="4"/>
  <c r="L2947" i="4"/>
  <c r="I2937" i="4"/>
  <c r="G2946" i="4"/>
  <c r="M2880" i="4"/>
  <c r="I2871" i="4"/>
  <c r="L2879" i="4"/>
  <c r="L2881" i="4"/>
  <c r="I2836" i="4"/>
  <c r="G2844" i="4"/>
  <c r="K2844" i="4" s="1"/>
  <c r="L2845" i="4"/>
  <c r="L2847" i="4"/>
  <c r="I2803" i="4"/>
  <c r="M2814" i="4"/>
  <c r="L2813" i="4"/>
  <c r="L2815" i="4"/>
  <c r="I2784" i="4"/>
  <c r="I2783" i="4"/>
  <c r="G2781" i="4"/>
  <c r="I2781" i="4" s="1"/>
  <c r="I2779" i="4"/>
  <c r="I2777" i="4"/>
  <c r="I2776" i="4"/>
  <c r="I2775" i="4"/>
  <c r="G2773" i="4"/>
  <c r="I2773" i="4" s="1"/>
  <c r="F2772" i="4"/>
  <c r="F2771" i="4"/>
  <c r="G2771" i="4" s="1"/>
  <c r="I2770" i="4"/>
  <c r="I2768" i="4"/>
  <c r="I2767" i="4"/>
  <c r="I2766" i="4"/>
  <c r="I2765" i="4"/>
  <c r="I2764" i="4"/>
  <c r="I2763" i="4"/>
  <c r="F2762" i="4"/>
  <c r="I2762" i="4" s="1"/>
  <c r="F2761" i="4"/>
  <c r="I2761" i="4" s="1"/>
  <c r="F2760" i="4"/>
  <c r="I2760" i="4" s="1"/>
  <c r="F2759" i="4"/>
  <c r="I2759" i="4" s="1"/>
  <c r="F2758" i="4"/>
  <c r="I2758" i="4" s="1"/>
  <c r="F2757" i="4"/>
  <c r="I2757" i="4" s="1"/>
  <c r="A2756" i="4"/>
  <c r="F2755" i="4"/>
  <c r="D2755" i="4"/>
  <c r="B2755" i="4"/>
  <c r="I2752" i="4"/>
  <c r="I2751" i="4"/>
  <c r="G2750" i="4"/>
  <c r="I2750" i="4" s="1"/>
  <c r="G2749" i="4"/>
  <c r="I2749" i="4" s="1"/>
  <c r="I2747" i="4"/>
  <c r="I2746" i="4"/>
  <c r="I2745" i="4"/>
  <c r="I2744" i="4"/>
  <c r="I2743" i="4"/>
  <c r="I2742" i="4"/>
  <c r="G2741" i="4"/>
  <c r="I2741" i="4" s="1"/>
  <c r="F2740" i="4"/>
  <c r="G2740" i="4" s="1"/>
  <c r="F2739" i="4"/>
  <c r="G2739" i="4" s="1"/>
  <c r="I2739" i="4" s="1"/>
  <c r="I2738" i="4"/>
  <c r="I2736" i="4"/>
  <c r="I2735" i="4"/>
  <c r="I2734" i="4"/>
  <c r="I2733" i="4"/>
  <c r="I2732" i="4"/>
  <c r="I2731" i="4"/>
  <c r="F2730" i="4"/>
  <c r="I2730" i="4" s="1"/>
  <c r="F2729" i="4"/>
  <c r="I2729" i="4" s="1"/>
  <c r="F2728" i="4"/>
  <c r="I2728" i="4" s="1"/>
  <c r="F2727" i="4"/>
  <c r="I2727" i="4" s="1"/>
  <c r="F2726" i="4"/>
  <c r="I2726" i="4" s="1"/>
  <c r="F2725" i="4"/>
  <c r="I2725" i="4" s="1"/>
  <c r="A2724" i="4"/>
  <c r="I2723" i="4"/>
  <c r="F2723" i="4"/>
  <c r="D2723" i="4"/>
  <c r="B2723" i="4"/>
  <c r="A2692" i="4"/>
  <c r="F2691" i="4"/>
  <c r="D2691" i="4"/>
  <c r="B2691" i="4"/>
  <c r="I2688" i="4"/>
  <c r="I2687" i="4"/>
  <c r="G2686" i="4"/>
  <c r="I2686" i="4" s="1"/>
  <c r="G2685" i="4"/>
  <c r="I2685" i="4" s="1"/>
  <c r="I2683" i="4"/>
  <c r="I2682" i="4"/>
  <c r="I2681" i="4"/>
  <c r="I2680" i="4"/>
  <c r="I2679" i="4"/>
  <c r="G2677" i="4"/>
  <c r="I2677" i="4" s="1"/>
  <c r="F2676" i="4"/>
  <c r="G2676" i="4" s="1"/>
  <c r="F2675" i="4"/>
  <c r="G2675" i="4" s="1"/>
  <c r="I2674" i="4"/>
  <c r="I2672" i="4"/>
  <c r="I2671" i="4"/>
  <c r="I2670" i="4"/>
  <c r="I2669" i="4"/>
  <c r="I2668" i="4"/>
  <c r="I2667" i="4"/>
  <c r="F2666" i="4"/>
  <c r="I2666" i="4" s="1"/>
  <c r="F2665" i="4"/>
  <c r="I2665" i="4" s="1"/>
  <c r="F2664" i="4"/>
  <c r="I2664" i="4" s="1"/>
  <c r="F2663" i="4"/>
  <c r="I2663" i="4" s="1"/>
  <c r="F2662" i="4"/>
  <c r="I2662" i="4" s="1"/>
  <c r="F2661" i="4"/>
  <c r="I2661" i="4" s="1"/>
  <c r="A2660" i="4"/>
  <c r="L2685" i="4"/>
  <c r="F2659" i="4"/>
  <c r="D2659" i="4"/>
  <c r="B2659" i="4"/>
  <c r="I2656" i="4"/>
  <c r="I2655" i="4"/>
  <c r="G2654" i="4"/>
  <c r="I2654" i="4" s="1"/>
  <c r="G2653" i="4"/>
  <c r="I2653" i="4" s="1"/>
  <c r="I2651" i="4"/>
  <c r="I2650" i="4"/>
  <c r="I2649" i="4"/>
  <c r="I2648" i="4"/>
  <c r="I2647" i="4"/>
  <c r="I2646" i="4"/>
  <c r="G2645" i="4"/>
  <c r="I2645" i="4" s="1"/>
  <c r="F2644" i="4"/>
  <c r="G2644" i="4" s="1"/>
  <c r="F2643" i="4"/>
  <c r="G2643" i="4" s="1"/>
  <c r="I2643" i="4" s="1"/>
  <c r="I2642" i="4"/>
  <c r="I2640" i="4"/>
  <c r="I2639" i="4"/>
  <c r="I2638" i="4"/>
  <c r="I2637" i="4"/>
  <c r="I2636" i="4"/>
  <c r="I2635" i="4"/>
  <c r="F2634" i="4"/>
  <c r="I2634" i="4" s="1"/>
  <c r="F2633" i="4"/>
  <c r="I2633" i="4" s="1"/>
  <c r="F2632" i="4"/>
  <c r="I2632" i="4" s="1"/>
  <c r="F2631" i="4"/>
  <c r="I2631" i="4" s="1"/>
  <c r="F2630" i="4"/>
  <c r="I2630" i="4" s="1"/>
  <c r="F2629" i="4"/>
  <c r="I2629" i="4" s="1"/>
  <c r="A2628" i="4"/>
  <c r="I2627" i="4"/>
  <c r="F2627" i="4"/>
  <c r="D2627" i="4"/>
  <c r="B2627" i="4"/>
  <c r="I2624" i="4"/>
  <c r="I2623" i="4"/>
  <c r="G2622" i="4"/>
  <c r="I2622" i="4" s="1"/>
  <c r="G2621" i="4"/>
  <c r="I2621" i="4" s="1"/>
  <c r="I2619" i="4"/>
  <c r="I2618" i="4"/>
  <c r="I2617" i="4"/>
  <c r="I2616" i="4"/>
  <c r="I2615" i="4"/>
  <c r="I2614" i="4"/>
  <c r="G2613" i="4"/>
  <c r="I2613" i="4" s="1"/>
  <c r="F2612" i="4"/>
  <c r="G2612" i="4" s="1"/>
  <c r="I2612" i="4" s="1"/>
  <c r="F2611" i="4"/>
  <c r="G2611" i="4" s="1"/>
  <c r="I2610" i="4"/>
  <c r="I2608" i="4"/>
  <c r="I2607" i="4"/>
  <c r="I2606" i="4"/>
  <c r="I2605" i="4"/>
  <c r="I2604" i="4"/>
  <c r="I2603" i="4"/>
  <c r="F2602" i="4"/>
  <c r="I2602" i="4" s="1"/>
  <c r="F2601" i="4"/>
  <c r="I2601" i="4" s="1"/>
  <c r="F2600" i="4"/>
  <c r="I2600" i="4" s="1"/>
  <c r="F2599" i="4"/>
  <c r="I2599" i="4" s="1"/>
  <c r="F2598" i="4"/>
  <c r="I2598" i="4" s="1"/>
  <c r="F2597" i="4"/>
  <c r="I2597" i="4" s="1"/>
  <c r="A2596" i="4"/>
  <c r="F2595" i="4"/>
  <c r="D2595" i="4"/>
  <c r="B2595" i="4"/>
  <c r="I2592" i="4"/>
  <c r="I2591" i="4"/>
  <c r="G2590" i="4"/>
  <c r="I2590" i="4" s="1"/>
  <c r="G2589" i="4"/>
  <c r="I2589" i="4" s="1"/>
  <c r="I2587" i="4"/>
  <c r="I2586" i="4"/>
  <c r="I2585" i="4"/>
  <c r="I2584" i="4"/>
  <c r="I2583" i="4"/>
  <c r="I2582" i="4"/>
  <c r="G2581" i="4"/>
  <c r="I2581" i="4" s="1"/>
  <c r="F2580" i="4"/>
  <c r="G2580" i="4" s="1"/>
  <c r="I2580" i="4" s="1"/>
  <c r="F2579" i="4"/>
  <c r="G2579" i="4" s="1"/>
  <c r="I2578" i="4"/>
  <c r="I2576" i="4"/>
  <c r="I2575" i="4"/>
  <c r="I2574" i="4"/>
  <c r="I2573" i="4"/>
  <c r="I2572" i="4"/>
  <c r="I2571" i="4"/>
  <c r="F2570" i="4"/>
  <c r="I2570" i="4" s="1"/>
  <c r="F2569" i="4"/>
  <c r="I2569" i="4" s="1"/>
  <c r="F2568" i="4"/>
  <c r="I2568" i="4" s="1"/>
  <c r="F2567" i="4"/>
  <c r="I2567" i="4" s="1"/>
  <c r="F2566" i="4"/>
  <c r="I2566" i="4" s="1"/>
  <c r="F2565" i="4"/>
  <c r="I2565" i="4" s="1"/>
  <c r="A2564" i="4"/>
  <c r="I2563" i="4"/>
  <c r="L2591" i="4" s="1"/>
  <c r="F2563" i="4"/>
  <c r="D2563" i="4"/>
  <c r="B2563" i="4"/>
  <c r="I2560" i="4"/>
  <c r="I2559" i="4"/>
  <c r="G2558" i="4"/>
  <c r="I2558" i="4" s="1"/>
  <c r="G2557" i="4"/>
  <c r="I2557" i="4" s="1"/>
  <c r="I2555" i="4"/>
  <c r="I2554" i="4"/>
  <c r="I2553" i="4"/>
  <c r="I2552" i="4"/>
  <c r="I2551" i="4"/>
  <c r="G2549" i="4"/>
  <c r="I2549" i="4" s="1"/>
  <c r="F2548" i="4"/>
  <c r="G2548" i="4" s="1"/>
  <c r="F2547" i="4"/>
  <c r="G2547" i="4" s="1"/>
  <c r="I2546" i="4"/>
  <c r="I2544" i="4"/>
  <c r="I2541" i="4"/>
  <c r="I2540" i="4"/>
  <c r="F2538" i="4"/>
  <c r="I2538" i="4" s="1"/>
  <c r="F2537" i="4"/>
  <c r="I2537" i="4" s="1"/>
  <c r="F2536" i="4"/>
  <c r="I2536" i="4" s="1"/>
  <c r="F2535" i="4"/>
  <c r="I2535" i="4" s="1"/>
  <c r="A2532" i="4"/>
  <c r="I2531" i="4"/>
  <c r="F2531" i="4"/>
  <c r="B2531" i="4"/>
  <c r="I2528" i="4"/>
  <c r="I2527" i="4"/>
  <c r="G2526" i="4"/>
  <c r="I2526" i="4" s="1"/>
  <c r="G2525" i="4"/>
  <c r="I2525" i="4" s="1"/>
  <c r="I2523" i="4"/>
  <c r="I2522" i="4"/>
  <c r="I2521" i="4"/>
  <c r="I2520" i="4"/>
  <c r="I2519" i="4"/>
  <c r="G2517" i="4"/>
  <c r="I2517" i="4" s="1"/>
  <c r="F2516" i="4"/>
  <c r="G2516" i="4" s="1"/>
  <c r="F2515" i="4"/>
  <c r="G2515" i="4" s="1"/>
  <c r="I2514" i="4"/>
  <c r="I2512" i="4"/>
  <c r="I2509" i="4"/>
  <c r="I2508" i="4"/>
  <c r="F2506" i="4"/>
  <c r="I2506" i="4" s="1"/>
  <c r="F2505" i="4"/>
  <c r="I2505" i="4" s="1"/>
  <c r="F2504" i="4"/>
  <c r="I2504" i="4" s="1"/>
  <c r="F2503" i="4"/>
  <c r="I2503" i="4" s="1"/>
  <c r="A2500" i="4"/>
  <c r="I2499" i="4"/>
  <c r="F2499" i="4"/>
  <c r="B2499" i="4"/>
  <c r="I2496" i="4"/>
  <c r="I2495" i="4"/>
  <c r="G2494" i="4"/>
  <c r="I2494" i="4" s="1"/>
  <c r="G2493" i="4"/>
  <c r="I2493" i="4" s="1"/>
  <c r="I2491" i="4"/>
  <c r="I2490" i="4"/>
  <c r="I2489" i="4"/>
  <c r="I2488" i="4"/>
  <c r="I2487" i="4"/>
  <c r="I2486" i="4"/>
  <c r="G2485" i="4"/>
  <c r="I2485" i="4" s="1"/>
  <c r="F2484" i="4"/>
  <c r="G2484" i="4" s="1"/>
  <c r="I2484" i="4" s="1"/>
  <c r="F2483" i="4"/>
  <c r="G2483" i="4" s="1"/>
  <c r="I2482" i="4"/>
  <c r="I2480" i="4"/>
  <c r="I2479" i="4"/>
  <c r="I2478" i="4"/>
  <c r="I2477" i="4"/>
  <c r="I2476" i="4"/>
  <c r="I2475" i="4"/>
  <c r="F2474" i="4"/>
  <c r="I2474" i="4" s="1"/>
  <c r="F2473" i="4"/>
  <c r="I2473" i="4" s="1"/>
  <c r="F2472" i="4"/>
  <c r="I2472" i="4" s="1"/>
  <c r="F2471" i="4"/>
  <c r="I2471" i="4" s="1"/>
  <c r="F2470" i="4"/>
  <c r="I2470" i="4" s="1"/>
  <c r="F2469" i="4"/>
  <c r="I2469" i="4" s="1"/>
  <c r="A2468" i="4"/>
  <c r="I2467" i="4"/>
  <c r="F2467" i="4"/>
  <c r="D2467" i="4"/>
  <c r="B2467" i="4"/>
  <c r="I2464" i="4"/>
  <c r="I2463" i="4"/>
  <c r="G2462" i="4"/>
  <c r="I2462" i="4" s="1"/>
  <c r="G2461" i="4"/>
  <c r="I2461" i="4" s="1"/>
  <c r="I2459" i="4"/>
  <c r="I2458" i="4"/>
  <c r="I2457" i="4"/>
  <c r="I2456" i="4"/>
  <c r="I2455" i="4"/>
  <c r="I2454" i="4"/>
  <c r="G2453" i="4"/>
  <c r="I2453" i="4" s="1"/>
  <c r="F2452" i="4"/>
  <c r="G2452" i="4" s="1"/>
  <c r="F2451" i="4"/>
  <c r="G2451" i="4" s="1"/>
  <c r="I2451" i="4" s="1"/>
  <c r="I2450" i="4"/>
  <c r="I2448" i="4"/>
  <c r="I2447" i="4"/>
  <c r="I2446" i="4"/>
  <c r="I2445" i="4"/>
  <c r="I2444" i="4"/>
  <c r="I2443" i="4"/>
  <c r="F2442" i="4"/>
  <c r="I2442" i="4" s="1"/>
  <c r="F2441" i="4"/>
  <c r="I2441" i="4" s="1"/>
  <c r="F2440" i="4"/>
  <c r="I2440" i="4" s="1"/>
  <c r="F2439" i="4"/>
  <c r="I2439" i="4" s="1"/>
  <c r="F2438" i="4"/>
  <c r="I2438" i="4" s="1"/>
  <c r="F2437" i="4"/>
  <c r="I2437" i="4" s="1"/>
  <c r="A2436" i="4"/>
  <c r="I2435" i="4"/>
  <c r="F2435" i="4"/>
  <c r="D2435" i="4"/>
  <c r="B2435" i="4"/>
  <c r="I2432" i="4"/>
  <c r="I2431" i="4"/>
  <c r="G2430" i="4"/>
  <c r="I2430" i="4" s="1"/>
  <c r="G2429" i="4"/>
  <c r="I2429" i="4" s="1"/>
  <c r="I2427" i="4"/>
  <c r="I2426" i="4"/>
  <c r="I2425" i="4"/>
  <c r="I2424" i="4"/>
  <c r="I2423" i="4"/>
  <c r="I2422" i="4"/>
  <c r="G2421" i="4"/>
  <c r="I2421" i="4" s="1"/>
  <c r="F2420" i="4"/>
  <c r="G2420" i="4" s="1"/>
  <c r="I2420" i="4" s="1"/>
  <c r="F2419" i="4"/>
  <c r="G2419" i="4" s="1"/>
  <c r="I2418" i="4"/>
  <c r="I2416" i="4"/>
  <c r="I2415" i="4"/>
  <c r="I2414" i="4"/>
  <c r="I2413" i="4"/>
  <c r="I2412" i="4"/>
  <c r="I2411" i="4"/>
  <c r="F2410" i="4"/>
  <c r="I2410" i="4" s="1"/>
  <c r="F2409" i="4"/>
  <c r="I2409" i="4" s="1"/>
  <c r="F2408" i="4"/>
  <c r="I2408" i="4" s="1"/>
  <c r="F2407" i="4"/>
  <c r="I2407" i="4" s="1"/>
  <c r="F2406" i="4"/>
  <c r="I2406" i="4" s="1"/>
  <c r="F2405" i="4"/>
  <c r="I2405" i="4" s="1"/>
  <c r="A2404" i="4"/>
  <c r="I2403" i="4"/>
  <c r="F2403" i="4"/>
  <c r="D2403" i="4"/>
  <c r="B2403" i="4"/>
  <c r="I2400" i="4"/>
  <c r="I2399" i="4"/>
  <c r="G2398" i="4"/>
  <c r="I2398" i="4" s="1"/>
  <c r="G2397" i="4"/>
  <c r="I2397" i="4" s="1"/>
  <c r="I2395" i="4"/>
  <c r="I2394" i="4"/>
  <c r="I2393" i="4"/>
  <c r="I2392" i="4"/>
  <c r="I2391" i="4"/>
  <c r="I2390" i="4"/>
  <c r="G2389" i="4"/>
  <c r="I2389" i="4" s="1"/>
  <c r="F2388" i="4"/>
  <c r="G2388" i="4" s="1"/>
  <c r="I2388" i="4" s="1"/>
  <c r="F2387" i="4"/>
  <c r="G2387" i="4" s="1"/>
  <c r="I2387" i="4" s="1"/>
  <c r="H2385" i="4"/>
  <c r="I2385" i="4" s="1"/>
  <c r="I2380" i="4"/>
  <c r="I2379" i="4"/>
  <c r="I2378" i="4"/>
  <c r="F2377" i="4"/>
  <c r="I2377" i="4" s="1"/>
  <c r="F2376" i="4"/>
  <c r="I2376" i="4" s="1"/>
  <c r="F2375" i="4"/>
  <c r="I2375" i="4" s="1"/>
  <c r="F2374" i="4"/>
  <c r="I2374" i="4" s="1"/>
  <c r="F2373" i="4"/>
  <c r="I2373" i="4" s="1"/>
  <c r="F2372" i="4"/>
  <c r="I2372" i="4" s="1"/>
  <c r="A2371" i="4"/>
  <c r="I2370" i="4"/>
  <c r="F2370" i="4"/>
  <c r="D2370" i="4"/>
  <c r="B2370" i="4"/>
  <c r="I2367" i="4"/>
  <c r="I2366" i="4"/>
  <c r="G2365" i="4"/>
  <c r="I2365" i="4" s="1"/>
  <c r="G2364" i="4"/>
  <c r="I2364" i="4" s="1"/>
  <c r="I2362" i="4"/>
  <c r="I2361" i="4"/>
  <c r="I2360" i="4"/>
  <c r="I2359" i="4"/>
  <c r="I2358" i="4"/>
  <c r="I2357" i="4"/>
  <c r="G2356" i="4"/>
  <c r="I2356" i="4" s="1"/>
  <c r="F2355" i="4"/>
  <c r="G2355" i="4" s="1"/>
  <c r="I2355" i="4" s="1"/>
  <c r="F2354" i="4"/>
  <c r="G2354" i="4" s="1"/>
  <c r="I2353" i="4"/>
  <c r="I2351" i="4"/>
  <c r="I2350" i="4"/>
  <c r="I2349" i="4"/>
  <c r="I2348" i="4"/>
  <c r="I2347" i="4"/>
  <c r="I2346" i="4"/>
  <c r="F2345" i="4"/>
  <c r="I2345" i="4" s="1"/>
  <c r="F2344" i="4"/>
  <c r="I2344" i="4" s="1"/>
  <c r="F2343" i="4"/>
  <c r="I2343" i="4" s="1"/>
  <c r="F2342" i="4"/>
  <c r="I2342" i="4" s="1"/>
  <c r="F2341" i="4"/>
  <c r="I2341" i="4" s="1"/>
  <c r="F2340" i="4"/>
  <c r="I2340" i="4" s="1"/>
  <c r="A2339" i="4"/>
  <c r="I2338" i="4"/>
  <c r="L2366" i="4" s="1"/>
  <c r="F2338" i="4"/>
  <c r="D2338" i="4"/>
  <c r="B2338" i="4"/>
  <c r="I2335" i="4"/>
  <c r="I2334" i="4"/>
  <c r="G2333" i="4"/>
  <c r="I2333" i="4" s="1"/>
  <c r="G2332" i="4"/>
  <c r="I2332" i="4" s="1"/>
  <c r="I2330" i="4"/>
  <c r="I2329" i="4"/>
  <c r="I2328" i="4"/>
  <c r="I2327" i="4"/>
  <c r="I2326" i="4"/>
  <c r="I2325" i="4"/>
  <c r="G2324" i="4"/>
  <c r="I2324" i="4" s="1"/>
  <c r="F2323" i="4"/>
  <c r="G2323" i="4" s="1"/>
  <c r="F2322" i="4"/>
  <c r="G2322" i="4" s="1"/>
  <c r="I2322" i="4" s="1"/>
  <c r="I2321" i="4"/>
  <c r="I2319" i="4"/>
  <c r="I2318" i="4"/>
  <c r="I2317" i="4"/>
  <c r="I2316" i="4"/>
  <c r="I2315" i="4"/>
  <c r="I2314" i="4"/>
  <c r="F2313" i="4"/>
  <c r="I2313" i="4" s="1"/>
  <c r="F2312" i="4"/>
  <c r="I2312" i="4" s="1"/>
  <c r="F2311" i="4"/>
  <c r="I2311" i="4" s="1"/>
  <c r="F2310" i="4"/>
  <c r="I2310" i="4" s="1"/>
  <c r="F2309" i="4"/>
  <c r="I2309" i="4" s="1"/>
  <c r="F2308" i="4"/>
  <c r="I2308" i="4" s="1"/>
  <c r="A2307" i="4"/>
  <c r="I2306" i="4"/>
  <c r="F2306" i="4"/>
  <c r="D2306" i="4"/>
  <c r="B2306" i="4"/>
  <c r="I2303" i="4"/>
  <c r="I2302" i="4"/>
  <c r="G2301" i="4"/>
  <c r="I2301" i="4" s="1"/>
  <c r="G2300" i="4"/>
  <c r="I2300" i="4" s="1"/>
  <c r="I2298" i="4"/>
  <c r="I2297" i="4"/>
  <c r="I2296" i="4"/>
  <c r="I2295" i="4"/>
  <c r="I2294" i="4"/>
  <c r="I2293" i="4"/>
  <c r="G2292" i="4"/>
  <c r="I2292" i="4" s="1"/>
  <c r="F2291" i="4"/>
  <c r="G2291" i="4" s="1"/>
  <c r="I2291" i="4" s="1"/>
  <c r="F2290" i="4"/>
  <c r="G2290" i="4" s="1"/>
  <c r="I2289" i="4"/>
  <c r="I2287" i="4"/>
  <c r="I2286" i="4"/>
  <c r="I2285" i="4"/>
  <c r="I2284" i="4"/>
  <c r="I2283" i="4"/>
  <c r="I2282" i="4"/>
  <c r="F2281" i="4"/>
  <c r="I2281" i="4" s="1"/>
  <c r="F2280" i="4"/>
  <c r="I2280" i="4" s="1"/>
  <c r="F2279" i="4"/>
  <c r="I2279" i="4" s="1"/>
  <c r="F2278" i="4"/>
  <c r="I2278" i="4" s="1"/>
  <c r="F2277" i="4"/>
  <c r="I2277" i="4" s="1"/>
  <c r="F2276" i="4"/>
  <c r="I2276" i="4" s="1"/>
  <c r="A2275" i="4"/>
  <c r="I2274" i="4"/>
  <c r="F2274" i="4"/>
  <c r="D2274" i="4"/>
  <c r="B2274" i="4"/>
  <c r="I2271" i="4"/>
  <c r="I2270" i="4"/>
  <c r="G2269" i="4"/>
  <c r="I2269" i="4" s="1"/>
  <c r="G2268" i="4"/>
  <c r="I2268" i="4" s="1"/>
  <c r="I2266" i="4"/>
  <c r="I2265" i="4"/>
  <c r="I2264" i="4"/>
  <c r="I2263" i="4"/>
  <c r="I2262" i="4"/>
  <c r="I2261" i="4"/>
  <c r="G2260" i="4"/>
  <c r="I2260" i="4" s="1"/>
  <c r="F2259" i="4"/>
  <c r="G2259" i="4" s="1"/>
  <c r="F2258" i="4"/>
  <c r="G2258" i="4" s="1"/>
  <c r="I2258" i="4" s="1"/>
  <c r="I2257" i="4"/>
  <c r="I2251" i="4"/>
  <c r="I2250" i="4"/>
  <c r="I2249" i="4"/>
  <c r="F2248" i="4"/>
  <c r="I2248" i="4" s="1"/>
  <c r="F2247" i="4"/>
  <c r="I2247" i="4" s="1"/>
  <c r="F2246" i="4"/>
  <c r="I2246" i="4" s="1"/>
  <c r="F2245" i="4"/>
  <c r="I2245" i="4" s="1"/>
  <c r="F2244" i="4"/>
  <c r="I2244" i="4" s="1"/>
  <c r="F2243" i="4"/>
  <c r="I2243" i="4" s="1"/>
  <c r="A2242" i="4"/>
  <c r="I2241" i="4"/>
  <c r="F2241" i="4"/>
  <c r="D2241" i="4"/>
  <c r="B2241" i="4"/>
  <c r="I2238" i="4"/>
  <c r="I2237" i="4"/>
  <c r="G2236" i="4"/>
  <c r="I2236" i="4" s="1"/>
  <c r="G2235" i="4"/>
  <c r="I2235" i="4" s="1"/>
  <c r="I2233" i="4"/>
  <c r="I2232" i="4"/>
  <c r="I2231" i="4"/>
  <c r="I2230" i="4"/>
  <c r="I2229" i="4"/>
  <c r="I2228" i="4"/>
  <c r="G2227" i="4"/>
  <c r="I2227" i="4" s="1"/>
  <c r="F2226" i="4"/>
  <c r="G2226" i="4" s="1"/>
  <c r="I2226" i="4" s="1"/>
  <c r="F2225" i="4"/>
  <c r="G2225" i="4" s="1"/>
  <c r="I2224" i="4"/>
  <c r="I2222" i="4"/>
  <c r="I2221" i="4"/>
  <c r="I2219" i="4"/>
  <c r="I2218" i="4"/>
  <c r="I2217" i="4"/>
  <c r="F2216" i="4"/>
  <c r="I2216" i="4" s="1"/>
  <c r="F2215" i="4"/>
  <c r="I2215" i="4" s="1"/>
  <c r="F2214" i="4"/>
  <c r="I2214" i="4" s="1"/>
  <c r="F2213" i="4"/>
  <c r="I2213" i="4" s="1"/>
  <c r="F2212" i="4"/>
  <c r="I2212" i="4" s="1"/>
  <c r="F2211" i="4"/>
  <c r="I2211" i="4" s="1"/>
  <c r="A2210" i="4"/>
  <c r="I2209" i="4"/>
  <c r="L2237" i="4" s="1"/>
  <c r="F2209" i="4"/>
  <c r="D2209" i="4"/>
  <c r="B2209" i="4"/>
  <c r="I2206" i="4"/>
  <c r="I2205" i="4"/>
  <c r="G2204" i="4"/>
  <c r="I2204" i="4" s="1"/>
  <c r="G2203" i="4"/>
  <c r="I2203" i="4" s="1"/>
  <c r="I2201" i="4"/>
  <c r="I2200" i="4"/>
  <c r="I2199" i="4"/>
  <c r="I2198" i="4"/>
  <c r="I2197" i="4"/>
  <c r="I2196" i="4"/>
  <c r="G2195" i="4"/>
  <c r="I2195" i="4" s="1"/>
  <c r="F2194" i="4"/>
  <c r="G2194" i="4" s="1"/>
  <c r="I2194" i="4" s="1"/>
  <c r="F2193" i="4"/>
  <c r="G2193" i="4" s="1"/>
  <c r="I2192" i="4"/>
  <c r="I2190" i="4"/>
  <c r="I2189" i="4"/>
  <c r="I2188" i="4"/>
  <c r="I2187" i="4"/>
  <c r="I2186" i="4"/>
  <c r="I2185" i="4"/>
  <c r="F2184" i="4"/>
  <c r="I2184" i="4" s="1"/>
  <c r="F2183" i="4"/>
  <c r="I2183" i="4" s="1"/>
  <c r="F2182" i="4"/>
  <c r="I2182" i="4" s="1"/>
  <c r="F2181" i="4"/>
  <c r="I2181" i="4" s="1"/>
  <c r="A2178" i="4"/>
  <c r="I2177" i="4"/>
  <c r="F2177" i="4"/>
  <c r="D2177" i="4"/>
  <c r="I2179" i="4" s="1"/>
  <c r="B2177" i="4"/>
  <c r="I2174" i="4"/>
  <c r="I2173" i="4"/>
  <c r="G2172" i="4"/>
  <c r="I2172" i="4" s="1"/>
  <c r="G2171" i="4"/>
  <c r="I2171" i="4" s="1"/>
  <c r="I2169" i="4"/>
  <c r="I2168" i="4"/>
  <c r="I2167" i="4"/>
  <c r="I2166" i="4"/>
  <c r="I2165" i="4"/>
  <c r="I2164" i="4"/>
  <c r="G2163" i="4"/>
  <c r="I2163" i="4" s="1"/>
  <c r="F2162" i="4"/>
  <c r="G2162" i="4" s="1"/>
  <c r="I2162" i="4" s="1"/>
  <c r="I2160" i="4"/>
  <c r="I2158" i="4"/>
  <c r="F2146" i="4"/>
  <c r="I2146" i="4" s="1"/>
  <c r="A2143" i="4"/>
  <c r="I2142" i="4"/>
  <c r="F2142" i="4"/>
  <c r="G2144" i="4"/>
  <c r="I2144" i="4" s="1"/>
  <c r="B2142" i="4"/>
  <c r="I2139" i="4"/>
  <c r="I2138" i="4"/>
  <c r="G2137" i="4"/>
  <c r="I2137" i="4" s="1"/>
  <c r="G2136" i="4"/>
  <c r="I2136" i="4" s="1"/>
  <c r="I2134" i="4"/>
  <c r="I2133" i="4"/>
  <c r="I2132" i="4"/>
  <c r="I2131" i="4"/>
  <c r="I2130" i="4"/>
  <c r="I2129" i="4"/>
  <c r="G2128" i="4"/>
  <c r="I2128" i="4" s="1"/>
  <c r="F2127" i="4"/>
  <c r="G2127" i="4" s="1"/>
  <c r="I2127" i="4" s="1"/>
  <c r="F2126" i="4"/>
  <c r="G2126" i="4" s="1"/>
  <c r="I2125" i="4"/>
  <c r="I2123" i="4"/>
  <c r="I2120" i="4"/>
  <c r="I2119" i="4"/>
  <c r="I2118" i="4"/>
  <c r="F2111" i="4"/>
  <c r="I2111" i="4" s="1"/>
  <c r="A2108" i="4"/>
  <c r="I2107" i="4"/>
  <c r="L2138" i="4" s="1"/>
  <c r="F2107" i="4"/>
  <c r="B2107" i="4"/>
  <c r="I2104" i="4"/>
  <c r="I2103" i="4"/>
  <c r="G2102" i="4"/>
  <c r="I2102" i="4" s="1"/>
  <c r="G2101" i="4"/>
  <c r="I2101" i="4" s="1"/>
  <c r="I2099" i="4"/>
  <c r="I2098" i="4"/>
  <c r="I2092" i="4"/>
  <c r="G2091" i="4"/>
  <c r="I2091" i="4" s="1"/>
  <c r="F2090" i="4"/>
  <c r="G2090" i="4" s="1"/>
  <c r="F2089" i="4"/>
  <c r="G2089" i="4" s="1"/>
  <c r="I2089" i="4" s="1"/>
  <c r="I2088" i="4"/>
  <c r="I2083" i="4"/>
  <c r="F2080" i="4"/>
  <c r="I2080" i="4" s="1"/>
  <c r="F2079" i="4"/>
  <c r="I2079" i="4" s="1"/>
  <c r="F2078" i="4"/>
  <c r="I2078" i="4" s="1"/>
  <c r="F2077" i="4"/>
  <c r="I2077" i="4" s="1"/>
  <c r="F2076" i="4"/>
  <c r="I2076" i="4" s="1"/>
  <c r="A2074" i="4"/>
  <c r="I2073" i="4"/>
  <c r="F2073" i="4"/>
  <c r="D2073" i="4"/>
  <c r="B2073" i="4"/>
  <c r="I2070" i="4"/>
  <c r="I2069" i="4"/>
  <c r="G2068" i="4"/>
  <c r="I2068" i="4" s="1"/>
  <c r="G2067" i="4"/>
  <c r="I2067" i="4" s="1"/>
  <c r="I2065" i="4"/>
  <c r="I2064" i="4"/>
  <c r="I2063" i="4"/>
  <c r="I2060" i="4"/>
  <c r="I2059" i="4"/>
  <c r="I2058" i="4"/>
  <c r="G2057" i="4"/>
  <c r="I2057" i="4" s="1"/>
  <c r="F2056" i="4"/>
  <c r="G2056" i="4" s="1"/>
  <c r="I2056" i="4" s="1"/>
  <c r="F2055" i="4"/>
  <c r="G2055" i="4" s="1"/>
  <c r="I2054" i="4"/>
  <c r="I2051" i="4"/>
  <c r="I2050" i="4"/>
  <c r="I2049" i="4"/>
  <c r="I2048" i="4"/>
  <c r="I2047" i="4"/>
  <c r="F2046" i="4"/>
  <c r="I2046" i="4" s="1"/>
  <c r="F2045" i="4"/>
  <c r="I2045" i="4" s="1"/>
  <c r="F2044" i="4"/>
  <c r="I2044" i="4" s="1"/>
  <c r="F2043" i="4"/>
  <c r="I2043" i="4" s="1"/>
  <c r="F2042" i="4"/>
  <c r="I2042" i="4" s="1"/>
  <c r="F2041" i="4"/>
  <c r="I2041" i="4" s="1"/>
  <c r="A2040" i="4"/>
  <c r="I2039" i="4"/>
  <c r="F2039" i="4"/>
  <c r="D2039" i="4"/>
  <c r="B2039" i="4"/>
  <c r="I2036" i="4"/>
  <c r="I2035" i="4"/>
  <c r="G2034" i="4"/>
  <c r="I2034" i="4" s="1"/>
  <c r="G2033" i="4"/>
  <c r="I2033" i="4" s="1"/>
  <c r="I2031" i="4"/>
  <c r="I2030" i="4"/>
  <c r="I2029" i="4"/>
  <c r="I2028" i="4"/>
  <c r="I2027" i="4"/>
  <c r="I2026" i="4"/>
  <c r="G2025" i="4"/>
  <c r="I2025" i="4" s="1"/>
  <c r="F2024" i="4"/>
  <c r="G2024" i="4" s="1"/>
  <c r="I2024" i="4" s="1"/>
  <c r="F2023" i="4"/>
  <c r="G2023" i="4" s="1"/>
  <c r="I2022" i="4"/>
  <c r="I2020" i="4"/>
  <c r="I2019" i="4"/>
  <c r="I2018" i="4"/>
  <c r="I2017" i="4"/>
  <c r="I2016" i="4"/>
  <c r="I2015" i="4"/>
  <c r="F2014" i="4"/>
  <c r="I2014" i="4" s="1"/>
  <c r="F2013" i="4"/>
  <c r="I2013" i="4" s="1"/>
  <c r="F2012" i="4"/>
  <c r="I2012" i="4" s="1"/>
  <c r="F2011" i="4"/>
  <c r="I2011" i="4" s="1"/>
  <c r="F2010" i="4"/>
  <c r="I2010" i="4" s="1"/>
  <c r="F2009" i="4"/>
  <c r="I2009" i="4" s="1"/>
  <c r="A2008" i="4"/>
  <c r="I2007" i="4"/>
  <c r="F2007" i="4"/>
  <c r="D2007" i="4"/>
  <c r="B2007" i="4"/>
  <c r="M2846" i="4" l="1"/>
  <c r="M2850" i="4" s="1"/>
  <c r="R91" i="6" s="1"/>
  <c r="I2547" i="4"/>
  <c r="G2550" i="4"/>
  <c r="I2550" i="4" s="1"/>
  <c r="G2772" i="4"/>
  <c r="G2774" i="4" s="1"/>
  <c r="I2675" i="4"/>
  <c r="G2678" i="4"/>
  <c r="I2678" i="4" s="1"/>
  <c r="I2515" i="4"/>
  <c r="G2518" i="4"/>
  <c r="I2518" i="4" s="1"/>
  <c r="L2525" i="4"/>
  <c r="F2161" i="4"/>
  <c r="G2161" i="4" s="1"/>
  <c r="I2161" i="4" s="1"/>
  <c r="K2812" i="4"/>
  <c r="K2818" i="4" s="1"/>
  <c r="P90" i="6" s="1"/>
  <c r="I2812" i="4"/>
  <c r="H2817" i="4" s="1"/>
  <c r="I2817" i="4" s="1"/>
  <c r="I2818" i="4" s="1"/>
  <c r="J2818" i="4" s="1"/>
  <c r="I2878" i="4"/>
  <c r="H2883" i="4" s="1"/>
  <c r="I2883" i="4" s="1"/>
  <c r="I2884" i="4" s="1"/>
  <c r="K152" i="11"/>
  <c r="K158" i="11" s="1"/>
  <c r="G158" i="11"/>
  <c r="K244" i="11"/>
  <c r="K250" i="11" s="1"/>
  <c r="G250" i="11"/>
  <c r="H272" i="11"/>
  <c r="I272" i="11" s="1"/>
  <c r="I273" i="11" s="1"/>
  <c r="J273" i="11" s="1"/>
  <c r="H203" i="11"/>
  <c r="I203" i="11" s="1"/>
  <c r="I204" i="11" s="1"/>
  <c r="J204" i="11" s="1"/>
  <c r="I129" i="11"/>
  <c r="H134" i="11" s="1"/>
  <c r="I134" i="11" s="1"/>
  <c r="I135" i="11" s="1"/>
  <c r="J135" i="11" s="1"/>
  <c r="K129" i="11"/>
  <c r="K135" i="11" s="1"/>
  <c r="G44" i="11"/>
  <c r="K38" i="11"/>
  <c r="K44" i="11" s="1"/>
  <c r="I38" i="11"/>
  <c r="K2878" i="4"/>
  <c r="K2884" i="4" s="1"/>
  <c r="P92" i="6" s="1"/>
  <c r="H2449" i="4"/>
  <c r="I2449" i="4" s="1"/>
  <c r="H2769" i="4"/>
  <c r="I2769" i="4" s="1"/>
  <c r="G2780" i="4"/>
  <c r="L3185" i="4"/>
  <c r="Q101" i="6" s="1"/>
  <c r="H2352" i="4"/>
  <c r="I2352" i="4" s="1"/>
  <c r="H2513" i="4"/>
  <c r="I2513" i="4" s="1"/>
  <c r="H2737" i="4"/>
  <c r="I2737" i="4" s="1"/>
  <c r="H2481" i="4"/>
  <c r="I2481" i="4" s="1"/>
  <c r="H2577" i="4"/>
  <c r="I2577" i="4" s="1"/>
  <c r="H2087" i="4"/>
  <c r="I2087" i="4" s="1"/>
  <c r="H2256" i="4"/>
  <c r="I2256" i="4" s="1"/>
  <c r="H2417" i="4"/>
  <c r="I2417" i="4" s="1"/>
  <c r="L3117" i="4"/>
  <c r="Q99" i="6" s="1"/>
  <c r="M2034" i="4"/>
  <c r="M2038" i="4" s="1"/>
  <c r="R64" i="6" s="1"/>
  <c r="M2172" i="4"/>
  <c r="M2176" i="4" s="1"/>
  <c r="R69" i="6" s="1"/>
  <c r="H2191" i="4"/>
  <c r="I2191" i="4" s="1"/>
  <c r="G2202" i="4"/>
  <c r="G2208" i="4" s="1"/>
  <c r="H2609" i="4"/>
  <c r="I2609" i="4" s="1"/>
  <c r="G2620" i="4"/>
  <c r="G2626" i="4" s="1"/>
  <c r="L2818" i="4"/>
  <c r="Q90" i="6" s="1"/>
  <c r="L2884" i="4"/>
  <c r="Q92" i="6" s="1"/>
  <c r="K3117" i="4"/>
  <c r="P99" i="6" s="1"/>
  <c r="K3185" i="4"/>
  <c r="P101" i="6" s="1"/>
  <c r="K2850" i="4"/>
  <c r="P91" i="6" s="1"/>
  <c r="M3053" i="4"/>
  <c r="R97" i="6" s="1"/>
  <c r="K3217" i="4"/>
  <c r="P102" i="6" s="1"/>
  <c r="L3217" i="4"/>
  <c r="Q102" i="6" s="1"/>
  <c r="K3249" i="4"/>
  <c r="P103" i="6" s="1"/>
  <c r="H2053" i="4"/>
  <c r="I2053" i="4" s="1"/>
  <c r="M2102" i="4"/>
  <c r="M2106" i="4" s="1"/>
  <c r="R66" i="6" s="1"/>
  <c r="H2223" i="4"/>
  <c r="I2223" i="4" s="1"/>
  <c r="H2288" i="4"/>
  <c r="I2288" i="4" s="1"/>
  <c r="L2493" i="4"/>
  <c r="H2673" i="4"/>
  <c r="I2673" i="4" s="1"/>
  <c r="K2984" i="4"/>
  <c r="P95" i="6" s="1"/>
  <c r="L3021" i="4"/>
  <c r="Q96" i="6" s="1"/>
  <c r="M2952" i="4"/>
  <c r="R94" i="6" s="1"/>
  <c r="M3117" i="4"/>
  <c r="R99" i="6" s="1"/>
  <c r="M3217" i="4"/>
  <c r="R102" i="6" s="1"/>
  <c r="L3249" i="4"/>
  <c r="Q103" i="6" s="1"/>
  <c r="L3281" i="4"/>
  <c r="Q104" i="6" s="1"/>
  <c r="L2952" i="4"/>
  <c r="Q94" i="6" s="1"/>
  <c r="M3085" i="4"/>
  <c r="R98" i="6" s="1"/>
  <c r="H2124" i="4"/>
  <c r="I2124" i="4" s="1"/>
  <c r="M2558" i="4"/>
  <c r="M2562" i="4" s="1"/>
  <c r="R82" i="6" s="1"/>
  <c r="M2818" i="4"/>
  <c r="R90" i="6" s="1"/>
  <c r="M2884" i="4"/>
  <c r="R92" i="6" s="1"/>
  <c r="M2984" i="4"/>
  <c r="R95" i="6" s="1"/>
  <c r="L3149" i="4"/>
  <c r="Q100" i="6" s="1"/>
  <c r="H2021" i="4"/>
  <c r="I2021" i="4" s="1"/>
  <c r="H2159" i="4"/>
  <c r="I2159" i="4" s="1"/>
  <c r="H2320" i="4"/>
  <c r="I2320" i="4" s="1"/>
  <c r="H2545" i="4"/>
  <c r="I2545" i="4" s="1"/>
  <c r="H2641" i="4"/>
  <c r="I2641" i="4" s="1"/>
  <c r="L2850" i="4"/>
  <c r="Q91" i="6" s="1"/>
  <c r="M3021" i="4"/>
  <c r="R96" i="6" s="1"/>
  <c r="L3053" i="4"/>
  <c r="Q97" i="6" s="1"/>
  <c r="L3085" i="4"/>
  <c r="Q98" i="6" s="1"/>
  <c r="M3185" i="4"/>
  <c r="R101" i="6" s="1"/>
  <c r="M3249" i="4"/>
  <c r="R103" i="6" s="1"/>
  <c r="M3281" i="4"/>
  <c r="R104" i="6" s="1"/>
  <c r="L2984" i="4"/>
  <c r="Q95" i="6" s="1"/>
  <c r="G3281" i="4"/>
  <c r="I3275" i="4"/>
  <c r="H3280" i="4" s="1"/>
  <c r="I3280" i="4" s="1"/>
  <c r="K3275" i="4"/>
  <c r="G3249" i="4"/>
  <c r="I3243" i="4"/>
  <c r="H3248" i="4" s="1"/>
  <c r="I3248" i="4" s="1"/>
  <c r="G3217" i="4"/>
  <c r="I3211" i="4"/>
  <c r="H3216" i="4" s="1"/>
  <c r="I3216" i="4" s="1"/>
  <c r="G3185" i="4"/>
  <c r="I3179" i="4"/>
  <c r="G3149" i="4"/>
  <c r="K3143" i="4"/>
  <c r="I3143" i="4"/>
  <c r="G3117" i="4"/>
  <c r="I3111" i="4"/>
  <c r="I3079" i="4"/>
  <c r="G3085" i="4"/>
  <c r="K3079" i="4"/>
  <c r="I3047" i="4"/>
  <c r="G3053" i="4"/>
  <c r="K3047" i="4"/>
  <c r="G3021" i="4"/>
  <c r="I3015" i="4"/>
  <c r="H3020" i="4" s="1"/>
  <c r="I3020" i="4" s="1"/>
  <c r="K3015" i="4"/>
  <c r="G2984" i="4"/>
  <c r="I2978" i="4"/>
  <c r="G2952" i="4"/>
  <c r="K2946" i="4"/>
  <c r="I2946" i="4"/>
  <c r="G2850" i="4"/>
  <c r="I2844" i="4"/>
  <c r="I2771" i="4"/>
  <c r="L2781" i="4"/>
  <c r="L2783" i="4"/>
  <c r="M2750" i="4"/>
  <c r="I2740" i="4"/>
  <c r="G2748" i="4"/>
  <c r="K2748" i="4" s="1"/>
  <c r="L2749" i="4"/>
  <c r="L2751" i="4"/>
  <c r="M2686" i="4"/>
  <c r="I2676" i="4"/>
  <c r="G2684" i="4"/>
  <c r="K2684" i="4" s="1"/>
  <c r="L2687" i="4"/>
  <c r="M2654" i="4"/>
  <c r="I2644" i="4"/>
  <c r="G2652" i="4"/>
  <c r="K2652" i="4" s="1"/>
  <c r="L2653" i="4"/>
  <c r="L2655" i="4"/>
  <c r="I2611" i="4"/>
  <c r="M2622" i="4"/>
  <c r="L2621" i="4"/>
  <c r="L2623" i="4"/>
  <c r="G2588" i="4"/>
  <c r="I2579" i="4"/>
  <c r="M2590" i="4"/>
  <c r="L2589" i="4"/>
  <c r="I2548" i="4"/>
  <c r="G2556" i="4"/>
  <c r="K2556" i="4" s="1"/>
  <c r="L2557" i="4"/>
  <c r="L2559" i="4"/>
  <c r="M2526" i="4"/>
  <c r="I2516" i="4"/>
  <c r="L2527" i="4"/>
  <c r="M2494" i="4"/>
  <c r="L2495" i="4"/>
  <c r="G2492" i="4"/>
  <c r="I2483" i="4"/>
  <c r="M2462" i="4"/>
  <c r="I2452" i="4"/>
  <c r="G2460" i="4"/>
  <c r="K2460" i="4" s="1"/>
  <c r="L2461" i="4"/>
  <c r="L2463" i="4"/>
  <c r="G2428" i="4"/>
  <c r="I2419" i="4"/>
  <c r="M2430" i="4"/>
  <c r="L2429" i="4"/>
  <c r="L2431" i="4"/>
  <c r="G2396" i="4"/>
  <c r="M2398" i="4"/>
  <c r="L2397" i="4"/>
  <c r="L2399" i="4"/>
  <c r="G2363" i="4"/>
  <c r="I2354" i="4"/>
  <c r="M2365" i="4"/>
  <c r="L2364" i="4"/>
  <c r="M2333" i="4"/>
  <c r="L2332" i="4"/>
  <c r="I2323" i="4"/>
  <c r="G2331" i="4"/>
  <c r="L2334" i="4"/>
  <c r="M2301" i="4"/>
  <c r="G2299" i="4"/>
  <c r="K2299" i="4" s="1"/>
  <c r="I2290" i="4"/>
  <c r="L2300" i="4"/>
  <c r="L2302" i="4"/>
  <c r="M2269" i="4"/>
  <c r="I2259" i="4"/>
  <c r="G2267" i="4"/>
  <c r="K2267" i="4" s="1"/>
  <c r="L2268" i="4"/>
  <c r="L2270" i="4"/>
  <c r="G2234" i="4"/>
  <c r="I2225" i="4"/>
  <c r="M2236" i="4"/>
  <c r="L2235" i="4"/>
  <c r="I2193" i="4"/>
  <c r="M2204" i="4"/>
  <c r="L2203" i="4"/>
  <c r="L2205" i="4"/>
  <c r="L2171" i="4"/>
  <c r="L2173" i="4"/>
  <c r="G2135" i="4"/>
  <c r="I2126" i="4"/>
  <c r="M2137" i="4"/>
  <c r="L2136" i="4"/>
  <c r="L2101" i="4"/>
  <c r="I2090" i="4"/>
  <c r="G2100" i="4"/>
  <c r="L2103" i="4"/>
  <c r="M2068" i="4"/>
  <c r="G2066" i="4"/>
  <c r="K2066" i="4" s="1"/>
  <c r="I2055" i="4"/>
  <c r="L2067" i="4"/>
  <c r="L2069" i="4"/>
  <c r="L2035" i="4"/>
  <c r="L2033" i="4"/>
  <c r="G2032" i="4"/>
  <c r="I2023" i="4"/>
  <c r="I2004" i="4"/>
  <c r="I2003" i="4"/>
  <c r="G2002" i="4"/>
  <c r="I2002" i="4" s="1"/>
  <c r="G2001" i="4"/>
  <c r="I2001" i="4" s="1"/>
  <c r="I1999" i="4"/>
  <c r="I1998" i="4"/>
  <c r="I1997" i="4"/>
  <c r="I1996" i="4"/>
  <c r="I1995" i="4"/>
  <c r="I1994" i="4"/>
  <c r="G1993" i="4"/>
  <c r="I1993" i="4" s="1"/>
  <c r="F1992" i="4"/>
  <c r="G1992" i="4" s="1"/>
  <c r="F1991" i="4"/>
  <c r="G1991" i="4" s="1"/>
  <c r="I1991" i="4" s="1"/>
  <c r="I1990" i="4"/>
  <c r="I1988" i="4"/>
  <c r="I1987" i="4"/>
  <c r="I1985" i="4"/>
  <c r="I1984" i="4"/>
  <c r="I1983" i="4"/>
  <c r="F1982" i="4"/>
  <c r="I1982" i="4" s="1"/>
  <c r="F1981" i="4"/>
  <c r="I1981" i="4" s="1"/>
  <c r="F1980" i="4"/>
  <c r="I1980" i="4" s="1"/>
  <c r="F1979" i="4"/>
  <c r="I1979" i="4" s="1"/>
  <c r="F1978" i="4"/>
  <c r="I1978" i="4" s="1"/>
  <c r="F1977" i="4"/>
  <c r="I1977" i="4" s="1"/>
  <c r="A1976" i="4"/>
  <c r="I1975" i="4"/>
  <c r="F1975" i="4"/>
  <c r="D1975" i="4"/>
  <c r="B1975" i="4"/>
  <c r="I1972" i="4"/>
  <c r="I1971" i="4"/>
  <c r="G1970" i="4"/>
  <c r="I1970" i="4" s="1"/>
  <c r="G1969" i="4"/>
  <c r="I1969" i="4" s="1"/>
  <c r="I1967" i="4"/>
  <c r="I1966" i="4"/>
  <c r="I1965" i="4"/>
  <c r="I1964" i="4"/>
  <c r="I1963" i="4"/>
  <c r="I1962" i="4"/>
  <c r="G1961" i="4"/>
  <c r="F1960" i="4"/>
  <c r="G1960" i="4" s="1"/>
  <c r="I1960" i="4" s="1"/>
  <c r="F1959" i="4"/>
  <c r="G1959" i="4" s="1"/>
  <c r="I1959" i="4" s="1"/>
  <c r="I1958" i="4"/>
  <c r="I1956" i="4"/>
  <c r="I1955" i="4"/>
  <c r="I1953" i="4"/>
  <c r="I1952" i="4"/>
  <c r="I1951" i="4"/>
  <c r="F1950" i="4"/>
  <c r="I1950" i="4" s="1"/>
  <c r="F1949" i="4"/>
  <c r="I1949" i="4" s="1"/>
  <c r="F1948" i="4"/>
  <c r="I1948" i="4" s="1"/>
  <c r="F1947" i="4"/>
  <c r="I1947" i="4" s="1"/>
  <c r="F1946" i="4"/>
  <c r="I1946" i="4" s="1"/>
  <c r="F1945" i="4"/>
  <c r="I1945" i="4" s="1"/>
  <c r="A1944" i="4"/>
  <c r="I1943" i="4"/>
  <c r="F1943" i="4"/>
  <c r="D1943" i="4"/>
  <c r="B1943" i="4"/>
  <c r="I1940" i="4"/>
  <c r="I1939" i="4"/>
  <c r="G1938" i="4"/>
  <c r="I1938" i="4" s="1"/>
  <c r="G1937" i="4"/>
  <c r="I1937" i="4" s="1"/>
  <c r="I1935" i="4"/>
  <c r="I1934" i="4"/>
  <c r="I1933" i="4"/>
  <c r="I1932" i="4"/>
  <c r="I1931" i="4"/>
  <c r="I1930" i="4"/>
  <c r="G1929" i="4"/>
  <c r="I1929" i="4" s="1"/>
  <c r="F1928" i="4"/>
  <c r="G1928" i="4" s="1"/>
  <c r="I1928" i="4" s="1"/>
  <c r="F1927" i="4"/>
  <c r="G1927" i="4" s="1"/>
  <c r="I1926" i="4"/>
  <c r="I1924" i="4"/>
  <c r="I1923" i="4"/>
  <c r="I1921" i="4"/>
  <c r="I1920" i="4"/>
  <c r="I1919" i="4"/>
  <c r="F1918" i="4"/>
  <c r="I1918" i="4" s="1"/>
  <c r="F1917" i="4"/>
  <c r="I1917" i="4" s="1"/>
  <c r="F1916" i="4"/>
  <c r="I1916" i="4" s="1"/>
  <c r="F1915" i="4"/>
  <c r="I1915" i="4" s="1"/>
  <c r="F1914" i="4"/>
  <c r="I1914" i="4" s="1"/>
  <c r="F1913" i="4"/>
  <c r="I1913" i="4" s="1"/>
  <c r="A1912" i="4"/>
  <c r="I1911" i="4"/>
  <c r="L1939" i="4" s="1"/>
  <c r="F1911" i="4"/>
  <c r="D1911" i="4"/>
  <c r="B1911" i="4"/>
  <c r="I1908" i="4"/>
  <c r="I1907" i="4"/>
  <c r="G1906" i="4"/>
  <c r="I1906" i="4" s="1"/>
  <c r="G1905" i="4"/>
  <c r="I1905" i="4" s="1"/>
  <c r="I1903" i="4"/>
  <c r="I1902" i="4"/>
  <c r="I1901" i="4"/>
  <c r="I1900" i="4"/>
  <c r="I1899" i="4"/>
  <c r="I1898" i="4"/>
  <c r="G1897" i="4"/>
  <c r="I1897" i="4" s="1"/>
  <c r="F1896" i="4"/>
  <c r="G1896" i="4" s="1"/>
  <c r="I1896" i="4" s="1"/>
  <c r="F1895" i="4"/>
  <c r="G1895" i="4" s="1"/>
  <c r="I1894" i="4"/>
  <c r="I1892" i="4"/>
  <c r="I1891" i="4"/>
  <c r="I1889" i="4"/>
  <c r="I1888" i="4"/>
  <c r="I1887" i="4"/>
  <c r="F1886" i="4"/>
  <c r="I1886" i="4" s="1"/>
  <c r="F1885" i="4"/>
  <c r="I1885" i="4" s="1"/>
  <c r="F1884" i="4"/>
  <c r="I1884" i="4" s="1"/>
  <c r="F1883" i="4"/>
  <c r="I1883" i="4" s="1"/>
  <c r="F1882" i="4"/>
  <c r="I1882" i="4" s="1"/>
  <c r="F1881" i="4"/>
  <c r="I1881" i="4" s="1"/>
  <c r="A1880" i="4"/>
  <c r="I1879" i="4"/>
  <c r="L1907" i="4" s="1"/>
  <c r="F1879" i="4"/>
  <c r="D1879" i="4"/>
  <c r="B1879" i="4"/>
  <c r="I1876" i="4"/>
  <c r="I1875" i="4"/>
  <c r="G1874" i="4"/>
  <c r="I1874" i="4" s="1"/>
  <c r="G1873" i="4"/>
  <c r="I1873" i="4" s="1"/>
  <c r="I1871" i="4"/>
  <c r="I1870" i="4"/>
  <c r="I1869" i="4"/>
  <c r="I1868" i="4"/>
  <c r="I1867" i="4"/>
  <c r="I1866" i="4"/>
  <c r="G1865" i="4"/>
  <c r="I1865" i="4" s="1"/>
  <c r="F1864" i="4"/>
  <c r="G1864" i="4" s="1"/>
  <c r="I1864" i="4" s="1"/>
  <c r="F1863" i="4"/>
  <c r="G1863" i="4" s="1"/>
  <c r="I1862" i="4"/>
  <c r="I1860" i="4"/>
  <c r="I1859" i="4"/>
  <c r="I1857" i="4"/>
  <c r="I1856" i="4"/>
  <c r="I1855" i="4"/>
  <c r="F1854" i="4"/>
  <c r="I1854" i="4" s="1"/>
  <c r="F1853" i="4"/>
  <c r="I1853" i="4" s="1"/>
  <c r="F1852" i="4"/>
  <c r="I1852" i="4" s="1"/>
  <c r="F1851" i="4"/>
  <c r="I1851" i="4" s="1"/>
  <c r="F1850" i="4"/>
  <c r="I1850" i="4" s="1"/>
  <c r="F1849" i="4"/>
  <c r="I1849" i="4" s="1"/>
  <c r="A1848" i="4"/>
  <c r="I1847" i="4"/>
  <c r="F1847" i="4"/>
  <c r="D1847" i="4"/>
  <c r="B1847" i="4"/>
  <c r="I1844" i="4"/>
  <c r="I1843" i="4"/>
  <c r="G1842" i="4"/>
  <c r="I1842" i="4" s="1"/>
  <c r="G1841" i="4"/>
  <c r="I1841" i="4" s="1"/>
  <c r="I1839" i="4"/>
  <c r="I1838" i="4"/>
  <c r="I1837" i="4"/>
  <c r="I1836" i="4"/>
  <c r="I1835" i="4"/>
  <c r="I1834" i="4"/>
  <c r="G1833" i="4"/>
  <c r="I1833" i="4" s="1"/>
  <c r="F1832" i="4"/>
  <c r="G1832" i="4" s="1"/>
  <c r="I1832" i="4" s="1"/>
  <c r="F1831" i="4"/>
  <c r="G1831" i="4" s="1"/>
  <c r="I1830" i="4"/>
  <c r="I1828" i="4"/>
  <c r="I1827" i="4"/>
  <c r="I1825" i="4"/>
  <c r="I1824" i="4"/>
  <c r="I1823" i="4"/>
  <c r="F1822" i="4"/>
  <c r="I1822" i="4" s="1"/>
  <c r="F1821" i="4"/>
  <c r="I1821" i="4" s="1"/>
  <c r="F1820" i="4"/>
  <c r="I1820" i="4" s="1"/>
  <c r="F1819" i="4"/>
  <c r="I1819" i="4" s="1"/>
  <c r="F1818" i="4"/>
  <c r="I1818" i="4" s="1"/>
  <c r="F1817" i="4"/>
  <c r="I1817" i="4" s="1"/>
  <c r="A1816" i="4"/>
  <c r="I1815" i="4"/>
  <c r="F1815" i="4"/>
  <c r="D1815" i="4"/>
  <c r="B1815" i="4"/>
  <c r="I1812" i="4"/>
  <c r="I1811" i="4"/>
  <c r="G1810" i="4"/>
  <c r="I1810" i="4" s="1"/>
  <c r="G1809" i="4"/>
  <c r="I1809" i="4" s="1"/>
  <c r="I1807" i="4"/>
  <c r="I1806" i="4"/>
  <c r="I1805" i="4"/>
  <c r="I1804" i="4"/>
  <c r="I1803" i="4"/>
  <c r="I1802" i="4"/>
  <c r="G1801" i="4"/>
  <c r="I1801" i="4" s="1"/>
  <c r="F1800" i="4"/>
  <c r="G1800" i="4" s="1"/>
  <c r="I1800" i="4" s="1"/>
  <c r="F1799" i="4"/>
  <c r="G1799" i="4" s="1"/>
  <c r="I1798" i="4"/>
  <c r="I1796" i="4"/>
  <c r="I1795" i="4"/>
  <c r="I1793" i="4"/>
  <c r="I1792" i="4"/>
  <c r="I1791" i="4"/>
  <c r="F1790" i="4"/>
  <c r="I1790" i="4" s="1"/>
  <c r="F1789" i="4"/>
  <c r="I1789" i="4" s="1"/>
  <c r="F1788" i="4"/>
  <c r="I1788" i="4" s="1"/>
  <c r="F1787" i="4"/>
  <c r="I1787" i="4" s="1"/>
  <c r="F1786" i="4"/>
  <c r="I1786" i="4" s="1"/>
  <c r="F1785" i="4"/>
  <c r="I1785" i="4" s="1"/>
  <c r="A1784" i="4"/>
  <c r="I1783" i="4"/>
  <c r="F1783" i="4"/>
  <c r="D1783" i="4"/>
  <c r="B1783" i="4"/>
  <c r="I1780" i="4"/>
  <c r="I1779" i="4"/>
  <c r="G1778" i="4"/>
  <c r="I1778" i="4" s="1"/>
  <c r="G1777" i="4"/>
  <c r="I1777" i="4" s="1"/>
  <c r="I1775" i="4"/>
  <c r="I1774" i="4"/>
  <c r="I1773" i="4"/>
  <c r="I1772" i="4"/>
  <c r="I1771" i="4"/>
  <c r="I1770" i="4"/>
  <c r="G1769" i="4"/>
  <c r="I1769" i="4" s="1"/>
  <c r="F1768" i="4"/>
  <c r="G1768" i="4" s="1"/>
  <c r="I1768" i="4" s="1"/>
  <c r="F1767" i="4"/>
  <c r="G1767" i="4" s="1"/>
  <c r="I1766" i="4"/>
  <c r="I1764" i="4"/>
  <c r="I1763" i="4"/>
  <c r="I1761" i="4"/>
  <c r="I1760" i="4"/>
  <c r="I1759" i="4"/>
  <c r="F1758" i="4"/>
  <c r="I1758" i="4" s="1"/>
  <c r="F1757" i="4"/>
  <c r="I1757" i="4" s="1"/>
  <c r="F1756" i="4"/>
  <c r="I1756" i="4" s="1"/>
  <c r="F1755" i="4"/>
  <c r="I1755" i="4" s="1"/>
  <c r="F1754" i="4"/>
  <c r="I1754" i="4" s="1"/>
  <c r="F1753" i="4"/>
  <c r="I1753" i="4" s="1"/>
  <c r="A1752" i="4"/>
  <c r="I1751" i="4"/>
  <c r="F1751" i="4"/>
  <c r="D1751" i="4"/>
  <c r="B1751" i="4"/>
  <c r="I1748" i="4"/>
  <c r="I1747" i="4"/>
  <c r="G1746" i="4"/>
  <c r="I1746" i="4" s="1"/>
  <c r="G1745" i="4"/>
  <c r="I1745" i="4" s="1"/>
  <c r="I1743" i="4"/>
  <c r="I1742" i="4"/>
  <c r="I1741" i="4"/>
  <c r="I1740" i="4"/>
  <c r="I1739" i="4"/>
  <c r="I1738" i="4"/>
  <c r="G1737" i="4"/>
  <c r="I1737" i="4" s="1"/>
  <c r="F1736" i="4"/>
  <c r="G1736" i="4" s="1"/>
  <c r="I1736" i="4" s="1"/>
  <c r="F1735" i="4"/>
  <c r="G1735" i="4" s="1"/>
  <c r="I1734" i="4"/>
  <c r="I1732" i="4"/>
  <c r="I1731" i="4"/>
  <c r="I1729" i="4"/>
  <c r="I1728" i="4"/>
  <c r="I1727" i="4"/>
  <c r="F1726" i="4"/>
  <c r="I1726" i="4" s="1"/>
  <c r="F1725" i="4"/>
  <c r="I1725" i="4" s="1"/>
  <c r="F1724" i="4"/>
  <c r="I1724" i="4" s="1"/>
  <c r="F1723" i="4"/>
  <c r="I1723" i="4" s="1"/>
  <c r="F1722" i="4"/>
  <c r="I1722" i="4" s="1"/>
  <c r="F1721" i="4"/>
  <c r="I1721" i="4" s="1"/>
  <c r="A1720" i="4"/>
  <c r="I1719" i="4"/>
  <c r="F1719" i="4"/>
  <c r="D1719" i="4"/>
  <c r="B1719" i="4"/>
  <c r="I1716" i="4"/>
  <c r="I1715" i="4"/>
  <c r="G1714" i="4"/>
  <c r="I1714" i="4" s="1"/>
  <c r="G1713" i="4"/>
  <c r="I1713" i="4" s="1"/>
  <c r="I1711" i="4"/>
  <c r="I1710" i="4"/>
  <c r="I1709" i="4"/>
  <c r="I1708" i="4"/>
  <c r="I1707" i="4"/>
  <c r="I1706" i="4"/>
  <c r="G1705" i="4"/>
  <c r="I1705" i="4" s="1"/>
  <c r="F1704" i="4"/>
  <c r="G1704" i="4" s="1"/>
  <c r="I1704" i="4" s="1"/>
  <c r="F1703" i="4"/>
  <c r="G1703" i="4" s="1"/>
  <c r="I1702" i="4"/>
  <c r="I1700" i="4"/>
  <c r="I1699" i="4"/>
  <c r="I1697" i="4"/>
  <c r="I1696" i="4"/>
  <c r="I1695" i="4"/>
  <c r="F1694" i="4"/>
  <c r="I1694" i="4" s="1"/>
  <c r="F1693" i="4"/>
  <c r="I1693" i="4" s="1"/>
  <c r="F1692" i="4"/>
  <c r="I1692" i="4" s="1"/>
  <c r="F1691" i="4"/>
  <c r="I1691" i="4" s="1"/>
  <c r="F1690" i="4"/>
  <c r="I1690" i="4" s="1"/>
  <c r="F1689" i="4"/>
  <c r="I1689" i="4" s="1"/>
  <c r="A1688" i="4"/>
  <c r="I1687" i="4"/>
  <c r="L1715" i="4" s="1"/>
  <c r="F1687" i="4"/>
  <c r="D1687" i="4"/>
  <c r="B1687" i="4"/>
  <c r="I1684" i="4"/>
  <c r="I1683" i="4"/>
  <c r="G1682" i="4"/>
  <c r="I1682" i="4" s="1"/>
  <c r="G1681" i="4"/>
  <c r="I1681" i="4" s="1"/>
  <c r="I1679" i="4"/>
  <c r="I1678" i="4"/>
  <c r="I1677" i="4"/>
  <c r="I1676" i="4"/>
  <c r="I1675" i="4"/>
  <c r="I1674" i="4"/>
  <c r="G1673" i="4"/>
  <c r="I1673" i="4" s="1"/>
  <c r="F1672" i="4"/>
  <c r="G1672" i="4" s="1"/>
  <c r="I1672" i="4" s="1"/>
  <c r="F1671" i="4"/>
  <c r="G1671" i="4" s="1"/>
  <c r="I1670" i="4"/>
  <c r="I1668" i="4"/>
  <c r="I1667" i="4"/>
  <c r="I1665" i="4"/>
  <c r="I1664" i="4"/>
  <c r="I1663" i="4"/>
  <c r="F1662" i="4"/>
  <c r="I1662" i="4" s="1"/>
  <c r="F1661" i="4"/>
  <c r="I1661" i="4" s="1"/>
  <c r="F1660" i="4"/>
  <c r="I1660" i="4" s="1"/>
  <c r="F1659" i="4"/>
  <c r="I1659" i="4" s="1"/>
  <c r="F1658" i="4"/>
  <c r="I1658" i="4" s="1"/>
  <c r="F1657" i="4"/>
  <c r="I1657" i="4" s="1"/>
  <c r="A1656" i="4"/>
  <c r="I1655" i="4"/>
  <c r="F1655" i="4"/>
  <c r="D1655" i="4"/>
  <c r="B1655" i="4"/>
  <c r="I1652" i="4"/>
  <c r="I1651" i="4"/>
  <c r="G1650" i="4"/>
  <c r="I1650" i="4" s="1"/>
  <c r="G1649" i="4"/>
  <c r="I1649" i="4" s="1"/>
  <c r="I1647" i="4"/>
  <c r="I1646" i="4"/>
  <c r="I1645" i="4"/>
  <c r="I1644" i="4"/>
  <c r="I1643" i="4"/>
  <c r="I1642" i="4"/>
  <c r="G1641" i="4"/>
  <c r="I1641" i="4" s="1"/>
  <c r="F1640" i="4"/>
  <c r="G1640" i="4" s="1"/>
  <c r="I1640" i="4" s="1"/>
  <c r="F1639" i="4"/>
  <c r="G1639" i="4" s="1"/>
  <c r="I1638" i="4"/>
  <c r="I1636" i="4"/>
  <c r="I1635" i="4"/>
  <c r="I1633" i="4"/>
  <c r="I1632" i="4"/>
  <c r="I1631" i="4"/>
  <c r="F1630" i="4"/>
  <c r="I1630" i="4" s="1"/>
  <c r="F1629" i="4"/>
  <c r="I1629" i="4" s="1"/>
  <c r="F1628" i="4"/>
  <c r="I1628" i="4" s="1"/>
  <c r="F1627" i="4"/>
  <c r="I1627" i="4" s="1"/>
  <c r="F1626" i="4"/>
  <c r="I1626" i="4" s="1"/>
  <c r="F1625" i="4"/>
  <c r="I1625" i="4" s="1"/>
  <c r="A1624" i="4"/>
  <c r="I1623" i="4"/>
  <c r="L1651" i="4" s="1"/>
  <c r="F1623" i="4"/>
  <c r="D1623" i="4"/>
  <c r="B1623" i="4"/>
  <c r="I1620" i="4"/>
  <c r="I1619" i="4"/>
  <c r="G1618" i="4"/>
  <c r="I1618" i="4" s="1"/>
  <c r="G1617" i="4"/>
  <c r="I1617" i="4" s="1"/>
  <c r="I1615" i="4"/>
  <c r="I1614" i="4"/>
  <c r="I1613" i="4"/>
  <c r="I1612" i="4"/>
  <c r="I1611" i="4"/>
  <c r="I1610" i="4"/>
  <c r="G1609" i="4"/>
  <c r="I1609" i="4" s="1"/>
  <c r="F1608" i="4"/>
  <c r="G1608" i="4" s="1"/>
  <c r="I1608" i="4" s="1"/>
  <c r="F1607" i="4"/>
  <c r="G1607" i="4" s="1"/>
  <c r="I1606" i="4"/>
  <c r="I1604" i="4"/>
  <c r="I1603" i="4"/>
  <c r="I1602" i="4"/>
  <c r="I1601" i="4"/>
  <c r="I1600" i="4"/>
  <c r="I1599" i="4"/>
  <c r="F1598" i="4"/>
  <c r="I1598" i="4" s="1"/>
  <c r="F1597" i="4"/>
  <c r="I1597" i="4" s="1"/>
  <c r="F1596" i="4"/>
  <c r="I1596" i="4" s="1"/>
  <c r="F1595" i="4"/>
  <c r="I1595" i="4" s="1"/>
  <c r="F1594" i="4"/>
  <c r="I1594" i="4" s="1"/>
  <c r="F1593" i="4"/>
  <c r="I1593" i="4" s="1"/>
  <c r="A1592" i="4"/>
  <c r="I1591" i="4"/>
  <c r="F1591" i="4"/>
  <c r="D1591" i="4"/>
  <c r="B1591" i="4"/>
  <c r="G1586" i="4"/>
  <c r="I1586" i="4" s="1"/>
  <c r="G1585" i="4"/>
  <c r="I1585" i="4" s="1"/>
  <c r="G1522" i="4"/>
  <c r="G1521" i="4"/>
  <c r="G1490" i="4"/>
  <c r="G1489" i="4"/>
  <c r="G1458" i="4"/>
  <c r="G1457" i="4"/>
  <c r="G1426" i="4"/>
  <c r="G1425" i="4"/>
  <c r="G1394" i="4"/>
  <c r="G1393" i="4"/>
  <c r="G1362" i="4"/>
  <c r="G1361" i="4"/>
  <c r="G1330" i="4"/>
  <c r="G1329" i="4"/>
  <c r="G1298" i="4"/>
  <c r="G1297" i="4"/>
  <c r="G1266" i="4"/>
  <c r="G1265" i="4"/>
  <c r="G1233" i="4"/>
  <c r="G1232" i="4"/>
  <c r="G1200" i="4"/>
  <c r="G1199" i="4"/>
  <c r="G1168" i="4"/>
  <c r="G1167" i="4"/>
  <c r="G1136" i="4"/>
  <c r="G1135" i="4"/>
  <c r="G1104" i="4"/>
  <c r="G1103" i="4"/>
  <c r="G1071" i="4"/>
  <c r="G1070" i="4"/>
  <c r="G1039" i="4"/>
  <c r="G1038" i="4"/>
  <c r="G1007" i="4"/>
  <c r="G1006" i="4"/>
  <c r="G975" i="4"/>
  <c r="G974" i="4"/>
  <c r="G942" i="4"/>
  <c r="G941" i="4"/>
  <c r="G910" i="4"/>
  <c r="G909" i="4"/>
  <c r="G878" i="4"/>
  <c r="G877" i="4"/>
  <c r="G846" i="4"/>
  <c r="G845" i="4"/>
  <c r="G813" i="4"/>
  <c r="G812" i="4"/>
  <c r="G780" i="4"/>
  <c r="G779" i="4"/>
  <c r="G748" i="4"/>
  <c r="G747" i="4"/>
  <c r="G716" i="4"/>
  <c r="G715" i="4"/>
  <c r="G649" i="4"/>
  <c r="G648" i="4"/>
  <c r="G582" i="4"/>
  <c r="G581" i="4"/>
  <c r="G550" i="4"/>
  <c r="G549" i="4"/>
  <c r="G515" i="4"/>
  <c r="G514" i="4"/>
  <c r="G451" i="4"/>
  <c r="G450" i="4"/>
  <c r="G384" i="4"/>
  <c r="G383" i="4"/>
  <c r="G352" i="4"/>
  <c r="G351" i="4"/>
  <c r="G317" i="4"/>
  <c r="G316" i="4"/>
  <c r="G284" i="4"/>
  <c r="G250" i="4"/>
  <c r="G249" i="4"/>
  <c r="G218" i="4"/>
  <c r="G217" i="4"/>
  <c r="G185" i="4"/>
  <c r="G184" i="4"/>
  <c r="G152" i="4"/>
  <c r="G151" i="4"/>
  <c r="G98" i="4"/>
  <c r="G97" i="4"/>
  <c r="G66" i="4"/>
  <c r="G65" i="4"/>
  <c r="G33" i="4"/>
  <c r="G34" i="4"/>
  <c r="I1588" i="4"/>
  <c r="I1587" i="4"/>
  <c r="I1583" i="4"/>
  <c r="I1582" i="4"/>
  <c r="I1581" i="4"/>
  <c r="I1580" i="4"/>
  <c r="I1579" i="4"/>
  <c r="I1578" i="4"/>
  <c r="G1577" i="4"/>
  <c r="I1577" i="4" s="1"/>
  <c r="F1576" i="4"/>
  <c r="G1576" i="4" s="1"/>
  <c r="I1576" i="4" s="1"/>
  <c r="F1575" i="4"/>
  <c r="G1575" i="4" s="1"/>
  <c r="I1574" i="4"/>
  <c r="I1572" i="4"/>
  <c r="I1571" i="4"/>
  <c r="I1570" i="4"/>
  <c r="I1569" i="4"/>
  <c r="I1568" i="4"/>
  <c r="I1567" i="4"/>
  <c r="F1566" i="4"/>
  <c r="I1566" i="4" s="1"/>
  <c r="F1565" i="4"/>
  <c r="I1565" i="4" s="1"/>
  <c r="F1564" i="4"/>
  <c r="I1564" i="4" s="1"/>
  <c r="F1563" i="4"/>
  <c r="I1563" i="4" s="1"/>
  <c r="F1562" i="4"/>
  <c r="I1562" i="4" s="1"/>
  <c r="F1561" i="4"/>
  <c r="I1561" i="4" s="1"/>
  <c r="A1560" i="4"/>
  <c r="I1559" i="4"/>
  <c r="F1559" i="4"/>
  <c r="D1559" i="4"/>
  <c r="B1559" i="4"/>
  <c r="G2524" i="4" l="1"/>
  <c r="K2524" i="4" s="1"/>
  <c r="G2778" i="4"/>
  <c r="I2774" i="4"/>
  <c r="I2772" i="4"/>
  <c r="G2170" i="4"/>
  <c r="L1841" i="4"/>
  <c r="H43" i="11"/>
  <c r="I43" i="11" s="1"/>
  <c r="I44" i="11" s="1"/>
  <c r="J44" i="11" s="1"/>
  <c r="K2780" i="4"/>
  <c r="K2786" i="4" s="1"/>
  <c r="P89" i="6" s="1"/>
  <c r="I2780" i="4"/>
  <c r="L2754" i="4"/>
  <c r="Q88" i="6" s="1"/>
  <c r="H1573" i="4"/>
  <c r="I1573" i="4" s="1"/>
  <c r="L2305" i="4"/>
  <c r="Q74" i="6" s="1"/>
  <c r="M1810" i="4"/>
  <c r="M1814" i="4" s="1"/>
  <c r="R57" i="6" s="1"/>
  <c r="H1797" i="4"/>
  <c r="I1797" i="4" s="1"/>
  <c r="K2202" i="4"/>
  <c r="K2208" i="4" s="1"/>
  <c r="P71" i="6" s="1"/>
  <c r="I2202" i="4"/>
  <c r="H2207" i="4" s="1"/>
  <c r="I2207" i="4" s="1"/>
  <c r="I2208" i="4" s="1"/>
  <c r="M90" i="6"/>
  <c r="N90" i="6" s="1"/>
  <c r="G1584" i="4"/>
  <c r="K1584" i="4" s="1"/>
  <c r="M1874" i="4"/>
  <c r="M1878" i="4" s="1"/>
  <c r="H1957" i="4"/>
  <c r="I1957" i="4" s="1"/>
  <c r="L2001" i="4"/>
  <c r="I3217" i="4"/>
  <c r="J3217" i="4" s="1"/>
  <c r="I3249" i="4"/>
  <c r="H1765" i="4"/>
  <c r="I1765" i="4" s="1"/>
  <c r="H1733" i="4"/>
  <c r="I1733" i="4" s="1"/>
  <c r="K2620" i="4"/>
  <c r="K2626" i="4" s="1"/>
  <c r="P84" i="6" s="1"/>
  <c r="L2498" i="4"/>
  <c r="Q80" i="6" s="1"/>
  <c r="L2626" i="4"/>
  <c r="Q84" i="6" s="1"/>
  <c r="I2620" i="4"/>
  <c r="H2625" i="4" s="1"/>
  <c r="I2625" i="4" s="1"/>
  <c r="I2626" i="4" s="1"/>
  <c r="L2658" i="4"/>
  <c r="Q85" i="6" s="1"/>
  <c r="H1605" i="4"/>
  <c r="I1605" i="4" s="1"/>
  <c r="G1616" i="4"/>
  <c r="I1616" i="4" s="1"/>
  <c r="H1669" i="4"/>
  <c r="I1669" i="4" s="1"/>
  <c r="G1680" i="4"/>
  <c r="G1686" i="4" s="1"/>
  <c r="H1829" i="4"/>
  <c r="I1829" i="4" s="1"/>
  <c r="H1861" i="4"/>
  <c r="I1861" i="4" s="1"/>
  <c r="L2466" i="4"/>
  <c r="Q79" i="6" s="1"/>
  <c r="K2562" i="4"/>
  <c r="P82" i="6" s="1"/>
  <c r="K2466" i="4"/>
  <c r="P79" i="6" s="1"/>
  <c r="K2072" i="4"/>
  <c r="P65" i="6" s="1"/>
  <c r="K2305" i="4"/>
  <c r="P74" i="6" s="1"/>
  <c r="L2141" i="4"/>
  <c r="Q67" i="6" s="1"/>
  <c r="K2754" i="4"/>
  <c r="P88" i="6" s="1"/>
  <c r="M2208" i="4"/>
  <c r="R71" i="6" s="1"/>
  <c r="M2530" i="4"/>
  <c r="R81" i="6" s="1"/>
  <c r="M2594" i="4"/>
  <c r="R83" i="6" s="1"/>
  <c r="K2658" i="4"/>
  <c r="P85" i="6" s="1"/>
  <c r="H1637" i="4"/>
  <c r="I1637" i="4" s="1"/>
  <c r="H1701" i="4"/>
  <c r="I1701" i="4" s="1"/>
  <c r="L2176" i="4"/>
  <c r="Q69" i="6" s="1"/>
  <c r="K2273" i="4"/>
  <c r="P73" i="6" s="1"/>
  <c r="H1925" i="4"/>
  <c r="I1925" i="4" s="1"/>
  <c r="H1989" i="4"/>
  <c r="I1989" i="4" s="1"/>
  <c r="M2072" i="4"/>
  <c r="R65" i="6" s="1"/>
  <c r="L2273" i="4"/>
  <c r="Q73" i="6" s="1"/>
  <c r="M2369" i="4"/>
  <c r="R76" i="6" s="1"/>
  <c r="L2402" i="4"/>
  <c r="Q77" i="6" s="1"/>
  <c r="L2434" i="4"/>
  <c r="Q78" i="6" s="1"/>
  <c r="M2626" i="4"/>
  <c r="R84" i="6" s="1"/>
  <c r="K2690" i="4"/>
  <c r="P86" i="6" s="1"/>
  <c r="Q87" i="6"/>
  <c r="L2786" i="4"/>
  <c r="Q89" i="6" s="1"/>
  <c r="K2952" i="4"/>
  <c r="P94" i="6" s="1"/>
  <c r="I3021" i="4"/>
  <c r="K3085" i="4"/>
  <c r="P98" i="6" s="1"/>
  <c r="L2240" i="4"/>
  <c r="Q72" i="6" s="1"/>
  <c r="M2337" i="4"/>
  <c r="R75" i="6" s="1"/>
  <c r="M2658" i="4"/>
  <c r="R85" i="6" s="1"/>
  <c r="J2884" i="4"/>
  <c r="N92" i="6"/>
  <c r="H1893" i="4"/>
  <c r="I1893" i="4" s="1"/>
  <c r="M2141" i="4"/>
  <c r="R67" i="6" s="1"/>
  <c r="M2240" i="4"/>
  <c r="R72" i="6" s="1"/>
  <c r="M2273" i="4"/>
  <c r="R73" i="6" s="1"/>
  <c r="L2369" i="4"/>
  <c r="Q76" i="6" s="1"/>
  <c r="K2530" i="4"/>
  <c r="P81" i="6" s="1"/>
  <c r="M2690" i="4"/>
  <c r="R86" i="6" s="1"/>
  <c r="K3149" i="4"/>
  <c r="P100" i="6" s="1"/>
  <c r="L2690" i="4"/>
  <c r="Q86" i="6" s="1"/>
  <c r="M1970" i="4"/>
  <c r="M1974" i="4" s="1"/>
  <c r="R62" i="6" s="1"/>
  <c r="G1968" i="4"/>
  <c r="G1974" i="4" s="1"/>
  <c r="L2038" i="4"/>
  <c r="Q64" i="6" s="1"/>
  <c r="L2072" i="4"/>
  <c r="Q65" i="6" s="1"/>
  <c r="L2106" i="4"/>
  <c r="Q66" i="6" s="1"/>
  <c r="L2208" i="4"/>
  <c r="Q71" i="6" s="1"/>
  <c r="M2305" i="4"/>
  <c r="R74" i="6" s="1"/>
  <c r="L2337" i="4"/>
  <c r="Q75" i="6" s="1"/>
  <c r="M2402" i="4"/>
  <c r="R77" i="6" s="1"/>
  <c r="M2434" i="4"/>
  <c r="R78" i="6" s="1"/>
  <c r="M2466" i="4"/>
  <c r="R79" i="6" s="1"/>
  <c r="M2498" i="4"/>
  <c r="R80" i="6" s="1"/>
  <c r="L2562" i="4"/>
  <c r="Q82" i="6" s="1"/>
  <c r="L2594" i="4"/>
  <c r="Q83" i="6" s="1"/>
  <c r="R87" i="6"/>
  <c r="M2754" i="4"/>
  <c r="R88" i="6" s="1"/>
  <c r="K3021" i="4"/>
  <c r="P96" i="6" s="1"/>
  <c r="K3053" i="4"/>
  <c r="P97" i="6" s="1"/>
  <c r="K3281" i="4"/>
  <c r="P104" i="6" s="1"/>
  <c r="L2530" i="4"/>
  <c r="Q81" i="6" s="1"/>
  <c r="I3281" i="4"/>
  <c r="H3184" i="4"/>
  <c r="I3184" i="4" s="1"/>
  <c r="I3185" i="4" s="1"/>
  <c r="H3148" i="4"/>
  <c r="I3148" i="4" s="1"/>
  <c r="I3149" i="4" s="1"/>
  <c r="H3116" i="4"/>
  <c r="I3116" i="4" s="1"/>
  <c r="I3117" i="4" s="1"/>
  <c r="H3084" i="4"/>
  <c r="I3084" i="4" s="1"/>
  <c r="I3085" i="4" s="1"/>
  <c r="H3052" i="4"/>
  <c r="I3052" i="4" s="1"/>
  <c r="I3053" i="4" s="1"/>
  <c r="H2983" i="4"/>
  <c r="I2983" i="4" s="1"/>
  <c r="I2984" i="4" s="1"/>
  <c r="H2951" i="4"/>
  <c r="I2951" i="4" s="1"/>
  <c r="I2952" i="4" s="1"/>
  <c r="H2849" i="4"/>
  <c r="I2849" i="4" s="1"/>
  <c r="I2850" i="4" s="1"/>
  <c r="H2850" i="4" s="1"/>
  <c r="M91" i="6" s="1"/>
  <c r="G2754" i="4"/>
  <c r="I2748" i="4"/>
  <c r="G2690" i="4"/>
  <c r="I2684" i="4"/>
  <c r="G2658" i="4"/>
  <c r="I2652" i="4"/>
  <c r="H2657" i="4" s="1"/>
  <c r="I2657" i="4" s="1"/>
  <c r="G2594" i="4"/>
  <c r="K2588" i="4"/>
  <c r="I2588" i="4"/>
  <c r="G2562" i="4"/>
  <c r="I2556" i="4"/>
  <c r="G2530" i="4"/>
  <c r="I2524" i="4"/>
  <c r="G2498" i="4"/>
  <c r="K2492" i="4"/>
  <c r="I2492" i="4"/>
  <c r="G2466" i="4"/>
  <c r="I2460" i="4"/>
  <c r="H2465" i="4" s="1"/>
  <c r="I2465" i="4" s="1"/>
  <c r="G2434" i="4"/>
  <c r="I2428" i="4"/>
  <c r="H2433" i="4" s="1"/>
  <c r="I2433" i="4" s="1"/>
  <c r="I2434" i="4" s="1"/>
  <c r="K2428" i="4"/>
  <c r="G2402" i="4"/>
  <c r="I2396" i="4"/>
  <c r="K2396" i="4"/>
  <c r="G2369" i="4"/>
  <c r="K2363" i="4"/>
  <c r="I2363" i="4"/>
  <c r="I2331" i="4"/>
  <c r="G2337" i="4"/>
  <c r="K2331" i="4"/>
  <c r="G2305" i="4"/>
  <c r="I2299" i="4"/>
  <c r="G2273" i="4"/>
  <c r="I2267" i="4"/>
  <c r="H2272" i="4" s="1"/>
  <c r="I2272" i="4" s="1"/>
  <c r="K2234" i="4"/>
  <c r="I2234" i="4"/>
  <c r="G2240" i="4"/>
  <c r="G2176" i="4"/>
  <c r="I2170" i="4"/>
  <c r="K2170" i="4"/>
  <c r="G2141" i="4"/>
  <c r="I2135" i="4"/>
  <c r="H2140" i="4" s="1"/>
  <c r="I2140" i="4" s="1"/>
  <c r="K2135" i="4"/>
  <c r="I2100" i="4"/>
  <c r="G2106" i="4"/>
  <c r="K2100" i="4"/>
  <c r="G2072" i="4"/>
  <c r="I2066" i="4"/>
  <c r="H2071" i="4" s="1"/>
  <c r="I2071" i="4" s="1"/>
  <c r="G2038" i="4"/>
  <c r="K2032" i="4"/>
  <c r="I2032" i="4"/>
  <c r="M2002" i="4"/>
  <c r="I1992" i="4"/>
  <c r="G2000" i="4"/>
  <c r="L2003" i="4"/>
  <c r="I1961" i="4"/>
  <c r="L1969" i="4"/>
  <c r="L1971" i="4"/>
  <c r="G1936" i="4"/>
  <c r="I1927" i="4"/>
  <c r="M1938" i="4"/>
  <c r="L1937" i="4"/>
  <c r="G1904" i="4"/>
  <c r="I1895" i="4"/>
  <c r="M1906" i="4"/>
  <c r="L1905" i="4"/>
  <c r="L1875" i="4"/>
  <c r="G1872" i="4"/>
  <c r="I1863" i="4"/>
  <c r="L1873" i="4"/>
  <c r="G1840" i="4"/>
  <c r="K1840" i="4" s="1"/>
  <c r="I1831" i="4"/>
  <c r="M1842" i="4"/>
  <c r="L1843" i="4"/>
  <c r="L1811" i="4"/>
  <c r="L1809" i="4"/>
  <c r="G1808" i="4"/>
  <c r="I1799" i="4"/>
  <c r="G1776" i="4"/>
  <c r="I1767" i="4"/>
  <c r="M1778" i="4"/>
  <c r="L1777" i="4"/>
  <c r="L1779" i="4"/>
  <c r="G1744" i="4"/>
  <c r="K1744" i="4" s="1"/>
  <c r="I1735" i="4"/>
  <c r="M1746" i="4"/>
  <c r="L1745" i="4"/>
  <c r="L1747" i="4"/>
  <c r="G1712" i="4"/>
  <c r="I1703" i="4"/>
  <c r="M1714" i="4"/>
  <c r="L1713" i="4"/>
  <c r="I1671" i="4"/>
  <c r="M1682" i="4"/>
  <c r="L1681" i="4"/>
  <c r="L1683" i="4"/>
  <c r="G1648" i="4"/>
  <c r="I1639" i="4"/>
  <c r="M1650" i="4"/>
  <c r="L1649" i="4"/>
  <c r="I1607" i="4"/>
  <c r="M1618" i="4"/>
  <c r="L1617" i="4"/>
  <c r="L1619" i="4"/>
  <c r="L1585" i="4"/>
  <c r="L1587" i="4"/>
  <c r="I1575" i="4"/>
  <c r="M1586" i="4"/>
  <c r="A1528" i="4"/>
  <c r="I1527" i="4"/>
  <c r="F1527" i="4"/>
  <c r="G1529" i="4"/>
  <c r="B1527" i="4"/>
  <c r="I1524" i="4"/>
  <c r="I1523" i="4"/>
  <c r="I1522" i="4"/>
  <c r="I1521" i="4"/>
  <c r="I1519" i="4"/>
  <c r="I1518" i="4"/>
  <c r="I1517" i="4"/>
  <c r="I1516" i="4"/>
  <c r="I1515" i="4"/>
  <c r="G1513" i="4"/>
  <c r="I1513" i="4" s="1"/>
  <c r="F1512" i="4"/>
  <c r="G1512" i="4" s="1"/>
  <c r="F1511" i="4"/>
  <c r="G1511" i="4" s="1"/>
  <c r="G1514" i="4" s="1"/>
  <c r="I1514" i="4" s="1"/>
  <c r="I1510" i="4"/>
  <c r="I1508" i="4"/>
  <c r="I1505" i="4"/>
  <c r="I1504" i="4"/>
  <c r="F1502" i="4"/>
  <c r="I1502" i="4" s="1"/>
  <c r="F1501" i="4"/>
  <c r="I1501" i="4" s="1"/>
  <c r="F1500" i="4"/>
  <c r="I1500" i="4" s="1"/>
  <c r="F1499" i="4"/>
  <c r="I1499" i="4" s="1"/>
  <c r="A1496" i="4"/>
  <c r="I1495" i="4"/>
  <c r="L1523" i="4" s="1"/>
  <c r="F1495" i="4"/>
  <c r="B1495" i="4"/>
  <c r="I1492" i="4"/>
  <c r="I1491" i="4"/>
  <c r="I1490" i="4"/>
  <c r="I1489" i="4"/>
  <c r="I1487" i="4"/>
  <c r="I1486" i="4"/>
  <c r="I1485" i="4"/>
  <c r="I1484" i="4"/>
  <c r="I1483" i="4"/>
  <c r="G1481" i="4"/>
  <c r="I1481" i="4" s="1"/>
  <c r="F1480" i="4"/>
  <c r="G1480" i="4" s="1"/>
  <c r="F1479" i="4"/>
  <c r="G1479" i="4" s="1"/>
  <c r="G1482" i="4" s="1"/>
  <c r="I1482" i="4" s="1"/>
  <c r="I1478" i="4"/>
  <c r="I1476" i="4"/>
  <c r="I1473" i="4"/>
  <c r="I1472" i="4"/>
  <c r="F1470" i="4"/>
  <c r="I1470" i="4" s="1"/>
  <c r="F1469" i="4"/>
  <c r="I1469" i="4" s="1"/>
  <c r="F1468" i="4"/>
  <c r="I1468" i="4" s="1"/>
  <c r="F1467" i="4"/>
  <c r="I1467" i="4" s="1"/>
  <c r="A1464" i="4"/>
  <c r="I1463" i="4"/>
  <c r="L1491" i="4" s="1"/>
  <c r="F1463" i="4"/>
  <c r="B1463" i="4"/>
  <c r="G1449" i="4"/>
  <c r="I1449" i="4" s="1"/>
  <c r="F1448" i="4"/>
  <c r="G1448" i="4" s="1"/>
  <c r="I1448" i="4" s="1"/>
  <c r="F1447" i="4"/>
  <c r="G1447" i="4" s="1"/>
  <c r="G1450" i="4" s="1"/>
  <c r="I1450" i="4" s="1"/>
  <c r="G1417" i="4"/>
  <c r="I1417" i="4" s="1"/>
  <c r="F1416" i="4"/>
  <c r="G1416" i="4" s="1"/>
  <c r="I1416" i="4" s="1"/>
  <c r="F1415" i="4"/>
  <c r="G1415" i="4" s="1"/>
  <c r="G1418" i="4" s="1"/>
  <c r="I1418" i="4" s="1"/>
  <c r="G1385" i="4"/>
  <c r="I1385" i="4" s="1"/>
  <c r="F1384" i="4"/>
  <c r="G1384" i="4" s="1"/>
  <c r="I1384" i="4" s="1"/>
  <c r="F1383" i="4"/>
  <c r="G1383" i="4" s="1"/>
  <c r="G1386" i="4" s="1"/>
  <c r="I1386" i="4" s="1"/>
  <c r="G1353" i="4"/>
  <c r="I1353" i="4" s="1"/>
  <c r="F1352" i="4"/>
  <c r="G1352" i="4" s="1"/>
  <c r="I1352" i="4" s="1"/>
  <c r="F1351" i="4"/>
  <c r="G1351" i="4" s="1"/>
  <c r="G1321" i="4"/>
  <c r="I1321" i="4" s="1"/>
  <c r="F1320" i="4"/>
  <c r="G1320" i="4" s="1"/>
  <c r="I1320" i="4" s="1"/>
  <c r="F1319" i="4"/>
  <c r="G1319" i="4" s="1"/>
  <c r="G1289" i="4"/>
  <c r="I1289" i="4" s="1"/>
  <c r="F1288" i="4"/>
  <c r="G1288" i="4" s="1"/>
  <c r="I1288" i="4" s="1"/>
  <c r="F1287" i="4"/>
  <c r="G1287" i="4" s="1"/>
  <c r="G1257" i="4"/>
  <c r="I1257" i="4" s="1"/>
  <c r="F1256" i="4"/>
  <c r="G1256" i="4" s="1"/>
  <c r="I1256" i="4" s="1"/>
  <c r="F1255" i="4"/>
  <c r="G1255" i="4" s="1"/>
  <c r="G1224" i="4"/>
  <c r="I1224" i="4" s="1"/>
  <c r="F1223" i="4"/>
  <c r="G1223" i="4" s="1"/>
  <c r="I1223" i="4" s="1"/>
  <c r="F1222" i="4"/>
  <c r="G1222" i="4" s="1"/>
  <c r="G1191" i="4"/>
  <c r="I1191" i="4" s="1"/>
  <c r="F1190" i="4"/>
  <c r="G1190" i="4" s="1"/>
  <c r="I1190" i="4" s="1"/>
  <c r="F1189" i="4"/>
  <c r="G1189" i="4" s="1"/>
  <c r="G1159" i="4"/>
  <c r="I1159" i="4" s="1"/>
  <c r="F1158" i="4"/>
  <c r="G1158" i="4" s="1"/>
  <c r="I1158" i="4" s="1"/>
  <c r="F1157" i="4"/>
  <c r="G1157" i="4" s="1"/>
  <c r="G1127" i="4"/>
  <c r="I1127" i="4" s="1"/>
  <c r="F1126" i="4"/>
  <c r="G1126" i="4" s="1"/>
  <c r="I1126" i="4" s="1"/>
  <c r="F1125" i="4"/>
  <c r="G1125" i="4" s="1"/>
  <c r="G1095" i="4"/>
  <c r="I1095" i="4" s="1"/>
  <c r="F1094" i="4"/>
  <c r="G1094" i="4" s="1"/>
  <c r="I1094" i="4" s="1"/>
  <c r="F1093" i="4"/>
  <c r="G1093" i="4" s="1"/>
  <c r="G1062" i="4"/>
  <c r="I1062" i="4" s="1"/>
  <c r="F1061" i="4"/>
  <c r="G1061" i="4" s="1"/>
  <c r="I1061" i="4" s="1"/>
  <c r="F1060" i="4"/>
  <c r="G1060" i="4" s="1"/>
  <c r="G1030" i="4"/>
  <c r="I1030" i="4" s="1"/>
  <c r="F1029" i="4"/>
  <c r="G1029" i="4" s="1"/>
  <c r="I1029" i="4" s="1"/>
  <c r="F1028" i="4"/>
  <c r="G1028" i="4" s="1"/>
  <c r="G998" i="4"/>
  <c r="I998" i="4" s="1"/>
  <c r="F997" i="4"/>
  <c r="G997" i="4" s="1"/>
  <c r="I997" i="4" s="1"/>
  <c r="F996" i="4"/>
  <c r="G996" i="4" s="1"/>
  <c r="G966" i="4"/>
  <c r="I966" i="4" s="1"/>
  <c r="F965" i="4"/>
  <c r="G965" i="4" s="1"/>
  <c r="I965" i="4" s="1"/>
  <c r="F964" i="4"/>
  <c r="G964" i="4" s="1"/>
  <c r="G933" i="4"/>
  <c r="I933" i="4" s="1"/>
  <c r="F932" i="4"/>
  <c r="G932" i="4" s="1"/>
  <c r="I932" i="4" s="1"/>
  <c r="F931" i="4"/>
  <c r="G931" i="4" s="1"/>
  <c r="G901" i="4"/>
  <c r="I901" i="4" s="1"/>
  <c r="F900" i="4"/>
  <c r="G900" i="4" s="1"/>
  <c r="I900" i="4" s="1"/>
  <c r="F899" i="4"/>
  <c r="G899" i="4" s="1"/>
  <c r="G869" i="4"/>
  <c r="I869" i="4" s="1"/>
  <c r="F868" i="4"/>
  <c r="G868" i="4" s="1"/>
  <c r="I868" i="4" s="1"/>
  <c r="F867" i="4"/>
  <c r="G867" i="4" s="1"/>
  <c r="G837" i="4"/>
  <c r="I837" i="4" s="1"/>
  <c r="F836" i="4"/>
  <c r="G836" i="4" s="1"/>
  <c r="I836" i="4" s="1"/>
  <c r="F835" i="4"/>
  <c r="G835" i="4" s="1"/>
  <c r="G804" i="4"/>
  <c r="I804" i="4" s="1"/>
  <c r="F803" i="4"/>
  <c r="G803" i="4" s="1"/>
  <c r="I803" i="4" s="1"/>
  <c r="F802" i="4"/>
  <c r="G802" i="4" s="1"/>
  <c r="G771" i="4"/>
  <c r="I771" i="4" s="1"/>
  <c r="F770" i="4"/>
  <c r="G770" i="4" s="1"/>
  <c r="I770" i="4" s="1"/>
  <c r="F769" i="4"/>
  <c r="G769" i="4" s="1"/>
  <c r="G739" i="4"/>
  <c r="I739" i="4" s="1"/>
  <c r="F738" i="4"/>
  <c r="G738" i="4" s="1"/>
  <c r="F737" i="4"/>
  <c r="G737" i="4" s="1"/>
  <c r="G707" i="4"/>
  <c r="I707" i="4" s="1"/>
  <c r="F706" i="4"/>
  <c r="G706" i="4" s="1"/>
  <c r="I706" i="4" s="1"/>
  <c r="F705" i="4"/>
  <c r="G705" i="4" s="1"/>
  <c r="G675" i="4"/>
  <c r="I675" i="4" s="1"/>
  <c r="F674" i="4"/>
  <c r="G674" i="4" s="1"/>
  <c r="I674" i="4" s="1"/>
  <c r="F673" i="4"/>
  <c r="G673" i="4" s="1"/>
  <c r="G640" i="4"/>
  <c r="I640" i="4" s="1"/>
  <c r="F639" i="4"/>
  <c r="G639" i="4" s="1"/>
  <c r="I639" i="4" s="1"/>
  <c r="F638" i="4"/>
  <c r="G638" i="4" s="1"/>
  <c r="G608" i="4"/>
  <c r="I608" i="4" s="1"/>
  <c r="F607" i="4"/>
  <c r="G607" i="4" s="1"/>
  <c r="I607" i="4" s="1"/>
  <c r="G573" i="4"/>
  <c r="I573" i="4" s="1"/>
  <c r="F572" i="4"/>
  <c r="G572" i="4" s="1"/>
  <c r="I572" i="4" s="1"/>
  <c r="F571" i="4"/>
  <c r="G571" i="4" s="1"/>
  <c r="G541" i="4"/>
  <c r="I541" i="4" s="1"/>
  <c r="F540" i="4"/>
  <c r="G540" i="4" s="1"/>
  <c r="I540" i="4" s="1"/>
  <c r="F539" i="4"/>
  <c r="G539" i="4" s="1"/>
  <c r="G506" i="4"/>
  <c r="I506" i="4" s="1"/>
  <c r="F505" i="4"/>
  <c r="G505" i="4" s="1"/>
  <c r="I505" i="4" s="1"/>
  <c r="F504" i="4"/>
  <c r="G504" i="4" s="1"/>
  <c r="G474" i="4"/>
  <c r="I474" i="4" s="1"/>
  <c r="F473" i="4"/>
  <c r="G473" i="4" s="1"/>
  <c r="G442" i="4"/>
  <c r="I442" i="4" s="1"/>
  <c r="F441" i="4"/>
  <c r="G441" i="4" s="1"/>
  <c r="I441" i="4" s="1"/>
  <c r="G410" i="4"/>
  <c r="I410" i="4" s="1"/>
  <c r="F409" i="4"/>
  <c r="G409" i="4" s="1"/>
  <c r="I409" i="4" s="1"/>
  <c r="F408" i="4"/>
  <c r="G408" i="4" s="1"/>
  <c r="G375" i="4"/>
  <c r="F374" i="4"/>
  <c r="G374" i="4" s="1"/>
  <c r="F373" i="4"/>
  <c r="G373" i="4" s="1"/>
  <c r="G343" i="4"/>
  <c r="F342" i="4"/>
  <c r="G342" i="4" s="1"/>
  <c r="G308" i="4"/>
  <c r="F307" i="4"/>
  <c r="G307" i="4" s="1"/>
  <c r="F306" i="4"/>
  <c r="G306" i="4" s="1"/>
  <c r="G276" i="4"/>
  <c r="F275" i="4"/>
  <c r="G275" i="4" s="1"/>
  <c r="F274" i="4"/>
  <c r="G274" i="4" s="1"/>
  <c r="G241" i="4"/>
  <c r="F240" i="4"/>
  <c r="G240" i="4" s="1"/>
  <c r="F239" i="4"/>
  <c r="G239" i="4" s="1"/>
  <c r="G208" i="4"/>
  <c r="F207" i="4"/>
  <c r="G207" i="4" s="1"/>
  <c r="F206" i="4"/>
  <c r="G206" i="4" s="1"/>
  <c r="G210" i="4" s="1"/>
  <c r="G175" i="4"/>
  <c r="F174" i="4"/>
  <c r="G174" i="4" s="1"/>
  <c r="F173" i="4"/>
  <c r="G173" i="4" s="1"/>
  <c r="G177" i="4" s="1"/>
  <c r="G140" i="4"/>
  <c r="F139" i="4"/>
  <c r="G139" i="4" s="1"/>
  <c r="F138" i="4"/>
  <c r="G138" i="4" s="1"/>
  <c r="G89" i="4"/>
  <c r="F88" i="4"/>
  <c r="G88" i="4" s="1"/>
  <c r="F87" i="4"/>
  <c r="G87" i="4" s="1"/>
  <c r="G57" i="4"/>
  <c r="F56" i="4"/>
  <c r="G56" i="4" s="1"/>
  <c r="F55" i="4"/>
  <c r="G55" i="4" s="1"/>
  <c r="G25" i="4"/>
  <c r="I1460" i="4"/>
  <c r="I1459" i="4"/>
  <c r="I1458" i="4"/>
  <c r="I1457" i="4"/>
  <c r="I1455" i="4"/>
  <c r="I1454" i="4"/>
  <c r="I1453" i="4"/>
  <c r="I1452" i="4"/>
  <c r="I1451" i="4"/>
  <c r="I1446" i="4"/>
  <c r="I1444" i="4"/>
  <c r="I1441" i="4"/>
  <c r="I1440" i="4"/>
  <c r="F1438" i="4"/>
  <c r="I1438" i="4" s="1"/>
  <c r="F1437" i="4"/>
  <c r="I1437" i="4" s="1"/>
  <c r="F1436" i="4"/>
  <c r="I1436" i="4" s="1"/>
  <c r="F1435" i="4"/>
  <c r="I1435" i="4" s="1"/>
  <c r="A1432" i="4"/>
  <c r="I1431" i="4"/>
  <c r="L1457" i="4" s="1"/>
  <c r="F1431" i="4"/>
  <c r="B1431" i="4"/>
  <c r="I1428" i="4"/>
  <c r="I1427" i="4"/>
  <c r="I1426" i="4"/>
  <c r="I1425" i="4"/>
  <c r="I1423" i="4"/>
  <c r="I1422" i="4"/>
  <c r="I1421" i="4"/>
  <c r="I1420" i="4"/>
  <c r="I1419" i="4"/>
  <c r="I1414" i="4"/>
  <c r="I1412" i="4"/>
  <c r="I1409" i="4"/>
  <c r="I1408" i="4"/>
  <c r="F1406" i="4"/>
  <c r="I1406" i="4" s="1"/>
  <c r="F1405" i="4"/>
  <c r="I1405" i="4" s="1"/>
  <c r="F1404" i="4"/>
  <c r="I1404" i="4" s="1"/>
  <c r="F1403" i="4"/>
  <c r="I1403" i="4" s="1"/>
  <c r="A1400" i="4"/>
  <c r="I1399" i="4"/>
  <c r="L1427" i="4" s="1"/>
  <c r="F1399" i="4"/>
  <c r="B1399" i="4"/>
  <c r="I1396" i="4"/>
  <c r="I1395" i="4"/>
  <c r="I1394" i="4"/>
  <c r="I1393" i="4"/>
  <c r="I1391" i="4"/>
  <c r="I1390" i="4"/>
  <c r="I1389" i="4"/>
  <c r="I1388" i="4"/>
  <c r="I1387" i="4"/>
  <c r="I1382" i="4"/>
  <c r="I1380" i="4"/>
  <c r="I1379" i="4"/>
  <c r="I1378" i="4"/>
  <c r="I1377" i="4"/>
  <c r="I1376" i="4"/>
  <c r="I1375" i="4"/>
  <c r="F1374" i="4"/>
  <c r="I1374" i="4" s="1"/>
  <c r="F1373" i="4"/>
  <c r="I1373" i="4" s="1"/>
  <c r="F1372" i="4"/>
  <c r="I1372" i="4" s="1"/>
  <c r="F1371" i="4"/>
  <c r="I1371" i="4" s="1"/>
  <c r="F1370" i="4"/>
  <c r="I1370" i="4" s="1"/>
  <c r="F1369" i="4"/>
  <c r="I1369" i="4" s="1"/>
  <c r="A1368" i="4"/>
  <c r="I1367" i="4"/>
  <c r="L1395" i="4" s="1"/>
  <c r="F1367" i="4"/>
  <c r="B1367" i="4"/>
  <c r="I1364" i="4"/>
  <c r="I1363" i="4"/>
  <c r="I1362" i="4"/>
  <c r="I1361" i="4"/>
  <c r="I1359" i="4"/>
  <c r="I1358" i="4"/>
  <c r="I1357" i="4"/>
  <c r="I1356" i="4"/>
  <c r="I1355" i="4"/>
  <c r="I1354" i="4"/>
  <c r="I1350" i="4"/>
  <c r="I1348" i="4"/>
  <c r="I1347" i="4"/>
  <c r="I1345" i="4"/>
  <c r="I1344" i="4"/>
  <c r="I1343" i="4"/>
  <c r="F1342" i="4"/>
  <c r="I1342" i="4" s="1"/>
  <c r="F1341" i="4"/>
  <c r="I1341" i="4" s="1"/>
  <c r="F1340" i="4"/>
  <c r="I1340" i="4" s="1"/>
  <c r="F1339" i="4"/>
  <c r="I1339" i="4" s="1"/>
  <c r="F1338" i="4"/>
  <c r="I1338" i="4" s="1"/>
  <c r="F1337" i="4"/>
  <c r="I1337" i="4" s="1"/>
  <c r="A1336" i="4"/>
  <c r="I1335" i="4"/>
  <c r="L1363" i="4" s="1"/>
  <c r="F1335" i="4"/>
  <c r="D1335" i="4"/>
  <c r="B1335" i="4"/>
  <c r="I1332" i="4"/>
  <c r="I1331" i="4"/>
  <c r="I1330" i="4"/>
  <c r="I1329" i="4"/>
  <c r="I1327" i="4"/>
  <c r="I1326" i="4"/>
  <c r="I1325" i="4"/>
  <c r="I1324" i="4"/>
  <c r="I1323" i="4"/>
  <c r="I1322" i="4"/>
  <c r="I1318" i="4"/>
  <c r="I1316" i="4"/>
  <c r="I1315" i="4"/>
  <c r="I1314" i="4"/>
  <c r="I1313" i="4"/>
  <c r="I1312" i="4"/>
  <c r="I1311" i="4"/>
  <c r="F1310" i="4"/>
  <c r="I1310" i="4" s="1"/>
  <c r="F1309" i="4"/>
  <c r="I1309" i="4" s="1"/>
  <c r="F1308" i="4"/>
  <c r="I1308" i="4" s="1"/>
  <c r="F1307" i="4"/>
  <c r="I1307" i="4" s="1"/>
  <c r="F1306" i="4"/>
  <c r="I1306" i="4" s="1"/>
  <c r="F1305" i="4"/>
  <c r="I1305" i="4" s="1"/>
  <c r="A1304" i="4"/>
  <c r="I1303" i="4"/>
  <c r="L1329" i="4" s="1"/>
  <c r="F1303" i="4"/>
  <c r="D1303" i="4"/>
  <c r="B1303" i="4"/>
  <c r="I1300" i="4"/>
  <c r="I1299" i="4"/>
  <c r="I1298" i="4"/>
  <c r="I1297" i="4"/>
  <c r="I1295" i="4"/>
  <c r="I1294" i="4"/>
  <c r="I1293" i="4"/>
  <c r="I1292" i="4"/>
  <c r="I1291" i="4"/>
  <c r="I1290" i="4"/>
  <c r="I1286" i="4"/>
  <c r="I1284" i="4"/>
  <c r="I1283" i="4"/>
  <c r="I1282" i="4"/>
  <c r="I1281" i="4"/>
  <c r="I1280" i="4"/>
  <c r="I1279" i="4"/>
  <c r="F1278" i="4"/>
  <c r="I1278" i="4" s="1"/>
  <c r="F1277" i="4"/>
  <c r="I1277" i="4" s="1"/>
  <c r="F1276" i="4"/>
  <c r="I1276" i="4" s="1"/>
  <c r="F1275" i="4"/>
  <c r="I1275" i="4" s="1"/>
  <c r="F1274" i="4"/>
  <c r="I1274" i="4" s="1"/>
  <c r="F1273" i="4"/>
  <c r="I1273" i="4" s="1"/>
  <c r="A1272" i="4"/>
  <c r="I1271" i="4"/>
  <c r="L1297" i="4" s="1"/>
  <c r="F1271" i="4"/>
  <c r="D1271" i="4"/>
  <c r="B1271" i="4"/>
  <c r="I1268" i="4"/>
  <c r="I1267" i="4"/>
  <c r="I1266" i="4"/>
  <c r="I1265" i="4"/>
  <c r="I1263" i="4"/>
  <c r="I1262" i="4"/>
  <c r="I1261" i="4"/>
  <c r="I1260" i="4"/>
  <c r="I1259" i="4"/>
  <c r="I1258" i="4"/>
  <c r="I1254" i="4"/>
  <c r="I1248" i="4"/>
  <c r="I1247" i="4"/>
  <c r="I1246" i="4"/>
  <c r="F1245" i="4"/>
  <c r="I1245" i="4" s="1"/>
  <c r="F1244" i="4"/>
  <c r="I1244" i="4" s="1"/>
  <c r="F1243" i="4"/>
  <c r="I1243" i="4" s="1"/>
  <c r="F1242" i="4"/>
  <c r="I1242" i="4" s="1"/>
  <c r="F1241" i="4"/>
  <c r="I1241" i="4" s="1"/>
  <c r="F1240" i="4"/>
  <c r="I1240" i="4" s="1"/>
  <c r="A1239" i="4"/>
  <c r="I1238" i="4"/>
  <c r="L1267" i="4" s="1"/>
  <c r="F1238" i="4"/>
  <c r="D1238" i="4"/>
  <c r="B1238" i="4"/>
  <c r="I1235" i="4"/>
  <c r="I1234" i="4"/>
  <c r="I1233" i="4"/>
  <c r="I1232" i="4"/>
  <c r="I1230" i="4"/>
  <c r="I1229" i="4"/>
  <c r="I1228" i="4"/>
  <c r="I1227" i="4"/>
  <c r="I1226" i="4"/>
  <c r="I1225" i="4"/>
  <c r="I1221" i="4"/>
  <c r="I1215" i="4"/>
  <c r="I1214" i="4"/>
  <c r="I1213" i="4"/>
  <c r="F1212" i="4"/>
  <c r="I1212" i="4" s="1"/>
  <c r="F1211" i="4"/>
  <c r="I1211" i="4" s="1"/>
  <c r="F1210" i="4"/>
  <c r="I1210" i="4" s="1"/>
  <c r="F1209" i="4"/>
  <c r="I1209" i="4" s="1"/>
  <c r="F1208" i="4"/>
  <c r="I1208" i="4" s="1"/>
  <c r="F1207" i="4"/>
  <c r="I1207" i="4" s="1"/>
  <c r="A1206" i="4"/>
  <c r="I1205" i="4"/>
  <c r="F1205" i="4"/>
  <c r="D1205" i="4"/>
  <c r="B1205" i="4"/>
  <c r="I1202" i="4"/>
  <c r="I1201" i="4"/>
  <c r="I1200" i="4"/>
  <c r="I1199" i="4"/>
  <c r="I1197" i="4"/>
  <c r="I1196" i="4"/>
  <c r="I1195" i="4"/>
  <c r="I1194" i="4"/>
  <c r="I1193" i="4"/>
  <c r="I1192" i="4"/>
  <c r="I1188" i="4"/>
  <c r="I1186" i="4"/>
  <c r="I1185" i="4"/>
  <c r="I1183" i="4"/>
  <c r="I1182" i="4"/>
  <c r="I1181" i="4"/>
  <c r="F1180" i="4"/>
  <c r="I1180" i="4" s="1"/>
  <c r="F1179" i="4"/>
  <c r="I1179" i="4" s="1"/>
  <c r="F1178" i="4"/>
  <c r="I1178" i="4" s="1"/>
  <c r="F1177" i="4"/>
  <c r="I1177" i="4" s="1"/>
  <c r="F1176" i="4"/>
  <c r="I1176" i="4" s="1"/>
  <c r="F1175" i="4"/>
  <c r="I1175" i="4" s="1"/>
  <c r="A1174" i="4"/>
  <c r="I1173" i="4"/>
  <c r="L1199" i="4" s="1"/>
  <c r="F1173" i="4"/>
  <c r="D1173" i="4"/>
  <c r="B1173" i="4"/>
  <c r="I1170" i="4"/>
  <c r="I1169" i="4"/>
  <c r="I1168" i="4"/>
  <c r="I1167" i="4"/>
  <c r="I1165" i="4"/>
  <c r="I1164" i="4"/>
  <c r="I1163" i="4"/>
  <c r="I1162" i="4"/>
  <c r="I1161" i="4"/>
  <c r="I1160" i="4"/>
  <c r="I1156" i="4"/>
  <c r="I1154" i="4"/>
  <c r="I1153" i="4"/>
  <c r="I1152" i="4"/>
  <c r="I1151" i="4"/>
  <c r="I1150" i="4"/>
  <c r="I1149" i="4"/>
  <c r="F1148" i="4"/>
  <c r="I1148" i="4" s="1"/>
  <c r="F1147" i="4"/>
  <c r="I1147" i="4" s="1"/>
  <c r="F1146" i="4"/>
  <c r="I1146" i="4" s="1"/>
  <c r="F1145" i="4"/>
  <c r="I1145" i="4" s="1"/>
  <c r="F1144" i="4"/>
  <c r="I1144" i="4" s="1"/>
  <c r="F1143" i="4"/>
  <c r="I1143" i="4" s="1"/>
  <c r="A1142" i="4"/>
  <c r="I1141" i="4"/>
  <c r="L1167" i="4" s="1"/>
  <c r="F1141" i="4"/>
  <c r="D1141" i="4"/>
  <c r="B1141" i="4"/>
  <c r="I1138" i="4"/>
  <c r="I1137" i="4"/>
  <c r="I1136" i="4"/>
  <c r="I1135" i="4"/>
  <c r="I1133" i="4"/>
  <c r="I1132" i="4"/>
  <c r="I1131" i="4"/>
  <c r="I1130" i="4"/>
  <c r="I1129" i="4"/>
  <c r="I1128" i="4"/>
  <c r="I1124" i="4"/>
  <c r="I1122" i="4"/>
  <c r="I1121" i="4"/>
  <c r="I1120" i="4"/>
  <c r="I1119" i="4"/>
  <c r="I1118" i="4"/>
  <c r="I1117" i="4"/>
  <c r="F1116" i="4"/>
  <c r="I1116" i="4" s="1"/>
  <c r="F1115" i="4"/>
  <c r="I1115" i="4" s="1"/>
  <c r="F1114" i="4"/>
  <c r="I1114" i="4" s="1"/>
  <c r="F1113" i="4"/>
  <c r="I1113" i="4" s="1"/>
  <c r="F1112" i="4"/>
  <c r="I1112" i="4" s="1"/>
  <c r="F1111" i="4"/>
  <c r="I1111" i="4" s="1"/>
  <c r="A1110" i="4"/>
  <c r="I1109" i="4"/>
  <c r="F1109" i="4"/>
  <c r="D1109" i="4"/>
  <c r="B1109" i="4"/>
  <c r="I1106" i="4"/>
  <c r="I1105" i="4"/>
  <c r="I1104" i="4"/>
  <c r="I1103" i="4"/>
  <c r="I1101" i="4"/>
  <c r="I1100" i="4"/>
  <c r="I1099" i="4"/>
  <c r="I1098" i="4"/>
  <c r="I1097" i="4"/>
  <c r="I1096" i="4"/>
  <c r="I1092" i="4"/>
  <c r="I1086" i="4"/>
  <c r="I1085" i="4"/>
  <c r="I1084" i="4"/>
  <c r="F1083" i="4"/>
  <c r="I1083" i="4" s="1"/>
  <c r="F1082" i="4"/>
  <c r="I1082" i="4" s="1"/>
  <c r="F1081" i="4"/>
  <c r="I1081" i="4" s="1"/>
  <c r="F1080" i="4"/>
  <c r="I1080" i="4" s="1"/>
  <c r="F1079" i="4"/>
  <c r="I1079" i="4" s="1"/>
  <c r="F1078" i="4"/>
  <c r="I1078" i="4" s="1"/>
  <c r="A1077" i="4"/>
  <c r="I1076" i="4"/>
  <c r="L1103" i="4" s="1"/>
  <c r="F1076" i="4"/>
  <c r="D1076" i="4"/>
  <c r="B1076" i="4"/>
  <c r="I1073" i="4"/>
  <c r="I1072" i="4"/>
  <c r="I1071" i="4"/>
  <c r="I1070" i="4"/>
  <c r="I1068" i="4"/>
  <c r="I1067" i="4"/>
  <c r="I1066" i="4"/>
  <c r="I1065" i="4"/>
  <c r="I1064" i="4"/>
  <c r="I1063" i="4"/>
  <c r="I1059" i="4"/>
  <c r="I1057" i="4"/>
  <c r="I1056" i="4"/>
  <c r="I1054" i="4"/>
  <c r="I1053" i="4"/>
  <c r="I1052" i="4"/>
  <c r="F1051" i="4"/>
  <c r="I1051" i="4" s="1"/>
  <c r="F1050" i="4"/>
  <c r="I1050" i="4" s="1"/>
  <c r="F1049" i="4"/>
  <c r="I1049" i="4" s="1"/>
  <c r="F1048" i="4"/>
  <c r="I1048" i="4" s="1"/>
  <c r="F1047" i="4"/>
  <c r="I1047" i="4" s="1"/>
  <c r="F1046" i="4"/>
  <c r="I1046" i="4" s="1"/>
  <c r="A1045" i="4"/>
  <c r="I1044" i="4"/>
  <c r="L1072" i="4" s="1"/>
  <c r="F1044" i="4"/>
  <c r="D1044" i="4"/>
  <c r="B1044" i="4"/>
  <c r="I1041" i="4"/>
  <c r="I1040" i="4"/>
  <c r="I1039" i="4"/>
  <c r="I1038" i="4"/>
  <c r="I1036" i="4"/>
  <c r="I1035" i="4"/>
  <c r="I1034" i="4"/>
  <c r="I1033" i="4"/>
  <c r="I1032" i="4"/>
  <c r="I1031" i="4"/>
  <c r="I1027" i="4"/>
  <c r="I1025" i="4"/>
  <c r="I1024" i="4"/>
  <c r="I1023" i="4"/>
  <c r="I1022" i="4"/>
  <c r="I1021" i="4"/>
  <c r="I1020" i="4"/>
  <c r="F1019" i="4"/>
  <c r="I1019" i="4" s="1"/>
  <c r="F1018" i="4"/>
  <c r="I1018" i="4" s="1"/>
  <c r="F1017" i="4"/>
  <c r="I1017" i="4" s="1"/>
  <c r="F1016" i="4"/>
  <c r="I1016" i="4" s="1"/>
  <c r="F1015" i="4"/>
  <c r="I1015" i="4" s="1"/>
  <c r="F1014" i="4"/>
  <c r="I1014" i="4" s="1"/>
  <c r="A1013" i="4"/>
  <c r="I1012" i="4"/>
  <c r="L1038" i="4" s="1"/>
  <c r="F1012" i="4"/>
  <c r="D1012" i="4"/>
  <c r="B1012" i="4"/>
  <c r="I1009" i="4"/>
  <c r="I1008" i="4"/>
  <c r="I1007" i="4"/>
  <c r="I1006" i="4"/>
  <c r="I1004" i="4"/>
  <c r="I1003" i="4"/>
  <c r="I1002" i="4"/>
  <c r="I1001" i="4"/>
  <c r="I1000" i="4"/>
  <c r="I999" i="4"/>
  <c r="I995" i="4"/>
  <c r="I993" i="4"/>
  <c r="I992" i="4"/>
  <c r="I991" i="4"/>
  <c r="I990" i="4"/>
  <c r="I989" i="4"/>
  <c r="I988" i="4"/>
  <c r="F987" i="4"/>
  <c r="I987" i="4" s="1"/>
  <c r="F986" i="4"/>
  <c r="I986" i="4" s="1"/>
  <c r="F985" i="4"/>
  <c r="I985" i="4" s="1"/>
  <c r="F984" i="4"/>
  <c r="I984" i="4" s="1"/>
  <c r="F983" i="4"/>
  <c r="I983" i="4" s="1"/>
  <c r="F982" i="4"/>
  <c r="I982" i="4" s="1"/>
  <c r="A981" i="4"/>
  <c r="I980" i="4"/>
  <c r="L1006" i="4" s="1"/>
  <c r="F980" i="4"/>
  <c r="D980" i="4"/>
  <c r="B980" i="4"/>
  <c r="I977" i="4"/>
  <c r="I976" i="4"/>
  <c r="I975" i="4"/>
  <c r="I974" i="4"/>
  <c r="I972" i="4"/>
  <c r="I971" i="4"/>
  <c r="I970" i="4"/>
  <c r="I969" i="4"/>
  <c r="I968" i="4"/>
  <c r="I967" i="4"/>
  <c r="I963" i="4"/>
  <c r="I957" i="4"/>
  <c r="I956" i="4"/>
  <c r="I955" i="4"/>
  <c r="F954" i="4"/>
  <c r="I954" i="4" s="1"/>
  <c r="F953" i="4"/>
  <c r="I953" i="4" s="1"/>
  <c r="F952" i="4"/>
  <c r="I952" i="4" s="1"/>
  <c r="F951" i="4"/>
  <c r="I951" i="4" s="1"/>
  <c r="F950" i="4"/>
  <c r="I950" i="4" s="1"/>
  <c r="F949" i="4"/>
  <c r="I949" i="4" s="1"/>
  <c r="A948" i="4"/>
  <c r="I947" i="4"/>
  <c r="L974" i="4" s="1"/>
  <c r="F947" i="4"/>
  <c r="D947" i="4"/>
  <c r="B947" i="4"/>
  <c r="I944" i="4"/>
  <c r="I943" i="4"/>
  <c r="I942" i="4"/>
  <c r="I941" i="4"/>
  <c r="I939" i="4"/>
  <c r="I938" i="4"/>
  <c r="I937" i="4"/>
  <c r="I936" i="4"/>
  <c r="I935" i="4"/>
  <c r="I934" i="4"/>
  <c r="I930" i="4"/>
  <c r="I928" i="4"/>
  <c r="I927" i="4"/>
  <c r="I925" i="4"/>
  <c r="I924" i="4"/>
  <c r="I923" i="4"/>
  <c r="F922" i="4"/>
  <c r="I922" i="4" s="1"/>
  <c r="F921" i="4"/>
  <c r="I921" i="4" s="1"/>
  <c r="F920" i="4"/>
  <c r="I920" i="4" s="1"/>
  <c r="F919" i="4"/>
  <c r="I919" i="4" s="1"/>
  <c r="F918" i="4"/>
  <c r="I918" i="4" s="1"/>
  <c r="F917" i="4"/>
  <c r="I917" i="4" s="1"/>
  <c r="A916" i="4"/>
  <c r="I915" i="4"/>
  <c r="L941" i="4" s="1"/>
  <c r="F915" i="4"/>
  <c r="D915" i="4"/>
  <c r="B915" i="4"/>
  <c r="I912" i="4"/>
  <c r="I911" i="4"/>
  <c r="I910" i="4"/>
  <c r="I909" i="4"/>
  <c r="I907" i="4"/>
  <c r="I906" i="4"/>
  <c r="I905" i="4"/>
  <c r="I904" i="4"/>
  <c r="I903" i="4"/>
  <c r="I902" i="4"/>
  <c r="I898" i="4"/>
  <c r="I896" i="4"/>
  <c r="I895" i="4"/>
  <c r="I894" i="4"/>
  <c r="I893" i="4"/>
  <c r="I892" i="4"/>
  <c r="I891" i="4"/>
  <c r="F890" i="4"/>
  <c r="I890" i="4" s="1"/>
  <c r="F889" i="4"/>
  <c r="I889" i="4" s="1"/>
  <c r="F888" i="4"/>
  <c r="I888" i="4" s="1"/>
  <c r="F887" i="4"/>
  <c r="I887" i="4" s="1"/>
  <c r="F886" i="4"/>
  <c r="I886" i="4" s="1"/>
  <c r="F885" i="4"/>
  <c r="I885" i="4" s="1"/>
  <c r="A884" i="4"/>
  <c r="I883" i="4"/>
  <c r="L909" i="4" s="1"/>
  <c r="F883" i="4"/>
  <c r="D883" i="4"/>
  <c r="B883" i="4"/>
  <c r="I880" i="4"/>
  <c r="I879" i="4"/>
  <c r="I878" i="4"/>
  <c r="I877" i="4"/>
  <c r="I875" i="4"/>
  <c r="I874" i="4"/>
  <c r="I873" i="4"/>
  <c r="I872" i="4"/>
  <c r="I871" i="4"/>
  <c r="I870" i="4"/>
  <c r="I866" i="4"/>
  <c r="I864" i="4"/>
  <c r="I863" i="4"/>
  <c r="I862" i="4"/>
  <c r="I861" i="4"/>
  <c r="I860" i="4"/>
  <c r="I859" i="4"/>
  <c r="F858" i="4"/>
  <c r="I858" i="4" s="1"/>
  <c r="F857" i="4"/>
  <c r="I857" i="4" s="1"/>
  <c r="F856" i="4"/>
  <c r="I856" i="4" s="1"/>
  <c r="F855" i="4"/>
  <c r="I855" i="4" s="1"/>
  <c r="F854" i="4"/>
  <c r="I854" i="4" s="1"/>
  <c r="F853" i="4"/>
  <c r="I853" i="4" s="1"/>
  <c r="A852" i="4"/>
  <c r="I851" i="4"/>
  <c r="L877" i="4" s="1"/>
  <c r="F851" i="4"/>
  <c r="D851" i="4"/>
  <c r="B851" i="4"/>
  <c r="I848" i="4"/>
  <c r="I847" i="4"/>
  <c r="I846" i="4"/>
  <c r="I843" i="4"/>
  <c r="I842" i="4"/>
  <c r="I841" i="4"/>
  <c r="I840" i="4"/>
  <c r="I839" i="4"/>
  <c r="I838" i="4"/>
  <c r="I834" i="4"/>
  <c r="I828" i="4"/>
  <c r="I827" i="4"/>
  <c r="I826" i="4"/>
  <c r="F825" i="4"/>
  <c r="I825" i="4" s="1"/>
  <c r="F824" i="4"/>
  <c r="I824" i="4" s="1"/>
  <c r="F823" i="4"/>
  <c r="I823" i="4" s="1"/>
  <c r="F822" i="4"/>
  <c r="I822" i="4" s="1"/>
  <c r="F821" i="4"/>
  <c r="I821" i="4" s="1"/>
  <c r="F820" i="4"/>
  <c r="I820" i="4" s="1"/>
  <c r="A819" i="4"/>
  <c r="I818" i="4"/>
  <c r="L847" i="4" s="1"/>
  <c r="F818" i="4"/>
  <c r="D818" i="4"/>
  <c r="B818" i="4"/>
  <c r="I815" i="4"/>
  <c r="I814" i="4"/>
  <c r="I813" i="4"/>
  <c r="I812" i="4"/>
  <c r="I810" i="4"/>
  <c r="I809" i="4"/>
  <c r="I808" i="4"/>
  <c r="I807" i="4"/>
  <c r="I806" i="4"/>
  <c r="I805" i="4"/>
  <c r="I801" i="4"/>
  <c r="I797" i="4"/>
  <c r="H799" i="4" s="1"/>
  <c r="I799" i="4" s="1"/>
  <c r="I796" i="4"/>
  <c r="I795" i="4"/>
  <c r="I794" i="4"/>
  <c r="I793" i="4"/>
  <c r="F792" i="4"/>
  <c r="I792" i="4" s="1"/>
  <c r="F791" i="4"/>
  <c r="I791" i="4" s="1"/>
  <c r="F790" i="4"/>
  <c r="I790" i="4" s="1"/>
  <c r="F789" i="4"/>
  <c r="I789" i="4" s="1"/>
  <c r="F788" i="4"/>
  <c r="I788" i="4" s="1"/>
  <c r="F787" i="4"/>
  <c r="I787" i="4" s="1"/>
  <c r="A786" i="4"/>
  <c r="I785" i="4"/>
  <c r="L812" i="4" s="1"/>
  <c r="F785" i="4"/>
  <c r="D785" i="4"/>
  <c r="B785" i="4"/>
  <c r="I782" i="4"/>
  <c r="I781" i="4"/>
  <c r="I780" i="4"/>
  <c r="I779" i="4"/>
  <c r="I777" i="4"/>
  <c r="I776" i="4"/>
  <c r="I775" i="4"/>
  <c r="I774" i="4"/>
  <c r="I773" i="4"/>
  <c r="I772" i="4"/>
  <c r="I768" i="4"/>
  <c r="I766" i="4"/>
  <c r="I765" i="4"/>
  <c r="I764" i="4"/>
  <c r="I763" i="4"/>
  <c r="I762" i="4"/>
  <c r="I761" i="4"/>
  <c r="F760" i="4"/>
  <c r="I760" i="4" s="1"/>
  <c r="F759" i="4"/>
  <c r="I759" i="4" s="1"/>
  <c r="F758" i="4"/>
  <c r="I758" i="4" s="1"/>
  <c r="F757" i="4"/>
  <c r="I757" i="4" s="1"/>
  <c r="F756" i="4"/>
  <c r="I756" i="4" s="1"/>
  <c r="F755" i="4"/>
  <c r="I755" i="4" s="1"/>
  <c r="A754" i="4"/>
  <c r="I753" i="4"/>
  <c r="L781" i="4" s="1"/>
  <c r="F753" i="4"/>
  <c r="D753" i="4"/>
  <c r="B753" i="4"/>
  <c r="I750" i="4"/>
  <c r="I749" i="4"/>
  <c r="I747" i="4"/>
  <c r="I745" i="4"/>
  <c r="I744" i="4"/>
  <c r="I743" i="4"/>
  <c r="I742" i="4"/>
  <c r="I741" i="4"/>
  <c r="I740" i="4"/>
  <c r="I736" i="4"/>
  <c r="I734" i="4"/>
  <c r="I733" i="4"/>
  <c r="I732" i="4"/>
  <c r="I731" i="4"/>
  <c r="I730" i="4"/>
  <c r="I729" i="4"/>
  <c r="F728" i="4"/>
  <c r="I728" i="4" s="1"/>
  <c r="F727" i="4"/>
  <c r="I727" i="4" s="1"/>
  <c r="F726" i="4"/>
  <c r="I726" i="4" s="1"/>
  <c r="F725" i="4"/>
  <c r="I725" i="4" s="1"/>
  <c r="F724" i="4"/>
  <c r="I724" i="4" s="1"/>
  <c r="F723" i="4"/>
  <c r="I723" i="4" s="1"/>
  <c r="A722" i="4"/>
  <c r="I721" i="4"/>
  <c r="L747" i="4" s="1"/>
  <c r="F721" i="4"/>
  <c r="D721" i="4"/>
  <c r="B721" i="4"/>
  <c r="I718" i="4"/>
  <c r="I717" i="4"/>
  <c r="I716" i="4"/>
  <c r="I715" i="4"/>
  <c r="I713" i="4"/>
  <c r="I712" i="4"/>
  <c r="I711" i="4"/>
  <c r="I710" i="4"/>
  <c r="I709" i="4"/>
  <c r="I708" i="4"/>
  <c r="I704" i="4"/>
  <c r="I702" i="4"/>
  <c r="I701" i="4"/>
  <c r="I700" i="4"/>
  <c r="I699" i="4"/>
  <c r="I698" i="4"/>
  <c r="I697" i="4"/>
  <c r="F696" i="4"/>
  <c r="I696" i="4" s="1"/>
  <c r="F695" i="4"/>
  <c r="I695" i="4" s="1"/>
  <c r="F694" i="4"/>
  <c r="I694" i="4" s="1"/>
  <c r="F693" i="4"/>
  <c r="I693" i="4" s="1"/>
  <c r="F692" i="4"/>
  <c r="I692" i="4" s="1"/>
  <c r="F691" i="4"/>
  <c r="I691" i="4" s="1"/>
  <c r="A690" i="4"/>
  <c r="I689" i="4"/>
  <c r="L715" i="4" s="1"/>
  <c r="F689" i="4"/>
  <c r="D689" i="4"/>
  <c r="B689" i="4"/>
  <c r="I686" i="4"/>
  <c r="I685" i="4"/>
  <c r="I684" i="4"/>
  <c r="I683" i="4"/>
  <c r="I681" i="4"/>
  <c r="I680" i="4"/>
  <c r="I679" i="4"/>
  <c r="I678" i="4"/>
  <c r="I677" i="4"/>
  <c r="I676" i="4"/>
  <c r="I672" i="4"/>
  <c r="I670" i="4"/>
  <c r="F658" i="4"/>
  <c r="I658" i="4" s="1"/>
  <c r="A655" i="4"/>
  <c r="I654" i="4"/>
  <c r="L683" i="4" s="1"/>
  <c r="F654" i="4"/>
  <c r="B654" i="4"/>
  <c r="I651" i="4"/>
  <c r="I650" i="4"/>
  <c r="I649" i="4"/>
  <c r="I648" i="4"/>
  <c r="I646" i="4"/>
  <c r="I645" i="4"/>
  <c r="I644" i="4"/>
  <c r="I643" i="4"/>
  <c r="I642" i="4"/>
  <c r="I641" i="4"/>
  <c r="I637" i="4"/>
  <c r="I635" i="4"/>
  <c r="I634" i="4"/>
  <c r="I633" i="4"/>
  <c r="I632" i="4"/>
  <c r="I631" i="4"/>
  <c r="I630" i="4"/>
  <c r="F626" i="4"/>
  <c r="I626" i="4" s="1"/>
  <c r="F625" i="4"/>
  <c r="I625" i="4" s="1"/>
  <c r="F624" i="4"/>
  <c r="I624" i="4" s="1"/>
  <c r="A623" i="4"/>
  <c r="I622" i="4"/>
  <c r="L648" i="4" s="1"/>
  <c r="F622" i="4"/>
  <c r="D622" i="4"/>
  <c r="B622" i="4"/>
  <c r="I619" i="4"/>
  <c r="I618" i="4"/>
  <c r="I617" i="4"/>
  <c r="I614" i="4"/>
  <c r="I613" i="4"/>
  <c r="I612" i="4"/>
  <c r="I611" i="4"/>
  <c r="I610" i="4"/>
  <c r="I609" i="4"/>
  <c r="I605" i="4"/>
  <c r="I603" i="4"/>
  <c r="I600" i="4"/>
  <c r="I599" i="4"/>
  <c r="I598" i="4"/>
  <c r="F591" i="4"/>
  <c r="I591" i="4" s="1"/>
  <c r="A588" i="4"/>
  <c r="I587" i="4"/>
  <c r="L618" i="4" s="1"/>
  <c r="F587" i="4"/>
  <c r="G589" i="4"/>
  <c r="I589" i="4" s="1"/>
  <c r="B587" i="4"/>
  <c r="I584" i="4"/>
  <c r="I583" i="4"/>
  <c r="I582" i="4"/>
  <c r="I581" i="4"/>
  <c r="I579" i="4"/>
  <c r="I578" i="4"/>
  <c r="I577" i="4"/>
  <c r="I576" i="4"/>
  <c r="I575" i="4"/>
  <c r="I574" i="4"/>
  <c r="I570" i="4"/>
  <c r="I568" i="4"/>
  <c r="I567" i="4"/>
  <c r="I566" i="4"/>
  <c r="I565" i="4"/>
  <c r="I564" i="4"/>
  <c r="I563" i="4"/>
  <c r="F562" i="4"/>
  <c r="I562" i="4" s="1"/>
  <c r="F561" i="4"/>
  <c r="I561" i="4" s="1"/>
  <c r="F560" i="4"/>
  <c r="I560" i="4" s="1"/>
  <c r="F559" i="4"/>
  <c r="I559" i="4" s="1"/>
  <c r="F558" i="4"/>
  <c r="I558" i="4" s="1"/>
  <c r="F557" i="4"/>
  <c r="I557" i="4" s="1"/>
  <c r="A556" i="4"/>
  <c r="I555" i="4"/>
  <c r="L581" i="4" s="1"/>
  <c r="F555" i="4"/>
  <c r="D555" i="4"/>
  <c r="B555" i="4"/>
  <c r="I552" i="4"/>
  <c r="I551" i="4"/>
  <c r="I550" i="4"/>
  <c r="I549" i="4"/>
  <c r="I547" i="4"/>
  <c r="I546" i="4"/>
  <c r="I545" i="4"/>
  <c r="I544" i="4"/>
  <c r="I543" i="4"/>
  <c r="I542" i="4"/>
  <c r="I538" i="4"/>
  <c r="I536" i="4"/>
  <c r="I533" i="4"/>
  <c r="I532" i="4"/>
  <c r="I531" i="4"/>
  <c r="F524" i="4"/>
  <c r="I524" i="4" s="1"/>
  <c r="A521" i="4"/>
  <c r="I520" i="4"/>
  <c r="L551" i="4" s="1"/>
  <c r="F520" i="4"/>
  <c r="B520" i="4"/>
  <c r="I517" i="4"/>
  <c r="I516" i="4"/>
  <c r="I515" i="4"/>
  <c r="I512" i="4"/>
  <c r="I511" i="4"/>
  <c r="I510" i="4"/>
  <c r="I509" i="4"/>
  <c r="I508" i="4"/>
  <c r="I507" i="4"/>
  <c r="I503" i="4"/>
  <c r="I501" i="4"/>
  <c r="I500" i="4"/>
  <c r="I499" i="4"/>
  <c r="I498" i="4"/>
  <c r="I497" i="4"/>
  <c r="I496" i="4"/>
  <c r="F495" i="4"/>
  <c r="I495" i="4" s="1"/>
  <c r="F494" i="4"/>
  <c r="I494" i="4" s="1"/>
  <c r="F493" i="4"/>
  <c r="I493" i="4" s="1"/>
  <c r="F492" i="4"/>
  <c r="I492" i="4" s="1"/>
  <c r="F491" i="4"/>
  <c r="I491" i="4" s="1"/>
  <c r="F490" i="4"/>
  <c r="I490" i="4" s="1"/>
  <c r="A489" i="4"/>
  <c r="I488" i="4"/>
  <c r="L516" i="4" s="1"/>
  <c r="F488" i="4"/>
  <c r="D488" i="4"/>
  <c r="B488" i="4"/>
  <c r="I485" i="4"/>
  <c r="I484" i="4"/>
  <c r="I483" i="4"/>
  <c r="I482" i="4"/>
  <c r="I480" i="4"/>
  <c r="I479" i="4"/>
  <c r="I478" i="4"/>
  <c r="I477" i="4"/>
  <c r="I476" i="4"/>
  <c r="I475" i="4"/>
  <c r="I471" i="4"/>
  <c r="I469" i="4"/>
  <c r="I466" i="4"/>
  <c r="I465" i="4"/>
  <c r="I464" i="4"/>
  <c r="F460" i="4"/>
  <c r="I460" i="4" s="1"/>
  <c r="A457" i="4"/>
  <c r="I456" i="4"/>
  <c r="L484" i="4" s="1"/>
  <c r="F456" i="4"/>
  <c r="D456" i="4"/>
  <c r="G458" i="4" s="1"/>
  <c r="I458" i="4" s="1"/>
  <c r="B456" i="4"/>
  <c r="I453" i="4"/>
  <c r="I452" i="4"/>
  <c r="I451" i="4"/>
  <c r="I450" i="4"/>
  <c r="I448" i="4"/>
  <c r="I447" i="4"/>
  <c r="I446" i="4"/>
  <c r="I445" i="4"/>
  <c r="I444" i="4"/>
  <c r="I443" i="4"/>
  <c r="I439" i="4"/>
  <c r="I437" i="4"/>
  <c r="I436" i="4"/>
  <c r="I434" i="4"/>
  <c r="I433" i="4"/>
  <c r="I432" i="4"/>
  <c r="F428" i="4"/>
  <c r="I428" i="4" s="1"/>
  <c r="A425" i="4"/>
  <c r="I424" i="4"/>
  <c r="F424" i="4"/>
  <c r="D424" i="4"/>
  <c r="B424" i="4"/>
  <c r="I421" i="4"/>
  <c r="I420" i="4"/>
  <c r="I419" i="4"/>
  <c r="I418" i="4"/>
  <c r="I416" i="4"/>
  <c r="I415" i="4"/>
  <c r="I411" i="4"/>
  <c r="I407" i="4"/>
  <c r="I405" i="4"/>
  <c r="I402" i="4"/>
  <c r="I401" i="4"/>
  <c r="I400" i="4"/>
  <c r="F393" i="4"/>
  <c r="I393" i="4" s="1"/>
  <c r="A390" i="4"/>
  <c r="I389" i="4"/>
  <c r="L420" i="4" s="1"/>
  <c r="F389" i="4"/>
  <c r="B389" i="4"/>
  <c r="I2778" i="4" l="1"/>
  <c r="G2782" i="4"/>
  <c r="J2626" i="4"/>
  <c r="H2626" i="4"/>
  <c r="M84" i="6" s="1"/>
  <c r="N84" i="6" s="1"/>
  <c r="I1529" i="4"/>
  <c r="F1543" i="4"/>
  <c r="G1543" i="4" s="1"/>
  <c r="L1553" i="4"/>
  <c r="L1555" i="4"/>
  <c r="M1554" i="4"/>
  <c r="M1558" i="4" s="1"/>
  <c r="G682" i="4"/>
  <c r="G688" i="4" s="1"/>
  <c r="F472" i="4"/>
  <c r="G472" i="4" s="1"/>
  <c r="F440" i="4"/>
  <c r="G440" i="4" s="1"/>
  <c r="G449" i="4" s="1"/>
  <c r="K449" i="4" s="1"/>
  <c r="F606" i="4"/>
  <c r="G606" i="4" s="1"/>
  <c r="G417" i="4"/>
  <c r="I417" i="4" s="1"/>
  <c r="G96" i="4"/>
  <c r="G102" i="4" s="1"/>
  <c r="G64" i="4"/>
  <c r="G1069" i="4"/>
  <c r="I1069" i="4" s="1"/>
  <c r="G1622" i="4"/>
  <c r="H1026" i="4"/>
  <c r="I1026" i="4" s="1"/>
  <c r="L1974" i="4"/>
  <c r="Q62" i="6" s="1"/>
  <c r="M102" i="6"/>
  <c r="N102" i="6" s="1"/>
  <c r="L1782" i="4"/>
  <c r="Q56" i="6" s="1"/>
  <c r="J3249" i="4"/>
  <c r="G1102" i="4"/>
  <c r="K1680" i="4"/>
  <c r="K1686" i="4" s="1"/>
  <c r="P53" i="6" s="1"/>
  <c r="I1680" i="4"/>
  <c r="H1685" i="4" s="1"/>
  <c r="I1685" i="4" s="1"/>
  <c r="I1686" i="4" s="1"/>
  <c r="G183" i="4"/>
  <c r="I183" i="4" s="1"/>
  <c r="G315" i="4"/>
  <c r="G321" i="4" s="1"/>
  <c r="G283" i="4"/>
  <c r="G908" i="4"/>
  <c r="G914" i="4" s="1"/>
  <c r="L2006" i="4"/>
  <c r="Q63" i="6" s="1"/>
  <c r="H604" i="4"/>
  <c r="I604" i="4" s="1"/>
  <c r="H636" i="4"/>
  <c r="I636" i="4" s="1"/>
  <c r="H671" i="4"/>
  <c r="I671" i="4" s="1"/>
  <c r="H1155" i="4"/>
  <c r="I1155" i="4" s="1"/>
  <c r="H1317" i="4"/>
  <c r="I1317" i="4" s="1"/>
  <c r="H1381" i="4"/>
  <c r="I1381" i="4" s="1"/>
  <c r="H1413" i="4"/>
  <c r="I1413" i="4" s="1"/>
  <c r="K1616" i="4"/>
  <c r="K1622" i="4" s="1"/>
  <c r="P51" i="6" s="1"/>
  <c r="L1686" i="4"/>
  <c r="Q53" i="6" s="1"/>
  <c r="I2466" i="4"/>
  <c r="J2466" i="4" s="1"/>
  <c r="H833" i="4"/>
  <c r="I833" i="4" s="1"/>
  <c r="H1220" i="4"/>
  <c r="I1220" i="4" s="1"/>
  <c r="H1285" i="4"/>
  <c r="I1285" i="4" s="1"/>
  <c r="H1477" i="4"/>
  <c r="I1477" i="4" s="1"/>
  <c r="I504" i="4"/>
  <c r="G513" i="4"/>
  <c r="I513" i="4" s="1"/>
  <c r="I673" i="4"/>
  <c r="G1005" i="4"/>
  <c r="I1005" i="4" s="1"/>
  <c r="I996" i="4"/>
  <c r="G1328" i="4"/>
  <c r="K1328" i="4" s="1"/>
  <c r="I737" i="4"/>
  <c r="G746" i="4"/>
  <c r="G752" i="4" s="1"/>
  <c r="G940" i="4"/>
  <c r="K940" i="4" s="1"/>
  <c r="G1488" i="4"/>
  <c r="I1479" i="4"/>
  <c r="G1520" i="4"/>
  <c r="I1511" i="4"/>
  <c r="J2984" i="4"/>
  <c r="M95" i="6"/>
  <c r="N95" i="6" s="1"/>
  <c r="G1360" i="4"/>
  <c r="I1360" i="4" s="1"/>
  <c r="G973" i="4"/>
  <c r="K973" i="4" s="1"/>
  <c r="I964" i="4"/>
  <c r="J3185" i="4"/>
  <c r="M101" i="6"/>
  <c r="N101" i="6" s="1"/>
  <c r="G714" i="4"/>
  <c r="G720" i="4" s="1"/>
  <c r="I705" i="4"/>
  <c r="G844" i="4"/>
  <c r="G850" i="4" s="1"/>
  <c r="G1037" i="4"/>
  <c r="G1043" i="4" s="1"/>
  <c r="K1846" i="4"/>
  <c r="P58" i="6" s="1"/>
  <c r="J2850" i="4"/>
  <c r="N91" i="6"/>
  <c r="G1198" i="4"/>
  <c r="K1198" i="4" s="1"/>
  <c r="G1296" i="4"/>
  <c r="G1392" i="4"/>
  <c r="K1392" i="4" s="1"/>
  <c r="G1424" i="4"/>
  <c r="K1424" i="4" s="1"/>
  <c r="J3149" i="4"/>
  <c r="M100" i="6"/>
  <c r="G778" i="4"/>
  <c r="G784" i="4" s="1"/>
  <c r="I2072" i="4"/>
  <c r="J2434" i="4"/>
  <c r="M78" i="6"/>
  <c r="N78" i="6" s="1"/>
  <c r="K2498" i="4"/>
  <c r="P80" i="6" s="1"/>
  <c r="J3085" i="4"/>
  <c r="M98" i="6"/>
  <c r="N98" i="6" s="1"/>
  <c r="H767" i="4"/>
  <c r="I767" i="4" s="1"/>
  <c r="H897" i="4"/>
  <c r="I897" i="4" s="1"/>
  <c r="H929" i="4"/>
  <c r="I929" i="4" s="1"/>
  <c r="H994" i="4"/>
  <c r="I994" i="4" s="1"/>
  <c r="H1187" i="4"/>
  <c r="I1187" i="4" s="1"/>
  <c r="H1349" i="4"/>
  <c r="I1349" i="4" s="1"/>
  <c r="G876" i="4"/>
  <c r="I876" i="4" s="1"/>
  <c r="H1509" i="4"/>
  <c r="I1509" i="4" s="1"/>
  <c r="K1590" i="4"/>
  <c r="P50" i="6" s="1"/>
  <c r="L1622" i="4"/>
  <c r="Q51" i="6" s="1"/>
  <c r="M1686" i="4"/>
  <c r="R53" i="6" s="1"/>
  <c r="L1718" i="4"/>
  <c r="Q54" i="6" s="1"/>
  <c r="K1750" i="4"/>
  <c r="P55" i="6" s="1"/>
  <c r="L1878" i="4"/>
  <c r="L1910" i="4"/>
  <c r="Q60" i="6" s="1"/>
  <c r="L1942" i="4"/>
  <c r="Q61" i="6" s="1"/>
  <c r="I1968" i="4"/>
  <c r="H1973" i="4" s="1"/>
  <c r="I1973" i="4" s="1"/>
  <c r="I1974" i="4" s="1"/>
  <c r="K2038" i="4"/>
  <c r="P64" i="6" s="1"/>
  <c r="K2434" i="4"/>
  <c r="P78" i="6" s="1"/>
  <c r="K2594" i="4"/>
  <c r="P83" i="6" s="1"/>
  <c r="P87" i="6"/>
  <c r="L1846" i="4"/>
  <c r="Q58" i="6" s="1"/>
  <c r="G647" i="4"/>
  <c r="K647" i="4" s="1"/>
  <c r="I1157" i="4"/>
  <c r="G1166" i="4"/>
  <c r="I1166" i="4" s="1"/>
  <c r="G1231" i="4"/>
  <c r="G1264" i="4"/>
  <c r="K1264" i="4" s="1"/>
  <c r="G1456" i="4"/>
  <c r="M1654" i="4"/>
  <c r="R52" i="6" s="1"/>
  <c r="M1750" i="4"/>
  <c r="R55" i="6" s="1"/>
  <c r="M2006" i="4"/>
  <c r="R63" i="6" s="1"/>
  <c r="K2106" i="4"/>
  <c r="P66" i="6" s="1"/>
  <c r="K2176" i="4"/>
  <c r="P69" i="6" s="1"/>
  <c r="K2369" i="4"/>
  <c r="P76" i="6" s="1"/>
  <c r="J2952" i="4"/>
  <c r="N94" i="6"/>
  <c r="J3053" i="4"/>
  <c r="M97" i="6"/>
  <c r="N97" i="6" s="1"/>
  <c r="H569" i="4"/>
  <c r="I569" i="4" s="1"/>
  <c r="H735" i="4"/>
  <c r="I735" i="4" s="1"/>
  <c r="G811" i="4"/>
  <c r="I811" i="4" s="1"/>
  <c r="H1621" i="4"/>
  <c r="I1621" i="4" s="1"/>
  <c r="I1622" i="4" s="1"/>
  <c r="M1782" i="4"/>
  <c r="R56" i="6" s="1"/>
  <c r="H470" i="4"/>
  <c r="I470" i="4" s="1"/>
  <c r="H703" i="4"/>
  <c r="I703" i="4" s="1"/>
  <c r="H800" i="4"/>
  <c r="I800" i="4" s="1"/>
  <c r="H865" i="4"/>
  <c r="I865" i="4" s="1"/>
  <c r="H962" i="4"/>
  <c r="I962" i="4" s="1"/>
  <c r="H1058" i="4"/>
  <c r="I1058" i="4" s="1"/>
  <c r="I1060" i="4"/>
  <c r="H1091" i="4"/>
  <c r="I1091" i="4" s="1"/>
  <c r="I1093" i="4"/>
  <c r="H1123" i="4"/>
  <c r="I1123" i="4" s="1"/>
  <c r="H1253" i="4"/>
  <c r="I1253" i="4" s="1"/>
  <c r="H1445" i="4"/>
  <c r="I1445" i="4" s="1"/>
  <c r="G150" i="4"/>
  <c r="I150" i="4" s="1"/>
  <c r="G216" i="4"/>
  <c r="G222" i="4" s="1"/>
  <c r="G248" i="4"/>
  <c r="I248" i="4" s="1"/>
  <c r="G382" i="4"/>
  <c r="I382" i="4" s="1"/>
  <c r="G548" i="4"/>
  <c r="I548" i="4" s="1"/>
  <c r="G580" i="4"/>
  <c r="I580" i="4" s="1"/>
  <c r="G1134" i="4"/>
  <c r="K1134" i="4" s="1"/>
  <c r="M1590" i="4"/>
  <c r="R50" i="6" s="1"/>
  <c r="L1590" i="4"/>
  <c r="Q50" i="6" s="1"/>
  <c r="M1622" i="4"/>
  <c r="R51" i="6" s="1"/>
  <c r="L1654" i="4"/>
  <c r="Q52" i="6" s="1"/>
  <c r="M1718" i="4"/>
  <c r="R54" i="6" s="1"/>
  <c r="L1750" i="4"/>
  <c r="Q55" i="6" s="1"/>
  <c r="L1814" i="4"/>
  <c r="Q57" i="6" s="1"/>
  <c r="M1846" i="4"/>
  <c r="R58" i="6" s="1"/>
  <c r="M1910" i="4"/>
  <c r="R60" i="6" s="1"/>
  <c r="M1942" i="4"/>
  <c r="R61" i="6" s="1"/>
  <c r="K1968" i="4"/>
  <c r="K2141" i="4"/>
  <c r="P67" i="6" s="1"/>
  <c r="K2240" i="4"/>
  <c r="P72" i="6" s="1"/>
  <c r="H2304" i="4"/>
  <c r="I2304" i="4" s="1"/>
  <c r="I2305" i="4" s="1"/>
  <c r="K2337" i="4"/>
  <c r="P75" i="6" s="1"/>
  <c r="K2402" i="4"/>
  <c r="P77" i="6" s="1"/>
  <c r="H2497" i="4"/>
  <c r="I2497" i="4" s="1"/>
  <c r="I2498" i="4" s="1"/>
  <c r="J3117" i="4"/>
  <c r="M99" i="6"/>
  <c r="N99" i="6" s="1"/>
  <c r="J3281" i="4"/>
  <c r="M104" i="6"/>
  <c r="N104" i="6" s="1"/>
  <c r="J3021" i="4"/>
  <c r="M96" i="6"/>
  <c r="N96" i="6" s="1"/>
  <c r="J2208" i="4"/>
  <c r="M71" i="6"/>
  <c r="N71" i="6" s="1"/>
  <c r="H2753" i="4"/>
  <c r="I2753" i="4" s="1"/>
  <c r="I2754" i="4" s="1"/>
  <c r="H2689" i="4"/>
  <c r="I2689" i="4" s="1"/>
  <c r="I2690" i="4" s="1"/>
  <c r="H2690" i="4" s="1"/>
  <c r="M86" i="6" s="1"/>
  <c r="I2658" i="4"/>
  <c r="H2593" i="4"/>
  <c r="I2593" i="4" s="1"/>
  <c r="I2594" i="4" s="1"/>
  <c r="H2561" i="4"/>
  <c r="I2561" i="4" s="1"/>
  <c r="I2562" i="4" s="1"/>
  <c r="H2529" i="4"/>
  <c r="I2529" i="4" s="1"/>
  <c r="I2530" i="4" s="1"/>
  <c r="H2401" i="4"/>
  <c r="I2401" i="4" s="1"/>
  <c r="I2402" i="4" s="1"/>
  <c r="H2368" i="4"/>
  <c r="I2368" i="4" s="1"/>
  <c r="I2369" i="4" s="1"/>
  <c r="H2336" i="4"/>
  <c r="I2336" i="4" s="1"/>
  <c r="I2337" i="4" s="1"/>
  <c r="I2273" i="4"/>
  <c r="H2239" i="4"/>
  <c r="I2239" i="4" s="1"/>
  <c r="I2240" i="4" s="1"/>
  <c r="H2175" i="4"/>
  <c r="I2175" i="4" s="1"/>
  <c r="I2176" i="4" s="1"/>
  <c r="I2141" i="4"/>
  <c r="H2105" i="4"/>
  <c r="I2105" i="4" s="1"/>
  <c r="I2106" i="4" s="1"/>
  <c r="H2037" i="4"/>
  <c r="I2037" i="4" s="1"/>
  <c r="I2038" i="4" s="1"/>
  <c r="G2006" i="4"/>
  <c r="I2000" i="4"/>
  <c r="K2000" i="4"/>
  <c r="K1936" i="4"/>
  <c r="I1936" i="4"/>
  <c r="H1941" i="4" s="1"/>
  <c r="I1941" i="4" s="1"/>
  <c r="G1942" i="4"/>
  <c r="I1904" i="4"/>
  <c r="H1909" i="4" s="1"/>
  <c r="I1909" i="4" s="1"/>
  <c r="K1904" i="4"/>
  <c r="G1910" i="4"/>
  <c r="G1878" i="4"/>
  <c r="K1872" i="4"/>
  <c r="I1872" i="4"/>
  <c r="G1846" i="4"/>
  <c r="I1840" i="4"/>
  <c r="G1814" i="4"/>
  <c r="K1808" i="4"/>
  <c r="I1808" i="4"/>
  <c r="G1782" i="4"/>
  <c r="I1776" i="4"/>
  <c r="H1781" i="4" s="1"/>
  <c r="I1781" i="4" s="1"/>
  <c r="K1776" i="4"/>
  <c r="G1750" i="4"/>
  <c r="I1744" i="4"/>
  <c r="I1712" i="4"/>
  <c r="H1717" i="4" s="1"/>
  <c r="I1717" i="4" s="1"/>
  <c r="I1718" i="4" s="1"/>
  <c r="G1718" i="4"/>
  <c r="K1712" i="4"/>
  <c r="G1654" i="4"/>
  <c r="I1648" i="4"/>
  <c r="H1653" i="4" s="1"/>
  <c r="I1653" i="4" s="1"/>
  <c r="I1654" i="4" s="1"/>
  <c r="K1648" i="4"/>
  <c r="G1590" i="4"/>
  <c r="I1584" i="4"/>
  <c r="H1589" i="4" s="1"/>
  <c r="I1589" i="4" s="1"/>
  <c r="M1522" i="4"/>
  <c r="L1521" i="4"/>
  <c r="I1512" i="4"/>
  <c r="M1490" i="4"/>
  <c r="L1489" i="4"/>
  <c r="I1480" i="4"/>
  <c r="I1447" i="4"/>
  <c r="I1415" i="4"/>
  <c r="I1383" i="4"/>
  <c r="I1351" i="4"/>
  <c r="I1319" i="4"/>
  <c r="I1287" i="4"/>
  <c r="I1255" i="4"/>
  <c r="I1222" i="4"/>
  <c r="I1189" i="4"/>
  <c r="I1125" i="4"/>
  <c r="I1028" i="4"/>
  <c r="I931" i="4"/>
  <c r="I899" i="4"/>
  <c r="I867" i="4"/>
  <c r="I835" i="4"/>
  <c r="I802" i="4"/>
  <c r="I769" i="4"/>
  <c r="I738" i="4"/>
  <c r="I638" i="4"/>
  <c r="I571" i="4"/>
  <c r="I539" i="4"/>
  <c r="I473" i="4"/>
  <c r="I408" i="4"/>
  <c r="L1459" i="4"/>
  <c r="L1462" i="4" s="1"/>
  <c r="M1458" i="4"/>
  <c r="L1425" i="4"/>
  <c r="M1426" i="4"/>
  <c r="L1393" i="4"/>
  <c r="M1394" i="4"/>
  <c r="L1361" i="4"/>
  <c r="M1362" i="4"/>
  <c r="L1265" i="4"/>
  <c r="L1331" i="4"/>
  <c r="M1330" i="4"/>
  <c r="L1299" i="4"/>
  <c r="M1298" i="4"/>
  <c r="M1266" i="4"/>
  <c r="L1232" i="4"/>
  <c r="L1234" i="4"/>
  <c r="M1233" i="4"/>
  <c r="L1201" i="4"/>
  <c r="M1200" i="4"/>
  <c r="L1169" i="4"/>
  <c r="M1168" i="4"/>
  <c r="L1135" i="4"/>
  <c r="L1137" i="4"/>
  <c r="M1136" i="4"/>
  <c r="L1105" i="4"/>
  <c r="M1104" i="4"/>
  <c r="M1071" i="4"/>
  <c r="L1070" i="4"/>
  <c r="L1040" i="4"/>
  <c r="M1039" i="4"/>
  <c r="L1008" i="4"/>
  <c r="L1011" i="4" s="1"/>
  <c r="M1007" i="4"/>
  <c r="L976" i="4"/>
  <c r="M975" i="4"/>
  <c r="L943" i="4"/>
  <c r="L946" i="4" s="1"/>
  <c r="M942" i="4"/>
  <c r="L911" i="4"/>
  <c r="M910" i="4"/>
  <c r="L879" i="4"/>
  <c r="L882" i="4" s="1"/>
  <c r="M878" i="4"/>
  <c r="L845" i="4"/>
  <c r="M846" i="4"/>
  <c r="I845" i="4"/>
  <c r="L814" i="4"/>
  <c r="L817" i="4" s="1"/>
  <c r="M813" i="4"/>
  <c r="M780" i="4"/>
  <c r="L779" i="4"/>
  <c r="I748" i="4"/>
  <c r="L749" i="4"/>
  <c r="M748" i="4"/>
  <c r="L717" i="4"/>
  <c r="M716" i="4"/>
  <c r="L685" i="4"/>
  <c r="M684" i="4"/>
  <c r="L650" i="4"/>
  <c r="L653" i="4" s="1"/>
  <c r="M649" i="4"/>
  <c r="M617" i="4"/>
  <c r="L616" i="4"/>
  <c r="I616" i="4"/>
  <c r="L583" i="4"/>
  <c r="M582" i="4"/>
  <c r="M550" i="4"/>
  <c r="H406" i="4"/>
  <c r="I406" i="4" s="1"/>
  <c r="L450" i="4"/>
  <c r="H438" i="4"/>
  <c r="I438" i="4" s="1"/>
  <c r="H502" i="4"/>
  <c r="I502" i="4" s="1"/>
  <c r="H537" i="4"/>
  <c r="I537" i="4" s="1"/>
  <c r="L549" i="4"/>
  <c r="L514" i="4"/>
  <c r="M515" i="4"/>
  <c r="I514" i="4"/>
  <c r="M483" i="4"/>
  <c r="L482" i="4"/>
  <c r="L452" i="4"/>
  <c r="M451" i="4"/>
  <c r="L418" i="4"/>
  <c r="M419" i="4"/>
  <c r="I386" i="4"/>
  <c r="I385" i="4"/>
  <c r="I384" i="4"/>
  <c r="I383" i="4"/>
  <c r="I381" i="4"/>
  <c r="I380" i="4"/>
  <c r="I379" i="4"/>
  <c r="I378" i="4"/>
  <c r="I377" i="4"/>
  <c r="I376" i="4"/>
  <c r="I375" i="4"/>
  <c r="I374" i="4"/>
  <c r="I373" i="4"/>
  <c r="I372" i="4"/>
  <c r="I370" i="4"/>
  <c r="I369" i="4"/>
  <c r="I367" i="4"/>
  <c r="I366" i="4"/>
  <c r="I365" i="4"/>
  <c r="F364" i="4"/>
  <c r="I364" i="4" s="1"/>
  <c r="F363" i="4"/>
  <c r="I363" i="4" s="1"/>
  <c r="F362" i="4"/>
  <c r="I362" i="4" s="1"/>
  <c r="F361" i="4"/>
  <c r="I361" i="4" s="1"/>
  <c r="F360" i="4"/>
  <c r="I360" i="4" s="1"/>
  <c r="F359" i="4"/>
  <c r="I359" i="4" s="1"/>
  <c r="A358" i="4"/>
  <c r="I357" i="4"/>
  <c r="F357" i="4"/>
  <c r="D357" i="4"/>
  <c r="B357" i="4"/>
  <c r="I354" i="4"/>
  <c r="I353" i="4"/>
  <c r="I352" i="4"/>
  <c r="I351" i="4"/>
  <c r="I349" i="4"/>
  <c r="I348" i="4"/>
  <c r="I344" i="4"/>
  <c r="I343" i="4"/>
  <c r="I342" i="4"/>
  <c r="I340" i="4"/>
  <c r="I338" i="4"/>
  <c r="I335" i="4"/>
  <c r="I334" i="4"/>
  <c r="I333" i="4"/>
  <c r="F326" i="4"/>
  <c r="I326" i="4" s="1"/>
  <c r="A323" i="4"/>
  <c r="I322" i="4"/>
  <c r="L353" i="4" s="1"/>
  <c r="F322" i="4"/>
  <c r="G324" i="4"/>
  <c r="B322" i="4"/>
  <c r="I319" i="4"/>
  <c r="I318" i="4"/>
  <c r="I317" i="4"/>
  <c r="I316" i="4"/>
  <c r="I314" i="4"/>
  <c r="I313" i="4"/>
  <c r="I312" i="4"/>
  <c r="I311" i="4"/>
  <c r="I310" i="4"/>
  <c r="I309" i="4"/>
  <c r="I308" i="4"/>
  <c r="I307" i="4"/>
  <c r="I306" i="4"/>
  <c r="I305" i="4"/>
  <c r="I303" i="4"/>
  <c r="I302" i="4"/>
  <c r="I301" i="4"/>
  <c r="I300" i="4"/>
  <c r="I299" i="4"/>
  <c r="I298" i="4"/>
  <c r="F297" i="4"/>
  <c r="I297" i="4" s="1"/>
  <c r="F296" i="4"/>
  <c r="I296" i="4" s="1"/>
  <c r="F295" i="4"/>
  <c r="I295" i="4" s="1"/>
  <c r="F294" i="4"/>
  <c r="I294" i="4" s="1"/>
  <c r="F293" i="4"/>
  <c r="I293" i="4" s="1"/>
  <c r="F292" i="4"/>
  <c r="I292" i="4" s="1"/>
  <c r="A291" i="4"/>
  <c r="I290" i="4"/>
  <c r="L318" i="4" s="1"/>
  <c r="F290" i="4"/>
  <c r="D290" i="4"/>
  <c r="B290" i="4"/>
  <c r="I287" i="4"/>
  <c r="I286" i="4"/>
  <c r="I284" i="4"/>
  <c r="I282" i="4"/>
  <c r="I280" i="4"/>
  <c r="I279" i="4"/>
  <c r="I278" i="4"/>
  <c r="I277" i="4"/>
  <c r="I276" i="4"/>
  <c r="I275" i="4"/>
  <c r="I274" i="4"/>
  <c r="I271" i="4"/>
  <c r="I270" i="4"/>
  <c r="I269" i="4"/>
  <c r="I268" i="4"/>
  <c r="I267" i="4"/>
  <c r="I266" i="4"/>
  <c r="F265" i="4"/>
  <c r="I265" i="4" s="1"/>
  <c r="F262" i="4"/>
  <c r="I262" i="4" s="1"/>
  <c r="F260" i="4"/>
  <c r="I260" i="4" s="1"/>
  <c r="F259" i="4"/>
  <c r="I259" i="4" s="1"/>
  <c r="F258" i="4"/>
  <c r="I258" i="4" s="1"/>
  <c r="F257" i="4"/>
  <c r="I257" i="4" s="1"/>
  <c r="A256" i="4"/>
  <c r="I255" i="4"/>
  <c r="L284" i="4" s="1"/>
  <c r="F255" i="4"/>
  <c r="B255" i="4"/>
  <c r="I252" i="4"/>
  <c r="I251" i="4"/>
  <c r="I250" i="4"/>
  <c r="I249" i="4"/>
  <c r="I247" i="4"/>
  <c r="I246" i="4"/>
  <c r="I245" i="4"/>
  <c r="I244" i="4"/>
  <c r="I243" i="4"/>
  <c r="I242" i="4"/>
  <c r="I241" i="4"/>
  <c r="I240" i="4"/>
  <c r="I239" i="4"/>
  <c r="I238" i="4"/>
  <c r="I236" i="4"/>
  <c r="I235" i="4"/>
  <c r="I234" i="4"/>
  <c r="I233" i="4"/>
  <c r="I232" i="4"/>
  <c r="I231" i="4"/>
  <c r="F230" i="4"/>
  <c r="I230" i="4" s="1"/>
  <c r="F229" i="4"/>
  <c r="I229" i="4" s="1"/>
  <c r="F228" i="4"/>
  <c r="I228" i="4" s="1"/>
  <c r="F227" i="4"/>
  <c r="I227" i="4" s="1"/>
  <c r="F226" i="4"/>
  <c r="I226" i="4" s="1"/>
  <c r="F225" i="4"/>
  <c r="I225" i="4" s="1"/>
  <c r="A224" i="4"/>
  <c r="I223" i="4"/>
  <c r="F223" i="4"/>
  <c r="D223" i="4"/>
  <c r="B223" i="4"/>
  <c r="I220" i="4"/>
  <c r="I219" i="4"/>
  <c r="I218" i="4"/>
  <c r="I217" i="4"/>
  <c r="I215" i="4"/>
  <c r="I214" i="4"/>
  <c r="I213" i="4"/>
  <c r="I212" i="4"/>
  <c r="I211" i="4"/>
  <c r="I210" i="4"/>
  <c r="I208" i="4"/>
  <c r="I207" i="4"/>
  <c r="I206" i="4"/>
  <c r="I205" i="4"/>
  <c r="I203" i="4"/>
  <c r="I202" i="4"/>
  <c r="I201" i="4"/>
  <c r="I200" i="4"/>
  <c r="I199" i="4"/>
  <c r="I198" i="4"/>
  <c r="F197" i="4"/>
  <c r="I197" i="4" s="1"/>
  <c r="F196" i="4"/>
  <c r="I196" i="4" s="1"/>
  <c r="F195" i="4"/>
  <c r="I195" i="4" s="1"/>
  <c r="A191" i="4"/>
  <c r="I190" i="4"/>
  <c r="L219" i="4" s="1"/>
  <c r="F190" i="4"/>
  <c r="B190" i="4"/>
  <c r="B157" i="4"/>
  <c r="F157" i="4"/>
  <c r="I157" i="4"/>
  <c r="M185" i="4" s="1"/>
  <c r="A158" i="4"/>
  <c r="F159" i="4"/>
  <c r="I159" i="4" s="1"/>
  <c r="F160" i="4"/>
  <c r="I160" i="4" s="1"/>
  <c r="F161" i="4"/>
  <c r="I161" i="4" s="1"/>
  <c r="F162" i="4"/>
  <c r="I162" i="4" s="1"/>
  <c r="F163" i="4"/>
  <c r="I163" i="4" s="1"/>
  <c r="F164" i="4"/>
  <c r="I164" i="4" s="1"/>
  <c r="I165" i="4"/>
  <c r="I166" i="4"/>
  <c r="I167" i="4"/>
  <c r="I168" i="4"/>
  <c r="I169" i="4"/>
  <c r="I170" i="4"/>
  <c r="I172" i="4"/>
  <c r="I173" i="4"/>
  <c r="I174" i="4"/>
  <c r="I175" i="4"/>
  <c r="I177" i="4"/>
  <c r="I178" i="4"/>
  <c r="I179" i="4"/>
  <c r="I180" i="4"/>
  <c r="I181" i="4"/>
  <c r="I182" i="4"/>
  <c r="I184" i="4"/>
  <c r="I185" i="4"/>
  <c r="I186" i="4"/>
  <c r="I187" i="4"/>
  <c r="A104" i="4"/>
  <c r="B103" i="4"/>
  <c r="I154" i="4"/>
  <c r="I153" i="4"/>
  <c r="I152" i="4"/>
  <c r="I151" i="4"/>
  <c r="I149" i="4"/>
  <c r="I148" i="4"/>
  <c r="I147" i="4"/>
  <c r="I143" i="4"/>
  <c r="I142" i="4"/>
  <c r="I141" i="4"/>
  <c r="I140" i="4"/>
  <c r="I139" i="4"/>
  <c r="I138" i="4"/>
  <c r="I137" i="4"/>
  <c r="I135" i="4"/>
  <c r="I131" i="4"/>
  <c r="I129" i="4"/>
  <c r="I128" i="4"/>
  <c r="I127" i="4"/>
  <c r="I126" i="4"/>
  <c r="F125" i="4"/>
  <c r="I125" i="4" s="1"/>
  <c r="F109" i="4"/>
  <c r="I109" i="4" s="1"/>
  <c r="F108" i="4"/>
  <c r="I108" i="4" s="1"/>
  <c r="F107" i="4"/>
  <c r="I107" i="4" s="1"/>
  <c r="F106" i="4"/>
  <c r="I106" i="4" s="1"/>
  <c r="F105" i="4"/>
  <c r="I105" i="4" s="1"/>
  <c r="I103" i="4"/>
  <c r="L151" i="4" s="1"/>
  <c r="F103" i="4"/>
  <c r="D103" i="4"/>
  <c r="I100" i="4"/>
  <c r="I99" i="4"/>
  <c r="I98" i="4"/>
  <c r="I97" i="4"/>
  <c r="I95" i="4"/>
  <c r="I94" i="4"/>
  <c r="I93" i="4"/>
  <c r="I92" i="4"/>
  <c r="I91" i="4"/>
  <c r="I90" i="4"/>
  <c r="I89" i="4"/>
  <c r="I88" i="4"/>
  <c r="I87" i="4"/>
  <c r="I86" i="4"/>
  <c r="I84" i="4"/>
  <c r="I83" i="4"/>
  <c r="I82" i="4"/>
  <c r="I81" i="4"/>
  <c r="I80" i="4"/>
  <c r="I79" i="4"/>
  <c r="F78" i="4"/>
  <c r="I78" i="4" s="1"/>
  <c r="F77" i="4"/>
  <c r="I77" i="4" s="1"/>
  <c r="F76" i="4"/>
  <c r="I76" i="4" s="1"/>
  <c r="F75" i="4"/>
  <c r="I75" i="4" s="1"/>
  <c r="F74" i="4"/>
  <c r="I74" i="4" s="1"/>
  <c r="F73" i="4"/>
  <c r="I73" i="4" s="1"/>
  <c r="A72" i="4"/>
  <c r="I71" i="4"/>
  <c r="L97" i="4" s="1"/>
  <c r="F71" i="4"/>
  <c r="D71" i="4"/>
  <c r="B71" i="4"/>
  <c r="I68" i="4"/>
  <c r="I67" i="4"/>
  <c r="I65" i="4"/>
  <c r="I63" i="4"/>
  <c r="I62" i="4"/>
  <c r="I61" i="4"/>
  <c r="I60" i="4"/>
  <c r="I59" i="4"/>
  <c r="I58" i="4"/>
  <c r="I57" i="4"/>
  <c r="I56" i="4"/>
  <c r="I55" i="4"/>
  <c r="I54" i="4"/>
  <c r="I52" i="4"/>
  <c r="I49" i="4"/>
  <c r="I48" i="4"/>
  <c r="I47" i="4"/>
  <c r="F46" i="4"/>
  <c r="I46" i="4" s="1"/>
  <c r="F45" i="4"/>
  <c r="I45" i="4" s="1"/>
  <c r="F44" i="4"/>
  <c r="I44" i="4" s="1"/>
  <c r="F43" i="4"/>
  <c r="I43" i="4" s="1"/>
  <c r="F42" i="4"/>
  <c r="I42" i="4" s="1"/>
  <c r="F41" i="4"/>
  <c r="I41" i="4" s="1"/>
  <c r="A40" i="4"/>
  <c r="I39" i="4"/>
  <c r="L67" i="4" s="1"/>
  <c r="F39" i="4"/>
  <c r="D39" i="4"/>
  <c r="B39" i="4"/>
  <c r="D7" i="4"/>
  <c r="F7" i="4"/>
  <c r="I7" i="4"/>
  <c r="B7" i="4"/>
  <c r="A8" i="4"/>
  <c r="N100" i="6" l="1"/>
  <c r="M103" i="6"/>
  <c r="N103" i="6" s="1"/>
  <c r="I2782" i="4"/>
  <c r="H2785" i="4" s="1"/>
  <c r="I2785" i="4" s="1"/>
  <c r="I2786" i="4" s="1"/>
  <c r="M2782" i="4"/>
  <c r="M2786" i="4" s="1"/>
  <c r="R89" i="6" s="1"/>
  <c r="G2786" i="4"/>
  <c r="N68" i="6"/>
  <c r="M69" i="6"/>
  <c r="N69" i="6" s="1"/>
  <c r="L1558" i="4"/>
  <c r="Q49" i="6" s="1"/>
  <c r="I1543" i="4"/>
  <c r="G1546" i="4"/>
  <c r="I1546" i="4" s="1"/>
  <c r="I440" i="4"/>
  <c r="I606" i="4"/>
  <c r="G615" i="4"/>
  <c r="K615" i="4" s="1"/>
  <c r="K621" i="4" s="1"/>
  <c r="P20" i="6" s="1"/>
  <c r="I472" i="4"/>
  <c r="G481" i="4"/>
  <c r="K481" i="4" s="1"/>
  <c r="K487" i="4" s="1"/>
  <c r="P16" i="6" s="1"/>
  <c r="I96" i="4"/>
  <c r="K778" i="4"/>
  <c r="K784" i="4" s="1"/>
  <c r="P25" i="6" s="1"/>
  <c r="I324" i="4"/>
  <c r="F341" i="4"/>
  <c r="G341" i="4" s="1"/>
  <c r="G273" i="4"/>
  <c r="I283" i="4"/>
  <c r="G519" i="4"/>
  <c r="K844" i="4"/>
  <c r="K850" i="4" s="1"/>
  <c r="P27" i="6" s="1"/>
  <c r="G1075" i="4"/>
  <c r="K1005" i="4"/>
  <c r="K1011" i="4" s="1"/>
  <c r="P32" i="6" s="1"/>
  <c r="G455" i="4"/>
  <c r="K682" i="4"/>
  <c r="K688" i="4" s="1"/>
  <c r="P22" i="6" s="1"/>
  <c r="K1069" i="4"/>
  <c r="K1075" i="4" s="1"/>
  <c r="P34" i="6" s="1"/>
  <c r="K746" i="4"/>
  <c r="K752" i="4" s="1"/>
  <c r="P24" i="6" s="1"/>
  <c r="I682" i="4"/>
  <c r="H687" i="4" s="1"/>
  <c r="I687" i="4" s="1"/>
  <c r="I688" i="4" s="1"/>
  <c r="I746" i="4"/>
  <c r="H751" i="4" s="1"/>
  <c r="I751" i="4" s="1"/>
  <c r="I752" i="4" s="1"/>
  <c r="K513" i="4"/>
  <c r="K519" i="4" s="1"/>
  <c r="P17" i="6" s="1"/>
  <c r="I908" i="4"/>
  <c r="H913" i="4" s="1"/>
  <c r="I913" i="4" s="1"/>
  <c r="I914" i="4" s="1"/>
  <c r="J914" i="4" s="1"/>
  <c r="H553" i="4"/>
  <c r="I553" i="4" s="1"/>
  <c r="I554" i="4" s="1"/>
  <c r="M18" i="6" s="1"/>
  <c r="N18" i="6" s="1"/>
  <c r="K908" i="4"/>
  <c r="K914" i="4" s="1"/>
  <c r="P29" i="6" s="1"/>
  <c r="G1172" i="4"/>
  <c r="M79" i="6"/>
  <c r="N79" i="6" s="1"/>
  <c r="L455" i="4"/>
  <c r="Q15" i="6" s="1"/>
  <c r="K548" i="4"/>
  <c r="K554" i="4" s="1"/>
  <c r="P18" i="6" s="1"/>
  <c r="G554" i="4"/>
  <c r="G817" i="4"/>
  <c r="G1011" i="4"/>
  <c r="I973" i="4"/>
  <c r="H978" i="4" s="1"/>
  <c r="I978" i="4" s="1"/>
  <c r="I979" i="4" s="1"/>
  <c r="J979" i="4" s="1"/>
  <c r="H1010" i="4"/>
  <c r="I1010" i="4" s="1"/>
  <c r="I1011" i="4" s="1"/>
  <c r="M32" i="6" s="1"/>
  <c r="N32" i="6" s="1"/>
  <c r="H1365" i="4"/>
  <c r="I1365" i="4" s="1"/>
  <c r="I1366" i="4" s="1"/>
  <c r="H1171" i="4"/>
  <c r="I1171" i="4" s="1"/>
  <c r="I1172" i="4" s="1"/>
  <c r="J1172" i="4" s="1"/>
  <c r="H881" i="4"/>
  <c r="I881" i="4" s="1"/>
  <c r="I882" i="4" s="1"/>
  <c r="K1037" i="4"/>
  <c r="K1043" i="4" s="1"/>
  <c r="P33" i="6" s="1"/>
  <c r="K1166" i="4"/>
  <c r="K1172" i="4" s="1"/>
  <c r="P37" i="6" s="1"/>
  <c r="K1360" i="4"/>
  <c r="K1366" i="4" s="1"/>
  <c r="P43" i="6" s="1"/>
  <c r="H1074" i="4"/>
  <c r="I1074" i="4" s="1"/>
  <c r="I1075" i="4" s="1"/>
  <c r="M34" i="6" s="1"/>
  <c r="N34" i="6" s="1"/>
  <c r="G1366" i="4"/>
  <c r="I940" i="4"/>
  <c r="H945" i="4" s="1"/>
  <c r="I945" i="4" s="1"/>
  <c r="I1328" i="4"/>
  <c r="H1333" i="4" s="1"/>
  <c r="I1333" i="4" s="1"/>
  <c r="I1334" i="4" s="1"/>
  <c r="G882" i="4"/>
  <c r="G946" i="4"/>
  <c r="L1140" i="4"/>
  <c r="Q36" i="6" s="1"/>
  <c r="G1334" i="4"/>
  <c r="H85" i="4"/>
  <c r="I85" i="4" s="1"/>
  <c r="I1037" i="4"/>
  <c r="H1042" i="4" s="1"/>
  <c r="I1042" i="4" s="1"/>
  <c r="I1043" i="4" s="1"/>
  <c r="J1718" i="4"/>
  <c r="M54" i="6"/>
  <c r="N54" i="6" s="1"/>
  <c r="J2562" i="4"/>
  <c r="M82" i="6"/>
  <c r="N82" i="6" s="1"/>
  <c r="K1430" i="4"/>
  <c r="P45" i="6" s="1"/>
  <c r="K1270" i="4"/>
  <c r="P40" i="6" s="1"/>
  <c r="J1974" i="4"/>
  <c r="M62" i="6"/>
  <c r="N62" i="6" s="1"/>
  <c r="J2498" i="4"/>
  <c r="J2305" i="4"/>
  <c r="M74" i="6"/>
  <c r="N74" i="6" s="1"/>
  <c r="J2754" i="4"/>
  <c r="M88" i="6"/>
  <c r="N88" i="6" s="1"/>
  <c r="J1654" i="4"/>
  <c r="M52" i="6"/>
  <c r="N52" i="6" s="1"/>
  <c r="J2038" i="4"/>
  <c r="M64" i="6"/>
  <c r="N64" i="6" s="1"/>
  <c r="K979" i="4"/>
  <c r="P31" i="6" s="1"/>
  <c r="K455" i="4"/>
  <c r="P15" i="6" s="1"/>
  <c r="L784" i="4"/>
  <c r="Q25" i="6" s="1"/>
  <c r="M850" i="4"/>
  <c r="R27" i="6" s="1"/>
  <c r="K946" i="4"/>
  <c r="P30" i="6" s="1"/>
  <c r="K1140" i="4"/>
  <c r="P36" i="6" s="1"/>
  <c r="M1270" i="4"/>
  <c r="R40" i="6" s="1"/>
  <c r="J2240" i="4"/>
  <c r="M72" i="6"/>
  <c r="N72" i="6" s="1"/>
  <c r="L487" i="4"/>
  <c r="Q16" i="6" s="1"/>
  <c r="M720" i="4"/>
  <c r="R23" i="6" s="1"/>
  <c r="L850" i="4"/>
  <c r="Q27" i="6" s="1"/>
  <c r="M946" i="4"/>
  <c r="R30" i="6" s="1"/>
  <c r="M979" i="4"/>
  <c r="R31" i="6" s="1"/>
  <c r="M1237" i="4"/>
  <c r="R39" i="6" s="1"/>
  <c r="M1302" i="4"/>
  <c r="R41" i="6" s="1"/>
  <c r="M1398" i="4"/>
  <c r="R44" i="6" s="1"/>
  <c r="L1526" i="4"/>
  <c r="Q48" i="6" s="1"/>
  <c r="K1910" i="4"/>
  <c r="P60" i="6" s="1"/>
  <c r="J2141" i="4"/>
  <c r="M67" i="6"/>
  <c r="N67" i="6" s="1"/>
  <c r="J2402" i="4"/>
  <c r="M77" i="6"/>
  <c r="N77" i="6" s="1"/>
  <c r="I714" i="4"/>
  <c r="H339" i="4"/>
  <c r="I339" i="4" s="1"/>
  <c r="M423" i="4"/>
  <c r="R14" i="6" s="1"/>
  <c r="L554" i="4"/>
  <c r="Q18" i="6" s="1"/>
  <c r="G586" i="4"/>
  <c r="L621" i="4"/>
  <c r="Q20" i="6" s="1"/>
  <c r="M688" i="4"/>
  <c r="R22" i="6" s="1"/>
  <c r="M817" i="4"/>
  <c r="R26" i="6" s="1"/>
  <c r="I844" i="4"/>
  <c r="H849" i="4" s="1"/>
  <c r="I849" i="4" s="1"/>
  <c r="I850" i="4" s="1"/>
  <c r="J850" i="4" s="1"/>
  <c r="M882" i="4"/>
  <c r="R28" i="6" s="1"/>
  <c r="Q30" i="6"/>
  <c r="M1043" i="4"/>
  <c r="R33" i="6" s="1"/>
  <c r="L1075" i="4"/>
  <c r="Q34" i="6" s="1"/>
  <c r="M1140" i="4"/>
  <c r="R36" i="6" s="1"/>
  <c r="M1172" i="4"/>
  <c r="R37" i="6" s="1"/>
  <c r="K1334" i="4"/>
  <c r="P42" i="6" s="1"/>
  <c r="M1366" i="4"/>
  <c r="R43" i="6" s="1"/>
  <c r="L1398" i="4"/>
  <c r="Q44" i="6" s="1"/>
  <c r="M1462" i="4"/>
  <c r="R46" i="6" s="1"/>
  <c r="G979" i="4"/>
  <c r="L1494" i="4"/>
  <c r="Q47" i="6" s="1"/>
  <c r="M1526" i="4"/>
  <c r="R48" i="6" s="1"/>
  <c r="K1654" i="4"/>
  <c r="P52" i="6" s="1"/>
  <c r="J1686" i="4"/>
  <c r="M53" i="6"/>
  <c r="N53" i="6" s="1"/>
  <c r="K1782" i="4"/>
  <c r="P56" i="6" s="1"/>
  <c r="K1878" i="4"/>
  <c r="R59" i="6" s="1"/>
  <c r="K1942" i="4"/>
  <c r="P61" i="6" s="1"/>
  <c r="K2006" i="4"/>
  <c r="P63" i="6" s="1"/>
  <c r="J2176" i="4"/>
  <c r="J2337" i="4"/>
  <c r="M75" i="6"/>
  <c r="N75" i="6" s="1"/>
  <c r="J2594" i="4"/>
  <c r="M83" i="6"/>
  <c r="N83" i="6" s="1"/>
  <c r="K1974" i="4"/>
  <c r="P62" i="6" s="1"/>
  <c r="L720" i="4"/>
  <c r="Q23" i="6" s="1"/>
  <c r="L979" i="4"/>
  <c r="Q31" i="6" s="1"/>
  <c r="L914" i="4"/>
  <c r="Q29" i="6" s="1"/>
  <c r="J2072" i="4"/>
  <c r="M65" i="6"/>
  <c r="N65" i="6" s="1"/>
  <c r="L1302" i="4"/>
  <c r="Q41" i="6" s="1"/>
  <c r="I449" i="4"/>
  <c r="M455" i="4"/>
  <c r="R15" i="6" s="1"/>
  <c r="L519" i="4"/>
  <c r="Q17" i="6" s="1"/>
  <c r="M586" i="4"/>
  <c r="R19" i="6" s="1"/>
  <c r="M653" i="4"/>
  <c r="R21" i="6" s="1"/>
  <c r="Q28" i="6"/>
  <c r="M1108" i="4"/>
  <c r="R35" i="6" s="1"/>
  <c r="K1398" i="4"/>
  <c r="P44" i="6" s="1"/>
  <c r="M1430" i="4"/>
  <c r="R45" i="6" s="1"/>
  <c r="K653" i="4"/>
  <c r="P21" i="6" s="1"/>
  <c r="K1718" i="4"/>
  <c r="P54" i="6" s="1"/>
  <c r="J2106" i="4"/>
  <c r="M66" i="6"/>
  <c r="N66" i="6" s="1"/>
  <c r="J2369" i="4"/>
  <c r="J2690" i="4"/>
  <c r="N86" i="6"/>
  <c r="L752" i="4"/>
  <c r="Q24" i="6" s="1"/>
  <c r="Q21" i="6"/>
  <c r="K714" i="4"/>
  <c r="M784" i="4"/>
  <c r="R25" i="6" s="1"/>
  <c r="M914" i="4"/>
  <c r="R29" i="6" s="1"/>
  <c r="M1011" i="4"/>
  <c r="R32" i="6" s="1"/>
  <c r="L1430" i="4"/>
  <c r="Q45" i="6" s="1"/>
  <c r="H585" i="4"/>
  <c r="I585" i="4" s="1"/>
  <c r="I586" i="4" s="1"/>
  <c r="J586" i="4" s="1"/>
  <c r="J2273" i="4"/>
  <c r="M73" i="6"/>
  <c r="N73" i="6" s="1"/>
  <c r="N87" i="6"/>
  <c r="L1334" i="4"/>
  <c r="Q42" i="6" s="1"/>
  <c r="H171" i="4"/>
  <c r="I171" i="4" s="1"/>
  <c r="H188" i="4" s="1"/>
  <c r="I188" i="4" s="1"/>
  <c r="I189" i="4" s="1"/>
  <c r="M189" i="4"/>
  <c r="R7" i="6" s="1"/>
  <c r="H272" i="4"/>
  <c r="I272" i="4" s="1"/>
  <c r="L423" i="4"/>
  <c r="Q14" i="6" s="1"/>
  <c r="M487" i="4"/>
  <c r="R16" i="6" s="1"/>
  <c r="M519" i="4"/>
  <c r="R17" i="6" s="1"/>
  <c r="M554" i="4"/>
  <c r="R18" i="6" s="1"/>
  <c r="M621" i="4"/>
  <c r="R20" i="6" s="1"/>
  <c r="M752" i="4"/>
  <c r="R24" i="6" s="1"/>
  <c r="Q26" i="6"/>
  <c r="Q32" i="6"/>
  <c r="M1075" i="4"/>
  <c r="R34" i="6" s="1"/>
  <c r="M1204" i="4"/>
  <c r="R38" i="6" s="1"/>
  <c r="L1237" i="4"/>
  <c r="Q39" i="6" s="1"/>
  <c r="M1334" i="4"/>
  <c r="R42" i="6" s="1"/>
  <c r="L1270" i="4"/>
  <c r="Q40" i="6" s="1"/>
  <c r="L1366" i="4"/>
  <c r="Q43" i="6" s="1"/>
  <c r="Q46" i="6"/>
  <c r="K1204" i="4"/>
  <c r="P38" i="6" s="1"/>
  <c r="M1494" i="4"/>
  <c r="R47" i="6" s="1"/>
  <c r="R49" i="6"/>
  <c r="J1622" i="4"/>
  <c r="M51" i="6"/>
  <c r="N51" i="6" s="1"/>
  <c r="K1814" i="4"/>
  <c r="P57" i="6" s="1"/>
  <c r="I1910" i="4"/>
  <c r="J2530" i="4"/>
  <c r="M81" i="6"/>
  <c r="N81" i="6" s="1"/>
  <c r="J2658" i="4"/>
  <c r="M85" i="6"/>
  <c r="N85" i="6" s="1"/>
  <c r="L1043" i="4"/>
  <c r="Q33" i="6" s="1"/>
  <c r="L688" i="4"/>
  <c r="Q22" i="6" s="1"/>
  <c r="L586" i="4"/>
  <c r="Q19" i="6" s="1"/>
  <c r="L1108" i="4"/>
  <c r="Q35" i="6" s="1"/>
  <c r="L1204" i="4"/>
  <c r="Q38" i="6" s="1"/>
  <c r="L1172" i="4"/>
  <c r="Q37" i="6" s="1"/>
  <c r="H2005" i="4"/>
  <c r="I2005" i="4" s="1"/>
  <c r="I2006" i="4" s="1"/>
  <c r="I1942" i="4"/>
  <c r="H1877" i="4"/>
  <c r="I1877" i="4" s="1"/>
  <c r="I1878" i="4" s="1"/>
  <c r="H1845" i="4"/>
  <c r="I1845" i="4" s="1"/>
  <c r="I1846" i="4" s="1"/>
  <c r="H1813" i="4"/>
  <c r="I1813" i="4" s="1"/>
  <c r="I1814" i="4" s="1"/>
  <c r="I1782" i="4"/>
  <c r="H1749" i="4"/>
  <c r="I1749" i="4" s="1"/>
  <c r="I1750" i="4" s="1"/>
  <c r="I1590" i="4"/>
  <c r="H816" i="4"/>
  <c r="I816" i="4" s="1"/>
  <c r="I817" i="4" s="1"/>
  <c r="J817" i="4" s="1"/>
  <c r="I1520" i="4"/>
  <c r="H1525" i="4" s="1"/>
  <c r="I1525" i="4" s="1"/>
  <c r="I1526" i="4" s="1"/>
  <c r="G1526" i="4"/>
  <c r="K1520" i="4"/>
  <c r="G1494" i="4"/>
  <c r="I1488" i="4"/>
  <c r="H1493" i="4" s="1"/>
  <c r="I1493" i="4" s="1"/>
  <c r="I1494" i="4" s="1"/>
  <c r="K1488" i="4"/>
  <c r="I1456" i="4"/>
  <c r="H1461" i="4" s="1"/>
  <c r="I1461" i="4" s="1"/>
  <c r="I1462" i="4" s="1"/>
  <c r="M46" i="6" s="1"/>
  <c r="G1462" i="4"/>
  <c r="K1456" i="4"/>
  <c r="G1430" i="4"/>
  <c r="I1424" i="4"/>
  <c r="G1398" i="4"/>
  <c r="I1392" i="4"/>
  <c r="H1397" i="4" s="1"/>
  <c r="I1397" i="4" s="1"/>
  <c r="G1302" i="4"/>
  <c r="I1296" i="4"/>
  <c r="H1301" i="4" s="1"/>
  <c r="I1301" i="4" s="1"/>
  <c r="K1296" i="4"/>
  <c r="G1270" i="4"/>
  <c r="I1264" i="4"/>
  <c r="H1269" i="4" s="1"/>
  <c r="I1269" i="4" s="1"/>
  <c r="I1270" i="4" s="1"/>
  <c r="G1237" i="4"/>
  <c r="I1231" i="4"/>
  <c r="H1236" i="4" s="1"/>
  <c r="I1236" i="4" s="1"/>
  <c r="I1237" i="4" s="1"/>
  <c r="K1231" i="4"/>
  <c r="G1204" i="4"/>
  <c r="I1198" i="4"/>
  <c r="H1203" i="4" s="1"/>
  <c r="I1203" i="4" s="1"/>
  <c r="I1204" i="4" s="1"/>
  <c r="G1140" i="4"/>
  <c r="I1134" i="4"/>
  <c r="H1139" i="4" s="1"/>
  <c r="I1139" i="4" s="1"/>
  <c r="G1108" i="4"/>
  <c r="I1102" i="4"/>
  <c r="K1102" i="4"/>
  <c r="K876" i="4"/>
  <c r="K811" i="4"/>
  <c r="I778" i="4"/>
  <c r="G653" i="4"/>
  <c r="I647" i="4"/>
  <c r="K580" i="4"/>
  <c r="K417" i="4"/>
  <c r="G423" i="4"/>
  <c r="K248" i="4"/>
  <c r="H237" i="4"/>
  <c r="I237" i="4" s="1"/>
  <c r="H253" i="4" s="1"/>
  <c r="I253" i="4" s="1"/>
  <c r="I254" i="4" s="1"/>
  <c r="H304" i="4"/>
  <c r="I304" i="4" s="1"/>
  <c r="H422" i="4"/>
  <c r="I422" i="4" s="1"/>
  <c r="I423" i="4" s="1"/>
  <c r="G189" i="4"/>
  <c r="K183" i="4"/>
  <c r="G70" i="4"/>
  <c r="H53" i="4"/>
  <c r="I53" i="4" s="1"/>
  <c r="I64" i="4"/>
  <c r="H136" i="4"/>
  <c r="I136" i="4" s="1"/>
  <c r="H155" i="4" s="1"/>
  <c r="I155" i="4" s="1"/>
  <c r="I156" i="4" s="1"/>
  <c r="H204" i="4"/>
  <c r="I204" i="4" s="1"/>
  <c r="L383" i="4"/>
  <c r="H371" i="4"/>
  <c r="I371" i="4" s="1"/>
  <c r="H387" i="4" s="1"/>
  <c r="I387" i="4" s="1"/>
  <c r="I388" i="4" s="1"/>
  <c r="H518" i="4"/>
  <c r="I518" i="4" s="1"/>
  <c r="I519" i="4" s="1"/>
  <c r="L186" i="4"/>
  <c r="K382" i="4"/>
  <c r="G388" i="4"/>
  <c r="L385" i="4"/>
  <c r="M384" i="4"/>
  <c r="M352" i="4"/>
  <c r="L351" i="4"/>
  <c r="M317" i="4"/>
  <c r="L316" i="4"/>
  <c r="I315" i="4"/>
  <c r="K315" i="4"/>
  <c r="K283" i="4"/>
  <c r="L286" i="4"/>
  <c r="L289" i="4" s="1"/>
  <c r="L249" i="4"/>
  <c r="L251" i="4"/>
  <c r="G254" i="4"/>
  <c r="M250" i="4"/>
  <c r="L184" i="4"/>
  <c r="M218" i="4"/>
  <c r="I216" i="4"/>
  <c r="L217" i="4"/>
  <c r="K216" i="4"/>
  <c r="K150" i="4"/>
  <c r="L153" i="4"/>
  <c r="L156" i="4" s="1"/>
  <c r="G156" i="4"/>
  <c r="M152" i="4"/>
  <c r="K96" i="4"/>
  <c r="L99" i="4"/>
  <c r="M98" i="4"/>
  <c r="L65" i="4"/>
  <c r="M66" i="4"/>
  <c r="K64" i="4"/>
  <c r="I66" i="4"/>
  <c r="M24" i="6" l="1"/>
  <c r="N24" i="6" s="1"/>
  <c r="H2786" i="4"/>
  <c r="M89" i="6" s="1"/>
  <c r="N89" i="6" s="1"/>
  <c r="J2786" i="4"/>
  <c r="J1750" i="4"/>
  <c r="M55" i="6"/>
  <c r="N55" i="6" s="1"/>
  <c r="G1552" i="4"/>
  <c r="G1558" i="4" s="1"/>
  <c r="H454" i="4"/>
  <c r="I454" i="4" s="1"/>
  <c r="I455" i="4" s="1"/>
  <c r="M15" i="6" s="1"/>
  <c r="N15" i="6" s="1"/>
  <c r="J1075" i="4"/>
  <c r="G487" i="4"/>
  <c r="I481" i="4"/>
  <c r="H486" i="4" s="1"/>
  <c r="I486" i="4" s="1"/>
  <c r="I487" i="4" s="1"/>
  <c r="J487" i="4" s="1"/>
  <c r="H101" i="4"/>
  <c r="I101" i="4" s="1"/>
  <c r="I102" i="4" s="1"/>
  <c r="J102" i="4" s="1"/>
  <c r="G621" i="4"/>
  <c r="I615" i="4"/>
  <c r="H620" i="4" s="1"/>
  <c r="I620" i="4" s="1"/>
  <c r="I621" i="4" s="1"/>
  <c r="J621" i="4" s="1"/>
  <c r="G281" i="4"/>
  <c r="I273" i="4"/>
  <c r="G350" i="4"/>
  <c r="I341" i="4"/>
  <c r="H320" i="4"/>
  <c r="I320" i="4" s="1"/>
  <c r="I321" i="4" s="1"/>
  <c r="M37" i="6"/>
  <c r="N37" i="6" s="1"/>
  <c r="M31" i="6"/>
  <c r="N31" i="6" s="1"/>
  <c r="J554" i="4"/>
  <c r="M22" i="6"/>
  <c r="N22" i="6" s="1"/>
  <c r="J688" i="4"/>
  <c r="M19" i="6"/>
  <c r="N19" i="6" s="1"/>
  <c r="M29" i="6"/>
  <c r="N29" i="6" s="1"/>
  <c r="J1011" i="4"/>
  <c r="J752" i="4"/>
  <c r="M7" i="6"/>
  <c r="N7" i="6" s="1"/>
  <c r="J189" i="4"/>
  <c r="M42" i="6"/>
  <c r="N42" i="6" s="1"/>
  <c r="J1334" i="4"/>
  <c r="I946" i="4"/>
  <c r="J946" i="4" s="1"/>
  <c r="I1302" i="4"/>
  <c r="J1302" i="4" s="1"/>
  <c r="M388" i="4"/>
  <c r="R13" i="6" s="1"/>
  <c r="J1782" i="4"/>
  <c r="M56" i="6"/>
  <c r="N56" i="6" s="1"/>
  <c r="J1846" i="4"/>
  <c r="M58" i="6"/>
  <c r="N58" i="6" s="1"/>
  <c r="K102" i="4"/>
  <c r="P5" i="6" s="1"/>
  <c r="K222" i="4"/>
  <c r="P8" i="6" s="1"/>
  <c r="K586" i="4"/>
  <c r="P19" i="6" s="1"/>
  <c r="K817" i="4"/>
  <c r="P26" i="6" s="1"/>
  <c r="J1814" i="4"/>
  <c r="M57" i="6"/>
  <c r="N57" i="6" s="1"/>
  <c r="H719" i="4"/>
  <c r="I719" i="4" s="1"/>
  <c r="I720" i="4" s="1"/>
  <c r="L189" i="4"/>
  <c r="Q7" i="6" s="1"/>
  <c r="K189" i="4"/>
  <c r="P7" i="6" s="1"/>
  <c r="K423" i="4"/>
  <c r="P14" i="6" s="1"/>
  <c r="M26" i="6"/>
  <c r="N26" i="6" s="1"/>
  <c r="K1108" i="4"/>
  <c r="P35" i="6" s="1"/>
  <c r="K1302" i="4"/>
  <c r="P41" i="6" s="1"/>
  <c r="K1462" i="4"/>
  <c r="P46" i="6" s="1"/>
  <c r="K70" i="4"/>
  <c r="P4" i="6" s="1"/>
  <c r="K321" i="4"/>
  <c r="P11" i="6" s="1"/>
  <c r="K882" i="4"/>
  <c r="P28" i="6" s="1"/>
  <c r="K1237" i="4"/>
  <c r="P39" i="6" s="1"/>
  <c r="J2006" i="4"/>
  <c r="M63" i="6"/>
  <c r="N63" i="6" s="1"/>
  <c r="K720" i="4"/>
  <c r="P23" i="6" s="1"/>
  <c r="M70" i="4"/>
  <c r="R4" i="6" s="1"/>
  <c r="M222" i="4"/>
  <c r="R8" i="6" s="1"/>
  <c r="Q10" i="6"/>
  <c r="K1494" i="4"/>
  <c r="P47" i="6" s="1"/>
  <c r="K1526" i="4"/>
  <c r="P48" i="6" s="1"/>
  <c r="J1878" i="4"/>
  <c r="Q59" i="6" s="1"/>
  <c r="P59" i="6"/>
  <c r="M59" i="6"/>
  <c r="N59" i="6" s="1"/>
  <c r="L70" i="4"/>
  <c r="Q4" i="6" s="1"/>
  <c r="Q6" i="6"/>
  <c r="L222" i="4"/>
  <c r="Q8" i="6" s="1"/>
  <c r="K289" i="4"/>
  <c r="P10" i="6" s="1"/>
  <c r="L321" i="4"/>
  <c r="Q11" i="6" s="1"/>
  <c r="L356" i="4"/>
  <c r="Q12" i="6" s="1"/>
  <c r="M102" i="4"/>
  <c r="R5" i="6" s="1"/>
  <c r="M156" i="4"/>
  <c r="R6" i="6" s="1"/>
  <c r="K156" i="4"/>
  <c r="P6" i="6" s="1"/>
  <c r="M254" i="4"/>
  <c r="R9" i="6" s="1"/>
  <c r="L254" i="4"/>
  <c r="Q9" i="6" s="1"/>
  <c r="M321" i="4"/>
  <c r="R11" i="6" s="1"/>
  <c r="M356" i="4"/>
  <c r="R12" i="6" s="1"/>
  <c r="K388" i="4"/>
  <c r="P13" i="6" s="1"/>
  <c r="L388" i="4"/>
  <c r="Q13" i="6" s="1"/>
  <c r="K254" i="4"/>
  <c r="P9" i="6" s="1"/>
  <c r="J1942" i="4"/>
  <c r="M61" i="6"/>
  <c r="N61" i="6" s="1"/>
  <c r="J1910" i="4"/>
  <c r="M60" i="6"/>
  <c r="N60" i="6" s="1"/>
  <c r="L102" i="4"/>
  <c r="Q5" i="6" s="1"/>
  <c r="H69" i="4"/>
  <c r="I69" i="4" s="1"/>
  <c r="I70" i="4" s="1"/>
  <c r="J1590" i="4"/>
  <c r="M50" i="6"/>
  <c r="N50" i="6" s="1"/>
  <c r="J1526" i="4"/>
  <c r="M48" i="6"/>
  <c r="N48" i="6" s="1"/>
  <c r="J1494" i="4"/>
  <c r="M47" i="6"/>
  <c r="N47" i="6" s="1"/>
  <c r="M27" i="6"/>
  <c r="N27" i="6" s="1"/>
  <c r="J1462" i="4"/>
  <c r="N46" i="6"/>
  <c r="H1429" i="4"/>
  <c r="I1429" i="4" s="1"/>
  <c r="I1430" i="4" s="1"/>
  <c r="I1398" i="4"/>
  <c r="J1366" i="4"/>
  <c r="M43" i="6"/>
  <c r="N43" i="6" s="1"/>
  <c r="J1270" i="4"/>
  <c r="M40" i="6"/>
  <c r="N40" i="6" s="1"/>
  <c r="J1237" i="4"/>
  <c r="M39" i="6"/>
  <c r="N39" i="6" s="1"/>
  <c r="J1204" i="4"/>
  <c r="M38" i="6"/>
  <c r="N38" i="6" s="1"/>
  <c r="I1140" i="4"/>
  <c r="H1107" i="4"/>
  <c r="I1107" i="4" s="1"/>
  <c r="I1108" i="4" s="1"/>
  <c r="J1043" i="4"/>
  <c r="M33" i="6"/>
  <c r="N33" i="6" s="1"/>
  <c r="J882" i="4"/>
  <c r="M28" i="6"/>
  <c r="N28" i="6" s="1"/>
  <c r="H783" i="4"/>
  <c r="I783" i="4" s="1"/>
  <c r="I784" i="4" s="1"/>
  <c r="H652" i="4"/>
  <c r="I652" i="4" s="1"/>
  <c r="I653" i="4" s="1"/>
  <c r="M9" i="6"/>
  <c r="N9" i="6" s="1"/>
  <c r="J254" i="4"/>
  <c r="M13" i="6"/>
  <c r="N13" i="6" s="1"/>
  <c r="J388" i="4"/>
  <c r="N5" i="6"/>
  <c r="J156" i="4"/>
  <c r="M6" i="6"/>
  <c r="N6" i="6" s="1"/>
  <c r="J519" i="4"/>
  <c r="M17" i="6"/>
  <c r="N17" i="6" s="1"/>
  <c r="J423" i="4"/>
  <c r="M14" i="6"/>
  <c r="N14" i="6" s="1"/>
  <c r="H221" i="4"/>
  <c r="I221" i="4" s="1"/>
  <c r="I222" i="4" s="1"/>
  <c r="J455" i="4" l="1"/>
  <c r="I1552" i="4"/>
  <c r="K1552" i="4"/>
  <c r="K1558" i="4" s="1"/>
  <c r="P49" i="6" s="1"/>
  <c r="M16" i="6"/>
  <c r="N16" i="6" s="1"/>
  <c r="M20" i="6"/>
  <c r="N20" i="6" s="1"/>
  <c r="I350" i="4"/>
  <c r="H355" i="4" s="1"/>
  <c r="I355" i="4" s="1"/>
  <c r="I356" i="4" s="1"/>
  <c r="G356" i="4"/>
  <c r="K350" i="4"/>
  <c r="K356" i="4" s="1"/>
  <c r="P12" i="6" s="1"/>
  <c r="G285" i="4"/>
  <c r="I281" i="4"/>
  <c r="M30" i="6"/>
  <c r="N30" i="6" s="1"/>
  <c r="M41" i="6"/>
  <c r="N41" i="6" s="1"/>
  <c r="M23" i="6"/>
  <c r="N23" i="6" s="1"/>
  <c r="J720" i="4"/>
  <c r="J1430" i="4"/>
  <c r="M45" i="6"/>
  <c r="N45" i="6" s="1"/>
  <c r="J1398" i="4"/>
  <c r="M44" i="6"/>
  <c r="N44" i="6" s="1"/>
  <c r="J1140" i="4"/>
  <c r="M36" i="6"/>
  <c r="N36" i="6" s="1"/>
  <c r="M35" i="6"/>
  <c r="N35" i="6" s="1"/>
  <c r="J1108" i="4"/>
  <c r="J784" i="4"/>
  <c r="M25" i="6"/>
  <c r="N25" i="6" s="1"/>
  <c r="J653" i="4"/>
  <c r="M21" i="6"/>
  <c r="N21" i="6" s="1"/>
  <c r="J70" i="4"/>
  <c r="M4" i="6"/>
  <c r="N4" i="6" s="1"/>
  <c r="J222" i="4"/>
  <c r="M8" i="6"/>
  <c r="N8" i="6" s="1"/>
  <c r="J321" i="4"/>
  <c r="M11" i="6"/>
  <c r="N11" i="6" s="1"/>
  <c r="I14" i="5"/>
  <c r="I15" i="5"/>
  <c r="I16" i="5"/>
  <c r="I17" i="5"/>
  <c r="I15" i="4"/>
  <c r="I16" i="4"/>
  <c r="I17" i="4"/>
  <c r="H1557" i="4" l="1"/>
  <c r="I1557" i="4" s="1"/>
  <c r="I1558" i="4" s="1"/>
  <c r="J356" i="4"/>
  <c r="M12" i="6"/>
  <c r="N12" i="6" s="1"/>
  <c r="I285" i="4"/>
  <c r="H288" i="4" s="1"/>
  <c r="I288" i="4" s="1"/>
  <c r="I289" i="4" s="1"/>
  <c r="G289" i="4"/>
  <c r="M285" i="4"/>
  <c r="M289" i="4" s="1"/>
  <c r="R10" i="6" s="1"/>
  <c r="I28" i="4"/>
  <c r="I28" i="5"/>
  <c r="I36" i="5"/>
  <c r="L35" i="5"/>
  <c r="I35" i="5"/>
  <c r="G34" i="5"/>
  <c r="I34" i="5" s="1"/>
  <c r="G33" i="5"/>
  <c r="L33" i="5" s="1"/>
  <c r="G32" i="5"/>
  <c r="K32" i="5" s="1"/>
  <c r="I31" i="5"/>
  <c r="I30" i="5"/>
  <c r="I29" i="5"/>
  <c r="I27" i="5"/>
  <c r="I26" i="5"/>
  <c r="I25" i="5"/>
  <c r="I24" i="5"/>
  <c r="F24" i="5"/>
  <c r="I23" i="5"/>
  <c r="F23" i="5"/>
  <c r="I22" i="5"/>
  <c r="I20" i="5"/>
  <c r="I19" i="5"/>
  <c r="I18" i="5"/>
  <c r="F14" i="5"/>
  <c r="F13" i="5"/>
  <c r="I13" i="5" s="1"/>
  <c r="F12" i="5"/>
  <c r="I12" i="5" s="1"/>
  <c r="F11" i="5"/>
  <c r="I11" i="5" s="1"/>
  <c r="F10" i="5"/>
  <c r="I10" i="5" s="1"/>
  <c r="F9" i="5"/>
  <c r="I9" i="5" s="1"/>
  <c r="J1558" i="4" l="1"/>
  <c r="M49" i="6"/>
  <c r="N49" i="6" s="1"/>
  <c r="M10" i="6"/>
  <c r="N10" i="6" s="1"/>
  <c r="J289" i="4"/>
  <c r="H21" i="5"/>
  <c r="I21" i="5" s="1"/>
  <c r="I33" i="5"/>
  <c r="M34" i="5"/>
  <c r="I32" i="5"/>
  <c r="I37" i="5" s="1"/>
  <c r="G38" i="5"/>
  <c r="F24" i="4"/>
  <c r="G24" i="4" s="1"/>
  <c r="I24" i="4" s="1"/>
  <c r="F23" i="4"/>
  <c r="G23" i="4" s="1"/>
  <c r="I25" i="4"/>
  <c r="I26" i="4"/>
  <c r="I27" i="4"/>
  <c r="F9" i="4"/>
  <c r="I9" i="4" s="1"/>
  <c r="F10" i="4"/>
  <c r="I10" i="4" s="1"/>
  <c r="F11" i="4"/>
  <c r="I11" i="4" s="1"/>
  <c r="F12" i="4"/>
  <c r="I12" i="4" s="1"/>
  <c r="F13" i="4"/>
  <c r="I13" i="4" s="1"/>
  <c r="F14" i="4"/>
  <c r="I14" i="4" s="1"/>
  <c r="I18" i="4"/>
  <c r="I19" i="4"/>
  <c r="I20" i="4"/>
  <c r="I22" i="4"/>
  <c r="I29" i="4"/>
  <c r="I30" i="4"/>
  <c r="I31" i="4"/>
  <c r="I34" i="4"/>
  <c r="I35" i="4"/>
  <c r="I36" i="4"/>
  <c r="L35" i="4"/>
  <c r="G32" i="4" l="1"/>
  <c r="K32" i="4" s="1"/>
  <c r="K38" i="4" s="1"/>
  <c r="P3" i="6" s="1"/>
  <c r="P107" i="6" s="1"/>
  <c r="I23" i="4"/>
  <c r="H21" i="4"/>
  <c r="I21" i="4" s="1"/>
  <c r="M34" i="4"/>
  <c r="L33" i="4"/>
  <c r="I33" i="4"/>
  <c r="I38" i="5"/>
  <c r="J38" i="5" s="1"/>
  <c r="G38" i="4" l="1"/>
  <c r="I32" i="4"/>
  <c r="H37" i="4" s="1"/>
  <c r="I37" i="4" s="1"/>
  <c r="I38" i="4" s="1"/>
  <c r="M38" i="4"/>
  <c r="R3" i="6" s="1"/>
  <c r="R107" i="6" s="1"/>
  <c r="L38" i="4"/>
  <c r="Q3" i="6" s="1"/>
  <c r="Q107" i="6" s="1"/>
  <c r="J38" i="4" l="1"/>
  <c r="M3" i="6"/>
  <c r="N3" i="6" s="1"/>
  <c r="N107" i="6" s="1"/>
</calcChain>
</file>

<file path=xl/sharedStrings.xml><?xml version="1.0" encoding="utf-8"?>
<sst xmlns="http://schemas.openxmlformats.org/spreadsheetml/2006/main" count="14424" uniqueCount="1332">
  <si>
    <t>JOB No</t>
  </si>
  <si>
    <t>SITE</t>
  </si>
  <si>
    <t>CONTRACTOR</t>
  </si>
  <si>
    <t>PART</t>
  </si>
  <si>
    <t>MATERIAL</t>
  </si>
  <si>
    <t>SECTION</t>
  </si>
  <si>
    <t>No / LM</t>
  </si>
  <si>
    <t>RATE</t>
  </si>
  <si>
    <t>COST</t>
  </si>
  <si>
    <t>ITEM</t>
  </si>
  <si>
    <t>TOTAL EACH</t>
  </si>
  <si>
    <t>FIXINGS</t>
  </si>
  <si>
    <t>DELIVERY</t>
  </si>
  <si>
    <t>LABOUR</t>
  </si>
  <si>
    <t>MS</t>
  </si>
  <si>
    <t>JS</t>
  </si>
  <si>
    <t>PS</t>
  </si>
  <si>
    <t>PACK</t>
  </si>
  <si>
    <t>ms hours</t>
  </si>
  <si>
    <t>js hours</t>
  </si>
  <si>
    <t>ps hours</t>
  </si>
  <si>
    <t>LABOUR TOTALS</t>
  </si>
  <si>
    <t>Nr units</t>
  </si>
  <si>
    <t>AREA</t>
  </si>
  <si>
    <t>TIMBER</t>
  </si>
  <si>
    <t>SHEETS</t>
  </si>
  <si>
    <t>% FOR JMS</t>
  </si>
  <si>
    <t>FINISH</t>
  </si>
  <si>
    <t>ITEMS FOR 10%</t>
  </si>
  <si>
    <t>PAR</t>
  </si>
  <si>
    <t>CUT PANELS</t>
  </si>
  <si>
    <t>JMS REF</t>
  </si>
  <si>
    <t>BofQ ref</t>
  </si>
  <si>
    <t>Nr</t>
  </si>
  <si>
    <t>Drawing</t>
  </si>
  <si>
    <t>Cost each</t>
  </si>
  <si>
    <t>Total cost</t>
  </si>
  <si>
    <t>Notes</t>
  </si>
  <si>
    <t>Item</t>
  </si>
  <si>
    <t>NO MARK UP ITEMS</t>
  </si>
  <si>
    <t>JMS Specialist Joinery Ltd</t>
  </si>
  <si>
    <t xml:space="preserve">Schedule of Tender RFI'S - </t>
  </si>
  <si>
    <t>No</t>
  </si>
  <si>
    <t xml:space="preserve"> Ref</t>
  </si>
  <si>
    <t>Question</t>
  </si>
  <si>
    <t>Date</t>
  </si>
  <si>
    <t>Answer</t>
  </si>
  <si>
    <t>TRFI 001</t>
  </si>
  <si>
    <t>TRFI 002</t>
  </si>
  <si>
    <t>TRFI 003</t>
  </si>
  <si>
    <t>TRFI 004</t>
  </si>
  <si>
    <t>TRFI 005</t>
  </si>
  <si>
    <t>Details</t>
  </si>
  <si>
    <t>Size</t>
  </si>
  <si>
    <t>Stone</t>
  </si>
  <si>
    <t>Glass</t>
  </si>
  <si>
    <t>Metal</t>
  </si>
  <si>
    <t>Fabric</t>
  </si>
  <si>
    <t>Veneer</t>
  </si>
  <si>
    <t>Laminate</t>
  </si>
  <si>
    <t>JOINT</t>
  </si>
  <si>
    <t>HOURS</t>
  </si>
  <si>
    <t>TOTAL</t>
  </si>
  <si>
    <t>FRAME</t>
  </si>
  <si>
    <t>NOTES</t>
  </si>
  <si>
    <t>WIDTH</t>
  </si>
  <si>
    <t>LAMINATE SCHEDULE</t>
  </si>
  <si>
    <t>QTY</t>
  </si>
  <si>
    <t xml:space="preserve"> LENGTH</t>
  </si>
  <si>
    <t>CORE</t>
  </si>
  <si>
    <t>No LIPS</t>
  </si>
  <si>
    <t>LIP FIRST OR SECOND</t>
  </si>
  <si>
    <t>FACE LAMINATE</t>
  </si>
  <si>
    <t>REAR LAMINATE</t>
  </si>
  <si>
    <t>PRICE EACH</t>
  </si>
  <si>
    <t>LIP MATERIAL</t>
  </si>
  <si>
    <t>VENEER SCHEDULE</t>
  </si>
  <si>
    <t>PANEL INFORMATION</t>
  </si>
  <si>
    <t>LIPPING INFORMATION</t>
  </si>
  <si>
    <t>VENEER TYPE</t>
  </si>
  <si>
    <t>PANEL TYPE</t>
  </si>
  <si>
    <t>GRAIN LENGTH</t>
  </si>
  <si>
    <t>THK</t>
  </si>
  <si>
    <t>BOOK
MATCH</t>
  </si>
  <si>
    <t>LIPPING
MATERIAL</t>
  </si>
  <si>
    <t>CONCEALED/EXPOSED</t>
  </si>
  <si>
    <t>LIP THK
1</t>
  </si>
  <si>
    <t>LIP THK
2</t>
  </si>
  <si>
    <t>LIP THK
3</t>
  </si>
  <si>
    <t>LIP THK
4</t>
  </si>
  <si>
    <t>FACE
VENEER</t>
  </si>
  <si>
    <t>REAR
VENEER</t>
  </si>
  <si>
    <t>CORE MATERIAL</t>
  </si>
  <si>
    <t xml:space="preserve">ITEM </t>
  </si>
  <si>
    <t>COST EACH</t>
  </si>
  <si>
    <t>TOTAL COST</t>
  </si>
  <si>
    <t>6881/1</t>
  </si>
  <si>
    <t>6881/2</t>
  </si>
  <si>
    <t>6881/3</t>
  </si>
  <si>
    <t>6881/4</t>
  </si>
  <si>
    <t>6881/5</t>
  </si>
  <si>
    <t>6881/6</t>
  </si>
  <si>
    <t>6881/7</t>
  </si>
  <si>
    <t>6881/8</t>
  </si>
  <si>
    <t>6881/9</t>
  </si>
  <si>
    <t>6881/10</t>
  </si>
  <si>
    <t>6881/11</t>
  </si>
  <si>
    <t>6881/12</t>
  </si>
  <si>
    <t>6881/13</t>
  </si>
  <si>
    <t>6881/14</t>
  </si>
  <si>
    <t>6881/15</t>
  </si>
  <si>
    <t>6881/16</t>
  </si>
  <si>
    <t>6881/17</t>
  </si>
  <si>
    <t>6881/18</t>
  </si>
  <si>
    <t>6881/19</t>
  </si>
  <si>
    <t>6881/20</t>
  </si>
  <si>
    <t>6881/21</t>
  </si>
  <si>
    <t>6881/22</t>
  </si>
  <si>
    <t>6881/23</t>
  </si>
  <si>
    <t>6881/24</t>
  </si>
  <si>
    <t>6881/25</t>
  </si>
  <si>
    <t>6881/26</t>
  </si>
  <si>
    <t>6881/27</t>
  </si>
  <si>
    <t>6881/28</t>
  </si>
  <si>
    <t>6881/29</t>
  </si>
  <si>
    <t>6881/30</t>
  </si>
  <si>
    <t>6881/31</t>
  </si>
  <si>
    <t>6881/32</t>
  </si>
  <si>
    <t>6881/33</t>
  </si>
  <si>
    <t>6881/34</t>
  </si>
  <si>
    <t>6881/35</t>
  </si>
  <si>
    <t>6881/36</t>
  </si>
  <si>
    <t>6881/37</t>
  </si>
  <si>
    <t>6881/38</t>
  </si>
  <si>
    <t>6881/39</t>
  </si>
  <si>
    <t>6881/40</t>
  </si>
  <si>
    <t>6881/41</t>
  </si>
  <si>
    <t>6881/42</t>
  </si>
  <si>
    <t>6881/43</t>
  </si>
  <si>
    <t>6881/44</t>
  </si>
  <si>
    <t>6881/45</t>
  </si>
  <si>
    <t>6881/46</t>
  </si>
  <si>
    <t>6881/47</t>
  </si>
  <si>
    <t>6881/48</t>
  </si>
  <si>
    <t>6881/49</t>
  </si>
  <si>
    <t>6881/50</t>
  </si>
  <si>
    <t>6881/51</t>
  </si>
  <si>
    <t>6881/52</t>
  </si>
  <si>
    <t>6881/53</t>
  </si>
  <si>
    <t>6881/54</t>
  </si>
  <si>
    <t>6881/55</t>
  </si>
  <si>
    <t>6881/56</t>
  </si>
  <si>
    <t>6881/57</t>
  </si>
  <si>
    <t>6881/58</t>
  </si>
  <si>
    <t>6881/59</t>
  </si>
  <si>
    <t>6881/60</t>
  </si>
  <si>
    <t>6881/61</t>
  </si>
  <si>
    <t>6881/62</t>
  </si>
  <si>
    <t>6881/63</t>
  </si>
  <si>
    <t>6881/64</t>
  </si>
  <si>
    <t>6881/65</t>
  </si>
  <si>
    <t>6881/66</t>
  </si>
  <si>
    <t>6881/67</t>
  </si>
  <si>
    <t>6881/68</t>
  </si>
  <si>
    <t>6881/69</t>
  </si>
  <si>
    <t>6881/70</t>
  </si>
  <si>
    <t>6881/71</t>
  </si>
  <si>
    <t>6881/72</t>
  </si>
  <si>
    <t>6881/73</t>
  </si>
  <si>
    <t>6881/74</t>
  </si>
  <si>
    <t>6881/75</t>
  </si>
  <si>
    <t>6881/76</t>
  </si>
  <si>
    <t>6881/77</t>
  </si>
  <si>
    <t>6881/78</t>
  </si>
  <si>
    <t>6881/79</t>
  </si>
  <si>
    <t>6881/80</t>
  </si>
  <si>
    <t>6881/81</t>
  </si>
  <si>
    <t>6881/82</t>
  </si>
  <si>
    <t>6881/83</t>
  </si>
  <si>
    <t>6881/84</t>
  </si>
  <si>
    <t>6881/85</t>
  </si>
  <si>
    <t>6881/86</t>
  </si>
  <si>
    <t>6881/87</t>
  </si>
  <si>
    <t>6881/88</t>
  </si>
  <si>
    <t>6881/89</t>
  </si>
  <si>
    <t>6881/90</t>
  </si>
  <si>
    <t>6881/91</t>
  </si>
  <si>
    <t>6881/92</t>
  </si>
  <si>
    <t>6881/93</t>
  </si>
  <si>
    <t>6881/94</t>
  </si>
  <si>
    <t>6881/95</t>
  </si>
  <si>
    <t>6881/96</t>
  </si>
  <si>
    <t>6881/97</t>
  </si>
  <si>
    <t>6881/98</t>
  </si>
  <si>
    <t>6881/99</t>
  </si>
  <si>
    <t>2D Sample</t>
  </si>
  <si>
    <t>3D Sample</t>
  </si>
  <si>
    <t>BACK BOARD</t>
  </si>
  <si>
    <t>FACE BOARD</t>
  </si>
  <si>
    <t>6mm MDF</t>
  </si>
  <si>
    <t>CNC</t>
  </si>
  <si>
    <t>12mm MDF</t>
  </si>
  <si>
    <t>30mm MDF</t>
  </si>
  <si>
    <t>6mm MDF bonded to 6mm MDF backing</t>
  </si>
  <si>
    <t xml:space="preserve">30mm MDF bonded to 12mm MDF backing </t>
  </si>
  <si>
    <t>1069-FA-60-T1</t>
  </si>
  <si>
    <t>1069-FA-70-T1</t>
  </si>
  <si>
    <t>900mm X 500mm</t>
  </si>
  <si>
    <t>Frames</t>
  </si>
  <si>
    <t>Spec</t>
  </si>
  <si>
    <t>L20</t>
  </si>
  <si>
    <t>As schedule</t>
  </si>
  <si>
    <t>1069-25-T3</t>
  </si>
  <si>
    <t>All as attached schedule</t>
  </si>
  <si>
    <r>
      <rPr>
        <b/>
        <sz val="12.5"/>
        <rFont val="Trebuchet MS"/>
        <family val="2"/>
      </rPr>
      <t>1069_25 Cannon Street  -  Door Schedule</t>
    </r>
  </si>
  <si>
    <r>
      <rPr>
        <b/>
        <sz val="8"/>
        <rFont val="Trebuchet MS"/>
        <family val="2"/>
      </rPr>
      <t>Job Name</t>
    </r>
  </si>
  <si>
    <r>
      <rPr>
        <sz val="8"/>
        <rFont val="Calibri"/>
        <family val="2"/>
      </rPr>
      <t>25 CANNON STREET</t>
    </r>
  </si>
  <si>
    <r>
      <rPr>
        <b/>
        <sz val="8"/>
        <rFont val="Trebuchet MS"/>
        <family val="2"/>
      </rPr>
      <t>Job No.</t>
    </r>
  </si>
  <si>
    <r>
      <rPr>
        <b/>
        <sz val="8"/>
        <rFont val="Trebuchet MS"/>
        <family val="2"/>
      </rPr>
      <t>Date</t>
    </r>
  </si>
  <si>
    <r>
      <rPr>
        <b/>
        <sz val="8"/>
        <rFont val="Trebuchet MS"/>
        <family val="2"/>
      </rPr>
      <t>Revision</t>
    </r>
  </si>
  <si>
    <r>
      <rPr>
        <b/>
        <sz val="8"/>
        <rFont val="Trebuchet MS"/>
        <family val="2"/>
      </rPr>
      <t>Reason for Issue</t>
    </r>
  </si>
  <si>
    <r>
      <rPr>
        <b/>
        <sz val="8"/>
        <rFont val="Trebuchet MS"/>
        <family val="2"/>
      </rPr>
      <t>Notes</t>
    </r>
  </si>
  <si>
    <r>
      <rPr>
        <b/>
        <sz val="7.5"/>
        <rFont val="Trebuchet MS"/>
        <family val="2"/>
      </rPr>
      <t>Key:</t>
    </r>
  </si>
  <si>
    <r>
      <rPr>
        <sz val="8"/>
        <rFont val="Calibri"/>
        <family val="2"/>
      </rPr>
      <t xml:space="preserve">18/04/2019
</t>
    </r>
    <r>
      <rPr>
        <sz val="8"/>
        <rFont val="Calibri"/>
        <family val="2"/>
      </rPr>
      <t xml:space="preserve">05/06/2019
</t>
    </r>
    <r>
      <rPr>
        <sz val="8"/>
        <rFont val="Calibri"/>
        <family val="2"/>
      </rPr>
      <t xml:space="preserve">14/06/2019
</t>
    </r>
    <r>
      <rPr>
        <sz val="8"/>
        <color rgb="FFFF0000"/>
        <rFont val="Calibri"/>
        <family val="2"/>
      </rPr>
      <t>30/07/2019</t>
    </r>
  </si>
  <si>
    <r>
      <rPr>
        <sz val="8"/>
        <rFont val="Calibri"/>
        <family val="2"/>
      </rPr>
      <t xml:space="preserve">Draft T1 T2 </t>
    </r>
    <r>
      <rPr>
        <sz val="8"/>
        <color rgb="FFFF0000"/>
        <rFont val="Calibri"/>
        <family val="2"/>
      </rPr>
      <t>T3</t>
    </r>
  </si>
  <si>
    <r>
      <rPr>
        <sz val="8"/>
        <rFont val="Calibri"/>
        <family val="2"/>
      </rPr>
      <t xml:space="preserve">For Information Stage 4 Issue
</t>
    </r>
    <r>
      <rPr>
        <sz val="8"/>
        <rFont val="Calibri"/>
        <family val="2"/>
      </rPr>
      <t xml:space="preserve">Stage 4 Issue Revised </t>
    </r>
    <r>
      <rPr>
        <sz val="8"/>
        <color rgb="FFFF0000"/>
        <rFont val="Calibri"/>
        <family val="2"/>
      </rPr>
      <t>Stage 4 Issue Revised</t>
    </r>
  </si>
  <si>
    <r>
      <rPr>
        <sz val="8"/>
        <rFont val="Calibri"/>
        <family val="2"/>
      </rPr>
      <t xml:space="preserve">Refer to NBS L20 and DD &amp; DT Series drawings. See 3v Schedule for Ironmongery.
</t>
    </r>
    <r>
      <rPr>
        <sz val="8"/>
        <rFont val="Calibri"/>
        <family val="2"/>
      </rPr>
      <t xml:space="preserve">Revisions since last issue indicated in </t>
    </r>
    <r>
      <rPr>
        <sz val="8"/>
        <color rgb="FFFF0000"/>
        <rFont val="Calibri"/>
        <family val="2"/>
      </rPr>
      <t>red text</t>
    </r>
  </si>
  <si>
    <r>
      <rPr>
        <sz val="6.5"/>
        <rFont val="Calibri"/>
        <family val="2"/>
      </rPr>
      <t xml:space="preserve">Timber veneer finish Painted finish
</t>
    </r>
    <r>
      <rPr>
        <sz val="6.5"/>
        <rFont val="Calibri"/>
        <family val="2"/>
      </rPr>
      <t xml:space="preserve">Risers / concealed frame Shower Room doors Glazed doors
</t>
    </r>
    <r>
      <rPr>
        <sz val="6.5"/>
        <rFont val="Calibri"/>
        <family val="2"/>
      </rPr>
      <t xml:space="preserve">WC Cubicle doors
</t>
    </r>
    <r>
      <rPr>
        <sz val="6.5"/>
        <rFont val="Calibri"/>
        <family val="2"/>
      </rPr>
      <t>External doors</t>
    </r>
  </si>
  <si>
    <r>
      <rPr>
        <sz val="9"/>
        <rFont val="Calibri"/>
        <family val="2"/>
      </rPr>
      <t xml:space="preserve">Studio 4.04, The Tea Building
</t>
    </r>
    <r>
      <rPr>
        <sz val="9"/>
        <rFont val="Calibri"/>
        <family val="2"/>
      </rPr>
      <t xml:space="preserve">56 Shoreditch High Street, London E1 6JJ Tel: 020 7033 9913
</t>
    </r>
    <r>
      <rPr>
        <sz val="9"/>
        <rFont val="Calibri"/>
        <family val="2"/>
      </rPr>
      <t>www.buckleygrayyeoman.com</t>
    </r>
  </si>
  <si>
    <r>
      <rPr>
        <b/>
        <sz val="6.5"/>
        <rFont val="Trebuchet MS"/>
        <family val="2"/>
      </rPr>
      <t>DOOR NO.</t>
    </r>
  </si>
  <si>
    <r>
      <rPr>
        <b/>
        <sz val="6.5"/>
        <rFont val="Trebuchet MS"/>
        <family val="2"/>
      </rPr>
      <t>DOOR TYPE</t>
    </r>
  </si>
  <si>
    <r>
      <rPr>
        <b/>
        <sz val="6.5"/>
        <rFont val="Trebuchet MS"/>
        <family val="2"/>
      </rPr>
      <t>LOCATION</t>
    </r>
  </si>
  <si>
    <r>
      <rPr>
        <b/>
        <sz val="6.5"/>
        <rFont val="Trebuchet MS"/>
        <family val="2"/>
      </rPr>
      <t xml:space="preserve">STRUCTURAL OPENING
</t>
    </r>
    <r>
      <rPr>
        <b/>
        <sz val="6.5"/>
        <rFont val="Trebuchet MS"/>
        <family val="2"/>
      </rPr>
      <t xml:space="preserve">W x H (mm) </t>
    </r>
    <r>
      <rPr>
        <b/>
        <sz val="6.5"/>
        <color rgb="FFFF0000"/>
        <rFont val="Trebuchet MS"/>
        <family val="2"/>
      </rPr>
      <t xml:space="preserve">(Frame sizes where noted
</t>
    </r>
    <r>
      <rPr>
        <b/>
        <sz val="6.5"/>
        <color rgb="FFFF0000"/>
        <rFont val="Trebuchet MS"/>
        <family val="2"/>
      </rPr>
      <t xml:space="preserve">for external doors.
</t>
    </r>
    <r>
      <rPr>
        <b/>
        <sz val="6.5"/>
        <color rgb="FFFF0000"/>
        <rFont val="Trebuchet MS"/>
        <family val="2"/>
      </rPr>
      <t xml:space="preserve">Sizes for </t>
    </r>
    <r>
      <rPr>
        <b/>
        <u/>
        <sz val="6.5"/>
        <color rgb="FFFF0000"/>
        <rFont val="Trebuchet MS"/>
        <family val="2"/>
      </rPr>
      <t>door</t>
    </r>
    <r>
      <rPr>
        <b/>
        <sz val="6.5"/>
        <color rgb="FFFF0000"/>
        <rFont val="Trebuchet MS"/>
        <family val="2"/>
      </rPr>
      <t xml:space="preserve"> frame only)</t>
    </r>
  </si>
  <si>
    <r>
      <rPr>
        <b/>
        <sz val="6.5"/>
        <rFont val="Trebuchet MS"/>
        <family val="2"/>
      </rPr>
      <t xml:space="preserve">THICKNESS
</t>
    </r>
    <r>
      <rPr>
        <b/>
        <sz val="6.5"/>
        <rFont val="Trebuchet MS"/>
        <family val="2"/>
      </rPr>
      <t>(mm)</t>
    </r>
  </si>
  <si>
    <r>
      <rPr>
        <b/>
        <sz val="6.5"/>
        <rFont val="Trebuchet MS"/>
        <family val="2"/>
      </rPr>
      <t>SINGLE DOOR, UNLESS NOTED "D"</t>
    </r>
  </si>
  <si>
    <r>
      <rPr>
        <b/>
        <sz val="6.5"/>
        <rFont val="Trebuchet MS"/>
        <family val="2"/>
      </rPr>
      <t>FRAME FINISH</t>
    </r>
  </si>
  <si>
    <r>
      <rPr>
        <b/>
        <sz val="6.5"/>
        <rFont val="Trebuchet MS"/>
        <family val="2"/>
      </rPr>
      <t>LEAF FINISH</t>
    </r>
  </si>
  <si>
    <r>
      <rPr>
        <b/>
        <sz val="6.5"/>
        <rFont val="Trebuchet MS"/>
        <family val="2"/>
      </rPr>
      <t>VISION PANEL</t>
    </r>
  </si>
  <si>
    <r>
      <rPr>
        <b/>
        <sz val="6.5"/>
        <rFont val="Trebuchet MS"/>
        <family val="2"/>
      </rPr>
      <t>FIRE RATING</t>
    </r>
  </si>
  <si>
    <r>
      <rPr>
        <b/>
        <sz val="6.5"/>
        <rFont val="Trebuchet MS"/>
        <family val="2"/>
      </rPr>
      <t>ACCESS CONTROL SYSTEM</t>
    </r>
  </si>
  <si>
    <r>
      <rPr>
        <b/>
        <sz val="6.5"/>
        <rFont val="Trebuchet MS"/>
        <family val="2"/>
      </rPr>
      <t>NOTES</t>
    </r>
  </si>
  <si>
    <t>Frame cost</t>
  </si>
  <si>
    <t>JMS Notes</t>
  </si>
  <si>
    <t>A1</t>
  </si>
  <si>
    <t>NFR</t>
  </si>
  <si>
    <t>STOP</t>
  </si>
  <si>
    <t>WALNUT</t>
  </si>
  <si>
    <t>2ND MS</t>
  </si>
  <si>
    <t>INT SEALS</t>
  </si>
  <si>
    <t>DB.01</t>
  </si>
  <si>
    <t>A3</t>
  </si>
  <si>
    <t>Basement Central Corridor.</t>
  </si>
  <si>
    <t>1010 x 2300</t>
  </si>
  <si>
    <t>D</t>
  </si>
  <si>
    <t>Timber Veneer</t>
  </si>
  <si>
    <t>VP</t>
  </si>
  <si>
    <t>FD60s</t>
  </si>
  <si>
    <t>AC</t>
  </si>
  <si>
    <t>DB.02</t>
  </si>
  <si>
    <t>Lift Lobby to Security Room.</t>
  </si>
  <si>
    <t>DB.03</t>
  </si>
  <si>
    <t>Lift Lobby to Stair 2</t>
  </si>
  <si>
    <t>1233 x 2300</t>
  </si>
  <si>
    <t>DB.04</t>
  </si>
  <si>
    <t>BOH Corridor to Lift Lobby</t>
  </si>
  <si>
    <t>1130 x 2300</t>
  </si>
  <si>
    <t>DB.05</t>
  </si>
  <si>
    <t>B1</t>
  </si>
  <si>
    <t>Irrigation Room Lobby</t>
  </si>
  <si>
    <t>895 x 2300</t>
  </si>
  <si>
    <t>Painted Finish</t>
  </si>
  <si>
    <t>DB.06</t>
  </si>
  <si>
    <t>Irrigation Room</t>
  </si>
  <si>
    <t>DB.07</t>
  </si>
  <si>
    <t>Water Cylinder Room</t>
  </si>
  <si>
    <t>DB.08</t>
  </si>
  <si>
    <t>B5</t>
  </si>
  <si>
    <t>Bin Storage to Lobby</t>
  </si>
  <si>
    <t>1665 x 2300</t>
  </si>
  <si>
    <t>DB.09</t>
  </si>
  <si>
    <t>Goopds Lift Lobby to BOH</t>
  </si>
  <si>
    <t>2020x 2300</t>
  </si>
  <si>
    <t>DB.10</t>
  </si>
  <si>
    <t>BOH to Bicycle Store</t>
  </si>
  <si>
    <t>2020 x 2300</t>
  </si>
  <si>
    <t>DB.11</t>
  </si>
  <si>
    <t>Comms Intake Room</t>
  </si>
  <si>
    <t>1060 x 2300</t>
  </si>
  <si>
    <t>DB.12</t>
  </si>
  <si>
    <t>B2</t>
  </si>
  <si>
    <t>Ventilation Room</t>
  </si>
  <si>
    <t>DB.13</t>
  </si>
  <si>
    <t>Plant Room</t>
  </si>
  <si>
    <t>DB.14</t>
  </si>
  <si>
    <t>Bicycle Lift Lobby to Corridor</t>
  </si>
  <si>
    <t>DB.15</t>
  </si>
  <si>
    <t>DB.16</t>
  </si>
  <si>
    <t>Future Tenant's Room</t>
  </si>
  <si>
    <t>DB.17</t>
  </si>
  <si>
    <t>Water Tank Room</t>
  </si>
  <si>
    <t>DB.18</t>
  </si>
  <si>
    <t>Store Room</t>
  </si>
  <si>
    <t>910 x 2300</t>
  </si>
  <si>
    <t>DB.19</t>
  </si>
  <si>
    <t>BOH Corridor</t>
  </si>
  <si>
    <t>DB.20</t>
  </si>
  <si>
    <t>OMITTED</t>
  </si>
  <si>
    <t>DB.21</t>
  </si>
  <si>
    <t>Sprinkler Room</t>
  </si>
  <si>
    <t>DB.22</t>
  </si>
  <si>
    <t>Chillers Room</t>
  </si>
  <si>
    <t>DB.23</t>
  </si>
  <si>
    <t>LS Switch Room</t>
  </si>
  <si>
    <t>DB.24</t>
  </si>
  <si>
    <t>Tenant's Future LV Room</t>
  </si>
  <si>
    <t>DB.25</t>
  </si>
  <si>
    <t>Life Safety Generator</t>
  </si>
  <si>
    <t>DB.26</t>
  </si>
  <si>
    <t>Bulk Fuel Oil Store</t>
  </si>
  <si>
    <t>DB.27</t>
  </si>
  <si>
    <t>LV Package Substation</t>
  </si>
  <si>
    <t>DB.28</t>
  </si>
  <si>
    <t>Fire Escape Corridor, South</t>
  </si>
  <si>
    <t>DB.29</t>
  </si>
  <si>
    <t>Fire Escape Corridor, North</t>
  </si>
  <si>
    <t>DB.30</t>
  </si>
  <si>
    <t>A2</t>
  </si>
  <si>
    <t>Corridor to EOT Area</t>
  </si>
  <si>
    <t>DB.31</t>
  </si>
  <si>
    <t>A5</t>
  </si>
  <si>
    <t>Accessible Shower Room</t>
  </si>
  <si>
    <t>DB.32</t>
  </si>
  <si>
    <t>Drying Room 2</t>
  </si>
  <si>
    <t>DB.33</t>
  </si>
  <si>
    <t>Male Changing Entrance</t>
  </si>
  <si>
    <t>DB.34</t>
  </si>
  <si>
    <t>Drying Room 1</t>
  </si>
  <si>
    <t>DB.35</t>
  </si>
  <si>
    <t>Female Changing Entrance</t>
  </si>
  <si>
    <t>DB.36</t>
  </si>
  <si>
    <t>Lobby to Female Changing</t>
  </si>
  <si>
    <t>DB.37</t>
  </si>
  <si>
    <t>Female WC</t>
  </si>
  <si>
    <t>820 x 2300</t>
  </si>
  <si>
    <t>DB.38</t>
  </si>
  <si>
    <t>DB.39</t>
  </si>
  <si>
    <t>F</t>
  </si>
  <si>
    <t>Shower, Female</t>
  </si>
  <si>
    <t>See drawing DD_13</t>
  </si>
  <si>
    <t>DB.40</t>
  </si>
  <si>
    <t>DB.41</t>
  </si>
  <si>
    <t>DB.42</t>
  </si>
  <si>
    <t>DB.43</t>
  </si>
  <si>
    <t>DB.44</t>
  </si>
  <si>
    <t>DB.45</t>
  </si>
  <si>
    <t>DB.46</t>
  </si>
  <si>
    <t>DB.47</t>
  </si>
  <si>
    <t>DB.48</t>
  </si>
  <si>
    <t>DB.49</t>
  </si>
  <si>
    <t>DB.50</t>
  </si>
  <si>
    <t>Lobby to Male Changing</t>
  </si>
  <si>
    <t>DB.51</t>
  </si>
  <si>
    <t>A4</t>
  </si>
  <si>
    <t>950 x 2300</t>
  </si>
  <si>
    <t>DB.52</t>
  </si>
  <si>
    <t>Male WC</t>
  </si>
  <si>
    <t>DB.53</t>
  </si>
  <si>
    <t>DB.54</t>
  </si>
  <si>
    <t>Shower, Male</t>
  </si>
  <si>
    <t>DB.55</t>
  </si>
  <si>
    <t>DB.56</t>
  </si>
  <si>
    <t>DB.57</t>
  </si>
  <si>
    <t>DB.58</t>
  </si>
  <si>
    <t>DB.59</t>
  </si>
  <si>
    <t>DB.60</t>
  </si>
  <si>
    <t>DB.61</t>
  </si>
  <si>
    <t>DB.62</t>
  </si>
  <si>
    <t>DB.63</t>
  </si>
  <si>
    <t>DB.64</t>
  </si>
  <si>
    <t>DB.65</t>
  </si>
  <si>
    <t>DB.66</t>
  </si>
  <si>
    <t>DB.67</t>
  </si>
  <si>
    <t>Central Corridor</t>
  </si>
  <si>
    <t>1860 x 2300</t>
  </si>
  <si>
    <t>DB.68</t>
  </si>
  <si>
    <t>Corridor to Stair</t>
  </si>
  <si>
    <t>DB.69</t>
  </si>
  <si>
    <t>Storage</t>
  </si>
  <si>
    <t>DB.70</t>
  </si>
  <si>
    <t>Unit to UKPN Corridor</t>
  </si>
  <si>
    <t>DB.71</t>
  </si>
  <si>
    <t>UKPN Spec</t>
  </si>
  <si>
    <t>UKPN SubStation to Corridor</t>
  </si>
  <si>
    <t>As per existing opening</t>
  </si>
  <si>
    <t>DB.72</t>
  </si>
  <si>
    <t>DB.73</t>
  </si>
  <si>
    <t>External Ventilation Riser</t>
  </si>
  <si>
    <t>970 x 2300</t>
  </si>
  <si>
    <t>DB.74</t>
  </si>
  <si>
    <t>G</t>
  </si>
  <si>
    <t>Dry Riser Cupb'd, BOH Lobby</t>
  </si>
  <si>
    <t>See drawing DD_14.</t>
  </si>
  <si>
    <t>EX-DB.01</t>
  </si>
  <si>
    <t>(External)</t>
  </si>
  <si>
    <t>UKPN Corridor</t>
  </si>
  <si>
    <t>(External door)</t>
  </si>
  <si>
    <t>TBC</t>
  </si>
  <si>
    <t>EX-DB.02</t>
  </si>
  <si>
    <t>External Stair</t>
  </si>
  <si>
    <t>DG.01</t>
  </si>
  <si>
    <t>E2</t>
  </si>
  <si>
    <t>Reception to A1/B1 Unit</t>
  </si>
  <si>
    <t>See drawing DD_11.</t>
  </si>
  <si>
    <t>(Glazed door)</t>
  </si>
  <si>
    <t>PPC Metal Frame</t>
  </si>
  <si>
    <t>Glazed Door</t>
  </si>
  <si>
    <t>FD30s</t>
  </si>
  <si>
    <t>DG.02</t>
  </si>
  <si>
    <t>Lift Lobby to BOH Lobby</t>
  </si>
  <si>
    <t>See drawing DD_17.</t>
  </si>
  <si>
    <t>Bronze SS (to front)</t>
  </si>
  <si>
    <t>See drawing DD_17. (Also RE_34 &amp; 35).</t>
  </si>
  <si>
    <t>DG.03</t>
  </si>
  <si>
    <t>Lift Lobby to Store</t>
  </si>
  <si>
    <t>DG.04</t>
  </si>
  <si>
    <t>A1/B1 Unit to WC Lobby</t>
  </si>
  <si>
    <t>DG.05</t>
  </si>
  <si>
    <t>D2</t>
  </si>
  <si>
    <t>Riser to A1/B1 Unit</t>
  </si>
  <si>
    <t>1110 x 2000</t>
  </si>
  <si>
    <t>Factory-Painted Finish</t>
  </si>
  <si>
    <t>See drawing DD_06.</t>
  </si>
  <si>
    <t>DG.06</t>
  </si>
  <si>
    <t>DG.07</t>
  </si>
  <si>
    <t>DG.08</t>
  </si>
  <si>
    <t>Disabled WC</t>
  </si>
  <si>
    <t>1110 x 2300</t>
  </si>
  <si>
    <t>DG.09</t>
  </si>
  <si>
    <t>WC Lobby to WCs</t>
  </si>
  <si>
    <t>DG.10</t>
  </si>
  <si>
    <t>DG.11</t>
  </si>
  <si>
    <t>Riser to WCs</t>
  </si>
  <si>
    <t>DG.12</t>
  </si>
  <si>
    <t>1000 x 2000</t>
  </si>
  <si>
    <t>DG.13</t>
  </si>
  <si>
    <t>A1/B1 Unit to Bike Lift Lobby</t>
  </si>
  <si>
    <t>DG.14</t>
  </si>
  <si>
    <t>Service Yard to Bike Lift Lobby</t>
  </si>
  <si>
    <t>Additional protection required to door in Service Yard.</t>
  </si>
  <si>
    <t>DG.15</t>
  </si>
  <si>
    <t>Service Yard to Goods Lift Lobby</t>
  </si>
  <si>
    <t>1710 x 2300</t>
  </si>
  <si>
    <t>Additional protection required to door.  Double swing door.  See drawing DD_05.</t>
  </si>
  <si>
    <t>DG.16</t>
  </si>
  <si>
    <t>Service Yard to BOH Corridor</t>
  </si>
  <si>
    <t>DG.17</t>
  </si>
  <si>
    <t>BOH Lobby to BOH Corridor</t>
  </si>
  <si>
    <t>DG.18</t>
  </si>
  <si>
    <t>A1/A3/B1 Unit to BOH Lobby</t>
  </si>
  <si>
    <t>DG.19</t>
  </si>
  <si>
    <t>Riser to A1/A3/B1 Unit</t>
  </si>
  <si>
    <t>DG.20</t>
  </si>
  <si>
    <t>DG.21</t>
  </si>
  <si>
    <t>BOH Lobby to A1/A3/B1 Unit</t>
  </si>
  <si>
    <t>DG.22</t>
  </si>
  <si>
    <t>DG.23</t>
  </si>
  <si>
    <t>Riser to BOH Lobby</t>
  </si>
  <si>
    <t>DG.24</t>
  </si>
  <si>
    <t>DG.25</t>
  </si>
  <si>
    <t>DG.26</t>
  </si>
  <si>
    <t>DG.27</t>
  </si>
  <si>
    <t>Staircase 2 to BOH Lobby</t>
  </si>
  <si>
    <t>DG.28</t>
  </si>
  <si>
    <t>H</t>
  </si>
  <si>
    <t>Smoke Extract AOV</t>
  </si>
  <si>
    <t>See drawing DD_15.</t>
  </si>
  <si>
    <t>DG.29</t>
  </si>
  <si>
    <t>BOH Lobby to Service Corridor</t>
  </si>
  <si>
    <t>DG.30</t>
  </si>
  <si>
    <t>Service Corridor to BOH Room</t>
  </si>
  <si>
    <t>DG.31</t>
  </si>
  <si>
    <t>Store in BOH Room</t>
  </si>
  <si>
    <t>DG.32</t>
  </si>
  <si>
    <t>Café to BOH Room</t>
  </si>
  <si>
    <t>DG.33</t>
  </si>
  <si>
    <t>Café to WC Lobby</t>
  </si>
  <si>
    <t>DG.34</t>
  </si>
  <si>
    <t>Cupboard in WC Lobby</t>
  </si>
  <si>
    <t>670 x 2000</t>
  </si>
  <si>
    <t>DG.35</t>
  </si>
  <si>
    <t>Cupboard in Disabled WC</t>
  </si>
  <si>
    <t>DG.36</t>
  </si>
  <si>
    <t>DG.37</t>
  </si>
  <si>
    <t>Cafe WC</t>
  </si>
  <si>
    <t>DG.38</t>
  </si>
  <si>
    <t>(Screen)</t>
  </si>
  <si>
    <t>Café Screen</t>
  </si>
  <si>
    <t>See drawing RE_32.</t>
  </si>
  <si>
    <t>x</t>
  </si>
  <si>
    <t>Sliding</t>
  </si>
  <si>
    <t>Glazed panel</t>
  </si>
  <si>
    <t>DG.39</t>
  </si>
  <si>
    <t>DG.40</t>
  </si>
  <si>
    <t>DG.41</t>
  </si>
  <si>
    <t>DG.42</t>
  </si>
  <si>
    <t>(Special)</t>
  </si>
  <si>
    <t>Store behind Reception Desk</t>
  </si>
  <si>
    <t>See drawing RE_23.</t>
  </si>
  <si>
    <t>N/A</t>
  </si>
  <si>
    <t>To match wall panelling</t>
  </si>
  <si>
    <t>DG.43</t>
  </si>
  <si>
    <t>D1</t>
  </si>
  <si>
    <t>Front Entrance, Services Void</t>
  </si>
  <si>
    <t>670 x TBC</t>
  </si>
  <si>
    <t>See drawing DD_06.  Also RE_13</t>
  </si>
  <si>
    <t>DG.44</t>
  </si>
  <si>
    <t>DGWC.01</t>
  </si>
  <si>
    <t>n/a</t>
  </si>
  <si>
    <t>WC Cubicle</t>
  </si>
  <si>
    <t>WC Cubicle System</t>
  </si>
  <si>
    <t>To match timber veneer</t>
  </si>
  <si>
    <t>DGWC.02</t>
  </si>
  <si>
    <t>DGWC.03</t>
  </si>
  <si>
    <t>DGWC.04</t>
  </si>
  <si>
    <t>DGWC.05</t>
  </si>
  <si>
    <t>DGWC.06</t>
  </si>
  <si>
    <t>EX-DG.01</t>
  </si>
  <si>
    <t>Main Entrance, Revolving Doors</t>
  </si>
  <si>
    <t>Metal Frame</t>
  </si>
  <si>
    <t>See drawings FA_12 &amp; 13</t>
  </si>
  <si>
    <t>EX-DG.02</t>
  </si>
  <si>
    <t>Main Entrance, Pass Door</t>
  </si>
  <si>
    <t>EX-DG.03</t>
  </si>
  <si>
    <t>EX-DG.04</t>
  </si>
  <si>
    <t>Garden, A1/B1 Unit</t>
  </si>
  <si>
    <t>EX-DG.05</t>
  </si>
  <si>
    <t>Cannon Street, A1/B1 Unit</t>
  </si>
  <si>
    <t>EX-DG.06</t>
  </si>
  <si>
    <t>Garden, A1 Unit</t>
  </si>
  <si>
    <t>See drawings FA_20 &amp; 21</t>
  </si>
  <si>
    <t>EX-DG.07</t>
  </si>
  <si>
    <t>Watling Street, A1 Unit</t>
  </si>
  <si>
    <t>See drawing FA_22</t>
  </si>
  <si>
    <t>EX-DG.08</t>
  </si>
  <si>
    <t>Watling Street, A1/A3/B1 Unit</t>
  </si>
  <si>
    <t>See drawing FA_23</t>
  </si>
  <si>
    <t>EX-DG.09</t>
  </si>
  <si>
    <t>EX-DG.10</t>
  </si>
  <si>
    <t>Bread Street, BOH Lobby</t>
  </si>
  <si>
    <t>Metal Door</t>
  </si>
  <si>
    <t>See drawings FA_25 &amp; 26</t>
  </si>
  <si>
    <t>EX-DG.11</t>
  </si>
  <si>
    <t>Bread Street, Service Yard</t>
  </si>
  <si>
    <t>See drawings FA_27 &amp; 28</t>
  </si>
  <si>
    <t>EX-DG.12</t>
  </si>
  <si>
    <t>Bread Street, Cycle Entrance</t>
  </si>
  <si>
    <t>See drawing FA_29</t>
  </si>
  <si>
    <t>D1.01</t>
  </si>
  <si>
    <t>E1</t>
  </si>
  <si>
    <t>Lift Lobby to Office</t>
  </si>
  <si>
    <t>See drawing DD_10</t>
  </si>
  <si>
    <t>See drawing DD_10.</t>
  </si>
  <si>
    <t>D1.02</t>
  </si>
  <si>
    <t>D1.03</t>
  </si>
  <si>
    <t>Riser to Office, North Side</t>
  </si>
  <si>
    <t>Factory-Painted Finish, White</t>
  </si>
  <si>
    <t>D1.04</t>
  </si>
  <si>
    <t>D1.05</t>
  </si>
  <si>
    <t>D1.06</t>
  </si>
  <si>
    <t>D1.07</t>
  </si>
  <si>
    <t>Riser to Office, South Side</t>
  </si>
  <si>
    <t>D1.08</t>
  </si>
  <si>
    <t>D1.09</t>
  </si>
  <si>
    <t>D1.10</t>
  </si>
  <si>
    <t>Riser to Lift Lobby</t>
  </si>
  <si>
    <t>See drawing DD_06. (Also CO_30).</t>
  </si>
  <si>
    <t>D1.11</t>
  </si>
  <si>
    <t>D1.12</t>
  </si>
  <si>
    <t>D1.13</t>
  </si>
  <si>
    <t>A7</t>
  </si>
  <si>
    <t>Lift Lobby to WC Lobby</t>
  </si>
  <si>
    <t>1233 x 2700</t>
  </si>
  <si>
    <t>Door with over-panel.  See drawing DD_03. (Also CO_30 &amp; 31).</t>
  </si>
  <si>
    <t>D1.14</t>
  </si>
  <si>
    <t>See drawing DD_15. (Also CO_31).</t>
  </si>
  <si>
    <t>D1.15</t>
  </si>
  <si>
    <t>A8</t>
  </si>
  <si>
    <t>1110 x 2700</t>
  </si>
  <si>
    <t>Door with over-panel.  See drawing DD_03. (Also CO_31).</t>
  </si>
  <si>
    <t>D1.16</t>
  </si>
  <si>
    <t>Staircase 2</t>
  </si>
  <si>
    <t>D1.17</t>
  </si>
  <si>
    <t>WC, Male</t>
  </si>
  <si>
    <t>D1.18</t>
  </si>
  <si>
    <t>Dry Riser Cupboard</t>
  </si>
  <si>
    <t>See drawing DD_14.  (Also CO_31).</t>
  </si>
  <si>
    <t>D1.19</t>
  </si>
  <si>
    <t>Riser to WC, Male</t>
  </si>
  <si>
    <t>FD30</t>
  </si>
  <si>
    <t>D1.20</t>
  </si>
  <si>
    <t>1010 x 2700</t>
  </si>
  <si>
    <t>Door with over-panel.  See drawing DD_03. (Also CO_30 &amp; 32).</t>
  </si>
  <si>
    <t>D1.21</t>
  </si>
  <si>
    <t>Cleaner's Store to WC Lobby</t>
  </si>
  <si>
    <t>1100 x 2300</t>
  </si>
  <si>
    <t>See drawing DD_02.  (Also CO_32).</t>
  </si>
  <si>
    <t>D1.22</t>
  </si>
  <si>
    <t>D1.23</t>
  </si>
  <si>
    <t>WC, Female</t>
  </si>
  <si>
    <t>Door with over-panel.  See drawing DD_03. (Also CO_32).</t>
  </si>
  <si>
    <t>D1.24</t>
  </si>
  <si>
    <t>Riser to WC, Female</t>
  </si>
  <si>
    <t>D1.25</t>
  </si>
  <si>
    <t>D1.26</t>
  </si>
  <si>
    <t>Lift Lobby to Stair 1 Lobby</t>
  </si>
  <si>
    <t>D1.27</t>
  </si>
  <si>
    <t>See drawing DD_14. (Also CO_32).</t>
  </si>
  <si>
    <t>D1.28</t>
  </si>
  <si>
    <t>See drawing DD_15. (Also CO_32).</t>
  </si>
  <si>
    <t>D1.29</t>
  </si>
  <si>
    <t>Staircase 1</t>
  </si>
  <si>
    <t>D1WC.01</t>
  </si>
  <si>
    <t>D1WC.02</t>
  </si>
  <si>
    <t>D1WC.03</t>
  </si>
  <si>
    <t>D1WC.04</t>
  </si>
  <si>
    <t>D1WC.05</t>
  </si>
  <si>
    <t>D1WC.06</t>
  </si>
  <si>
    <t>D1WC.07</t>
  </si>
  <si>
    <t>D1WC.08</t>
  </si>
  <si>
    <t>D1WC.09</t>
  </si>
  <si>
    <t>D1WC.10</t>
  </si>
  <si>
    <t>D1WC.11</t>
  </si>
  <si>
    <t>D1WC.12</t>
  </si>
  <si>
    <t>D1WC.13</t>
  </si>
  <si>
    <t>D1WC.14</t>
  </si>
  <si>
    <t>D2.01</t>
  </si>
  <si>
    <t>D2.02</t>
  </si>
  <si>
    <t>D2.03</t>
  </si>
  <si>
    <t>D2.04</t>
  </si>
  <si>
    <t>D2.05</t>
  </si>
  <si>
    <t>D2.06</t>
  </si>
  <si>
    <t>D2.07</t>
  </si>
  <si>
    <t>D2.08</t>
  </si>
  <si>
    <t>D2.09</t>
  </si>
  <si>
    <t>D2.10</t>
  </si>
  <si>
    <t>D2.11</t>
  </si>
  <si>
    <t>D2.12</t>
  </si>
  <si>
    <t>D2.13</t>
  </si>
  <si>
    <t>D2.14</t>
  </si>
  <si>
    <t>D2.15</t>
  </si>
  <si>
    <t>D2.16</t>
  </si>
  <si>
    <t>D2.17</t>
  </si>
  <si>
    <t>D2.18</t>
  </si>
  <si>
    <t>D2.19</t>
  </si>
  <si>
    <t>D2.20</t>
  </si>
  <si>
    <t>D2.21</t>
  </si>
  <si>
    <t>D2.22</t>
  </si>
  <si>
    <t>D2.23</t>
  </si>
  <si>
    <t>D2.24</t>
  </si>
  <si>
    <t>D2.25</t>
  </si>
  <si>
    <t>D2.26</t>
  </si>
  <si>
    <t>D2.27</t>
  </si>
  <si>
    <t>D2.28</t>
  </si>
  <si>
    <t>D2.29</t>
  </si>
  <si>
    <t>D2WC.01</t>
  </si>
  <si>
    <t>D2WC.02</t>
  </si>
  <si>
    <t>D2WC.03</t>
  </si>
  <si>
    <t>D2WC.04</t>
  </si>
  <si>
    <t>D2WC.05</t>
  </si>
  <si>
    <t>D2WC.06</t>
  </si>
  <si>
    <t>D2WC.07</t>
  </si>
  <si>
    <t>D2WC.08</t>
  </si>
  <si>
    <t>D2WC.09</t>
  </si>
  <si>
    <t>D2WC.10</t>
  </si>
  <si>
    <t>D2WC.11</t>
  </si>
  <si>
    <t>D2WC.12</t>
  </si>
  <si>
    <t>D2WC.13</t>
  </si>
  <si>
    <t>D2WC.14</t>
  </si>
  <si>
    <t>D3.01</t>
  </si>
  <si>
    <t>D3.02</t>
  </si>
  <si>
    <t>D3.03</t>
  </si>
  <si>
    <t>D3.04</t>
  </si>
  <si>
    <t>D3.05</t>
  </si>
  <si>
    <t>D3.06</t>
  </si>
  <si>
    <t>D3.07</t>
  </si>
  <si>
    <t>D3.08</t>
  </si>
  <si>
    <t>D3.09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</si>
  <si>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</si>
  <si>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</si>
  <si>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</si>
  <si>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</si>
  <si>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</si>
  <si>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</si>
  <si>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</si>
  <si>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</si>
  <si>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</si>
  <si>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</si>
  <si>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D3.20</t>
  </si>
  <si>
    <t>D3.21</t>
  </si>
  <si>
    <t>D3.22</t>
  </si>
  <si>
    <t>D3.23</t>
  </si>
  <si>
    <t>D3.24</t>
  </si>
  <si>
    <t>D3.25</t>
  </si>
  <si>
    <t>D3.26</t>
  </si>
  <si>
    <t>D3.27</t>
  </si>
  <si>
    <t>D3.28</t>
  </si>
  <si>
    <t>D3.29</t>
  </si>
  <si>
    <t>D3WC.01</t>
  </si>
  <si>
    <t>D3WC.02</t>
  </si>
  <si>
    <t>D3WC.03</t>
  </si>
  <si>
    <t>D3WC.04</t>
  </si>
  <si>
    <t>D3WC.05</t>
  </si>
  <si>
    <t>D3WC.06</t>
  </si>
  <si>
    <t>D3WC.07</t>
  </si>
  <si>
    <t>D3WC.08</t>
  </si>
  <si>
    <t>D3WC.09</t>
  </si>
  <si>
    <t>D3WC.10</t>
  </si>
  <si>
    <t>D3WC.11</t>
  </si>
  <si>
    <t>D3WC.12</t>
  </si>
  <si>
    <t>D3WC.13</t>
  </si>
  <si>
    <t>D3WC.14</t>
  </si>
  <si>
    <t>D4.01</t>
  </si>
  <si>
    <t>D4.02</t>
  </si>
  <si>
    <t>D4.03</t>
  </si>
  <si>
    <t>D4.04</t>
  </si>
  <si>
    <t>D4.05</t>
  </si>
  <si>
    <t>D4.06</t>
  </si>
  <si>
    <t>D4.07</t>
  </si>
  <si>
    <t>D4.08</t>
  </si>
  <si>
    <t>D4.09</t>
  </si>
  <si>
    <t>D4.10</t>
  </si>
  <si>
    <t>D4.11</t>
  </si>
  <si>
    <t>D4.12</t>
  </si>
  <si>
    <t>D4.13</t>
  </si>
  <si>
    <t>D4.14</t>
  </si>
  <si>
    <t>D4.15</t>
  </si>
  <si>
    <t>D4.16</t>
  </si>
  <si>
    <t>D4.17</t>
  </si>
  <si>
    <t>D4.18</t>
  </si>
  <si>
    <t>D4.19</t>
  </si>
  <si>
    <t>D4.20</t>
  </si>
  <si>
    <t>D4.21</t>
  </si>
  <si>
    <t>D4.22</t>
  </si>
  <si>
    <t>D4.23</t>
  </si>
  <si>
    <t>D4.24</t>
  </si>
  <si>
    <t>D4.25</t>
  </si>
  <si>
    <t>D4.26</t>
  </si>
  <si>
    <t>D4.27</t>
  </si>
  <si>
    <t>D4.28</t>
  </si>
  <si>
    <t>D4.29</t>
  </si>
  <si>
    <t>D4WC.01</t>
  </si>
  <si>
    <t>D4WC.02</t>
  </si>
  <si>
    <t>D4WC.03</t>
  </si>
  <si>
    <t>D4WC.04</t>
  </si>
  <si>
    <t>D4WC.05</t>
  </si>
  <si>
    <t>D4WC.06</t>
  </si>
  <si>
    <t>D4WC.07</t>
  </si>
  <si>
    <t>D4WC.08</t>
  </si>
  <si>
    <t>D4WC.09</t>
  </si>
  <si>
    <t>D4WC.10</t>
  </si>
  <si>
    <t>D4WC.11</t>
  </si>
  <si>
    <t>D4WC.12</t>
  </si>
  <si>
    <t>D4WC.13</t>
  </si>
  <si>
    <t>D4WC.14</t>
  </si>
  <si>
    <t>EX-D4.01</t>
  </si>
  <si>
    <t>Roof Terrace, North Side</t>
  </si>
  <si>
    <t>See terrace details</t>
  </si>
  <si>
    <t>EX-D4.02</t>
  </si>
  <si>
    <t>Roof Terrace, South Side</t>
  </si>
  <si>
    <t>D5.01</t>
  </si>
  <si>
    <t>D5.02</t>
  </si>
  <si>
    <t>D5.03</t>
  </si>
  <si>
    <t>D5.04</t>
  </si>
  <si>
    <t>D5.05</t>
  </si>
  <si>
    <t>D5.06</t>
  </si>
  <si>
    <t>D5.07</t>
  </si>
  <si>
    <t>D5.08</t>
  </si>
  <si>
    <t>D5.09</t>
  </si>
  <si>
    <t>D5.10</t>
  </si>
  <si>
    <t>D5.11</t>
  </si>
  <si>
    <t>D5.12</t>
  </si>
  <si>
    <t>D5.13</t>
  </si>
  <si>
    <t>D5.14</t>
  </si>
  <si>
    <t>D5.15</t>
  </si>
  <si>
    <t>D5.16</t>
  </si>
  <si>
    <t>D5.17</t>
  </si>
  <si>
    <t>D5.18</t>
  </si>
  <si>
    <t>D5.19</t>
  </si>
  <si>
    <t>D5.20</t>
  </si>
  <si>
    <t>D5.21</t>
  </si>
  <si>
    <t>D5.22</t>
  </si>
  <si>
    <t>D5.23</t>
  </si>
  <si>
    <t>D5.24</t>
  </si>
  <si>
    <t>D5.25</t>
  </si>
  <si>
    <t>D5.26</t>
  </si>
  <si>
    <t>D5.27</t>
  </si>
  <si>
    <t>D5.28</t>
  </si>
  <si>
    <t>D5.29</t>
  </si>
  <si>
    <t>D5WC.01</t>
  </si>
  <si>
    <t>D5WC.02</t>
  </si>
  <si>
    <t>D5WC.03</t>
  </si>
  <si>
    <t>D5WC.04</t>
  </si>
  <si>
    <t>D5WC.05</t>
  </si>
  <si>
    <t>D5WC.06</t>
  </si>
  <si>
    <t>D5WC.07</t>
  </si>
  <si>
    <t>D5WC.08</t>
  </si>
  <si>
    <t>D5WC.09</t>
  </si>
  <si>
    <t>D5WC.10</t>
  </si>
  <si>
    <t>D5WC.11</t>
  </si>
  <si>
    <t>D5WC.12</t>
  </si>
  <si>
    <t>D5WC.13</t>
  </si>
  <si>
    <t>D5WC.14</t>
  </si>
  <si>
    <t>EX-D5.01</t>
  </si>
  <si>
    <t>EX-D5.02</t>
  </si>
  <si>
    <t>EX-D5.03</t>
  </si>
  <si>
    <t>EX-D5.04</t>
  </si>
  <si>
    <t>EX-D5.05</t>
  </si>
  <si>
    <t>EX-D5.06</t>
  </si>
  <si>
    <t>Staircase 3 to Roof</t>
  </si>
  <si>
    <t>EX-D6.01</t>
  </si>
  <si>
    <t>Staircase 2 to Roof</t>
  </si>
  <si>
    <t>PPC Metal Door</t>
  </si>
  <si>
    <t>See roof details</t>
  </si>
  <si>
    <t>EX-D6.02</t>
  </si>
  <si>
    <t>Metal access gate to plant</t>
  </si>
  <si>
    <t>EX-D6.03</t>
  </si>
  <si>
    <t>Glass access gate, North side</t>
  </si>
  <si>
    <t>Glazed balustrading</t>
  </si>
  <si>
    <t>EX-D6.04</t>
  </si>
  <si>
    <t>Glass access gate, South side</t>
  </si>
  <si>
    <t>EX-D6.05</t>
  </si>
  <si>
    <r>
      <rPr>
        <b/>
        <sz val="8"/>
        <color rgb="FFFF0000"/>
        <rFont val="Arial"/>
        <family val="2"/>
      </rPr>
      <t>Ex. frame app. 935 x 2160</t>
    </r>
  </si>
  <si>
    <r>
      <rPr>
        <b/>
        <sz val="8"/>
        <color rgb="FFFF0000"/>
        <rFont val="Arial"/>
        <family val="2"/>
      </rPr>
      <t>Frame approx 895 x 2160</t>
    </r>
  </si>
  <si>
    <r>
      <rPr>
        <b/>
        <sz val="8"/>
        <color rgb="FFFF0000"/>
        <rFont val="Arial"/>
        <family val="2"/>
      </rPr>
      <t>Approx 2200 x 2900</t>
    </r>
  </si>
  <si>
    <r>
      <rPr>
        <b/>
        <sz val="8"/>
        <color rgb="FFFF0000"/>
        <rFont val="Arial"/>
        <family val="2"/>
      </rPr>
      <t>Frame approx 1240 x 2900</t>
    </r>
  </si>
  <si>
    <r>
      <rPr>
        <b/>
        <sz val="8"/>
        <color rgb="FFFF0000"/>
        <rFont val="Arial"/>
        <family val="2"/>
      </rPr>
      <t>Frame approx 1750 x 2700</t>
    </r>
  </si>
  <si>
    <r>
      <rPr>
        <b/>
        <sz val="8"/>
        <color rgb="FFFF0000"/>
        <rFont val="Arial"/>
        <family val="2"/>
      </rPr>
      <t>Frame approx 2090 x 2700</t>
    </r>
  </si>
  <si>
    <r>
      <rPr>
        <b/>
        <sz val="8"/>
        <color rgb="FFFF0000"/>
        <rFont val="Arial"/>
        <family val="2"/>
      </rPr>
      <t>Frame approx 1770 x 2250</t>
    </r>
  </si>
  <si>
    <r>
      <rPr>
        <b/>
        <sz val="8"/>
        <color rgb="FFFF0000"/>
        <rFont val="Arial"/>
        <family val="2"/>
      </rPr>
      <t>Frame approx 2190 x 2190</t>
    </r>
  </si>
  <si>
    <r>
      <rPr>
        <b/>
        <sz val="8"/>
        <color rgb="FFFF0000"/>
        <rFont val="Arial"/>
        <family val="2"/>
      </rPr>
      <t>Frame approx 2645 x 2190</t>
    </r>
  </si>
  <si>
    <r>
      <rPr>
        <b/>
        <sz val="8"/>
        <color rgb="FFFF0000"/>
        <rFont val="Arial"/>
        <family val="2"/>
      </rPr>
      <t>Frame approx 2550 x 2470</t>
    </r>
  </si>
  <si>
    <r>
      <rPr>
        <b/>
        <sz val="8"/>
        <color rgb="FFFF0000"/>
        <rFont val="Arial"/>
        <family val="2"/>
      </rPr>
      <t>Frame approx 2015 x 3475</t>
    </r>
  </si>
  <si>
    <r>
      <rPr>
        <b/>
        <sz val="8"/>
        <color rgb="FFFF0000"/>
        <rFont val="Arial"/>
        <family val="2"/>
      </rPr>
      <t>Frame approx 3955 x 3620</t>
    </r>
  </si>
  <si>
    <r>
      <rPr>
        <b/>
        <sz val="8"/>
        <color rgb="FFFF0000"/>
        <rFont val="Arial"/>
        <family val="2"/>
      </rPr>
      <t>Frame approx 1550 x 3880</t>
    </r>
  </si>
  <si>
    <r>
      <rPr>
        <b/>
        <sz val="8"/>
        <color rgb="FFFF0000"/>
        <rFont val="Arial"/>
        <family val="2"/>
      </rPr>
      <t>Frame approx 1255 x 2565</t>
    </r>
  </si>
  <si>
    <r>
      <rPr>
        <b/>
        <sz val="8"/>
        <color rgb="FFFF0000"/>
        <rFont val="Arial"/>
        <family val="2"/>
      </rPr>
      <t>Frame approx 1145 x 2620</t>
    </r>
  </si>
  <si>
    <r>
      <rPr>
        <b/>
        <sz val="8"/>
        <color rgb="FFFF0000"/>
        <rFont val="Arial"/>
        <family val="2"/>
      </rPr>
      <t>Frame approx 1025 x 2620</t>
    </r>
  </si>
  <si>
    <r>
      <rPr>
        <b/>
        <sz val="8"/>
        <color rgb="FFFF0000"/>
        <rFont val="Arial"/>
        <family val="2"/>
      </rPr>
      <t>Frame approx 1165 x 2620</t>
    </r>
  </si>
  <si>
    <r>
      <rPr>
        <b/>
        <sz val="8"/>
        <color rgb="FFFF0000"/>
        <rFont val="Arial"/>
        <family val="2"/>
      </rPr>
      <t>Frame approx 1185 x 2685</t>
    </r>
  </si>
  <si>
    <r>
      <rPr>
        <b/>
        <sz val="8"/>
        <color rgb="FFFF0000"/>
        <rFont val="Arial"/>
        <family val="2"/>
      </rPr>
      <t>See drawing DD_30</t>
    </r>
  </si>
  <si>
    <r>
      <rPr>
        <b/>
        <sz val="8"/>
        <color rgb="FFFF0000"/>
        <rFont val="Arial"/>
        <family val="2"/>
      </rPr>
      <t>Frame approx 1100 x 2150</t>
    </r>
  </si>
  <si>
    <r>
      <rPr>
        <b/>
        <sz val="8"/>
        <color rgb="FFFF0000"/>
        <rFont val="Arial"/>
        <family val="2"/>
      </rPr>
      <t>Frame approx 1050 x 1650</t>
    </r>
  </si>
  <si>
    <r>
      <rPr>
        <b/>
        <sz val="8"/>
        <color rgb="FFFF0000"/>
        <rFont val="Arial"/>
        <family val="2"/>
      </rPr>
      <t>Frame approx 1000 x 1150</t>
    </r>
  </si>
  <si>
    <r>
      <rPr>
        <b/>
        <sz val="8"/>
        <color rgb="FFFF0000"/>
        <rFont val="Arial"/>
        <family val="2"/>
      </rPr>
      <t>Frame approx 1080 x 1215</t>
    </r>
  </si>
  <si>
    <r>
      <rPr>
        <b/>
        <sz val="8"/>
        <color rgb="FFFF0000"/>
        <rFont val="Arial"/>
        <family val="2"/>
      </rPr>
      <t>EX-D6.06</t>
    </r>
  </si>
  <si>
    <r>
      <rPr>
        <b/>
        <sz val="8"/>
        <color rgb="FFFF0000"/>
        <rFont val="Arial"/>
        <family val="2"/>
      </rPr>
      <t>(External)</t>
    </r>
  </si>
  <si>
    <r>
      <rPr>
        <b/>
        <sz val="8"/>
        <color rgb="FFFF0000"/>
        <rFont val="Arial"/>
        <family val="2"/>
      </rPr>
      <t>Metal access gate to plant</t>
    </r>
  </si>
  <si>
    <r>
      <rPr>
        <b/>
        <sz val="8"/>
        <color rgb="FFFF0000"/>
        <rFont val="Arial"/>
        <family val="2"/>
      </rPr>
      <t>Frame approx 945 x 850</t>
    </r>
  </si>
  <si>
    <r>
      <rPr>
        <b/>
        <sz val="8"/>
        <color rgb="FFFF0000"/>
        <rFont val="Arial"/>
        <family val="2"/>
      </rPr>
      <t>(External door)</t>
    </r>
  </si>
  <si>
    <r>
      <rPr>
        <b/>
        <sz val="8"/>
        <color rgb="FFFF0000"/>
        <rFont val="Arial"/>
        <family val="2"/>
      </rPr>
      <t>PPC Metal Frame</t>
    </r>
  </si>
  <si>
    <r>
      <rPr>
        <b/>
        <sz val="8"/>
        <color rgb="FFFF0000"/>
        <rFont val="Arial"/>
        <family val="2"/>
      </rPr>
      <t>PPC Metal Door</t>
    </r>
  </si>
  <si>
    <r>
      <rPr>
        <b/>
        <sz val="8"/>
        <color rgb="FFFF0000"/>
        <rFont val="Arial"/>
        <family val="2"/>
      </rPr>
      <t>See roof details</t>
    </r>
  </si>
  <si>
    <t>INT SEAL</t>
  </si>
  <si>
    <t>DD-17</t>
  </si>
  <si>
    <t>A.B.Walnut Ex 150mm X 50mm with lose stop</t>
  </si>
  <si>
    <t>FD60</t>
  </si>
  <si>
    <t>1096.52.</t>
  </si>
  <si>
    <t>A.B.Walnut Ex 200mm X 63mm Might be fire certification issues</t>
  </si>
  <si>
    <t>What material do you want the painted NFR &amp; FD30 frames in as not in spec</t>
  </si>
  <si>
    <t>CND BEECH</t>
  </si>
  <si>
    <t>HWD Ex 150mm X 50mm with lose stop</t>
  </si>
  <si>
    <t xml:space="preserve">A.B.Walnut Ex 175mm X 50mm with lose stop. </t>
  </si>
  <si>
    <t>A.B.Walnut Ex 175mm X 50mm with lose stop.</t>
  </si>
  <si>
    <t>SAPELE</t>
  </si>
  <si>
    <t>By Others</t>
  </si>
  <si>
    <t>628mm X 1123mm</t>
  </si>
  <si>
    <t>ADDED BY JMS</t>
  </si>
  <si>
    <t>628mm X 1308mm</t>
  </si>
  <si>
    <t>Reception desk</t>
  </si>
  <si>
    <t>Use HWD ST by phone</t>
  </si>
  <si>
    <t>Please forward spec N10</t>
  </si>
  <si>
    <t>Please forward spec L40</t>
  </si>
  <si>
    <t>Please forward spec K13</t>
  </si>
  <si>
    <t>Please forward spec P20</t>
  </si>
  <si>
    <t>25</t>
  </si>
  <si>
    <t>WC-11</t>
  </si>
  <si>
    <t>4 &amp; 5</t>
  </si>
  <si>
    <t>Received</t>
  </si>
  <si>
    <t>27</t>
  </si>
  <si>
    <t>1 &amp; 4</t>
  </si>
  <si>
    <t>WC-02</t>
  </si>
  <si>
    <t>GA</t>
  </si>
  <si>
    <t>WC-10</t>
  </si>
  <si>
    <t>WC-01</t>
  </si>
  <si>
    <t>28</t>
  </si>
  <si>
    <t>WC-40 (6)</t>
  </si>
  <si>
    <t>50mm X 10mm</t>
  </si>
  <si>
    <t>47</t>
  </si>
  <si>
    <t>FF-15 EOT Male changing mirror</t>
  </si>
  <si>
    <t>4150mm X 1050mm</t>
  </si>
  <si>
    <t>EOT-04</t>
  </si>
  <si>
    <t>N10/136</t>
  </si>
  <si>
    <t>WC-20</t>
  </si>
  <si>
    <t>48</t>
  </si>
  <si>
    <t>E/O fluted glass</t>
  </si>
  <si>
    <t>49</t>
  </si>
  <si>
    <t>FF-15 EOT Female changing mirror</t>
  </si>
  <si>
    <t>2600mm X 1050mm</t>
  </si>
  <si>
    <t>EOT-01</t>
  </si>
  <si>
    <t>EOT-11</t>
  </si>
  <si>
    <t>EOT-12, 13 &amp; 14</t>
  </si>
  <si>
    <t>50</t>
  </si>
  <si>
    <t>Floor</t>
  </si>
  <si>
    <t>Grd</t>
  </si>
  <si>
    <t>1-5</t>
  </si>
  <si>
    <t>Grd-5</t>
  </si>
  <si>
    <t>B</t>
  </si>
  <si>
    <t>51</t>
  </si>
  <si>
    <t>Male WC WF-01 wall panels</t>
  </si>
  <si>
    <t>End panels</t>
  </si>
  <si>
    <t>FF-15 Male WC mirror</t>
  </si>
  <si>
    <t>1590mm X 1075mm</t>
  </si>
  <si>
    <t>52</t>
  </si>
  <si>
    <t>53</t>
  </si>
  <si>
    <t>FF-15 Female WC mirror</t>
  </si>
  <si>
    <t>2960mm X 1075mm</t>
  </si>
  <si>
    <t>WC-12</t>
  </si>
  <si>
    <t>54</t>
  </si>
  <si>
    <t>55</t>
  </si>
  <si>
    <t>4330mm X 1075mm</t>
  </si>
  <si>
    <t>56</t>
  </si>
  <si>
    <t>57</t>
  </si>
  <si>
    <t>5700mm X 1075mm</t>
  </si>
  <si>
    <t>WC-03</t>
  </si>
  <si>
    <t>WC-04</t>
  </si>
  <si>
    <t>58</t>
  </si>
  <si>
    <t>59</t>
  </si>
  <si>
    <t>796mm X 1075mm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</si>
  <si>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</si>
  <si>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</si>
  <si>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</si>
  <si>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</si>
  <si>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</si>
  <si>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</si>
  <si>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</si>
  <si>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</si>
  <si>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</si>
  <si>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</si>
  <si>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</si>
  <si>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</si>
  <si>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SA-11 Male vanity unit</t>
  </si>
  <si>
    <t>N10/141</t>
  </si>
  <si>
    <t>1590mm X 500mm X 400mm</t>
  </si>
  <si>
    <t>796mm X 500mm X 400mm</t>
  </si>
  <si>
    <t>SA-33 towel dispenser</t>
  </si>
  <si>
    <t>SA-32 soap dispenser</t>
  </si>
  <si>
    <t>intergrated bin</t>
  </si>
  <si>
    <t>SA-11 Female vanity unit</t>
  </si>
  <si>
    <t>2960mm X 500mm x 400mm</t>
  </si>
  <si>
    <t>4330mm X 500mm X 400mm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</si>
  <si>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</si>
  <si>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</si>
  <si>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</si>
  <si>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</si>
  <si>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</si>
  <si>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</si>
  <si>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</si>
  <si>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</si>
  <si>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</si>
  <si>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</si>
  <si>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</si>
  <si>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</si>
  <si>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</si>
  <si>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</si>
  <si>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5700mm X 500mm X 400mm</t>
  </si>
  <si>
    <t>FF-16 Male vanity unit</t>
  </si>
  <si>
    <t>N10/143</t>
  </si>
  <si>
    <t>FF-16 Female vanity unit</t>
  </si>
  <si>
    <t>FF-14 Urinal screens</t>
  </si>
  <si>
    <t>N10/144</t>
  </si>
  <si>
    <t>260mm X 840mm</t>
  </si>
  <si>
    <t>WC-30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</si>
  <si>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</si>
  <si>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</si>
  <si>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</si>
  <si>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</si>
  <si>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</si>
  <si>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</si>
  <si>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</si>
  <si>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</si>
  <si>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</si>
  <si>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</si>
  <si>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</si>
  <si>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</si>
  <si>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</si>
  <si>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L40/555</t>
  </si>
  <si>
    <t>480mm X 1600mm</t>
  </si>
  <si>
    <t>EOT-50 &amp; 90</t>
  </si>
  <si>
    <t>EOT-01 &amp; 11</t>
  </si>
  <si>
    <t>900mm X 2200mm</t>
  </si>
  <si>
    <t>1400mm X 2200mm</t>
  </si>
  <si>
    <t>EOT-14</t>
  </si>
  <si>
    <t>1 &amp; 2</t>
  </si>
  <si>
    <t>796mm X 1120mm</t>
  </si>
  <si>
    <t>FF-19 Mirror Male WC</t>
  </si>
  <si>
    <t>FF-17 Mirror Female changing</t>
  </si>
  <si>
    <t>FF-19 Mirror Male &amp; Female changing</t>
  </si>
  <si>
    <t>FF-17 Mirror Male WC</t>
  </si>
  <si>
    <t>790mm X 2550mm</t>
  </si>
  <si>
    <t>FF-19 Mirror Accessable WC</t>
  </si>
  <si>
    <t>500mm X 1630mm</t>
  </si>
  <si>
    <t>WC-13</t>
  </si>
  <si>
    <t>FF-17 Mirror Accessable WC</t>
  </si>
  <si>
    <t>L40/559</t>
  </si>
  <si>
    <t>FF-19 Mirror Reception WC</t>
  </si>
  <si>
    <t>FF-19 Mirror Reception AWC</t>
  </si>
  <si>
    <t>500mm X 1560mm</t>
  </si>
  <si>
    <t>RE-01</t>
  </si>
  <si>
    <t>RE-38</t>
  </si>
  <si>
    <t>1210mm X 2500mm</t>
  </si>
  <si>
    <t>FF-17 Mirror Female WC</t>
  </si>
  <si>
    <t>790mm X 2420mm</t>
  </si>
  <si>
    <t>WC-05</t>
  </si>
  <si>
    <t>FF-31 Mirror Male changing</t>
  </si>
  <si>
    <t>2600mm X 2250mm</t>
  </si>
  <si>
    <t>EOT-03</t>
  </si>
  <si>
    <t>WF-01 Wall panel Female changing</t>
  </si>
  <si>
    <t>900mm X 2400mm</t>
  </si>
  <si>
    <t>EOT-13</t>
  </si>
  <si>
    <t>FF-21 Towel unit Male changing</t>
  </si>
  <si>
    <t>N10/146</t>
  </si>
  <si>
    <t>101</t>
  </si>
  <si>
    <t>102</t>
  </si>
  <si>
    <t>103</t>
  </si>
  <si>
    <t>104</t>
  </si>
  <si>
    <t>EOT-40</t>
  </si>
  <si>
    <t>FF-21 Towel unit Female changing</t>
  </si>
  <si>
    <t>N10/147</t>
  </si>
  <si>
    <t>4150mm X 500mm X 400mm</t>
  </si>
  <si>
    <t>2600mm X 500mm X 400mm</t>
  </si>
  <si>
    <t>107</t>
  </si>
  <si>
    <t>108</t>
  </si>
  <si>
    <t>109</t>
  </si>
  <si>
    <t>FF-30 Drying rail</t>
  </si>
  <si>
    <t>N10/159</t>
  </si>
  <si>
    <t>More info required to price</t>
  </si>
  <si>
    <t>FF-01 Shower bench</t>
  </si>
  <si>
    <t>N10/162</t>
  </si>
  <si>
    <t>EOT-20</t>
  </si>
  <si>
    <t>110</t>
  </si>
  <si>
    <t>111</t>
  </si>
  <si>
    <t>112</t>
  </si>
  <si>
    <t>113</t>
  </si>
  <si>
    <t>114</t>
  </si>
  <si>
    <t>SA-10 EOT Male vanity unit</t>
  </si>
  <si>
    <t>N10/140</t>
  </si>
  <si>
    <t>SA-10 EOT Female vanity unit</t>
  </si>
  <si>
    <t>EOT-12</t>
  </si>
  <si>
    <t>115</t>
  </si>
  <si>
    <t>116</t>
  </si>
  <si>
    <t>117</t>
  </si>
  <si>
    <t>118</t>
  </si>
  <si>
    <t>FF-16 EOT Male vanity unit</t>
  </si>
  <si>
    <t>FF-16 EOT Female vanity unit</t>
  </si>
  <si>
    <t>166</t>
  </si>
  <si>
    <t>167</t>
  </si>
  <si>
    <t>168</t>
  </si>
  <si>
    <t>169</t>
  </si>
  <si>
    <t>170</t>
  </si>
  <si>
    <t>171</t>
  </si>
  <si>
    <t>172</t>
  </si>
  <si>
    <t>173</t>
  </si>
  <si>
    <t>FF-12 Reception mirror</t>
  </si>
  <si>
    <t>N10/120</t>
  </si>
  <si>
    <t>3200mm X 2690mm</t>
  </si>
  <si>
    <t>RE-34</t>
  </si>
  <si>
    <t>RFS-18 Wall paneling</t>
  </si>
  <si>
    <t>K13/121</t>
  </si>
  <si>
    <t>M2</t>
  </si>
  <si>
    <t>RFS-18 Access hatch Wall paneling</t>
  </si>
  <si>
    <t>Please forward drawings RF-08, 24 &amp; 25 for BofQ items 167 &amp; 168</t>
  </si>
  <si>
    <t>TRFI 006</t>
  </si>
  <si>
    <t>TRFI 007</t>
  </si>
  <si>
    <t xml:space="preserve">Please forward drawings ST-02, 03 &amp; 04 for BofQ items 169 &amp; 170 </t>
  </si>
  <si>
    <t>TRFI 008</t>
  </si>
  <si>
    <t>Please forward quantitys for BofQ items 169 &amp; 170</t>
  </si>
  <si>
    <t>P20/195</t>
  </si>
  <si>
    <t>SK-04 Skirting for stairs</t>
  </si>
  <si>
    <t>SK-04 Skirting for Café</t>
  </si>
  <si>
    <t>Towel storage kick boards</t>
  </si>
  <si>
    <t>Included with items 6881/63 &amp; 64</t>
  </si>
  <si>
    <t>SK-01 Skirting</t>
  </si>
  <si>
    <t>P20/202</t>
  </si>
  <si>
    <t>Lm</t>
  </si>
  <si>
    <t>WF-00</t>
  </si>
  <si>
    <t>ST-02, 03 &amp; 04</t>
  </si>
  <si>
    <t>RF-08, 24 &amp; 25</t>
  </si>
  <si>
    <t>TRFI 009</t>
  </si>
  <si>
    <t>Please forward drawing WF-00 for BofQ item 172</t>
  </si>
  <si>
    <t>FF-05 Reception benching</t>
  </si>
  <si>
    <t>N10/114</t>
  </si>
  <si>
    <t>RE-21</t>
  </si>
  <si>
    <t>174</t>
  </si>
  <si>
    <t>175</t>
  </si>
  <si>
    <t>176</t>
  </si>
  <si>
    <t>177</t>
  </si>
  <si>
    <t>178</t>
  </si>
  <si>
    <t>179</t>
  </si>
  <si>
    <t>180</t>
  </si>
  <si>
    <t>184</t>
  </si>
  <si>
    <t>Window boards</t>
  </si>
  <si>
    <t>P20/205</t>
  </si>
  <si>
    <t>WF-00, 03, 36 &amp; 37</t>
  </si>
  <si>
    <t>TRFI 010</t>
  </si>
  <si>
    <t>FF-09 Reception planter boxes</t>
  </si>
  <si>
    <t>N10/119</t>
  </si>
  <si>
    <t>RE-32</t>
  </si>
  <si>
    <t>TRFI 011</t>
  </si>
  <si>
    <t>Please forward drawings for BofQ items 175 &amp; 176 planters</t>
  </si>
  <si>
    <t>TRFI 012</t>
  </si>
  <si>
    <t>Please provide drawings &amp; spec for BofQ item 177</t>
  </si>
  <si>
    <t>IW-40 Cladding support system</t>
  </si>
  <si>
    <t>FF-03 Reception devider unit</t>
  </si>
  <si>
    <t>N10/112</t>
  </si>
  <si>
    <t>3830mm X 440mm X 630mm</t>
  </si>
  <si>
    <t>RE-41</t>
  </si>
  <si>
    <t>TRFI 013</t>
  </si>
  <si>
    <t>Please provide timber species for BofQ item 178</t>
  </si>
  <si>
    <t>FF-04 Reception high table</t>
  </si>
  <si>
    <t>N10/113</t>
  </si>
  <si>
    <t>3500mm X 1800mm X 1050mm</t>
  </si>
  <si>
    <t>RE-42</t>
  </si>
  <si>
    <t>EOT Accessable cistern top</t>
  </si>
  <si>
    <t>1300mm X 300mm</t>
  </si>
  <si>
    <t>EOT-90</t>
  </si>
  <si>
    <t>TRFI 014</t>
  </si>
  <si>
    <t>Please provide spec for BofQ item 180</t>
  </si>
  <si>
    <t>TRFI 015</t>
  </si>
  <si>
    <t>Please provide spec for BofQ item 184</t>
  </si>
  <si>
    <t>Taps &amp; chillers</t>
  </si>
  <si>
    <t>RE-37</t>
  </si>
  <si>
    <t>FF-06 Window ledge Café</t>
  </si>
  <si>
    <t>N10/127</t>
  </si>
  <si>
    <t>TRFI 016</t>
  </si>
  <si>
    <t>Please provide timber species for BofQ item 179</t>
  </si>
  <si>
    <t>TRFI 017</t>
  </si>
  <si>
    <t>Please provide timber species for Café window ledge</t>
  </si>
  <si>
    <t>N10/128</t>
  </si>
  <si>
    <t>6695mm X 700mm X 950mm</t>
  </si>
  <si>
    <t>FF-07 Café counter (front)</t>
  </si>
  <si>
    <t>RE-43, 44 &amp; 45</t>
  </si>
  <si>
    <t>FF-07 Café counter (back)</t>
  </si>
  <si>
    <t>RE-13</t>
  </si>
  <si>
    <t>RE-14</t>
  </si>
  <si>
    <t>Reception bench</t>
  </si>
  <si>
    <t>TRFI 018</t>
  </si>
  <si>
    <t>N10/111</t>
  </si>
  <si>
    <t>2900mm X 1914mm X 970mm</t>
  </si>
  <si>
    <t>RE-40 &amp; 46</t>
  </si>
  <si>
    <t>Please forward drawings WF-00, FA-03, 36 &amp; 37 for BofQ item 174</t>
  </si>
  <si>
    <t>6881/88A</t>
  </si>
  <si>
    <t>6881/100</t>
  </si>
  <si>
    <t>4100mm X 485mm X 1050mm</t>
  </si>
  <si>
    <t>DRAWER FRONT</t>
  </si>
  <si>
    <t>YES</t>
  </si>
  <si>
    <t>A.B.WALNUT</t>
  </si>
  <si>
    <t>CONCEALED</t>
  </si>
  <si>
    <t>FRONT PANEL</t>
  </si>
  <si>
    <t>BASE PANEL</t>
  </si>
  <si>
    <t>18mm MR MDF</t>
  </si>
  <si>
    <t>C</t>
  </si>
  <si>
    <t>SIDES</t>
  </si>
  <si>
    <t>BACK</t>
  </si>
  <si>
    <t>BALANCER</t>
  </si>
  <si>
    <t>WALL PANEL</t>
  </si>
  <si>
    <t>TOP &amp; BOT</t>
  </si>
  <si>
    <t>DOORS</t>
  </si>
  <si>
    <t>CLEAR 5%</t>
  </si>
  <si>
    <t>DIVIDER</t>
  </si>
  <si>
    <t>SHELF</t>
  </si>
  <si>
    <t>PLINTH</t>
  </si>
  <si>
    <t>SCRIBE</t>
  </si>
  <si>
    <t>2 X 18mm MR MDF</t>
  </si>
  <si>
    <t>18mm FR MDF</t>
  </si>
  <si>
    <t>CLASS O</t>
  </si>
  <si>
    <t>This is on the roof so not part of wall paneling</t>
  </si>
  <si>
    <t>DRAWERS</t>
  </si>
  <si>
    <t>CLADDING</t>
  </si>
  <si>
    <t>BRONZE</t>
  </si>
  <si>
    <t>TOP</t>
  </si>
  <si>
    <t>LINO</t>
  </si>
  <si>
    <t>CABLE OUTLETS</t>
  </si>
  <si>
    <t>PANELS</t>
  </si>
  <si>
    <t>VENEERED MDF</t>
  </si>
  <si>
    <t>DRAWER RUNNERS</t>
  </si>
  <si>
    <t>UPPER TOP</t>
  </si>
  <si>
    <t>18mm MDF</t>
  </si>
  <si>
    <t xml:space="preserve">CNC </t>
  </si>
  <si>
    <t>UPPER WALL</t>
  </si>
  <si>
    <t>UPPER WALL CURVED</t>
  </si>
  <si>
    <t>5mm FLEXI</t>
  </si>
  <si>
    <t xml:space="preserve">8mm FLEXI </t>
  </si>
  <si>
    <t>LOWER WALL</t>
  </si>
  <si>
    <t>LOWER WALL CURVED</t>
  </si>
  <si>
    <t>INNER LEGS</t>
  </si>
  <si>
    <t>OUTER LEGS</t>
  </si>
  <si>
    <t>INNER LEGS CURVED</t>
  </si>
  <si>
    <t>OUTER LEGS CURVED</t>
  </si>
  <si>
    <t>LEGS</t>
  </si>
  <si>
    <t>LOWER PANELS</t>
  </si>
  <si>
    <t>DRAWER UNITS</t>
  </si>
  <si>
    <t>FLUTED PANELS</t>
  </si>
  <si>
    <t>BACK FRAME</t>
  </si>
  <si>
    <t>SWD</t>
  </si>
  <si>
    <t>SURROUND</t>
  </si>
  <si>
    <t>CUTTERS</t>
  </si>
  <si>
    <t>FIX PANELS</t>
  </si>
  <si>
    <t>OUTER FRAME</t>
  </si>
  <si>
    <t>SWD sub frame with solid Walnut fluted panels &amp; outer frame all finished with clear lacquer.</t>
  </si>
  <si>
    <t>1300mm X 1400mm aprox</t>
  </si>
  <si>
    <t>850mm X 1400mm aprox</t>
  </si>
  <si>
    <t>Included with items 6881/5 &amp; 6 above</t>
  </si>
  <si>
    <t>GLASS</t>
  </si>
  <si>
    <t>MIRRORS</t>
  </si>
  <si>
    <t>SIDE</t>
  </si>
  <si>
    <t>BOT</t>
  </si>
  <si>
    <t>METAL WORK</t>
  </si>
  <si>
    <t>FACE</t>
  </si>
  <si>
    <t>LARGE UNIT</t>
  </si>
  <si>
    <t>SMALL UNIT</t>
  </si>
  <si>
    <t>METALWORK</t>
  </si>
  <si>
    <t>BUDGET price for MDF Box all painted white with metal &amp; glass front. Towel units to be by others</t>
  </si>
  <si>
    <t>By others</t>
  </si>
  <si>
    <t>Not required</t>
  </si>
  <si>
    <t>Not required See item 6881/52 below</t>
  </si>
  <si>
    <t>MEGA GLASS CQ 19-701</t>
  </si>
  <si>
    <t>Not indicated on drawing</t>
  </si>
  <si>
    <t xml:space="preserve">Priced as mirror &amp; surround as type FF-19 </t>
  </si>
  <si>
    <t>SUPPORTS</t>
  </si>
  <si>
    <t>BASIN</t>
  </si>
  <si>
    <t>BIN</t>
  </si>
  <si>
    <t>SPLASHBACK</t>
  </si>
  <si>
    <t>MASS CONCRETE 6317-Q001</t>
  </si>
  <si>
    <t>502.94.000</t>
  </si>
  <si>
    <t>FIT &amp; OTHER COSTS</t>
  </si>
  <si>
    <t>Metal supports supplied for fitting by others. Concrete basins &amp; tops supplied &amp; fitted by Mass Concrete. Pumbing goods by others</t>
  </si>
  <si>
    <t>Priced as 502.94.000 as spec not known</t>
  </si>
  <si>
    <t>SHADBOLTS 424527</t>
  </si>
  <si>
    <t>PROBOX 40348</t>
  </si>
  <si>
    <t>RUNNERS</t>
  </si>
  <si>
    <t>SUB FRAME</t>
  </si>
  <si>
    <t>MID UNIT</t>
  </si>
  <si>
    <t>SWD sub frame clad with Walnut veneered panels. Solid walnut drawers. All finished in clear lacquer.</t>
  </si>
  <si>
    <t>25mm MR MDF</t>
  </si>
  <si>
    <t>CLAD</t>
  </si>
  <si>
    <t>BRACKETS</t>
  </si>
  <si>
    <t>CONTROL 15/10/2019</t>
  </si>
  <si>
    <t xml:space="preserve">MR MDF clad </t>
  </si>
  <si>
    <t>PC</t>
  </si>
  <si>
    <t>LIFTERS</t>
  </si>
  <si>
    <t>GOSTAND 15/10/2019</t>
  </si>
  <si>
    <t>MIRROR</t>
  </si>
  <si>
    <t>Mirrors direct to wall</t>
  </si>
  <si>
    <t>Mirrors direct to wall TV &amp; Clock by others</t>
  </si>
  <si>
    <t>PANEL</t>
  </si>
  <si>
    <t>Veneered panel only all fixings, TV &amp; Clock by others</t>
  </si>
  <si>
    <t>HINGE</t>
  </si>
  <si>
    <t>BINS</t>
  </si>
  <si>
    <t>FLAPS</t>
  </si>
  <si>
    <t>LOCKS</t>
  </si>
  <si>
    <t>Veneered MR MDF units with solid timber tops. PC sum for bins &amp; bin flaps £1660.00. Sink &amp; taps by others</t>
  </si>
  <si>
    <t xml:space="preserve">TOP </t>
  </si>
  <si>
    <t>OAK</t>
  </si>
  <si>
    <t>WALL UNITS</t>
  </si>
  <si>
    <t>BASE UNITS</t>
  </si>
  <si>
    <t>Veneered MR MDF units with solid timber tops. PC sum for bins &amp; bin flaps £2490.00. Sink &amp; taps by others</t>
  </si>
  <si>
    <t>FF-22 Male Hairdryers Mirror unit</t>
  </si>
  <si>
    <t>FF-22 Female Hairdryers Mirror unit</t>
  </si>
  <si>
    <t>1200mm X 300mm X 75mm</t>
  </si>
  <si>
    <t>FRONT</t>
  </si>
  <si>
    <t>HEBGO BRACKET</t>
  </si>
  <si>
    <t>Solid walnut with clear varnish finish supported on 3 Nr Hebgo brackets. If bespoke brackets required add £200.00</t>
  </si>
  <si>
    <t>Metal supports supplied for fitting by others. Concrete tops supplied &amp; fitted by Mass Concrete. Undermount sinks &amp; Pumbing goods by others</t>
  </si>
  <si>
    <t>BACKING</t>
  </si>
  <si>
    <t>Budget rate for MDF backing sheets digital print mirrors &amp; Metal frame. All fixings to be by others</t>
  </si>
  <si>
    <t>WALL PANELING</t>
  </si>
  <si>
    <t>BATTONS</t>
  </si>
  <si>
    <t>Veneered wall panels with applied solid walnut battens. All fixings by others</t>
  </si>
  <si>
    <t>100mm X 15mm</t>
  </si>
  <si>
    <t>Priced as Walnut with clear lacquer finish supplied in random lengths.</t>
  </si>
  <si>
    <t>SKIRTING</t>
  </si>
  <si>
    <t>15mm MR MDF</t>
  </si>
  <si>
    <t>MR MDF Supplied in 3M lengths primed</t>
  </si>
  <si>
    <t>SUPPORT FRAME</t>
  </si>
  <si>
    <t>UPHOLSTERY</t>
  </si>
  <si>
    <t>25mm PLY</t>
  </si>
  <si>
    <t>3500mm X 625mm X 460mm</t>
  </si>
  <si>
    <t>Supplied as support frame ply clad &amp; upholstered seat &amp; bolster cusions. All Stonework to be by others.</t>
  </si>
  <si>
    <t>190mm X 15mm</t>
  </si>
  <si>
    <t>SUPPORTS &amp; CLADDING</t>
  </si>
  <si>
    <t>1900mm X 570mm X 350mm</t>
  </si>
  <si>
    <t>2100mm X 570mm X 350mm</t>
  </si>
  <si>
    <t>2200mm X 570mm X 350mm</t>
  </si>
  <si>
    <t>BUDGET COST Supplied as support frame ply clad &amp; Metal planter boxes. All Stonework to be by others.</t>
  </si>
  <si>
    <t>LINER</t>
  </si>
  <si>
    <t>FRONT &amp; BACK</t>
  </si>
  <si>
    <t>DIVIDERS</t>
  </si>
  <si>
    <t>UNIT</t>
  </si>
  <si>
    <t>BOT MOULD</t>
  </si>
  <si>
    <t>TOP &amp; BOT TRIM</t>
  </si>
  <si>
    <t>CHANNEL</t>
  </si>
  <si>
    <t>SHADBOLT 424527</t>
  </si>
  <si>
    <t>LIPS</t>
  </si>
  <si>
    <t>Veneered MDF &amp; Bronze clad MDF. Supplied in 3 parts Top, &amp; Legs. All electrical goods &amp; work by others.</t>
  </si>
  <si>
    <t xml:space="preserve">Solid walnut with clear varnish finish </t>
  </si>
  <si>
    <t>SUPPORT</t>
  </si>
  <si>
    <t>Mild steel support frame clad woth veneered MDF</t>
  </si>
  <si>
    <t>40MM MDF</t>
  </si>
  <si>
    <t>40mm MDF</t>
  </si>
  <si>
    <t>BOT TRIM</t>
  </si>
  <si>
    <t>12mm MR MDF</t>
  </si>
  <si>
    <t>MDF CLAD</t>
  </si>
  <si>
    <t>Mild steel support frame clad with veneered MDF</t>
  </si>
  <si>
    <t>Mild steel support frame clad with MDF clad bronze. All electrical goods &amp; work by others.</t>
  </si>
  <si>
    <t>Supplied as support frame ply clad. Stonework to be by others.</t>
  </si>
  <si>
    <t>Now omitted</t>
  </si>
  <si>
    <t>Supplied in 2 Nr units in MDF clad with Oak &amp; Bronze, Lighting &amp; eletrical work to be by others.</t>
  </si>
  <si>
    <t>CONTROL 22/10/2019</t>
  </si>
  <si>
    <t>POWER LEGS</t>
  </si>
  <si>
    <t>Mirror &amp; Metal frame direct to wall</t>
  </si>
  <si>
    <t>Mirror only direct to wall</t>
  </si>
  <si>
    <t>BUDGET ONLY due to design as the named supplier for the lifting gear not sure if it will work correctley.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</si>
</sst>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>
    <font>
      <sz val="10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rgb="FFFF0000"/>
      <name val="Arial"/>
      <family val="2"/>
    </font>
    <font>
      <b/>
      <u/>
      <sz val="12"/>
      <color indexed="17"/>
      <name val="Arial"/>
      <family val="2"/>
    </font>
    <font>
      <sz val="8"/>
      <name val="Arial"/>
      <family val="2"/>
    </font>
    <font>
      <b/>
      <u/>
      <sz val="20"/>
      <name val="Stylus BT"/>
      <family val="2"/>
    </font>
    <font>
      <b/>
      <u/>
      <sz val="10"/>
      <name val="Stylus BT"/>
      <family val="2"/>
    </font>
    <font>
      <b/>
      <u/>
      <sz val="12"/>
      <name val="Stylus BT"/>
      <family val="2"/>
    </font>
    <font>
      <sz val="10"/>
      <name val="Stylus BT"/>
      <family val="2"/>
    </font>
    <font>
      <sz val="8"/>
      <name val="Arial"/>
      <family val="2"/>
    </font>
    <font>
      <b/>
      <sz val="12.5"/>
      <name val="Trebuchet MS"/>
      <family val="2"/>
    </font>
    <font>
      <b/>
      <sz val="8"/>
      <name val="Trebuchet MS"/>
      <family val="2"/>
    </font>
    <font>
      <sz val="8"/>
      <name val="Calibri"/>
      <family val="2"/>
    </font>
    <font>
      <b/>
      <sz val="7.5"/>
      <name val="Trebuchet MS"/>
      <family val="2"/>
    </font>
    <font>
      <sz val="8"/>
      <color rgb="FFFF0000"/>
      <name val="Calibri"/>
      <family val="2"/>
    </font>
    <font>
      <sz val="6.5"/>
      <name val="Calibri"/>
      <family val="2"/>
    </font>
    <font>
      <sz val="9"/>
      <name val="Calibri"/>
      <family val="2"/>
    </font>
    <font>
      <b/>
      <sz val="6.5"/>
      <name val="Trebuchet MS"/>
      <family val="2"/>
    </font>
    <font>
      <b/>
      <sz val="6.5"/>
      <color rgb="FFFF0000"/>
      <name val="Trebuchet MS"/>
      <family val="2"/>
    </font>
    <font>
      <b/>
      <u/>
      <sz val="6.5"/>
      <color rgb="FFFF0000"/>
      <name val="Trebuchet MS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u/>
      <sz val="2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DE9D9"/>
      </patternFill>
    </fill>
    <fill>
      <patternFill patternType="solid">
        <fgColor rgb="FFEBF1DE"/>
      </patternFill>
    </fill>
    <fill>
      <patternFill patternType="solid">
        <fgColor rgb="FFDCE6F1"/>
      </patternFill>
    </fill>
    <fill>
      <patternFill patternType="solid">
        <fgColor rgb="FFE4DFEC"/>
      </patternFill>
    </fill>
    <fill>
      <patternFill patternType="solid">
        <fgColor rgb="FFDDD9C4"/>
      </patternFill>
    </fill>
    <fill>
      <patternFill patternType="solid">
        <fgColor rgb="FFFFFF00"/>
      </patternFill>
    </fill>
    <fill>
      <patternFill patternType="solid">
        <fgColor rgb="FFF2DCDB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 diagonalUp="1"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2" fontId="0" fillId="0" borderId="0" xfId="0" applyNumberFormat="1"/>
    <xf numFmtId="2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2" fontId="0" fillId="0" borderId="0" xfId="0" applyNumberFormat="1" applyFill="1"/>
    <xf numFmtId="2" fontId="3" fillId="0" borderId="0" xfId="0" applyNumberFormat="1" applyFont="1" applyFill="1"/>
    <xf numFmtId="2" fontId="4" fillId="0" borderId="0" xfId="0" applyNumberFormat="1" applyFont="1" applyFill="1"/>
    <xf numFmtId="49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2" fontId="5" fillId="0" borderId="0" xfId="0" applyNumberFormat="1" applyFont="1"/>
    <xf numFmtId="2" fontId="5" fillId="0" borderId="0" xfId="0" applyNumberFormat="1" applyFont="1" applyFill="1"/>
    <xf numFmtId="2" fontId="4" fillId="0" borderId="1" xfId="0" applyNumberFormat="1" applyFont="1" applyBorder="1"/>
    <xf numFmtId="2" fontId="4" fillId="0" borderId="1" xfId="0" applyNumberFormat="1" applyFont="1" applyFill="1" applyBorder="1"/>
    <xf numFmtId="2" fontId="0" fillId="2" borderId="0" xfId="0" applyNumberFormat="1" applyFill="1"/>
    <xf numFmtId="14" fontId="0" fillId="2" borderId="0" xfId="0" applyNumberFormat="1" applyFill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2" fontId="4" fillId="5" borderId="0" xfId="0" applyNumberFormat="1" applyFont="1" applyFill="1"/>
    <xf numFmtId="2" fontId="4" fillId="6" borderId="0" xfId="0" applyNumberFormat="1" applyFont="1" applyFill="1"/>
    <xf numFmtId="0" fontId="6" fillId="0" borderId="0" xfId="0" applyFont="1"/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5" xfId="0" applyBorder="1"/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/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/>
    <xf numFmtId="0" fontId="4" fillId="0" borderId="8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9" fontId="3" fillId="0" borderId="0" xfId="0" applyNumberFormat="1" applyFont="1" applyAlignment="1">
      <alignment horizontal="right"/>
    </xf>
    <xf numFmtId="49" fontId="0" fillId="2" borderId="0" xfId="0" applyNumberFormat="1" applyFill="1" applyAlignment="1">
      <alignment horizontal="left"/>
    </xf>
    <xf numFmtId="0" fontId="0" fillId="0" borderId="0" xfId="0" applyNumberFormat="1"/>
    <xf numFmtId="164" fontId="4" fillId="6" borderId="0" xfId="0" applyNumberFormat="1" applyFont="1" applyFill="1"/>
    <xf numFmtId="49" fontId="0" fillId="0" borderId="11" xfId="0" applyNumberFormat="1" applyBorder="1" applyAlignment="1">
      <alignment horizontal="center"/>
    </xf>
    <xf numFmtId="0" fontId="0" fillId="0" borderId="11" xfId="0" applyBorder="1"/>
    <xf numFmtId="2" fontId="0" fillId="0" borderId="0" xfId="0" applyNumberFormat="1" applyBorder="1" applyAlignment="1">
      <alignment horizontal="center"/>
    </xf>
    <xf numFmtId="49" fontId="11" fillId="7" borderId="0" xfId="0" applyNumberFormat="1" applyFont="1" applyFill="1" applyBorder="1" applyAlignment="1" applyProtection="1">
      <alignment horizontal="center"/>
      <protection locked="0"/>
    </xf>
    <xf numFmtId="49" fontId="10" fillId="7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/>
    <xf numFmtId="49" fontId="12" fillId="7" borderId="0" xfId="0" applyNumberFormat="1" applyFont="1" applyFill="1" applyBorder="1" applyAlignment="1" applyProtection="1">
      <alignment horizontal="center"/>
      <protection locked="0"/>
    </xf>
    <xf numFmtId="49" fontId="12" fillId="7" borderId="0" xfId="0" applyNumberFormat="1" applyFont="1" applyFill="1" applyBorder="1" applyAlignment="1" applyProtection="1">
      <alignment horizontal="left"/>
      <protection locked="0"/>
    </xf>
    <xf numFmtId="49" fontId="12" fillId="7" borderId="0" xfId="0" applyNumberFormat="1" applyFont="1" applyFill="1" applyBorder="1" applyAlignment="1" applyProtection="1">
      <protection locked="0"/>
    </xf>
    <xf numFmtId="49" fontId="2" fillId="0" borderId="0" xfId="0" applyNumberFormat="1" applyFont="1" applyBorder="1" applyAlignment="1"/>
    <xf numFmtId="49" fontId="0" fillId="7" borderId="0" xfId="0" applyNumberFormat="1" applyFill="1" applyBorder="1" applyAlignment="1" applyProtection="1">
      <protection locked="0"/>
    </xf>
    <xf numFmtId="49" fontId="13" fillId="7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Border="1" applyAlignment="1"/>
    <xf numFmtId="49" fontId="11" fillId="0" borderId="0" xfId="0" applyNumberFormat="1" applyFont="1" applyBorder="1" applyAlignment="1" applyProtection="1">
      <alignment horizontal="center" vertical="top"/>
      <protection locked="0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Border="1" applyAlignment="1"/>
    <xf numFmtId="2" fontId="10" fillId="7" borderId="0" xfId="0" applyNumberFormat="1" applyFont="1" applyFill="1" applyBorder="1" applyAlignment="1" applyProtection="1">
      <alignment horizontal="center"/>
      <protection locked="0"/>
    </xf>
    <xf numFmtId="2" fontId="11" fillId="7" borderId="0" xfId="0" applyNumberFormat="1" applyFont="1" applyFill="1" applyBorder="1" applyAlignment="1" applyProtection="1">
      <alignment horizontal="center"/>
      <protection locked="0"/>
    </xf>
    <xf numFmtId="2" fontId="12" fillId="7" borderId="0" xfId="0" applyNumberFormat="1" applyFont="1" applyFill="1" applyBorder="1" applyAlignment="1" applyProtection="1">
      <alignment horizontal="center"/>
      <protection locked="0"/>
    </xf>
    <xf numFmtId="2" fontId="0" fillId="7" borderId="0" xfId="0" applyNumberFormat="1" applyFill="1" applyBorder="1" applyAlignment="1" applyProtection="1">
      <alignment horizontal="center"/>
      <protection locked="0"/>
    </xf>
    <xf numFmtId="2" fontId="11" fillId="0" borderId="0" xfId="0" applyNumberFormat="1" applyFont="1" applyBorder="1" applyAlignment="1" applyProtection="1">
      <alignment horizontal="center" vertical="top"/>
      <protection locked="0"/>
    </xf>
    <xf numFmtId="2" fontId="13" fillId="0" borderId="0" xfId="0" applyNumberFormat="1" applyFont="1" applyBorder="1" applyAlignment="1">
      <alignment horizontal="center"/>
    </xf>
    <xf numFmtId="164" fontId="11" fillId="7" borderId="0" xfId="0" applyNumberFormat="1" applyFont="1" applyFill="1" applyBorder="1" applyAlignment="1" applyProtection="1">
      <alignment horizontal="center"/>
      <protection locked="0"/>
    </xf>
    <xf numFmtId="164" fontId="12" fillId="7" borderId="0" xfId="0" applyNumberFormat="1" applyFont="1" applyFill="1" applyBorder="1" applyAlignment="1" applyProtection="1">
      <alignment horizontal="center"/>
      <protection locked="0"/>
    </xf>
    <xf numFmtId="164" fontId="12" fillId="7" borderId="0" xfId="0" applyNumberFormat="1" applyFont="1" applyFill="1" applyBorder="1" applyAlignment="1" applyProtection="1">
      <protection locked="0"/>
    </xf>
    <xf numFmtId="164" fontId="0" fillId="7" borderId="0" xfId="0" applyNumberFormat="1" applyFill="1" applyBorder="1" applyAlignment="1" applyProtection="1">
      <protection locked="0"/>
    </xf>
    <xf numFmtId="164" fontId="13" fillId="7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Border="1" applyAlignment="1" applyProtection="1">
      <alignment horizontal="center" vertical="top"/>
      <protection locked="0"/>
    </xf>
    <xf numFmtId="164" fontId="13" fillId="0" borderId="0" xfId="0" applyNumberFormat="1" applyFont="1" applyBorder="1" applyAlignment="1"/>
    <xf numFmtId="164" fontId="0" fillId="0" borderId="0" xfId="0" applyNumberForma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2" fontId="13" fillId="0" borderId="0" xfId="0" applyNumberFormat="1" applyFont="1" applyBorder="1" applyAlignment="1"/>
    <xf numFmtId="2" fontId="11" fillId="0" borderId="0" xfId="0" applyNumberFormat="1" applyFont="1" applyBorder="1" applyAlignment="1">
      <alignment horizontal="center" vertical="top"/>
    </xf>
    <xf numFmtId="49" fontId="0" fillId="0" borderId="0" xfId="0" applyNumberForma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1" fillId="0" borderId="0" xfId="0" applyNumberFormat="1" applyFont="1" applyBorder="1" applyAlignment="1">
      <alignment horizontal="center" vertical="top" wrapText="1"/>
    </xf>
    <xf numFmtId="2" fontId="13" fillId="0" borderId="11" xfId="0" applyNumberFormat="1" applyFont="1" applyBorder="1" applyAlignment="1">
      <alignment horizontal="center"/>
    </xf>
    <xf numFmtId="164" fontId="13" fillId="0" borderId="11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2" fontId="13" fillId="0" borderId="11" xfId="0" applyNumberFormat="1" applyFont="1" applyBorder="1" applyAlignment="1"/>
    <xf numFmtId="49" fontId="13" fillId="0" borderId="11" xfId="0" applyNumberFormat="1" applyFont="1" applyBorder="1" applyAlignment="1">
      <alignment wrapText="1"/>
    </xf>
    <xf numFmtId="49" fontId="13" fillId="0" borderId="11" xfId="0" applyNumberFormat="1" applyFont="1" applyBorder="1" applyAlignment="1"/>
    <xf numFmtId="164" fontId="13" fillId="0" borderId="11" xfId="0" applyNumberFormat="1" applyFont="1" applyBorder="1" applyAlignment="1"/>
    <xf numFmtId="0" fontId="0" fillId="0" borderId="11" xfId="0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/>
    <xf numFmtId="0" fontId="6" fillId="0" borderId="11" xfId="0" applyFont="1" applyBorder="1"/>
    <xf numFmtId="49" fontId="4" fillId="0" borderId="11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Border="1"/>
    <xf numFmtId="49" fontId="3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/>
    <xf numFmtId="0" fontId="3" fillId="0" borderId="11" xfId="0" applyFont="1" applyBorder="1"/>
    <xf numFmtId="0" fontId="0" fillId="0" borderId="0" xfId="0" applyAlignment="1">
      <alignment horizontal="left" vertical="top"/>
    </xf>
    <xf numFmtId="0" fontId="16" fillId="0" borderId="26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 indent="2"/>
    </xf>
    <xf numFmtId="0" fontId="22" fillId="15" borderId="26" xfId="0" applyFont="1" applyFill="1" applyBorder="1" applyAlignment="1">
      <alignment horizontal="center" vertical="center" wrapText="1"/>
    </xf>
    <xf numFmtId="0" fontId="22" fillId="15" borderId="26" xfId="0" applyFont="1" applyFill="1" applyBorder="1" applyAlignment="1">
      <alignment horizontal="left" vertical="center" wrapText="1" indent="1"/>
    </xf>
    <xf numFmtId="0" fontId="22" fillId="15" borderId="26" xfId="0" applyFont="1" applyFill="1" applyBorder="1" applyAlignment="1">
      <alignment horizontal="left" vertical="center" wrapText="1" indent="4"/>
    </xf>
    <xf numFmtId="0" fontId="0" fillId="15" borderId="26" xfId="0" applyFill="1" applyBorder="1" applyAlignment="1">
      <alignment horizontal="left" vertical="top" wrapText="1"/>
    </xf>
    <xf numFmtId="0" fontId="0" fillId="15" borderId="26" xfId="0" applyFill="1" applyBorder="1" applyAlignment="1">
      <alignment horizontal="center" vertical="center" wrapText="1"/>
    </xf>
    <xf numFmtId="0" fontId="22" fillId="15" borderId="26" xfId="0" applyFont="1" applyFill="1" applyBorder="1" applyAlignment="1">
      <alignment horizontal="center" vertical="top" wrapText="1"/>
    </xf>
    <xf numFmtId="49" fontId="4" fillId="2" borderId="0" xfId="0" applyNumberFormat="1" applyFont="1" applyFill="1" applyAlignment="1">
      <alignment horizontal="left"/>
    </xf>
    <xf numFmtId="0" fontId="0" fillId="0" borderId="0" xfId="0" applyAlignment="1">
      <alignment horizontal="center" vertical="top"/>
    </xf>
    <xf numFmtId="0" fontId="0" fillId="8" borderId="26" xfId="0" applyFill="1" applyBorder="1" applyAlignment="1">
      <alignment horizontal="center" wrapText="1"/>
    </xf>
    <xf numFmtId="0" fontId="0" fillId="9" borderId="26" xfId="0" applyFill="1" applyBorder="1" applyAlignment="1">
      <alignment horizontal="center" wrapText="1"/>
    </xf>
    <xf numFmtId="0" fontId="0" fillId="10" borderId="26" xfId="0" applyFill="1" applyBorder="1" applyAlignment="1">
      <alignment horizontal="center" wrapText="1"/>
    </xf>
    <xf numFmtId="0" fontId="0" fillId="11" borderId="26" xfId="0" applyFill="1" applyBorder="1" applyAlignment="1">
      <alignment horizontal="center" wrapText="1"/>
    </xf>
    <xf numFmtId="0" fontId="0" fillId="12" borderId="26" xfId="0" applyFill="1" applyBorder="1" applyAlignment="1">
      <alignment horizontal="center" wrapText="1"/>
    </xf>
    <xf numFmtId="0" fontId="0" fillId="13" borderId="26" xfId="0" applyFill="1" applyBorder="1" applyAlignment="1">
      <alignment horizontal="center" wrapText="1"/>
    </xf>
    <xf numFmtId="0" fontId="0" fillId="14" borderId="26" xfId="0" applyFill="1" applyBorder="1" applyAlignment="1">
      <alignment horizontal="center" wrapText="1"/>
    </xf>
    <xf numFmtId="0" fontId="0" fillId="0" borderId="0" xfId="0" applyFill="1"/>
    <xf numFmtId="2" fontId="4" fillId="16" borderId="0" xfId="0" applyNumberFormat="1" applyFont="1" applyFill="1"/>
    <xf numFmtId="0" fontId="28" fillId="16" borderId="0" xfId="0" applyFont="1" applyFill="1" applyAlignment="1">
      <alignment horizontal="center" vertical="center"/>
    </xf>
    <xf numFmtId="2" fontId="0" fillId="0" borderId="0" xfId="0" applyNumberFormat="1" applyAlignment="1">
      <alignment horizontal="right" vertical="top"/>
    </xf>
    <xf numFmtId="2" fontId="0" fillId="0" borderId="0" xfId="0" applyNumberFormat="1" applyAlignment="1">
      <alignment horizontal="center" vertical="top" wrapText="1"/>
    </xf>
    <xf numFmtId="0" fontId="9" fillId="8" borderId="26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left" vertical="center" wrapText="1"/>
    </xf>
    <xf numFmtId="2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9" borderId="26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left" vertical="center" wrapText="1"/>
    </xf>
    <xf numFmtId="0" fontId="9" fillId="11" borderId="31" xfId="0" applyFont="1" applyFill="1" applyBorder="1" applyAlignment="1">
      <alignment horizontal="left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28" fillId="16" borderId="26" xfId="0" applyFont="1" applyFill="1" applyBorder="1" applyAlignment="1">
      <alignment horizontal="center" vertical="center" wrapText="1"/>
    </xf>
    <xf numFmtId="1" fontId="25" fillId="8" borderId="26" xfId="0" applyNumberFormat="1" applyFont="1" applyFill="1" applyBorder="1" applyAlignment="1">
      <alignment horizontal="center" vertical="center" shrinkToFit="1"/>
    </xf>
    <xf numFmtId="0" fontId="9" fillId="14" borderId="26" xfId="0" applyFont="1" applyFill="1" applyBorder="1" applyAlignment="1">
      <alignment horizontal="center" vertical="center" wrapText="1"/>
    </xf>
    <xf numFmtId="0" fontId="9" fillId="14" borderId="26" xfId="0" applyFont="1" applyFill="1" applyBorder="1" applyAlignment="1">
      <alignment horizontal="left" vertical="center" wrapText="1"/>
    </xf>
    <xf numFmtId="0" fontId="26" fillId="14" borderId="26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left" vertical="center" wrapText="1"/>
    </xf>
    <xf numFmtId="1" fontId="25" fillId="0" borderId="26" xfId="0" applyNumberFormat="1" applyFont="1" applyBorder="1" applyAlignment="1">
      <alignment horizontal="center" vertical="center" shrinkToFi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left" vertical="center" wrapText="1"/>
    </xf>
    <xf numFmtId="1" fontId="25" fillId="10" borderId="26" xfId="0" applyNumberFormat="1" applyFont="1" applyFill="1" applyBorder="1" applyAlignment="1">
      <alignment horizontal="center" vertical="center" shrinkToFit="1"/>
    </xf>
    <xf numFmtId="1" fontId="25" fillId="9" borderId="26" xfId="0" applyNumberFormat="1" applyFont="1" applyFill="1" applyBorder="1" applyAlignment="1">
      <alignment horizontal="center" vertical="center" shrinkToFit="1"/>
    </xf>
    <xf numFmtId="0" fontId="9" fillId="9" borderId="31" xfId="0" applyFont="1" applyFill="1" applyBorder="1" applyAlignment="1">
      <alignment horizontal="left" vertical="center" wrapText="1"/>
    </xf>
    <xf numFmtId="0" fontId="9" fillId="9" borderId="31" xfId="0" applyFont="1" applyFill="1" applyBorder="1" applyAlignment="1">
      <alignment horizontal="center" vertical="center" wrapText="1"/>
    </xf>
    <xf numFmtId="0" fontId="9" fillId="13" borderId="26" xfId="0" applyFont="1" applyFill="1" applyBorder="1" applyAlignment="1">
      <alignment horizontal="center" vertical="center" wrapText="1"/>
    </xf>
    <xf numFmtId="0" fontId="9" fillId="13" borderId="26" xfId="0" applyFont="1" applyFill="1" applyBorder="1" applyAlignment="1">
      <alignment horizontal="left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left" vertical="center" wrapText="1"/>
    </xf>
    <xf numFmtId="0" fontId="9" fillId="13" borderId="31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left" vertical="center" wrapText="1"/>
    </xf>
    <xf numFmtId="0" fontId="26" fillId="14" borderId="26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16" borderId="0" xfId="0" applyFill="1"/>
    <xf numFmtId="2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14" fontId="0" fillId="0" borderId="8" xfId="0" applyNumberFormat="1" applyBorder="1"/>
    <xf numFmtId="2" fontId="4" fillId="0" borderId="8" xfId="0" applyNumberFormat="1" applyFont="1" applyBorder="1" applyAlignment="1">
      <alignment vertical="center" wrapText="1"/>
    </xf>
    <xf numFmtId="14" fontId="0" fillId="0" borderId="8" xfId="0" applyNumberFormat="1" applyBorder="1" applyAlignment="1">
      <alignment vertical="center"/>
    </xf>
    <xf numFmtId="0" fontId="4" fillId="0" borderId="8" xfId="0" applyFont="1" applyBorder="1" applyAlignment="1">
      <alignment wrapText="1"/>
    </xf>
    <xf numFmtId="14" fontId="0" fillId="0" borderId="5" xfId="0" applyNumberFormat="1" applyBorder="1"/>
    <xf numFmtId="14" fontId="0" fillId="0" borderId="37" xfId="0" applyNumberFormat="1" applyBorder="1"/>
    <xf numFmtId="0" fontId="0" fillId="0" borderId="37" xfId="0" applyBorder="1"/>
    <xf numFmtId="14" fontId="0" fillId="6" borderId="0" xfId="0" applyNumberFormat="1" applyFill="1"/>
    <xf numFmtId="164" fontId="3" fillId="7" borderId="0" xfId="0" applyNumberFormat="1" applyFont="1" applyFill="1" applyBorder="1"/>
    <xf numFmtId="0" fontId="3" fillId="7" borderId="0" xfId="0" applyFont="1" applyFill="1" applyBorder="1"/>
    <xf numFmtId="0" fontId="3" fillId="7" borderId="15" xfId="0" applyFont="1" applyFill="1" applyBorder="1"/>
    <xf numFmtId="2" fontId="4" fillId="7" borderId="4" xfId="0" applyNumberFormat="1" applyFont="1" applyFill="1" applyBorder="1"/>
    <xf numFmtId="0" fontId="4" fillId="7" borderId="0" xfId="0" applyFont="1" applyFill="1" applyBorder="1"/>
    <xf numFmtId="164" fontId="4" fillId="7" borderId="0" xfId="0" applyNumberFormat="1" applyFont="1" applyFill="1" applyBorder="1"/>
    <xf numFmtId="0" fontId="4" fillId="7" borderId="15" xfId="0" applyFont="1" applyFill="1" applyBorder="1"/>
    <xf numFmtId="2" fontId="4" fillId="0" borderId="20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2" fontId="0" fillId="0" borderId="0" xfId="0" applyNumberFormat="1" applyAlignment="1">
      <alignment vertical="center"/>
    </xf>
    <xf numFmtId="14" fontId="0" fillId="6" borderId="0" xfId="0" applyNumberFormat="1" applyFill="1" applyAlignment="1">
      <alignment vertical="center"/>
    </xf>
    <xf numFmtId="0" fontId="4" fillId="0" borderId="11" xfId="0" applyFont="1" applyBorder="1" applyAlignment="1">
      <alignment horizontal="center" vertical="center"/>
    </xf>
    <xf numFmtId="14" fontId="0" fillId="0" borderId="0" xfId="0" applyNumberFormat="1" applyFill="1" applyAlignment="1">
      <alignment vertical="center"/>
    </xf>
    <xf numFmtId="164" fontId="4" fillId="16" borderId="11" xfId="0" applyNumberFormat="1" applyFont="1" applyFill="1" applyBorder="1" applyAlignment="1">
      <alignment horizontal="center"/>
    </xf>
    <xf numFmtId="2" fontId="4" fillId="16" borderId="20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vertical="center" wrapText="1"/>
    </xf>
    <xf numFmtId="2" fontId="4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0" xfId="0" applyFill="1" applyAlignment="1">
      <alignment vertical="center"/>
    </xf>
    <xf numFmtId="2" fontId="30" fillId="0" borderId="0" xfId="0" applyNumberFormat="1" applyFont="1" applyFill="1" applyAlignment="1">
      <alignment horizontal="center"/>
    </xf>
    <xf numFmtId="49" fontId="30" fillId="16" borderId="11" xfId="0" applyNumberFormat="1" applyFont="1" applyFill="1" applyBorder="1" applyAlignment="1">
      <alignment horizontal="center" vertical="center"/>
    </xf>
    <xf numFmtId="2" fontId="30" fillId="16" borderId="11" xfId="0" applyNumberFormat="1" applyFont="1" applyFill="1" applyBorder="1" applyAlignment="1">
      <alignment horizontal="center" vertical="center"/>
    </xf>
    <xf numFmtId="2" fontId="0" fillId="0" borderId="11" xfId="0" applyNumberFormat="1" applyFill="1" applyBorder="1" applyAlignment="1">
      <alignment vertical="center"/>
    </xf>
    <xf numFmtId="2" fontId="6" fillId="0" borderId="11" xfId="0" applyNumberFormat="1" applyFont="1" applyFill="1" applyBorder="1"/>
    <xf numFmtId="2" fontId="0" fillId="0" borderId="11" xfId="0" applyNumberFormat="1" applyFill="1" applyBorder="1"/>
    <xf numFmtId="2" fontId="3" fillId="0" borderId="11" xfId="0" applyNumberFormat="1" applyFont="1" applyFill="1" applyBorder="1"/>
    <xf numFmtId="0" fontId="15" fillId="0" borderId="22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0" fillId="0" borderId="25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6" fillId="0" borderId="22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 indent="2"/>
    </xf>
    <xf numFmtId="0" fontId="17" fillId="0" borderId="27" xfId="0" applyFont="1" applyBorder="1" applyAlignment="1">
      <alignment horizontal="left" vertical="top" wrapText="1" indent="2"/>
    </xf>
    <xf numFmtId="0" fontId="17" fillId="0" borderId="31" xfId="0" applyFont="1" applyBorder="1" applyAlignment="1">
      <alignment horizontal="left" vertical="top" wrapText="1" indent="2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29" fillId="7" borderId="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left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31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2" name="image1.jpeg">
          <a:extLst>
            <a:ext uri="{FF2B5EF4-FFF2-40B4-BE49-F238E27FC236}">
              <a16:creationId xmlns:a16="http://schemas.microsoft.com/office/drawing/2014/main" id="{90C90866-FC92-499D-B497-D67751B67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8843" y="234446"/>
          <a:ext cx="2767857" cy="3567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uckleygrayyeoman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8"/>
  <sheetViews>
    <sheetView tabSelected="1" workbookViewId="0">
      <pane ySplit="2" topLeftCell="A63" activePane="bottomLeft" state="frozen"/>
      <selection pane="bottomLeft" activeCell="O104" sqref="O104"/>
    </sheetView>
  </sheetViews>
  <sheetFormatPr defaultRowHeight="13.2"/>
  <cols>
    <col min="1" max="1" width="12.88671875" style="36" customWidth="1"/>
    <col min="2" max="2" width="12" style="36" customWidth="1"/>
    <col min="3" max="3" width="5.5546875" style="36" bestFit="1" customWidth="1"/>
    <col min="4" max="4" width="34.33203125" style="36" bestFit="1" customWidth="1"/>
    <col min="5" max="5" width="13.5546875" style="36" customWidth="1"/>
    <col min="6" max="6" width="27.33203125" style="36" bestFit="1" customWidth="1"/>
    <col min="7" max="7" width="9.109375" style="37"/>
    <col min="8" max="8" width="3.5546875" style="37" bestFit="1" customWidth="1"/>
    <col min="9" max="9" width="13.5546875" style="37" bestFit="1" customWidth="1"/>
    <col min="10" max="10" width="17.5546875" style="38" bestFit="1" customWidth="1"/>
    <col min="11" max="12" width="13.33203125" style="38" customWidth="1"/>
    <col min="13" max="13" width="11.109375" style="13" customWidth="1"/>
    <col min="14" max="14" width="12" style="5" customWidth="1"/>
    <col min="15" max="15" width="46.6640625" customWidth="1"/>
    <col min="16" max="18" width="7.33203125" hidden="1" customWidth="1"/>
    <col min="19" max="23" width="10.109375" hidden="1" customWidth="1"/>
    <col min="24" max="24" width="9.109375" hidden="1" customWidth="1"/>
    <col min="25" max="25" width="10.109375" hidden="1" customWidth="1"/>
  </cols>
  <sheetData>
    <row r="1" spans="1:25">
      <c r="P1" s="41" t="s">
        <v>14</v>
      </c>
      <c r="Q1" s="41" t="s">
        <v>15</v>
      </c>
      <c r="R1" s="41" t="s">
        <v>16</v>
      </c>
    </row>
    <row r="2" spans="1:25" s="35" customFormat="1" ht="14.4">
      <c r="A2" s="119" t="s">
        <v>31</v>
      </c>
      <c r="B2" s="119" t="s">
        <v>32</v>
      </c>
      <c r="C2" s="119" t="s">
        <v>912</v>
      </c>
      <c r="D2" s="119" t="s">
        <v>38</v>
      </c>
      <c r="E2" s="119" t="s">
        <v>209</v>
      </c>
      <c r="F2" s="119" t="s">
        <v>53</v>
      </c>
      <c r="G2" s="120" t="s">
        <v>33</v>
      </c>
      <c r="H2" s="120"/>
      <c r="I2" s="120" t="s">
        <v>891</v>
      </c>
      <c r="J2" s="121" t="s">
        <v>34</v>
      </c>
      <c r="K2" s="121" t="s">
        <v>52</v>
      </c>
      <c r="L2" s="121" t="s">
        <v>52</v>
      </c>
      <c r="M2" s="246" t="s">
        <v>35</v>
      </c>
      <c r="N2" s="122" t="s">
        <v>36</v>
      </c>
      <c r="O2" s="123" t="s">
        <v>37</v>
      </c>
      <c r="P2" s="35" t="s">
        <v>61</v>
      </c>
      <c r="Q2" s="35" t="s">
        <v>61</v>
      </c>
      <c r="R2" s="35" t="s">
        <v>61</v>
      </c>
      <c r="S2" s="35" t="s">
        <v>54</v>
      </c>
      <c r="T2" s="35" t="s">
        <v>55</v>
      </c>
      <c r="U2" s="35" t="s">
        <v>56</v>
      </c>
      <c r="V2" s="35" t="s">
        <v>57</v>
      </c>
      <c r="W2" s="35" t="s">
        <v>58</v>
      </c>
      <c r="X2" s="35" t="s">
        <v>59</v>
      </c>
      <c r="Y2" s="35" t="s">
        <v>1186</v>
      </c>
    </row>
    <row r="3" spans="1:25" hidden="1">
      <c r="A3" s="73" t="s">
        <v>96</v>
      </c>
      <c r="B3" s="73"/>
      <c r="C3" s="73"/>
      <c r="D3" s="124" t="s">
        <v>195</v>
      </c>
      <c r="E3" s="124"/>
      <c r="F3" s="124" t="s">
        <v>207</v>
      </c>
      <c r="G3" s="125">
        <v>1</v>
      </c>
      <c r="H3" s="125" t="s">
        <v>33</v>
      </c>
      <c r="I3" s="125"/>
      <c r="J3" s="118" t="s">
        <v>205</v>
      </c>
      <c r="K3" s="118"/>
      <c r="L3" s="118"/>
      <c r="M3" s="247">
        <f>SUM(BUILDUPS!I38)</f>
        <v>210.81124000000005</v>
      </c>
      <c r="N3" s="126">
        <f>SUM(G3)*M3</f>
        <v>210.81124000000005</v>
      </c>
      <c r="O3" s="74" t="s">
        <v>203</v>
      </c>
      <c r="P3" s="5">
        <f>SUM(BUILDUPS!K38)</f>
        <v>0.2</v>
      </c>
      <c r="Q3" s="5">
        <f>SUM(BUILDUPS!L38)</f>
        <v>2</v>
      </c>
      <c r="R3" s="5">
        <f>SUM(BUILDUPS!M38)</f>
        <v>0</v>
      </c>
    </row>
    <row r="4" spans="1:25" hidden="1">
      <c r="A4" s="73" t="s">
        <v>97</v>
      </c>
      <c r="B4" s="73"/>
      <c r="C4" s="73"/>
      <c r="D4" s="124" t="s">
        <v>196</v>
      </c>
      <c r="E4" s="124"/>
      <c r="F4" s="124" t="s">
        <v>207</v>
      </c>
      <c r="G4" s="125">
        <v>1</v>
      </c>
      <c r="H4" s="125" t="s">
        <v>33</v>
      </c>
      <c r="I4" s="125"/>
      <c r="J4" s="118" t="s">
        <v>206</v>
      </c>
      <c r="K4" s="118"/>
      <c r="L4" s="118"/>
      <c r="M4" s="247">
        <f>SUM(BUILDUPS!I70)</f>
        <v>1970.4079900000002</v>
      </c>
      <c r="N4" s="126">
        <f t="shared" ref="N4:N54" si="0">SUM(G4)*M4</f>
        <v>1970.4079900000002</v>
      </c>
      <c r="O4" s="74" t="s">
        <v>204</v>
      </c>
      <c r="P4" s="5">
        <f>SUM(BUILDUPS!K70)</f>
        <v>0.2</v>
      </c>
      <c r="Q4" s="5">
        <f>SUM(BUILDUPS!L70)</f>
        <v>2</v>
      </c>
      <c r="R4" s="5">
        <f>SUM(BUILDUPS!M70)</f>
        <v>0</v>
      </c>
    </row>
    <row r="5" spans="1:25" hidden="1">
      <c r="A5" s="73" t="s">
        <v>98</v>
      </c>
      <c r="B5" s="73"/>
      <c r="C5" s="73"/>
      <c r="D5" s="124" t="s">
        <v>208</v>
      </c>
      <c r="E5" s="124" t="s">
        <v>210</v>
      </c>
      <c r="F5" s="124" t="s">
        <v>211</v>
      </c>
      <c r="G5" s="125">
        <v>1</v>
      </c>
      <c r="H5" s="125"/>
      <c r="I5" s="125"/>
      <c r="J5" s="118" t="s">
        <v>212</v>
      </c>
      <c r="K5" s="125"/>
      <c r="L5" s="125"/>
      <c r="M5" s="247">
        <f>SUM('DOOR SCHEDULE'!M379)</f>
        <v>63698.579999999944</v>
      </c>
      <c r="N5" s="126">
        <f t="shared" si="0"/>
        <v>63698.579999999944</v>
      </c>
      <c r="O5" s="74" t="s">
        <v>213</v>
      </c>
      <c r="P5" s="5">
        <f>SUM(BUILDUPS!K102)</f>
        <v>0</v>
      </c>
      <c r="Q5" s="5">
        <f>SUM(BUILDUPS!L102)</f>
        <v>0</v>
      </c>
      <c r="R5" s="5">
        <f>SUM(BUILDUPS!M102)</f>
        <v>0</v>
      </c>
    </row>
    <row r="6" spans="1:25" s="57" customFormat="1" ht="26.4">
      <c r="A6" s="226" t="s">
        <v>99</v>
      </c>
      <c r="B6" s="226"/>
      <c r="C6" s="226" t="s">
        <v>913</v>
      </c>
      <c r="D6" s="227" t="s">
        <v>878</v>
      </c>
      <c r="E6" s="227" t="s">
        <v>1156</v>
      </c>
      <c r="F6" s="227" t="s">
        <v>1157</v>
      </c>
      <c r="G6" s="228">
        <v>1</v>
      </c>
      <c r="H6" s="239" t="s">
        <v>33</v>
      </c>
      <c r="I6" s="239" t="s">
        <v>1017</v>
      </c>
      <c r="J6" s="234" t="s">
        <v>1158</v>
      </c>
      <c r="K6" s="229"/>
      <c r="L6" s="229"/>
      <c r="M6" s="245">
        <f>SUM(BUILDUPS!I156)</f>
        <v>34277.387272</v>
      </c>
      <c r="N6" s="230">
        <f t="shared" si="0"/>
        <v>34277.387272</v>
      </c>
      <c r="O6" s="240" t="s">
        <v>1331</v>
      </c>
      <c r="P6" s="232">
        <f>SUM(BUILDUPS!K156)</f>
        <v>15</v>
      </c>
      <c r="Q6" s="232">
        <f>SUM(BUILDUPS!L156)</f>
        <v>264</v>
      </c>
      <c r="R6" s="232">
        <f>SUM(BUILDUPS!M156)</f>
        <v>0</v>
      </c>
    </row>
    <row r="7" spans="1:25" s="57" customFormat="1" ht="26.4">
      <c r="A7" s="226" t="s">
        <v>100</v>
      </c>
      <c r="B7" s="226" t="s">
        <v>884</v>
      </c>
      <c r="C7" s="226" t="s">
        <v>913</v>
      </c>
      <c r="D7" s="227" t="s">
        <v>918</v>
      </c>
      <c r="E7" s="227"/>
      <c r="F7" s="227" t="s">
        <v>1219</v>
      </c>
      <c r="G7" s="228">
        <v>2</v>
      </c>
      <c r="H7" s="228" t="s">
        <v>33</v>
      </c>
      <c r="I7" s="228" t="s">
        <v>892</v>
      </c>
      <c r="J7" s="229" t="s">
        <v>885</v>
      </c>
      <c r="K7" s="229" t="s">
        <v>886</v>
      </c>
      <c r="L7" s="229" t="s">
        <v>895</v>
      </c>
      <c r="M7" s="245">
        <f>SUM(BUILDUPS!I189)</f>
        <v>1454.6913951000001</v>
      </c>
      <c r="N7" s="230">
        <f t="shared" si="0"/>
        <v>2909.3827902000003</v>
      </c>
      <c r="O7" s="231" t="s">
        <v>1218</v>
      </c>
      <c r="P7" s="232">
        <f>SUM(BUILDUPS!K189)</f>
        <v>12.8</v>
      </c>
      <c r="Q7" s="232">
        <f>SUM(BUILDUPS!L189)</f>
        <v>28</v>
      </c>
      <c r="R7" s="232">
        <f>SUM(BUILDUPS!M189)</f>
        <v>5.4599999999999991</v>
      </c>
    </row>
    <row r="8" spans="1:25" s="57" customFormat="1" ht="26.4">
      <c r="A8" s="226" t="s">
        <v>101</v>
      </c>
      <c r="B8" s="226" t="s">
        <v>888</v>
      </c>
      <c r="C8" s="226" t="s">
        <v>914</v>
      </c>
      <c r="D8" s="227" t="s">
        <v>918</v>
      </c>
      <c r="E8" s="227"/>
      <c r="F8" s="227" t="s">
        <v>1220</v>
      </c>
      <c r="G8" s="228">
        <v>30</v>
      </c>
      <c r="H8" s="228" t="s">
        <v>33</v>
      </c>
      <c r="I8" s="228" t="s">
        <v>893</v>
      </c>
      <c r="J8" s="229" t="s">
        <v>890</v>
      </c>
      <c r="K8" s="229" t="s">
        <v>889</v>
      </c>
      <c r="L8" s="229" t="s">
        <v>895</v>
      </c>
      <c r="M8" s="245">
        <f>SUM(BUILDUPS!I222)</f>
        <v>1061.5264276500002</v>
      </c>
      <c r="N8" s="230">
        <f t="shared" si="0"/>
        <v>31845.792829500006</v>
      </c>
      <c r="O8" s="231" t="s">
        <v>1218</v>
      </c>
      <c r="P8" s="232">
        <f>SUM(BUILDUPS!K222)</f>
        <v>146.1</v>
      </c>
      <c r="Q8" s="232">
        <f>SUM(BUILDUPS!L222)</f>
        <v>330</v>
      </c>
      <c r="R8" s="232">
        <f>SUM(BUILDUPS!M222)</f>
        <v>53.55</v>
      </c>
    </row>
    <row r="9" spans="1:25">
      <c r="A9" s="73" t="s">
        <v>102</v>
      </c>
      <c r="B9" s="73" t="s">
        <v>894</v>
      </c>
      <c r="C9" s="73" t="s">
        <v>915</v>
      </c>
      <c r="D9" s="124" t="s">
        <v>919</v>
      </c>
      <c r="E9" s="124"/>
      <c r="F9" s="124" t="s">
        <v>896</v>
      </c>
      <c r="G9" s="125">
        <v>0</v>
      </c>
      <c r="H9" s="125" t="s">
        <v>33</v>
      </c>
      <c r="I9" s="125"/>
      <c r="J9" s="118"/>
      <c r="K9" s="118" t="s">
        <v>895</v>
      </c>
      <c r="L9" s="118"/>
      <c r="M9" s="247">
        <f>SUM(BUILDUPS!I254)</f>
        <v>0</v>
      </c>
      <c r="N9" s="126">
        <f t="shared" si="0"/>
        <v>0</v>
      </c>
      <c r="O9" s="197" t="s">
        <v>1221</v>
      </c>
      <c r="P9" s="5">
        <f>SUM(BUILDUPS!K254)</f>
        <v>0</v>
      </c>
      <c r="Q9" s="5">
        <f>SUM(BUILDUPS!L254)</f>
        <v>0</v>
      </c>
      <c r="R9" s="5">
        <f>SUM(BUILDUPS!M254)</f>
        <v>0</v>
      </c>
    </row>
    <row r="10" spans="1:25" s="57" customFormat="1" ht="26.4">
      <c r="A10" s="226" t="s">
        <v>103</v>
      </c>
      <c r="B10" s="226" t="s">
        <v>897</v>
      </c>
      <c r="C10" s="226" t="s">
        <v>916</v>
      </c>
      <c r="D10" s="227" t="s">
        <v>898</v>
      </c>
      <c r="E10" s="227" t="s">
        <v>901</v>
      </c>
      <c r="F10" s="227" t="s">
        <v>899</v>
      </c>
      <c r="G10" s="228">
        <v>2</v>
      </c>
      <c r="H10" s="228" t="s">
        <v>33</v>
      </c>
      <c r="I10" s="228" t="s">
        <v>908</v>
      </c>
      <c r="J10" s="229" t="s">
        <v>900</v>
      </c>
      <c r="K10" s="229" t="s">
        <v>902</v>
      </c>
      <c r="L10" s="229"/>
      <c r="M10" s="245">
        <f>SUM(BUILDUPS!I289)</f>
        <v>8703.1542338999971</v>
      </c>
      <c r="N10" s="230">
        <f t="shared" si="0"/>
        <v>17406.308467799994</v>
      </c>
      <c r="O10" s="231" t="s">
        <v>1231</v>
      </c>
      <c r="P10" s="232">
        <f>SUM(BUILDUPS!K289)</f>
        <v>6.3450000000000006</v>
      </c>
      <c r="Q10" s="232">
        <f>SUM(BUILDUPS!L289)</f>
        <v>93</v>
      </c>
      <c r="R10" s="232">
        <f>SUM(BUILDUPS!M289)</f>
        <v>23.340000000000003</v>
      </c>
      <c r="T10" s="233">
        <v>43748</v>
      </c>
      <c r="U10" s="233">
        <v>43748</v>
      </c>
    </row>
    <row r="11" spans="1:25">
      <c r="A11" s="73" t="s">
        <v>104</v>
      </c>
      <c r="B11" s="73" t="s">
        <v>903</v>
      </c>
      <c r="C11" s="73" t="s">
        <v>916</v>
      </c>
      <c r="D11" s="124" t="s">
        <v>904</v>
      </c>
      <c r="E11" s="124" t="s">
        <v>1013</v>
      </c>
      <c r="F11" s="124"/>
      <c r="G11" s="125">
        <v>2</v>
      </c>
      <c r="H11" s="125" t="s">
        <v>33</v>
      </c>
      <c r="I11" s="125" t="s">
        <v>908</v>
      </c>
      <c r="J11" s="118" t="s">
        <v>900</v>
      </c>
      <c r="K11" s="118" t="s">
        <v>902</v>
      </c>
      <c r="L11" s="118"/>
      <c r="M11" s="247">
        <f>SUM(BUILDUPS!I321)</f>
        <v>233.31</v>
      </c>
      <c r="N11" s="126">
        <f t="shared" si="0"/>
        <v>466.62</v>
      </c>
      <c r="O11" s="74"/>
      <c r="P11" s="5">
        <f>SUM(BUILDUPS!K321)</f>
        <v>0</v>
      </c>
      <c r="Q11" s="5">
        <f>SUM(BUILDUPS!L321)</f>
        <v>0</v>
      </c>
      <c r="R11" s="5">
        <f>SUM(BUILDUPS!M321)</f>
        <v>0</v>
      </c>
      <c r="T11" s="205">
        <v>43748</v>
      </c>
    </row>
    <row r="12" spans="1:25" s="57" customFormat="1" ht="26.4">
      <c r="A12" s="226" t="s">
        <v>105</v>
      </c>
      <c r="B12" s="226" t="s">
        <v>905</v>
      </c>
      <c r="C12" s="226" t="s">
        <v>916</v>
      </c>
      <c r="D12" s="227" t="s">
        <v>906</v>
      </c>
      <c r="E12" s="227" t="s">
        <v>901</v>
      </c>
      <c r="F12" s="227" t="s">
        <v>907</v>
      </c>
      <c r="G12" s="228">
        <v>2</v>
      </c>
      <c r="H12" s="228" t="s">
        <v>33</v>
      </c>
      <c r="I12" s="228" t="s">
        <v>909</v>
      </c>
      <c r="J12" s="229" t="s">
        <v>910</v>
      </c>
      <c r="K12" s="229" t="s">
        <v>902</v>
      </c>
      <c r="L12" s="229"/>
      <c r="M12" s="245">
        <f>SUM(BUILDUPS!I356)</f>
        <v>5817.8447028000001</v>
      </c>
      <c r="N12" s="230">
        <f t="shared" si="0"/>
        <v>11635.6894056</v>
      </c>
      <c r="O12" s="231" t="s">
        <v>1231</v>
      </c>
      <c r="P12" s="232">
        <f>SUM(BUILDUPS!K356)</f>
        <v>3.84</v>
      </c>
      <c r="Q12" s="232">
        <f>SUM(BUILDUPS!L356)</f>
        <v>56</v>
      </c>
      <c r="R12" s="232">
        <f>SUM(BUILDUPS!M356)</f>
        <v>14.46</v>
      </c>
      <c r="T12" s="233">
        <v>43748</v>
      </c>
      <c r="U12" s="233">
        <v>43748</v>
      </c>
    </row>
    <row r="13" spans="1:25">
      <c r="A13" s="73" t="s">
        <v>106</v>
      </c>
      <c r="B13" s="73" t="s">
        <v>911</v>
      </c>
      <c r="C13" s="73" t="s">
        <v>916</v>
      </c>
      <c r="D13" s="124" t="s">
        <v>904</v>
      </c>
      <c r="E13" s="124" t="s">
        <v>1013</v>
      </c>
      <c r="F13" s="124"/>
      <c r="G13" s="125">
        <v>2</v>
      </c>
      <c r="H13" s="125" t="s">
        <v>33</v>
      </c>
      <c r="I13" s="125" t="s">
        <v>909</v>
      </c>
      <c r="J13" s="118" t="s">
        <v>910</v>
      </c>
      <c r="K13" s="118" t="s">
        <v>902</v>
      </c>
      <c r="L13" s="118"/>
      <c r="M13" s="247">
        <f>SUM(BUILDUPS!I388)</f>
        <v>155.54</v>
      </c>
      <c r="N13" s="126">
        <f t="shared" si="0"/>
        <v>311.08</v>
      </c>
      <c r="O13" s="74"/>
      <c r="P13" s="5">
        <f>SUM(BUILDUPS!K388)</f>
        <v>0</v>
      </c>
      <c r="Q13" s="5">
        <f>SUM(BUILDUPS!L388)</f>
        <v>0</v>
      </c>
      <c r="R13" s="5">
        <f>SUM(BUILDUPS!M388)</f>
        <v>0</v>
      </c>
      <c r="T13" s="205">
        <v>43748</v>
      </c>
    </row>
    <row r="14" spans="1:25" s="57" customFormat="1" ht="26.4">
      <c r="A14" s="226" t="s">
        <v>107</v>
      </c>
      <c r="B14" s="226" t="s">
        <v>917</v>
      </c>
      <c r="C14" s="226" t="s">
        <v>913</v>
      </c>
      <c r="D14" s="227" t="s">
        <v>920</v>
      </c>
      <c r="E14" s="227" t="s">
        <v>901</v>
      </c>
      <c r="F14" s="227" t="s">
        <v>921</v>
      </c>
      <c r="G14" s="228">
        <v>1</v>
      </c>
      <c r="H14" s="228" t="s">
        <v>33</v>
      </c>
      <c r="I14" s="228" t="s">
        <v>892</v>
      </c>
      <c r="J14" s="229" t="s">
        <v>885</v>
      </c>
      <c r="K14" s="229" t="s">
        <v>902</v>
      </c>
      <c r="L14" s="229"/>
      <c r="M14" s="245">
        <f>SUM(BUILDUPS!I423)</f>
        <v>4505.7432331400005</v>
      </c>
      <c r="N14" s="230">
        <f t="shared" si="0"/>
        <v>4505.7432331400005</v>
      </c>
      <c r="O14" s="231" t="s">
        <v>1231</v>
      </c>
      <c r="P14" s="232">
        <f>SUM(BUILDUPS!K423)</f>
        <v>1.7835000000000001</v>
      </c>
      <c r="Q14" s="232">
        <f>SUM(BUILDUPS!L423)</f>
        <v>28</v>
      </c>
      <c r="R14" s="232">
        <f>SUM(BUILDUPS!M423)</f>
        <v>4.9800000000000004</v>
      </c>
      <c r="T14" s="233">
        <v>43748</v>
      </c>
      <c r="U14" s="233">
        <v>43748</v>
      </c>
    </row>
    <row r="15" spans="1:25">
      <c r="A15" s="73" t="s">
        <v>108</v>
      </c>
      <c r="B15" s="73" t="s">
        <v>922</v>
      </c>
      <c r="C15" s="73" t="s">
        <v>913</v>
      </c>
      <c r="D15" s="124" t="s">
        <v>904</v>
      </c>
      <c r="E15" s="124" t="s">
        <v>1013</v>
      </c>
      <c r="F15" s="124"/>
      <c r="G15" s="125">
        <v>1</v>
      </c>
      <c r="H15" s="125" t="s">
        <v>33</v>
      </c>
      <c r="I15" s="125" t="s">
        <v>892</v>
      </c>
      <c r="J15" s="118" t="s">
        <v>885</v>
      </c>
      <c r="K15" s="118" t="s">
        <v>902</v>
      </c>
      <c r="L15" s="118"/>
      <c r="M15" s="247">
        <f>SUM(BUILDUPS!I455)</f>
        <v>155.54</v>
      </c>
      <c r="N15" s="126">
        <f t="shared" si="0"/>
        <v>155.54</v>
      </c>
      <c r="O15" s="74"/>
      <c r="P15" s="5">
        <f>SUM(BUILDUPS!K455)</f>
        <v>0</v>
      </c>
      <c r="Q15" s="5">
        <f>SUM(BUILDUPS!L455)</f>
        <v>0</v>
      </c>
      <c r="R15" s="5">
        <f>SUM(BUILDUPS!M455)</f>
        <v>0</v>
      </c>
      <c r="T15" s="205">
        <v>43748</v>
      </c>
    </row>
    <row r="16" spans="1:25">
      <c r="A16" s="73" t="s">
        <v>109</v>
      </c>
      <c r="B16" s="73"/>
      <c r="C16" s="73" t="s">
        <v>913</v>
      </c>
      <c r="D16" s="124" t="s">
        <v>920</v>
      </c>
      <c r="E16" s="124" t="s">
        <v>901</v>
      </c>
      <c r="F16" s="124" t="s">
        <v>937</v>
      </c>
      <c r="G16" s="125">
        <v>1</v>
      </c>
      <c r="H16" s="125" t="s">
        <v>33</v>
      </c>
      <c r="I16" s="125" t="s">
        <v>892</v>
      </c>
      <c r="J16" s="118" t="s">
        <v>885</v>
      </c>
      <c r="K16" s="118" t="s">
        <v>902</v>
      </c>
      <c r="L16" s="118"/>
      <c r="M16" s="247">
        <f>SUM(BUILDUPS!I487)</f>
        <v>0</v>
      </c>
      <c r="N16" s="126">
        <f t="shared" si="0"/>
        <v>0</v>
      </c>
      <c r="O16" s="197" t="s">
        <v>1234</v>
      </c>
      <c r="P16" s="5">
        <f>SUM(BUILDUPS!K487)</f>
        <v>0</v>
      </c>
      <c r="Q16" s="5">
        <f>SUM(BUILDUPS!L487)</f>
        <v>0</v>
      </c>
      <c r="R16" s="5">
        <f>SUM(BUILDUPS!M487)</f>
        <v>0</v>
      </c>
      <c r="T16" s="205">
        <v>43748</v>
      </c>
      <c r="U16" s="205">
        <v>43748</v>
      </c>
    </row>
    <row r="17" spans="1:25">
      <c r="A17" s="73" t="s">
        <v>110</v>
      </c>
      <c r="B17" s="73"/>
      <c r="C17" s="73" t="s">
        <v>913</v>
      </c>
      <c r="D17" s="124" t="s">
        <v>904</v>
      </c>
      <c r="E17" s="124" t="s">
        <v>1013</v>
      </c>
      <c r="F17" s="124"/>
      <c r="G17" s="125">
        <v>1</v>
      </c>
      <c r="H17" s="125" t="s">
        <v>33</v>
      </c>
      <c r="I17" s="125" t="s">
        <v>892</v>
      </c>
      <c r="J17" s="118" t="s">
        <v>885</v>
      </c>
      <c r="K17" s="118" t="s">
        <v>902</v>
      </c>
      <c r="L17" s="118"/>
      <c r="M17" s="247">
        <f>SUM(BUILDUPS!I519)</f>
        <v>0</v>
      </c>
      <c r="N17" s="126">
        <f t="shared" si="0"/>
        <v>0</v>
      </c>
      <c r="O17" s="197" t="s">
        <v>1233</v>
      </c>
      <c r="P17" s="5">
        <f>SUM(BUILDUPS!K519)</f>
        <v>0</v>
      </c>
      <c r="Q17" s="5">
        <f>SUM(BUILDUPS!L519)</f>
        <v>0</v>
      </c>
      <c r="R17" s="5">
        <f>SUM(BUILDUPS!M519)</f>
        <v>0</v>
      </c>
      <c r="T17" s="205">
        <v>43748</v>
      </c>
    </row>
    <row r="18" spans="1:25" s="57" customFormat="1" ht="26.4">
      <c r="A18" s="226" t="s">
        <v>111</v>
      </c>
      <c r="B18" s="226" t="s">
        <v>923</v>
      </c>
      <c r="C18" s="226" t="s">
        <v>913</v>
      </c>
      <c r="D18" s="227" t="s">
        <v>924</v>
      </c>
      <c r="E18" s="227" t="s">
        <v>901</v>
      </c>
      <c r="F18" s="227" t="s">
        <v>925</v>
      </c>
      <c r="G18" s="228">
        <v>1</v>
      </c>
      <c r="H18" s="228" t="s">
        <v>33</v>
      </c>
      <c r="I18" s="228" t="s">
        <v>892</v>
      </c>
      <c r="J18" s="229" t="s">
        <v>926</v>
      </c>
      <c r="K18" s="229" t="s">
        <v>902</v>
      </c>
      <c r="L18" s="229"/>
      <c r="M18" s="245">
        <f>SUM(BUILDUPS!I554)</f>
        <v>7346.02087596</v>
      </c>
      <c r="N18" s="230">
        <f t="shared" si="0"/>
        <v>7346.02087596</v>
      </c>
      <c r="O18" s="231" t="s">
        <v>1231</v>
      </c>
      <c r="P18" s="232">
        <f>SUM(BUILDUPS!K554)</f>
        <v>2.819</v>
      </c>
      <c r="Q18" s="232">
        <f>SUM(BUILDUPS!L554)</f>
        <v>47.5</v>
      </c>
      <c r="R18" s="232">
        <f>SUM(BUILDUPS!M554)</f>
        <v>11.700000000000003</v>
      </c>
      <c r="T18" s="233">
        <v>43748</v>
      </c>
      <c r="U18" s="233">
        <v>43748</v>
      </c>
    </row>
    <row r="19" spans="1:25">
      <c r="A19" s="73" t="s">
        <v>112</v>
      </c>
      <c r="B19" s="73" t="s">
        <v>927</v>
      </c>
      <c r="C19" s="73" t="s">
        <v>913</v>
      </c>
      <c r="D19" s="124" t="s">
        <v>904</v>
      </c>
      <c r="E19" s="124" t="s">
        <v>1013</v>
      </c>
      <c r="F19" s="124"/>
      <c r="G19" s="125">
        <v>1</v>
      </c>
      <c r="H19" s="125" t="s">
        <v>33</v>
      </c>
      <c r="I19" s="125" t="s">
        <v>892</v>
      </c>
      <c r="J19" s="118" t="s">
        <v>926</v>
      </c>
      <c r="K19" s="118" t="s">
        <v>902</v>
      </c>
      <c r="L19" s="118"/>
      <c r="M19" s="247">
        <f>SUM(BUILDUPS!I586)</f>
        <v>233.31</v>
      </c>
      <c r="N19" s="126">
        <f t="shared" si="0"/>
        <v>233.31</v>
      </c>
      <c r="O19" s="74"/>
      <c r="P19" s="5">
        <f>SUM(BUILDUPS!K586)</f>
        <v>0</v>
      </c>
      <c r="Q19" s="5">
        <f>SUM(BUILDUPS!L586)</f>
        <v>0</v>
      </c>
      <c r="R19" s="5">
        <f>SUM(BUILDUPS!M586)</f>
        <v>0</v>
      </c>
      <c r="T19" s="205">
        <v>43748</v>
      </c>
    </row>
    <row r="20" spans="1:25" s="57" customFormat="1" ht="26.4">
      <c r="A20" s="226" t="s">
        <v>113</v>
      </c>
      <c r="B20" s="226" t="s">
        <v>928</v>
      </c>
      <c r="C20" s="226" t="s">
        <v>914</v>
      </c>
      <c r="D20" s="227" t="s">
        <v>920</v>
      </c>
      <c r="E20" s="227" t="s">
        <v>901</v>
      </c>
      <c r="F20" s="227" t="s">
        <v>929</v>
      </c>
      <c r="G20" s="228">
        <v>5</v>
      </c>
      <c r="H20" s="228" t="s">
        <v>33</v>
      </c>
      <c r="I20" s="228" t="s">
        <v>893</v>
      </c>
      <c r="J20" s="229" t="s">
        <v>890</v>
      </c>
      <c r="K20" s="229" t="s">
        <v>902</v>
      </c>
      <c r="L20" s="229"/>
      <c r="M20" s="245">
        <f>SUM(BUILDUPS!I621)</f>
        <v>9874.7457377800001</v>
      </c>
      <c r="N20" s="230">
        <f t="shared" si="0"/>
        <v>49373.728688900002</v>
      </c>
      <c r="O20" s="231" t="s">
        <v>1231</v>
      </c>
      <c r="P20" s="232">
        <f>SUM(BUILDUPS!K621)</f>
        <v>20.272499999999994</v>
      </c>
      <c r="Q20" s="232">
        <f>SUM(BUILDUPS!L621)</f>
        <v>335</v>
      </c>
      <c r="R20" s="232">
        <f>SUM(BUILDUPS!M621)</f>
        <v>66.825000000000017</v>
      </c>
      <c r="T20" s="233">
        <v>43748</v>
      </c>
      <c r="U20" s="233">
        <v>43748</v>
      </c>
    </row>
    <row r="21" spans="1:25">
      <c r="A21" s="73" t="s">
        <v>114</v>
      </c>
      <c r="B21" s="73" t="s">
        <v>930</v>
      </c>
      <c r="C21" s="73" t="s">
        <v>914</v>
      </c>
      <c r="D21" s="124" t="s">
        <v>904</v>
      </c>
      <c r="E21" s="124" t="s">
        <v>1013</v>
      </c>
      <c r="F21" s="124"/>
      <c r="G21" s="125">
        <v>5</v>
      </c>
      <c r="H21" s="125" t="s">
        <v>33</v>
      </c>
      <c r="I21" s="125" t="s">
        <v>893</v>
      </c>
      <c r="J21" s="118" t="s">
        <v>890</v>
      </c>
      <c r="K21" s="118" t="s">
        <v>902</v>
      </c>
      <c r="L21" s="118"/>
      <c r="M21" s="247">
        <f>SUM(BUILDUPS!I653)</f>
        <v>311.08</v>
      </c>
      <c r="N21" s="126">
        <f t="shared" si="0"/>
        <v>1555.3999999999999</v>
      </c>
      <c r="O21" s="74"/>
      <c r="P21" s="5">
        <f>SUM(BUILDUPS!K653)</f>
        <v>0</v>
      </c>
      <c r="Q21" s="5">
        <f>SUM(BUILDUPS!L653)</f>
        <v>0</v>
      </c>
      <c r="R21" s="5">
        <f>SUM(BUILDUPS!M653)</f>
        <v>0</v>
      </c>
      <c r="T21" s="205">
        <v>43748</v>
      </c>
    </row>
    <row r="22" spans="1:25" s="57" customFormat="1" ht="26.4">
      <c r="A22" s="226" t="s">
        <v>115</v>
      </c>
      <c r="B22" s="226" t="s">
        <v>931</v>
      </c>
      <c r="C22" s="226" t="s">
        <v>914</v>
      </c>
      <c r="D22" s="227" t="s">
        <v>924</v>
      </c>
      <c r="E22" s="227" t="s">
        <v>901</v>
      </c>
      <c r="F22" s="227" t="s">
        <v>932</v>
      </c>
      <c r="G22" s="228">
        <v>5</v>
      </c>
      <c r="H22" s="228" t="s">
        <v>33</v>
      </c>
      <c r="I22" s="228" t="s">
        <v>933</v>
      </c>
      <c r="J22" s="229" t="s">
        <v>934</v>
      </c>
      <c r="K22" s="229" t="s">
        <v>902</v>
      </c>
      <c r="L22" s="229"/>
      <c r="M22" s="245">
        <f>SUM(BUILDUPS!I688)</f>
        <v>12542.712431600001</v>
      </c>
      <c r="N22" s="230">
        <f t="shared" si="0"/>
        <v>62713.562158000001</v>
      </c>
      <c r="O22" s="231" t="s">
        <v>1231</v>
      </c>
      <c r="P22" s="232">
        <f>SUM(BUILDUPS!K688)</f>
        <v>24.950000000000003</v>
      </c>
      <c r="Q22" s="232">
        <f>SUM(BUILDUPS!L688)</f>
        <v>432.5</v>
      </c>
      <c r="R22" s="232">
        <f>SUM(BUILDUPS!M688)</f>
        <v>80.700000000000017</v>
      </c>
      <c r="T22" s="233">
        <v>43748</v>
      </c>
      <c r="U22" s="233">
        <v>43748</v>
      </c>
    </row>
    <row r="23" spans="1:25">
      <c r="A23" s="73" t="s">
        <v>116</v>
      </c>
      <c r="B23" s="73" t="s">
        <v>935</v>
      </c>
      <c r="C23" s="73" t="s">
        <v>914</v>
      </c>
      <c r="D23" s="124" t="s">
        <v>904</v>
      </c>
      <c r="E23" s="124" t="s">
        <v>1013</v>
      </c>
      <c r="F23" s="124"/>
      <c r="G23" s="125">
        <v>5</v>
      </c>
      <c r="H23" s="125" t="s">
        <v>33</v>
      </c>
      <c r="I23" s="125" t="s">
        <v>933</v>
      </c>
      <c r="J23" s="118" t="s">
        <v>934</v>
      </c>
      <c r="K23" s="118" t="s">
        <v>902</v>
      </c>
      <c r="L23" s="118"/>
      <c r="M23" s="247">
        <f>SUM(BUILDUPS!I720)</f>
        <v>388.85</v>
      </c>
      <c r="N23" s="126">
        <f t="shared" si="0"/>
        <v>1944.25</v>
      </c>
      <c r="O23" s="74"/>
      <c r="P23" s="5">
        <f>SUM(BUILDUPS!K720)</f>
        <v>0</v>
      </c>
      <c r="Q23" s="5">
        <f>SUM(BUILDUPS!L720)</f>
        <v>0</v>
      </c>
      <c r="R23" s="5">
        <f>SUM(BUILDUPS!M720)</f>
        <v>0</v>
      </c>
      <c r="T23" s="205">
        <v>43748</v>
      </c>
    </row>
    <row r="24" spans="1:25">
      <c r="A24" s="73" t="s">
        <v>117</v>
      </c>
      <c r="B24" s="73" t="s">
        <v>936</v>
      </c>
      <c r="C24" s="73" t="s">
        <v>914</v>
      </c>
      <c r="D24" s="124" t="s">
        <v>924</v>
      </c>
      <c r="E24" s="124" t="s">
        <v>901</v>
      </c>
      <c r="F24" s="124" t="s">
        <v>937</v>
      </c>
      <c r="G24" s="125">
        <v>5</v>
      </c>
      <c r="H24" s="125" t="s">
        <v>33</v>
      </c>
      <c r="I24" s="125" t="s">
        <v>933</v>
      </c>
      <c r="J24" s="118" t="s">
        <v>934</v>
      </c>
      <c r="K24" s="118" t="s">
        <v>902</v>
      </c>
      <c r="L24" s="118"/>
      <c r="M24" s="247">
        <f>SUM(BUILDUPS!I752)</f>
        <v>870.55738000000008</v>
      </c>
      <c r="N24" s="126">
        <f t="shared" si="0"/>
        <v>4352.7869000000001</v>
      </c>
      <c r="O24" s="197" t="s">
        <v>1237</v>
      </c>
      <c r="P24" s="5">
        <f>SUM(BUILDUPS!K752)</f>
        <v>0</v>
      </c>
      <c r="Q24" s="5">
        <f>SUM(BUILDUPS!L752)</f>
        <v>0</v>
      </c>
      <c r="R24" s="5">
        <f>SUM(BUILDUPS!M752)</f>
        <v>0</v>
      </c>
      <c r="T24" s="205">
        <v>43748</v>
      </c>
      <c r="U24" s="205">
        <v>43748</v>
      </c>
    </row>
    <row r="25" spans="1:25">
      <c r="A25" s="73" t="s">
        <v>118</v>
      </c>
      <c r="B25" s="73" t="s">
        <v>938</v>
      </c>
      <c r="C25" s="73" t="s">
        <v>914</v>
      </c>
      <c r="D25" s="124" t="s">
        <v>904</v>
      </c>
      <c r="E25" s="124" t="s">
        <v>1013</v>
      </c>
      <c r="F25" s="124"/>
      <c r="G25" s="125">
        <v>5</v>
      </c>
      <c r="H25" s="125" t="s">
        <v>33</v>
      </c>
      <c r="I25" s="125" t="s">
        <v>933</v>
      </c>
      <c r="J25" s="118" t="s">
        <v>934</v>
      </c>
      <c r="K25" s="118" t="s">
        <v>902</v>
      </c>
      <c r="L25" s="118"/>
      <c r="M25" s="247">
        <f>SUM(BUILDUPS!I784)</f>
        <v>0</v>
      </c>
      <c r="N25" s="126">
        <f t="shared" si="0"/>
        <v>0</v>
      </c>
      <c r="O25" s="197" t="s">
        <v>1236</v>
      </c>
      <c r="P25" s="5">
        <f>SUM(BUILDUPS!K784)</f>
        <v>0</v>
      </c>
      <c r="Q25" s="5">
        <f>SUM(BUILDUPS!L784)</f>
        <v>0</v>
      </c>
      <c r="R25" s="5">
        <f>SUM(BUILDUPS!M784)</f>
        <v>0</v>
      </c>
      <c r="T25" s="205">
        <v>43748</v>
      </c>
    </row>
    <row r="26" spans="1:25" s="57" customFormat="1" ht="39.6">
      <c r="A26" s="226" t="s">
        <v>119</v>
      </c>
      <c r="B26" s="226" t="s">
        <v>939</v>
      </c>
      <c r="C26" s="226" t="s">
        <v>913</v>
      </c>
      <c r="D26" s="227" t="s">
        <v>950</v>
      </c>
      <c r="E26" s="227" t="s">
        <v>951</v>
      </c>
      <c r="F26" s="227" t="s">
        <v>952</v>
      </c>
      <c r="G26" s="228">
        <v>1</v>
      </c>
      <c r="H26" s="228" t="s">
        <v>33</v>
      </c>
      <c r="I26" s="228" t="s">
        <v>892</v>
      </c>
      <c r="J26" s="229" t="s">
        <v>885</v>
      </c>
      <c r="K26" s="234" t="s">
        <v>981</v>
      </c>
      <c r="L26" s="229"/>
      <c r="M26" s="245">
        <f>SUM(BUILDUPS!I817)</f>
        <v>5677.2706000000007</v>
      </c>
      <c r="N26" s="230">
        <f t="shared" si="0"/>
        <v>5677.2706000000007</v>
      </c>
      <c r="O26" s="231" t="s">
        <v>1245</v>
      </c>
      <c r="P26" s="232">
        <f>SUM(BUILDUPS!K817)</f>
        <v>0</v>
      </c>
      <c r="Q26" s="232">
        <f>SUM(BUILDUPS!L817)</f>
        <v>1</v>
      </c>
      <c r="R26" s="232">
        <f>SUM(BUILDUPS!M817)</f>
        <v>0</v>
      </c>
      <c r="S26" s="233">
        <v>43748</v>
      </c>
      <c r="U26" s="233">
        <v>43748</v>
      </c>
      <c r="Y26" s="233">
        <v>43749</v>
      </c>
    </row>
    <row r="27" spans="1:25" s="57" customFormat="1" ht="39.6">
      <c r="A27" s="226" t="s">
        <v>120</v>
      </c>
      <c r="B27" s="226" t="s">
        <v>940</v>
      </c>
      <c r="C27" s="226" t="s">
        <v>913</v>
      </c>
      <c r="D27" s="227" t="s">
        <v>950</v>
      </c>
      <c r="E27" s="227" t="s">
        <v>951</v>
      </c>
      <c r="F27" s="227" t="s">
        <v>953</v>
      </c>
      <c r="G27" s="228">
        <v>1</v>
      </c>
      <c r="H27" s="228" t="s">
        <v>33</v>
      </c>
      <c r="I27" s="228" t="s">
        <v>892</v>
      </c>
      <c r="J27" s="229" t="s">
        <v>885</v>
      </c>
      <c r="K27" s="234" t="s">
        <v>981</v>
      </c>
      <c r="L27" s="229"/>
      <c r="M27" s="245">
        <f>SUM(BUILDUPS!I850)</f>
        <v>3821.2340000000004</v>
      </c>
      <c r="N27" s="230">
        <f t="shared" si="0"/>
        <v>3821.2340000000004</v>
      </c>
      <c r="O27" s="231" t="s">
        <v>1245</v>
      </c>
      <c r="P27" s="232">
        <f>SUM(BUILDUPS!K850)</f>
        <v>0</v>
      </c>
      <c r="Q27" s="232">
        <f>SUM(BUILDUPS!L850)</f>
        <v>1</v>
      </c>
      <c r="R27" s="232">
        <f>SUM(BUILDUPS!M850)</f>
        <v>0</v>
      </c>
      <c r="S27" s="233">
        <v>43748</v>
      </c>
      <c r="U27" s="233">
        <v>43748</v>
      </c>
      <c r="Y27" s="233">
        <v>43749</v>
      </c>
    </row>
    <row r="28" spans="1:25">
      <c r="A28" s="73" t="s">
        <v>121</v>
      </c>
      <c r="B28" s="73" t="s">
        <v>941</v>
      </c>
      <c r="C28" s="73" t="s">
        <v>913</v>
      </c>
      <c r="D28" s="124" t="s">
        <v>954</v>
      </c>
      <c r="E28" s="124"/>
      <c r="F28" s="124"/>
      <c r="G28" s="125">
        <v>3</v>
      </c>
      <c r="H28" s="125" t="s">
        <v>33</v>
      </c>
      <c r="I28" s="125"/>
      <c r="J28" s="118"/>
      <c r="K28" s="118"/>
      <c r="L28" s="118"/>
      <c r="M28" s="247">
        <f>SUM(BUILDUPS!I882)</f>
        <v>0</v>
      </c>
      <c r="N28" s="126">
        <f t="shared" si="0"/>
        <v>0</v>
      </c>
      <c r="O28" s="197" t="s">
        <v>1232</v>
      </c>
      <c r="P28" s="5">
        <f>SUM(BUILDUPS!K882)</f>
        <v>0</v>
      </c>
      <c r="Q28" s="5">
        <f>SUM(BUILDUPS!L882)</f>
        <v>0</v>
      </c>
      <c r="R28" s="5">
        <f>SUM(BUILDUPS!M882)</f>
        <v>0</v>
      </c>
    </row>
    <row r="29" spans="1:25">
      <c r="A29" s="73" t="s">
        <v>122</v>
      </c>
      <c r="B29" s="73" t="s">
        <v>942</v>
      </c>
      <c r="C29" s="73" t="s">
        <v>913</v>
      </c>
      <c r="D29" s="124" t="s">
        <v>955</v>
      </c>
      <c r="E29" s="124"/>
      <c r="F29" s="124"/>
      <c r="G29" s="125">
        <v>3</v>
      </c>
      <c r="H29" s="125" t="s">
        <v>33</v>
      </c>
      <c r="I29" s="125"/>
      <c r="J29" s="118"/>
      <c r="K29" s="118"/>
      <c r="L29" s="118"/>
      <c r="M29" s="247">
        <f>SUM(BUILDUPS!I914)</f>
        <v>0</v>
      </c>
      <c r="N29" s="126">
        <f t="shared" si="0"/>
        <v>0</v>
      </c>
      <c r="O29" s="197" t="s">
        <v>1232</v>
      </c>
      <c r="P29" s="5">
        <f>SUM(BUILDUPS!K914)</f>
        <v>0</v>
      </c>
      <c r="Q29" s="5">
        <f>SUM(BUILDUPS!L914)</f>
        <v>0</v>
      </c>
      <c r="R29" s="5">
        <f>SUM(BUILDUPS!M914)</f>
        <v>0</v>
      </c>
    </row>
    <row r="30" spans="1:25">
      <c r="A30" s="73" t="s">
        <v>123</v>
      </c>
      <c r="B30" s="73" t="s">
        <v>943</v>
      </c>
      <c r="C30" s="73" t="s">
        <v>913</v>
      </c>
      <c r="D30" s="124" t="s">
        <v>956</v>
      </c>
      <c r="E30" s="124"/>
      <c r="F30" s="124"/>
      <c r="G30" s="125">
        <v>3</v>
      </c>
      <c r="H30" s="125" t="s">
        <v>33</v>
      </c>
      <c r="I30" s="125"/>
      <c r="J30" s="118"/>
      <c r="K30" s="118"/>
      <c r="L30" s="118"/>
      <c r="M30" s="247">
        <f>SUM(BUILDUPS!I946)</f>
        <v>166.65</v>
      </c>
      <c r="N30" s="126">
        <f t="shared" si="0"/>
        <v>499.95000000000005</v>
      </c>
      <c r="O30" s="197" t="s">
        <v>1246</v>
      </c>
      <c r="P30" s="5">
        <f>SUM(BUILDUPS!K946)</f>
        <v>0</v>
      </c>
      <c r="Q30" s="5">
        <f>SUM(BUILDUPS!L946)</f>
        <v>0</v>
      </c>
      <c r="R30" s="5">
        <f>SUM(BUILDUPS!M946)</f>
        <v>0</v>
      </c>
    </row>
    <row r="31" spans="1:25" s="57" customFormat="1" ht="39.6">
      <c r="A31" s="226" t="s">
        <v>124</v>
      </c>
      <c r="B31" s="226" t="s">
        <v>944</v>
      </c>
      <c r="C31" s="226" t="s">
        <v>913</v>
      </c>
      <c r="D31" s="227" t="s">
        <v>957</v>
      </c>
      <c r="E31" s="227" t="s">
        <v>951</v>
      </c>
      <c r="F31" s="227" t="s">
        <v>958</v>
      </c>
      <c r="G31" s="228">
        <v>1</v>
      </c>
      <c r="H31" s="228" t="s">
        <v>33</v>
      </c>
      <c r="I31" s="228" t="s">
        <v>892</v>
      </c>
      <c r="J31" s="229" t="s">
        <v>926</v>
      </c>
      <c r="K31" s="234" t="s">
        <v>981</v>
      </c>
      <c r="L31" s="229"/>
      <c r="M31" s="245">
        <f>SUM(BUILDUPS!I979)</f>
        <v>7999.0384000000004</v>
      </c>
      <c r="N31" s="230">
        <f t="shared" si="0"/>
        <v>7999.0384000000004</v>
      </c>
      <c r="O31" s="231" t="s">
        <v>1245</v>
      </c>
      <c r="P31" s="232">
        <f>SUM(BUILDUPS!K979)</f>
        <v>0</v>
      </c>
      <c r="Q31" s="232">
        <f>SUM(BUILDUPS!L979)</f>
        <v>1</v>
      </c>
      <c r="R31" s="232">
        <f>SUM(BUILDUPS!M979)</f>
        <v>0</v>
      </c>
      <c r="S31" s="233">
        <v>43748</v>
      </c>
      <c r="U31" s="233">
        <v>43748</v>
      </c>
      <c r="Y31" s="235"/>
    </row>
    <row r="32" spans="1:25">
      <c r="A32" s="73" t="s">
        <v>125</v>
      </c>
      <c r="B32" s="73" t="s">
        <v>945</v>
      </c>
      <c r="C32" s="73" t="s">
        <v>913</v>
      </c>
      <c r="D32" s="124" t="s">
        <v>954</v>
      </c>
      <c r="E32" s="124"/>
      <c r="F32" s="124"/>
      <c r="G32" s="125">
        <v>3</v>
      </c>
      <c r="H32" s="125" t="s">
        <v>33</v>
      </c>
      <c r="I32" s="125"/>
      <c r="J32" s="118"/>
      <c r="K32" s="118"/>
      <c r="L32" s="118"/>
      <c r="M32" s="247">
        <f>SUM(BUILDUPS!I1011)</f>
        <v>0</v>
      </c>
      <c r="N32" s="126">
        <f t="shared" si="0"/>
        <v>0</v>
      </c>
      <c r="O32" s="197" t="s">
        <v>1232</v>
      </c>
      <c r="P32" s="5">
        <f>SUM(BUILDUPS!K1011)</f>
        <v>0</v>
      </c>
      <c r="Q32" s="5">
        <f>SUM(BUILDUPS!L1011)</f>
        <v>0</v>
      </c>
      <c r="R32" s="5">
        <f>SUM(BUILDUPS!M1011)</f>
        <v>0</v>
      </c>
      <c r="Y32" s="150"/>
    </row>
    <row r="33" spans="1:25">
      <c r="A33" s="73" t="s">
        <v>126</v>
      </c>
      <c r="B33" s="73" t="s">
        <v>946</v>
      </c>
      <c r="C33" s="73" t="s">
        <v>913</v>
      </c>
      <c r="D33" s="124" t="s">
        <v>955</v>
      </c>
      <c r="E33" s="124"/>
      <c r="F33" s="124"/>
      <c r="G33" s="125">
        <v>4</v>
      </c>
      <c r="H33" s="125" t="s">
        <v>33</v>
      </c>
      <c r="I33" s="125"/>
      <c r="J33" s="118"/>
      <c r="K33" s="118"/>
      <c r="L33" s="118"/>
      <c r="M33" s="247">
        <f>SUM(BUILDUPS!I1043)</f>
        <v>0</v>
      </c>
      <c r="N33" s="126">
        <f t="shared" si="0"/>
        <v>0</v>
      </c>
      <c r="O33" s="197" t="s">
        <v>1232</v>
      </c>
      <c r="P33" s="5">
        <f>SUM(BUILDUPS!K1043)</f>
        <v>0</v>
      </c>
      <c r="Q33" s="5">
        <f>SUM(BUILDUPS!L1043)</f>
        <v>0</v>
      </c>
      <c r="R33" s="5">
        <f>SUM(BUILDUPS!M1043)</f>
        <v>0</v>
      </c>
      <c r="Y33" s="150"/>
    </row>
    <row r="34" spans="1:25">
      <c r="A34" s="73" t="s">
        <v>127</v>
      </c>
      <c r="B34" s="73" t="s">
        <v>947</v>
      </c>
      <c r="C34" s="73" t="s">
        <v>913</v>
      </c>
      <c r="D34" s="124" t="s">
        <v>956</v>
      </c>
      <c r="E34" s="124"/>
      <c r="F34" s="124"/>
      <c r="G34" s="125">
        <v>3</v>
      </c>
      <c r="H34" s="125" t="s">
        <v>33</v>
      </c>
      <c r="I34" s="125"/>
      <c r="J34" s="118"/>
      <c r="K34" s="118"/>
      <c r="L34" s="118"/>
      <c r="M34" s="247">
        <f>SUM(BUILDUPS!I1075)</f>
        <v>166.65</v>
      </c>
      <c r="N34" s="126">
        <f t="shared" si="0"/>
        <v>499.95000000000005</v>
      </c>
      <c r="O34" s="197" t="s">
        <v>1246</v>
      </c>
      <c r="P34" s="5">
        <f>SUM(BUILDUPS!K1075)</f>
        <v>0</v>
      </c>
      <c r="Q34" s="5">
        <f>SUM(BUILDUPS!L1075)</f>
        <v>0</v>
      </c>
      <c r="R34" s="5">
        <f>SUM(BUILDUPS!M1075)</f>
        <v>0</v>
      </c>
      <c r="Y34" s="150"/>
    </row>
    <row r="35" spans="1:25" s="57" customFormat="1" ht="39.6">
      <c r="A35" s="226" t="s">
        <v>128</v>
      </c>
      <c r="B35" s="226" t="s">
        <v>948</v>
      </c>
      <c r="C35" s="226" t="s">
        <v>914</v>
      </c>
      <c r="D35" s="227" t="s">
        <v>950</v>
      </c>
      <c r="E35" s="227" t="s">
        <v>951</v>
      </c>
      <c r="F35" s="227" t="s">
        <v>959</v>
      </c>
      <c r="G35" s="228">
        <v>5</v>
      </c>
      <c r="H35" s="228" t="s">
        <v>33</v>
      </c>
      <c r="I35" s="228" t="s">
        <v>893</v>
      </c>
      <c r="J35" s="229" t="s">
        <v>890</v>
      </c>
      <c r="K35" s="234" t="s">
        <v>981</v>
      </c>
      <c r="L35" s="229"/>
      <c r="M35" s="245">
        <f>SUM(BUILDUPS!I1108)</f>
        <v>9355.5693999999985</v>
      </c>
      <c r="N35" s="230">
        <f t="shared" si="0"/>
        <v>46777.846999999994</v>
      </c>
      <c r="O35" s="231" t="s">
        <v>1245</v>
      </c>
      <c r="P35" s="232">
        <f>SUM(BUILDUPS!K1108)</f>
        <v>0</v>
      </c>
      <c r="Q35" s="232">
        <f>SUM(BUILDUPS!L1108)</f>
        <v>5</v>
      </c>
      <c r="R35" s="232">
        <f>SUM(BUILDUPS!M1108)</f>
        <v>0</v>
      </c>
      <c r="S35" s="233">
        <v>43748</v>
      </c>
      <c r="U35" s="233">
        <v>43748</v>
      </c>
      <c r="Y35" s="235"/>
    </row>
    <row r="36" spans="1:25">
      <c r="A36" s="73" t="s">
        <v>129</v>
      </c>
      <c r="B36" s="73" t="s">
        <v>949</v>
      </c>
      <c r="C36" s="73" t="s">
        <v>914</v>
      </c>
      <c r="D36" s="124" t="s">
        <v>954</v>
      </c>
      <c r="E36" s="124"/>
      <c r="F36" s="124"/>
      <c r="G36" s="125">
        <v>20</v>
      </c>
      <c r="H36" s="125" t="s">
        <v>33</v>
      </c>
      <c r="I36" s="125"/>
      <c r="J36" s="118"/>
      <c r="K36" s="118"/>
      <c r="L36" s="118"/>
      <c r="M36" s="247">
        <f>SUM(BUILDUPS!I1140)</f>
        <v>0</v>
      </c>
      <c r="N36" s="126">
        <f t="shared" si="0"/>
        <v>0</v>
      </c>
      <c r="O36" s="197" t="s">
        <v>1232</v>
      </c>
      <c r="P36" s="5">
        <f>SUM(BUILDUPS!K1140)</f>
        <v>0</v>
      </c>
      <c r="Q36" s="5">
        <f>SUM(BUILDUPS!L1140)</f>
        <v>0</v>
      </c>
      <c r="R36" s="5">
        <f>SUM(BUILDUPS!M1140)</f>
        <v>0</v>
      </c>
      <c r="Y36" s="150"/>
    </row>
    <row r="37" spans="1:25">
      <c r="A37" s="73" t="s">
        <v>130</v>
      </c>
      <c r="B37" s="73" t="s">
        <v>960</v>
      </c>
      <c r="C37" s="73" t="s">
        <v>914</v>
      </c>
      <c r="D37" s="124" t="s">
        <v>955</v>
      </c>
      <c r="E37" s="124"/>
      <c r="F37" s="124"/>
      <c r="G37" s="125">
        <v>30</v>
      </c>
      <c r="H37" s="125" t="s">
        <v>33</v>
      </c>
      <c r="I37" s="125"/>
      <c r="J37" s="118"/>
      <c r="K37" s="118"/>
      <c r="L37" s="118"/>
      <c r="M37" s="247">
        <f>SUM(BUILDUPS!I1172)</f>
        <v>0</v>
      </c>
      <c r="N37" s="126">
        <f t="shared" si="0"/>
        <v>0</v>
      </c>
      <c r="O37" s="197" t="s">
        <v>1232</v>
      </c>
      <c r="P37" s="5">
        <f>SUM(BUILDUPS!K1172)</f>
        <v>0</v>
      </c>
      <c r="Q37" s="5">
        <f>SUM(BUILDUPS!L1172)</f>
        <v>0</v>
      </c>
      <c r="R37" s="5">
        <f>SUM(BUILDUPS!M1172)</f>
        <v>0</v>
      </c>
      <c r="Y37" s="150"/>
    </row>
    <row r="38" spans="1:25">
      <c r="A38" s="73" t="s">
        <v>131</v>
      </c>
      <c r="B38" s="73" t="s">
        <v>961</v>
      </c>
      <c r="C38" s="73" t="s">
        <v>914</v>
      </c>
      <c r="D38" s="124" t="s">
        <v>956</v>
      </c>
      <c r="E38" s="124"/>
      <c r="F38" s="124"/>
      <c r="G38" s="125">
        <v>20</v>
      </c>
      <c r="H38" s="125" t="s">
        <v>33</v>
      </c>
      <c r="I38" s="125"/>
      <c r="J38" s="118"/>
      <c r="K38" s="118"/>
      <c r="L38" s="118"/>
      <c r="M38" s="247">
        <f>SUM(BUILDUPS!I1204)</f>
        <v>166.65</v>
      </c>
      <c r="N38" s="126">
        <f t="shared" si="0"/>
        <v>3333</v>
      </c>
      <c r="O38" s="197" t="s">
        <v>1246</v>
      </c>
      <c r="P38" s="5">
        <f>SUM(BUILDUPS!K1204)</f>
        <v>0</v>
      </c>
      <c r="Q38" s="5">
        <f>SUM(BUILDUPS!L1204)</f>
        <v>0</v>
      </c>
      <c r="R38" s="5">
        <f>SUM(BUILDUPS!M1204)</f>
        <v>0</v>
      </c>
      <c r="Y38" s="150"/>
    </row>
    <row r="39" spans="1:25" s="57" customFormat="1" ht="39.6">
      <c r="A39" s="226" t="s">
        <v>132</v>
      </c>
      <c r="B39" s="226" t="s">
        <v>962</v>
      </c>
      <c r="C39" s="226" t="s">
        <v>914</v>
      </c>
      <c r="D39" s="227" t="s">
        <v>957</v>
      </c>
      <c r="E39" s="227" t="s">
        <v>951</v>
      </c>
      <c r="F39" s="227" t="s">
        <v>974</v>
      </c>
      <c r="G39" s="228">
        <v>5</v>
      </c>
      <c r="H39" s="228" t="s">
        <v>33</v>
      </c>
      <c r="I39" s="228" t="s">
        <v>933</v>
      </c>
      <c r="J39" s="229" t="s">
        <v>934</v>
      </c>
      <c r="K39" s="234" t="s">
        <v>981</v>
      </c>
      <c r="L39" s="229"/>
      <c r="M39" s="245">
        <f>SUM(BUILDUPS!I1237)</f>
        <v>12860.33</v>
      </c>
      <c r="N39" s="230">
        <f t="shared" si="0"/>
        <v>64301.65</v>
      </c>
      <c r="O39" s="231" t="s">
        <v>1245</v>
      </c>
      <c r="P39" s="232">
        <f>SUM(BUILDUPS!K1237)</f>
        <v>0</v>
      </c>
      <c r="Q39" s="232">
        <f>SUM(BUILDUPS!L1237)</f>
        <v>5</v>
      </c>
      <c r="R39" s="232">
        <f>SUM(BUILDUPS!M1237)</f>
        <v>0</v>
      </c>
      <c r="S39" s="233">
        <v>43748</v>
      </c>
      <c r="U39" s="233">
        <v>43748</v>
      </c>
      <c r="Y39" s="235"/>
    </row>
    <row r="40" spans="1:25" s="57" customFormat="1" ht="39.6">
      <c r="A40" s="226" t="s">
        <v>133</v>
      </c>
      <c r="B40" s="226" t="s">
        <v>963</v>
      </c>
      <c r="C40" s="226" t="s">
        <v>914</v>
      </c>
      <c r="D40" s="227" t="s">
        <v>957</v>
      </c>
      <c r="E40" s="227" t="s">
        <v>951</v>
      </c>
      <c r="F40" s="227" t="s">
        <v>953</v>
      </c>
      <c r="G40" s="228">
        <v>5</v>
      </c>
      <c r="H40" s="228" t="s">
        <v>33</v>
      </c>
      <c r="I40" s="228" t="s">
        <v>933</v>
      </c>
      <c r="J40" s="229" t="s">
        <v>934</v>
      </c>
      <c r="K40" s="234" t="s">
        <v>981</v>
      </c>
      <c r="L40" s="229"/>
      <c r="M40" s="245">
        <f>SUM(BUILDUPS!I1270)</f>
        <v>3900.5594000000006</v>
      </c>
      <c r="N40" s="230">
        <f t="shared" si="0"/>
        <v>19502.797000000002</v>
      </c>
      <c r="O40" s="231" t="s">
        <v>1245</v>
      </c>
      <c r="P40" s="232">
        <f>SUM(BUILDUPS!K1270)</f>
        <v>0</v>
      </c>
      <c r="Q40" s="232">
        <f>SUM(BUILDUPS!L1270)</f>
        <v>5</v>
      </c>
      <c r="R40" s="232">
        <f>SUM(BUILDUPS!M1270)</f>
        <v>0</v>
      </c>
      <c r="Y40" s="235"/>
    </row>
    <row r="41" spans="1:25">
      <c r="A41" s="73" t="s">
        <v>134</v>
      </c>
      <c r="B41" s="73" t="s">
        <v>964</v>
      </c>
      <c r="C41" s="73" t="s">
        <v>914</v>
      </c>
      <c r="D41" s="124" t="s">
        <v>954</v>
      </c>
      <c r="E41" s="124"/>
      <c r="F41" s="124"/>
      <c r="G41" s="125">
        <v>30</v>
      </c>
      <c r="H41" s="125" t="s">
        <v>33</v>
      </c>
      <c r="I41" s="125"/>
      <c r="J41" s="118"/>
      <c r="K41" s="118"/>
      <c r="L41" s="118"/>
      <c r="M41" s="247">
        <f>SUM(BUILDUPS!I1302)</f>
        <v>0</v>
      </c>
      <c r="N41" s="126">
        <f t="shared" si="0"/>
        <v>0</v>
      </c>
      <c r="O41" s="197" t="s">
        <v>1232</v>
      </c>
      <c r="P41" s="5">
        <f>SUM(BUILDUPS!K1302)</f>
        <v>0</v>
      </c>
      <c r="Q41" s="5">
        <f>SUM(BUILDUPS!L1302)</f>
        <v>0</v>
      </c>
      <c r="R41" s="5">
        <f>SUM(BUILDUPS!M1302)</f>
        <v>0</v>
      </c>
    </row>
    <row r="42" spans="1:25">
      <c r="A42" s="73" t="s">
        <v>135</v>
      </c>
      <c r="B42" s="73" t="s">
        <v>965</v>
      </c>
      <c r="C42" s="73" t="s">
        <v>914</v>
      </c>
      <c r="D42" s="124" t="s">
        <v>955</v>
      </c>
      <c r="E42" s="124"/>
      <c r="F42" s="124"/>
      <c r="G42" s="125">
        <v>35</v>
      </c>
      <c r="H42" s="125" t="s">
        <v>33</v>
      </c>
      <c r="I42" s="125"/>
      <c r="J42" s="118"/>
      <c r="K42" s="118"/>
      <c r="L42" s="118"/>
      <c r="M42" s="247">
        <f>SUM(BUILDUPS!I1334)</f>
        <v>0</v>
      </c>
      <c r="N42" s="126">
        <f t="shared" si="0"/>
        <v>0</v>
      </c>
      <c r="O42" s="197" t="s">
        <v>1232</v>
      </c>
      <c r="P42" s="5">
        <f>SUM(BUILDUPS!K1334)</f>
        <v>0</v>
      </c>
      <c r="Q42" s="5">
        <f>SUM(BUILDUPS!L1334)</f>
        <v>0</v>
      </c>
      <c r="R42" s="5">
        <f>SUM(BUILDUPS!M1334)</f>
        <v>0</v>
      </c>
    </row>
    <row r="43" spans="1:25">
      <c r="A43" s="73" t="s">
        <v>136</v>
      </c>
      <c r="B43" s="73" t="s">
        <v>966</v>
      </c>
      <c r="C43" s="73" t="s">
        <v>914</v>
      </c>
      <c r="D43" s="124" t="s">
        <v>956</v>
      </c>
      <c r="E43" s="124"/>
      <c r="F43" s="124"/>
      <c r="G43" s="125">
        <v>30</v>
      </c>
      <c r="H43" s="125" t="s">
        <v>33</v>
      </c>
      <c r="I43" s="125"/>
      <c r="J43" s="118"/>
      <c r="K43" s="118"/>
      <c r="L43" s="118"/>
      <c r="M43" s="247">
        <f>SUM(BUILDUPS!I1366)</f>
        <v>166.65</v>
      </c>
      <c r="N43" s="126">
        <f t="shared" si="0"/>
        <v>4999.5</v>
      </c>
      <c r="O43" s="197" t="s">
        <v>1246</v>
      </c>
      <c r="P43" s="5">
        <f>SUM(BUILDUPS!K1366)</f>
        <v>0</v>
      </c>
      <c r="Q43" s="5">
        <f>SUM(BUILDUPS!L1366)</f>
        <v>0</v>
      </c>
      <c r="R43" s="5">
        <f>SUM(BUILDUPS!M1366)</f>
        <v>0</v>
      </c>
    </row>
    <row r="44" spans="1:25" s="57" customFormat="1" ht="26.4">
      <c r="A44" s="226" t="s">
        <v>137</v>
      </c>
      <c r="B44" s="226" t="s">
        <v>967</v>
      </c>
      <c r="C44" s="226" t="s">
        <v>913</v>
      </c>
      <c r="D44" s="227" t="s">
        <v>975</v>
      </c>
      <c r="E44" s="227" t="s">
        <v>976</v>
      </c>
      <c r="F44" s="227" t="s">
        <v>952</v>
      </c>
      <c r="G44" s="228">
        <v>1</v>
      </c>
      <c r="H44" s="228" t="s">
        <v>33</v>
      </c>
      <c r="I44" s="228" t="s">
        <v>892</v>
      </c>
      <c r="J44" s="229" t="s">
        <v>885</v>
      </c>
      <c r="K44" s="234" t="s">
        <v>981</v>
      </c>
      <c r="L44" s="229"/>
      <c r="M44" s="245">
        <f>SUM(BUILDUPS!I1398)</f>
        <v>2637.5989611999994</v>
      </c>
      <c r="N44" s="230">
        <f t="shared" si="0"/>
        <v>2637.5989611999994</v>
      </c>
      <c r="O44" s="238" t="s">
        <v>1252</v>
      </c>
      <c r="P44" s="232">
        <f>SUM(BUILDUPS!K1398)</f>
        <v>4.2359999999999998</v>
      </c>
      <c r="Q44" s="232">
        <f>SUM(BUILDUPS!L1398)</f>
        <v>26</v>
      </c>
      <c r="R44" s="232">
        <f>SUM(BUILDUPS!M1398)</f>
        <v>4</v>
      </c>
      <c r="U44" s="233">
        <v>43748</v>
      </c>
      <c r="W44" s="233">
        <v>43749</v>
      </c>
      <c r="Y44" s="233">
        <v>43749</v>
      </c>
    </row>
    <row r="45" spans="1:25" s="57" customFormat="1" ht="26.4">
      <c r="A45" s="226" t="s">
        <v>138</v>
      </c>
      <c r="B45" s="226" t="s">
        <v>968</v>
      </c>
      <c r="C45" s="226" t="s">
        <v>913</v>
      </c>
      <c r="D45" s="227" t="s">
        <v>975</v>
      </c>
      <c r="E45" s="227" t="s">
        <v>976</v>
      </c>
      <c r="F45" s="227" t="s">
        <v>953</v>
      </c>
      <c r="G45" s="228">
        <v>1</v>
      </c>
      <c r="H45" s="228" t="s">
        <v>33</v>
      </c>
      <c r="I45" s="228" t="s">
        <v>892</v>
      </c>
      <c r="J45" s="229" t="s">
        <v>885</v>
      </c>
      <c r="K45" s="234" t="s">
        <v>981</v>
      </c>
      <c r="L45" s="229"/>
      <c r="M45" s="245">
        <f>SUM(BUILDUPS!I1430)</f>
        <v>1498.9888740000001</v>
      </c>
      <c r="N45" s="230">
        <f t="shared" si="0"/>
        <v>1498.9888740000001</v>
      </c>
      <c r="O45" s="238" t="s">
        <v>1252</v>
      </c>
      <c r="P45" s="232">
        <f>SUM(BUILDUPS!K1430)</f>
        <v>2.7199999999999998</v>
      </c>
      <c r="Q45" s="232">
        <f>SUM(BUILDUPS!L1430)</f>
        <v>17</v>
      </c>
      <c r="R45" s="232">
        <f>SUM(BUILDUPS!M1430)</f>
        <v>2</v>
      </c>
      <c r="U45" s="233">
        <v>43748</v>
      </c>
      <c r="W45" s="233">
        <v>43749</v>
      </c>
      <c r="Y45" s="233">
        <v>43749</v>
      </c>
    </row>
    <row r="46" spans="1:25" s="57" customFormat="1" ht="26.4">
      <c r="A46" s="226" t="s">
        <v>139</v>
      </c>
      <c r="B46" s="226" t="s">
        <v>969</v>
      </c>
      <c r="C46" s="226" t="s">
        <v>913</v>
      </c>
      <c r="D46" s="227" t="s">
        <v>977</v>
      </c>
      <c r="E46" s="227" t="s">
        <v>976</v>
      </c>
      <c r="F46" s="227" t="s">
        <v>958</v>
      </c>
      <c r="G46" s="228">
        <v>1</v>
      </c>
      <c r="H46" s="228" t="s">
        <v>33</v>
      </c>
      <c r="I46" s="228" t="s">
        <v>892</v>
      </c>
      <c r="J46" s="229" t="s">
        <v>926</v>
      </c>
      <c r="K46" s="234" t="s">
        <v>981</v>
      </c>
      <c r="L46" s="229"/>
      <c r="M46" s="245">
        <f>SUM(BUILDUPS!I1462)</f>
        <v>4334.1170499999998</v>
      </c>
      <c r="N46" s="230">
        <f t="shared" si="0"/>
        <v>4334.1170499999998</v>
      </c>
      <c r="O46" s="238" t="s">
        <v>1252</v>
      </c>
      <c r="P46" s="232">
        <f>SUM(BUILDUPS!K1462)</f>
        <v>8.4</v>
      </c>
      <c r="Q46" s="232">
        <f>SUM(BUILDUPS!L1462)</f>
        <v>42</v>
      </c>
      <c r="R46" s="232">
        <f>SUM(BUILDUPS!M1462)</f>
        <v>6</v>
      </c>
      <c r="U46" s="233">
        <v>43748</v>
      </c>
      <c r="W46" s="233">
        <v>43749</v>
      </c>
      <c r="Y46" s="233">
        <v>43749</v>
      </c>
    </row>
    <row r="47" spans="1:25" s="57" customFormat="1" ht="26.4">
      <c r="A47" s="226" t="s">
        <v>140</v>
      </c>
      <c r="B47" s="226" t="s">
        <v>970</v>
      </c>
      <c r="C47" s="226" t="s">
        <v>914</v>
      </c>
      <c r="D47" s="227" t="s">
        <v>975</v>
      </c>
      <c r="E47" s="227" t="s">
        <v>976</v>
      </c>
      <c r="F47" s="227" t="s">
        <v>959</v>
      </c>
      <c r="G47" s="228">
        <v>5</v>
      </c>
      <c r="H47" s="239" t="s">
        <v>33</v>
      </c>
      <c r="I47" s="228" t="s">
        <v>893</v>
      </c>
      <c r="J47" s="229" t="s">
        <v>890</v>
      </c>
      <c r="K47" s="234" t="s">
        <v>981</v>
      </c>
      <c r="L47" s="229"/>
      <c r="M47" s="245">
        <f>SUM(BUILDUPS!I1494)</f>
        <v>6105.4494343999986</v>
      </c>
      <c r="N47" s="230">
        <f t="shared" si="0"/>
        <v>30527.247171999992</v>
      </c>
      <c r="O47" s="238" t="s">
        <v>1252</v>
      </c>
      <c r="P47" s="232">
        <f>SUM(BUILDUPS!K1494)</f>
        <v>62.66</v>
      </c>
      <c r="Q47" s="232">
        <f>SUM(BUILDUPS!L1494)</f>
        <v>295</v>
      </c>
      <c r="R47" s="232">
        <f>SUM(BUILDUPS!M1494)</f>
        <v>40</v>
      </c>
      <c r="U47" s="233">
        <v>43748</v>
      </c>
      <c r="W47" s="233">
        <v>43749</v>
      </c>
      <c r="Y47" s="233">
        <v>43749</v>
      </c>
    </row>
    <row r="48" spans="1:25" s="57" customFormat="1" ht="26.4">
      <c r="A48" s="226" t="s">
        <v>141</v>
      </c>
      <c r="B48" s="226" t="s">
        <v>971</v>
      </c>
      <c r="C48" s="226" t="s">
        <v>914</v>
      </c>
      <c r="D48" s="227" t="s">
        <v>977</v>
      </c>
      <c r="E48" s="227" t="s">
        <v>976</v>
      </c>
      <c r="F48" s="227" t="s">
        <v>974</v>
      </c>
      <c r="G48" s="228">
        <v>5</v>
      </c>
      <c r="H48" s="228" t="s">
        <v>33</v>
      </c>
      <c r="I48" s="228" t="s">
        <v>933</v>
      </c>
      <c r="J48" s="229" t="s">
        <v>934</v>
      </c>
      <c r="K48" s="234" t="s">
        <v>981</v>
      </c>
      <c r="L48" s="229"/>
      <c r="M48" s="245">
        <f>SUM(BUILDUPS!I1526)</f>
        <v>7842.5566759999992</v>
      </c>
      <c r="N48" s="230">
        <f t="shared" si="0"/>
        <v>39212.783379999993</v>
      </c>
      <c r="O48" s="238" t="s">
        <v>1252</v>
      </c>
      <c r="P48" s="232">
        <f>SUM(BUILDUPS!K1526)</f>
        <v>83.4</v>
      </c>
      <c r="Q48" s="232">
        <f>SUM(BUILDUPS!L1526)</f>
        <v>380</v>
      </c>
      <c r="R48" s="232">
        <f>SUM(BUILDUPS!M1526)</f>
        <v>50</v>
      </c>
      <c r="U48" s="233">
        <v>43748</v>
      </c>
      <c r="W48" s="233">
        <v>43749</v>
      </c>
      <c r="Y48" s="233">
        <v>43749</v>
      </c>
    </row>
    <row r="49" spans="1:25" s="57" customFormat="1" ht="26.4">
      <c r="A49" s="226" t="s">
        <v>142</v>
      </c>
      <c r="B49" s="226" t="s">
        <v>972</v>
      </c>
      <c r="C49" s="226" t="s">
        <v>914</v>
      </c>
      <c r="D49" s="227" t="s">
        <v>977</v>
      </c>
      <c r="E49" s="227" t="s">
        <v>976</v>
      </c>
      <c r="F49" s="227" t="s">
        <v>953</v>
      </c>
      <c r="G49" s="228">
        <v>5</v>
      </c>
      <c r="H49" s="228" t="s">
        <v>33</v>
      </c>
      <c r="I49" s="228" t="s">
        <v>933</v>
      </c>
      <c r="J49" s="229" t="s">
        <v>934</v>
      </c>
      <c r="K49" s="234" t="s">
        <v>981</v>
      </c>
      <c r="L49" s="229"/>
      <c r="M49" s="245">
        <f>SUM(BUILDUPS!I1558)</f>
        <v>1498.9888740000001</v>
      </c>
      <c r="N49" s="230">
        <f t="shared" si="0"/>
        <v>7494.9443700000011</v>
      </c>
      <c r="O49" s="238" t="s">
        <v>1252</v>
      </c>
      <c r="P49" s="232">
        <f>SUM(BUILDUPS!K1558)</f>
        <v>13.599999999999998</v>
      </c>
      <c r="Q49" s="232">
        <f>SUM(BUILDUPS!L1558)</f>
        <v>85</v>
      </c>
      <c r="R49" s="232">
        <f>SUM(BUILDUPS!M1558)</f>
        <v>10</v>
      </c>
      <c r="U49" s="233">
        <v>43748</v>
      </c>
      <c r="W49" s="233">
        <v>43749</v>
      </c>
      <c r="Y49" s="233">
        <v>43749</v>
      </c>
    </row>
    <row r="50" spans="1:25">
      <c r="A50" s="73" t="s">
        <v>143</v>
      </c>
      <c r="B50" s="73" t="s">
        <v>973</v>
      </c>
      <c r="C50" s="124" t="s">
        <v>914</v>
      </c>
      <c r="D50" s="124" t="s">
        <v>978</v>
      </c>
      <c r="E50" s="124" t="s">
        <v>979</v>
      </c>
      <c r="F50" s="124" t="s">
        <v>980</v>
      </c>
      <c r="G50" s="125">
        <v>20</v>
      </c>
      <c r="H50" s="195" t="s">
        <v>33</v>
      </c>
      <c r="I50" s="125" t="s">
        <v>893</v>
      </c>
      <c r="J50" s="118" t="s">
        <v>890</v>
      </c>
      <c r="K50" s="196"/>
      <c r="L50" s="118"/>
      <c r="M50" s="247">
        <f>SUM(BUILDUPS!I1590)</f>
        <v>818.48077000000001</v>
      </c>
      <c r="N50" s="126">
        <f t="shared" si="0"/>
        <v>16369.615400000001</v>
      </c>
      <c r="O50" s="74" t="s">
        <v>1257</v>
      </c>
      <c r="P50" s="5">
        <f>SUM(BUILDUPS!K1590)</f>
        <v>2</v>
      </c>
      <c r="Q50" s="5">
        <f>SUM(BUILDUPS!L1590)</f>
        <v>125</v>
      </c>
      <c r="R50" s="5">
        <f>SUM(BUILDUPS!M1590)</f>
        <v>0</v>
      </c>
      <c r="U50" s="205">
        <v>43749</v>
      </c>
    </row>
    <row r="51" spans="1:25">
      <c r="A51" s="73" t="s">
        <v>144</v>
      </c>
      <c r="B51" s="73" t="s">
        <v>982</v>
      </c>
      <c r="C51" s="124" t="s">
        <v>916</v>
      </c>
      <c r="D51" s="124" t="s">
        <v>1006</v>
      </c>
      <c r="E51" s="124" t="s">
        <v>995</v>
      </c>
      <c r="F51" s="124" t="s">
        <v>996</v>
      </c>
      <c r="G51" s="125">
        <v>5</v>
      </c>
      <c r="H51" s="195" t="s">
        <v>33</v>
      </c>
      <c r="I51" s="195" t="s">
        <v>998</v>
      </c>
      <c r="J51" s="196" t="s">
        <v>997</v>
      </c>
      <c r="K51" s="118"/>
      <c r="L51" s="118"/>
      <c r="M51" s="247">
        <f>SUM(BUILDUPS!I1622)</f>
        <v>824.30645000000004</v>
      </c>
      <c r="N51" s="126">
        <f t="shared" si="0"/>
        <v>4121.5322500000002</v>
      </c>
      <c r="O51" s="74" t="s">
        <v>1329</v>
      </c>
      <c r="P51" s="5">
        <f>SUM(BUILDUPS!K1622)</f>
        <v>0</v>
      </c>
      <c r="Q51" s="5">
        <f>SUM(BUILDUPS!L1622)</f>
        <v>0</v>
      </c>
      <c r="R51" s="5">
        <f>SUM(BUILDUPS!M1622)</f>
        <v>0</v>
      </c>
      <c r="T51" s="205">
        <v>43748</v>
      </c>
    </row>
    <row r="52" spans="1:25">
      <c r="A52" s="73" t="s">
        <v>145</v>
      </c>
      <c r="B52" s="73" t="s">
        <v>983</v>
      </c>
      <c r="C52" s="124" t="s">
        <v>916</v>
      </c>
      <c r="D52" s="124" t="s">
        <v>1005</v>
      </c>
      <c r="E52" s="124" t="s">
        <v>995</v>
      </c>
      <c r="F52" s="124" t="s">
        <v>999</v>
      </c>
      <c r="G52" s="125">
        <v>2</v>
      </c>
      <c r="H52" s="195" t="s">
        <v>33</v>
      </c>
      <c r="I52" s="195" t="s">
        <v>909</v>
      </c>
      <c r="J52" s="196" t="s">
        <v>1001</v>
      </c>
      <c r="K52" s="196" t="s">
        <v>1002</v>
      </c>
      <c r="L52" s="118"/>
      <c r="M52" s="247">
        <f>SUM(BUILDUPS!I1654)</f>
        <v>212.57873999999998</v>
      </c>
      <c r="N52" s="126">
        <f t="shared" si="0"/>
        <v>425.15747999999996</v>
      </c>
      <c r="O52" s="74" t="s">
        <v>1330</v>
      </c>
      <c r="P52" s="5">
        <f>SUM(BUILDUPS!K1654)</f>
        <v>0</v>
      </c>
      <c r="Q52" s="5">
        <f>SUM(BUILDUPS!L1654)</f>
        <v>0</v>
      </c>
      <c r="R52" s="5">
        <f>SUM(BUILDUPS!M1654)</f>
        <v>0</v>
      </c>
      <c r="T52" s="205">
        <v>43748</v>
      </c>
      <c r="U52" s="205">
        <v>43748</v>
      </c>
    </row>
    <row r="53" spans="1:25">
      <c r="A53" s="73" t="s">
        <v>146</v>
      </c>
      <c r="B53" s="124" t="s">
        <v>983</v>
      </c>
      <c r="C53" s="124" t="s">
        <v>916</v>
      </c>
      <c r="D53" s="124" t="s">
        <v>1005</v>
      </c>
      <c r="E53" s="124" t="s">
        <v>995</v>
      </c>
      <c r="F53" s="124" t="s">
        <v>1000</v>
      </c>
      <c r="G53" s="125">
        <v>1</v>
      </c>
      <c r="H53" s="195" t="s">
        <v>33</v>
      </c>
      <c r="I53" s="195" t="s">
        <v>909</v>
      </c>
      <c r="J53" s="196" t="s">
        <v>1001</v>
      </c>
      <c r="K53" s="118">
        <v>4</v>
      </c>
      <c r="L53" s="118"/>
      <c r="M53" s="247">
        <f>SUM(BUILDUPS!I1686)</f>
        <v>326.43401999999998</v>
      </c>
      <c r="N53" s="126">
        <f t="shared" si="0"/>
        <v>326.43401999999998</v>
      </c>
      <c r="O53" s="74" t="s">
        <v>1330</v>
      </c>
      <c r="P53" s="5">
        <f>SUM(BUILDUPS!K1686)</f>
        <v>0</v>
      </c>
      <c r="Q53" s="5">
        <f>SUM(BUILDUPS!L1686)</f>
        <v>0</v>
      </c>
      <c r="R53" s="5">
        <f>SUM(BUILDUPS!M1686)</f>
        <v>0</v>
      </c>
      <c r="T53" s="205">
        <v>43748</v>
      </c>
      <c r="U53" s="205">
        <v>43748</v>
      </c>
    </row>
    <row r="54" spans="1:25">
      <c r="A54" s="73" t="s">
        <v>147</v>
      </c>
      <c r="B54" s="73" t="s">
        <v>984</v>
      </c>
      <c r="C54" s="124" t="s">
        <v>913</v>
      </c>
      <c r="D54" s="124" t="s">
        <v>1004</v>
      </c>
      <c r="E54" s="124" t="s">
        <v>995</v>
      </c>
      <c r="F54" s="124" t="s">
        <v>1003</v>
      </c>
      <c r="G54" s="125">
        <v>1</v>
      </c>
      <c r="H54" s="195" t="s">
        <v>33</v>
      </c>
      <c r="I54" s="195" t="s">
        <v>892</v>
      </c>
      <c r="J54" s="196" t="s">
        <v>885</v>
      </c>
      <c r="K54" s="118">
        <v>3</v>
      </c>
      <c r="L54" s="118"/>
      <c r="M54" s="247">
        <f>SUM(BUILDUPS!I1718)</f>
        <v>802.99747000000002</v>
      </c>
      <c r="N54" s="126">
        <f t="shared" si="0"/>
        <v>802.99747000000002</v>
      </c>
      <c r="O54" s="74" t="s">
        <v>1329</v>
      </c>
      <c r="P54" s="5">
        <f>SUM(BUILDUPS!K1718)</f>
        <v>0</v>
      </c>
      <c r="Q54" s="5">
        <f>SUM(BUILDUPS!L1718)</f>
        <v>0</v>
      </c>
      <c r="R54" s="5">
        <f>SUM(BUILDUPS!M1718)</f>
        <v>0</v>
      </c>
      <c r="T54" s="205">
        <v>43748</v>
      </c>
      <c r="U54" s="150"/>
    </row>
    <row r="55" spans="1:25">
      <c r="A55" s="73" t="s">
        <v>148</v>
      </c>
      <c r="B55" s="73" t="s">
        <v>985</v>
      </c>
      <c r="C55" s="124" t="s">
        <v>913</v>
      </c>
      <c r="D55" s="124" t="s">
        <v>1007</v>
      </c>
      <c r="E55" s="124" t="s">
        <v>995</v>
      </c>
      <c r="F55" s="124" t="s">
        <v>1008</v>
      </c>
      <c r="G55" s="125">
        <v>1</v>
      </c>
      <c r="H55" s="195" t="s">
        <v>33</v>
      </c>
      <c r="I55" s="195" t="s">
        <v>892</v>
      </c>
      <c r="J55" s="196" t="s">
        <v>885</v>
      </c>
      <c r="K55" s="118">
        <v>5</v>
      </c>
      <c r="L55" s="118"/>
      <c r="M55" s="247">
        <f>SUM(BUILDUPS!I1750)</f>
        <v>216.92275000000001</v>
      </c>
      <c r="N55" s="126">
        <f t="shared" ref="N55:N60" si="1">SUM(G55)*M55</f>
        <v>216.92275000000001</v>
      </c>
      <c r="O55" s="74" t="s">
        <v>1330</v>
      </c>
      <c r="P55" s="5">
        <f>SUM(BUILDUPS!K1750)</f>
        <v>0</v>
      </c>
      <c r="Q55" s="5">
        <f>SUM(BUILDUPS!L1750)</f>
        <v>0</v>
      </c>
      <c r="R55" s="5">
        <f>SUM(BUILDUPS!M1750)</f>
        <v>0</v>
      </c>
      <c r="T55" s="205">
        <v>43748</v>
      </c>
      <c r="U55" s="205">
        <v>43748</v>
      </c>
    </row>
    <row r="56" spans="1:25">
      <c r="A56" s="73" t="s">
        <v>149</v>
      </c>
      <c r="B56" s="73" t="s">
        <v>986</v>
      </c>
      <c r="C56" s="124" t="s">
        <v>913</v>
      </c>
      <c r="D56" s="124" t="s">
        <v>1009</v>
      </c>
      <c r="E56" s="124" t="s">
        <v>995</v>
      </c>
      <c r="F56" s="124" t="s">
        <v>1010</v>
      </c>
      <c r="G56" s="125">
        <v>1</v>
      </c>
      <c r="H56" s="195" t="s">
        <v>33</v>
      </c>
      <c r="I56" s="195" t="s">
        <v>892</v>
      </c>
      <c r="J56" s="196" t="s">
        <v>1011</v>
      </c>
      <c r="K56" s="118">
        <v>3</v>
      </c>
      <c r="L56" s="118"/>
      <c r="M56" s="247">
        <f>SUM(BUILDUPS!I1782)</f>
        <v>873.7126199999999</v>
      </c>
      <c r="N56" s="126">
        <f t="shared" si="1"/>
        <v>873.7126199999999</v>
      </c>
      <c r="O56" s="74" t="s">
        <v>1329</v>
      </c>
      <c r="P56" s="5">
        <f>SUM(BUILDUPS!K1782)</f>
        <v>0</v>
      </c>
      <c r="Q56" s="5">
        <f>SUM(BUILDUPS!L1782)</f>
        <v>0</v>
      </c>
      <c r="R56" s="5">
        <f>SUM(BUILDUPS!M1782)</f>
        <v>0</v>
      </c>
      <c r="T56" s="205">
        <v>43748</v>
      </c>
    </row>
    <row r="57" spans="1:25">
      <c r="A57" s="73" t="s">
        <v>150</v>
      </c>
      <c r="B57" s="73" t="s">
        <v>987</v>
      </c>
      <c r="C57" s="124" t="s">
        <v>913</v>
      </c>
      <c r="D57" s="124" t="s">
        <v>1012</v>
      </c>
      <c r="E57" s="124" t="s">
        <v>995</v>
      </c>
      <c r="F57" s="124" t="s">
        <v>1008</v>
      </c>
      <c r="G57" s="125">
        <v>1</v>
      </c>
      <c r="H57" s="195" t="s">
        <v>33</v>
      </c>
      <c r="I57" s="195" t="s">
        <v>892</v>
      </c>
      <c r="J57" s="196" t="s">
        <v>1011</v>
      </c>
      <c r="K57" s="118">
        <v>6</v>
      </c>
      <c r="L57" s="118"/>
      <c r="M57" s="247">
        <f>SUM(BUILDUPS!I1814)</f>
        <v>216.92275000000001</v>
      </c>
      <c r="N57" s="126">
        <f t="shared" si="1"/>
        <v>216.92275000000001</v>
      </c>
      <c r="O57" s="74" t="s">
        <v>1330</v>
      </c>
      <c r="P57" s="5">
        <f>SUM(BUILDUPS!K1814)</f>
        <v>0</v>
      </c>
      <c r="Q57" s="5">
        <f>SUM(BUILDUPS!L1814)</f>
        <v>0</v>
      </c>
      <c r="R57" s="5">
        <f>SUM(BUILDUPS!M1814)</f>
        <v>0</v>
      </c>
      <c r="T57" s="205">
        <v>43748</v>
      </c>
      <c r="U57" s="205">
        <v>43748</v>
      </c>
    </row>
    <row r="58" spans="1:25">
      <c r="A58" s="73" t="s">
        <v>151</v>
      </c>
      <c r="B58" s="73" t="s">
        <v>988</v>
      </c>
      <c r="C58" s="124" t="s">
        <v>913</v>
      </c>
      <c r="D58" s="124" t="s">
        <v>1014</v>
      </c>
      <c r="E58" s="124" t="s">
        <v>995</v>
      </c>
      <c r="F58" s="124" t="s">
        <v>1016</v>
      </c>
      <c r="G58" s="125">
        <v>1</v>
      </c>
      <c r="H58" s="195" t="s">
        <v>33</v>
      </c>
      <c r="I58" s="195" t="s">
        <v>1017</v>
      </c>
      <c r="J58" s="196" t="s">
        <v>1018</v>
      </c>
      <c r="K58" s="118">
        <v>3</v>
      </c>
      <c r="L58" s="118"/>
      <c r="M58" s="247">
        <f>SUM(BUILDUPS!I1846)</f>
        <v>86.646889999999985</v>
      </c>
      <c r="N58" s="126">
        <f t="shared" si="1"/>
        <v>86.646889999999985</v>
      </c>
      <c r="O58" s="74" t="s">
        <v>1262</v>
      </c>
      <c r="P58" s="5">
        <f>SUM(BUILDUPS!K1846)</f>
        <v>0</v>
      </c>
      <c r="Q58" s="5">
        <f>SUM(BUILDUPS!L1846)</f>
        <v>0</v>
      </c>
      <c r="R58" s="5">
        <f>SUM(BUILDUPS!M1846)</f>
        <v>0</v>
      </c>
      <c r="T58" s="205">
        <v>43748</v>
      </c>
    </row>
    <row r="59" spans="1:25">
      <c r="A59" s="73" t="s">
        <v>152</v>
      </c>
      <c r="B59" s="73" t="s">
        <v>989</v>
      </c>
      <c r="C59" s="124" t="s">
        <v>913</v>
      </c>
      <c r="D59" s="124" t="s">
        <v>1015</v>
      </c>
      <c r="E59" s="124" t="s">
        <v>995</v>
      </c>
      <c r="F59" s="124" t="s">
        <v>1016</v>
      </c>
      <c r="G59" s="125">
        <v>1</v>
      </c>
      <c r="H59" s="195" t="s">
        <v>33</v>
      </c>
      <c r="I59" s="195" t="s">
        <v>1017</v>
      </c>
      <c r="J59" s="196" t="s">
        <v>1018</v>
      </c>
      <c r="K59" s="118">
        <v>9</v>
      </c>
      <c r="L59" s="118"/>
      <c r="M59" s="247">
        <f>SUM(BUILDUPS!I1878)</f>
        <v>86.646889999999985</v>
      </c>
      <c r="N59" s="126">
        <f t="shared" si="1"/>
        <v>86.646889999999985</v>
      </c>
      <c r="O59" s="74" t="s">
        <v>1262</v>
      </c>
      <c r="P59" s="5">
        <f>SUM(BUILDUPS!I1878)</f>
        <v>86.646889999999985</v>
      </c>
      <c r="Q59" s="5">
        <f>SUM(BUILDUPS!J1878)</f>
        <v>86.646889999999985</v>
      </c>
      <c r="R59" s="5">
        <f>SUM(BUILDUPS!K1878)</f>
        <v>0</v>
      </c>
      <c r="T59" s="205">
        <v>43748</v>
      </c>
    </row>
    <row r="60" spans="1:25">
      <c r="A60" s="73" t="s">
        <v>153</v>
      </c>
      <c r="B60" s="73" t="s">
        <v>990</v>
      </c>
      <c r="C60" s="124" t="s">
        <v>914</v>
      </c>
      <c r="D60" s="124" t="s">
        <v>1007</v>
      </c>
      <c r="E60" s="124" t="s">
        <v>995</v>
      </c>
      <c r="F60" s="124" t="s">
        <v>1019</v>
      </c>
      <c r="G60" s="125">
        <v>5</v>
      </c>
      <c r="H60" s="195" t="s">
        <v>33</v>
      </c>
      <c r="I60" s="125" t="s">
        <v>893</v>
      </c>
      <c r="J60" s="118" t="s">
        <v>890</v>
      </c>
      <c r="K60" s="118">
        <v>2</v>
      </c>
      <c r="L60" s="118"/>
      <c r="M60" s="247">
        <f>SUM(BUILDUPS!I1910)</f>
        <v>321.21231999999998</v>
      </c>
      <c r="N60" s="126">
        <f t="shared" si="1"/>
        <v>1606.0616</v>
      </c>
      <c r="O60" s="74" t="s">
        <v>1330</v>
      </c>
      <c r="P60" s="5">
        <f>SUM(BUILDUPS!K1910)</f>
        <v>0</v>
      </c>
      <c r="Q60" s="5">
        <f>SUM(BUILDUPS!L1910)</f>
        <v>0</v>
      </c>
      <c r="R60" s="5">
        <f>SUM(BUILDUPS!M1910)</f>
        <v>0</v>
      </c>
      <c r="T60" s="205">
        <v>43748</v>
      </c>
      <c r="U60" s="205">
        <v>43748</v>
      </c>
    </row>
    <row r="61" spans="1:25">
      <c r="A61" s="73" t="s">
        <v>154</v>
      </c>
      <c r="B61" s="73" t="s">
        <v>991</v>
      </c>
      <c r="C61" s="124" t="s">
        <v>914</v>
      </c>
      <c r="D61" s="124" t="s">
        <v>1020</v>
      </c>
      <c r="E61" s="124" t="s">
        <v>995</v>
      </c>
      <c r="F61" s="124" t="s">
        <v>1021</v>
      </c>
      <c r="G61" s="125">
        <v>5</v>
      </c>
      <c r="H61" s="195" t="s">
        <v>33</v>
      </c>
      <c r="I61" s="125" t="s">
        <v>933</v>
      </c>
      <c r="J61" s="118" t="s">
        <v>934</v>
      </c>
      <c r="K61" s="118">
        <v>3</v>
      </c>
      <c r="L61" s="118"/>
      <c r="M61" s="247">
        <f>SUM(BUILDUPS!I1942)</f>
        <v>206.00162</v>
      </c>
      <c r="N61" s="126">
        <f t="shared" ref="N61:N105" si="2">SUM(G61)*M61</f>
        <v>1030.0081</v>
      </c>
      <c r="O61" s="74" t="s">
        <v>1330</v>
      </c>
      <c r="P61" s="5">
        <f>SUM(BUILDUPS!K1942)</f>
        <v>0</v>
      </c>
      <c r="Q61" s="5">
        <f>SUM(BUILDUPS!L1942)</f>
        <v>0</v>
      </c>
      <c r="R61" s="5">
        <f>SUM(BUILDUPS!M1942)</f>
        <v>0</v>
      </c>
      <c r="T61" s="205">
        <v>43748</v>
      </c>
      <c r="U61" s="205">
        <v>43748</v>
      </c>
    </row>
    <row r="62" spans="1:25">
      <c r="A62" s="73" t="s">
        <v>155</v>
      </c>
      <c r="B62" s="73" t="s">
        <v>992</v>
      </c>
      <c r="C62" s="124" t="s">
        <v>914</v>
      </c>
      <c r="D62" s="124" t="s">
        <v>1020</v>
      </c>
      <c r="E62" s="124" t="s">
        <v>995</v>
      </c>
      <c r="F62" s="124" t="s">
        <v>1021</v>
      </c>
      <c r="G62" s="125">
        <v>5</v>
      </c>
      <c r="H62" s="195" t="s">
        <v>33</v>
      </c>
      <c r="I62" s="125"/>
      <c r="J62" s="196" t="s">
        <v>1022</v>
      </c>
      <c r="K62" s="118">
        <v>3</v>
      </c>
      <c r="L62" s="118"/>
      <c r="M62" s="247">
        <f>SUM(BUILDUPS!I1974)</f>
        <v>206.00162</v>
      </c>
      <c r="N62" s="126">
        <f t="shared" si="2"/>
        <v>1030.0081</v>
      </c>
      <c r="O62" s="74" t="s">
        <v>1330</v>
      </c>
      <c r="P62" s="5">
        <f>SUM(BUILDUPS!K1974)</f>
        <v>0</v>
      </c>
      <c r="Q62" s="5">
        <f>SUM(BUILDUPS!L1974)</f>
        <v>0</v>
      </c>
      <c r="R62" s="5">
        <f>SUM(BUILDUPS!M1974)</f>
        <v>0</v>
      </c>
      <c r="T62" s="205">
        <v>43748</v>
      </c>
      <c r="U62" s="205">
        <v>43748</v>
      </c>
    </row>
    <row r="63" spans="1:25" ht="13.5" customHeight="1">
      <c r="A63" s="73" t="s">
        <v>156</v>
      </c>
      <c r="B63" s="73" t="s">
        <v>993</v>
      </c>
      <c r="C63" s="124" t="s">
        <v>916</v>
      </c>
      <c r="D63" s="124" t="s">
        <v>1023</v>
      </c>
      <c r="E63" s="124" t="s">
        <v>995</v>
      </c>
      <c r="F63" s="124" t="s">
        <v>1024</v>
      </c>
      <c r="G63" s="125">
        <v>1</v>
      </c>
      <c r="H63" s="195" t="s">
        <v>33</v>
      </c>
      <c r="I63" s="195" t="s">
        <v>908</v>
      </c>
      <c r="J63" s="196" t="s">
        <v>1025</v>
      </c>
      <c r="K63" s="118">
        <v>2</v>
      </c>
      <c r="L63" s="118"/>
      <c r="M63" s="247">
        <f>SUM(BUILDUPS!I2006)</f>
        <v>713.11757</v>
      </c>
      <c r="N63" s="126">
        <f t="shared" si="2"/>
        <v>713.11757</v>
      </c>
      <c r="O63" s="74" t="s">
        <v>1263</v>
      </c>
      <c r="P63" s="5">
        <f>SUM(BUILDUPS!K2006)</f>
        <v>0</v>
      </c>
      <c r="Q63" s="5">
        <f>SUM(BUILDUPS!L2006)</f>
        <v>0</v>
      </c>
      <c r="R63" s="5">
        <f>SUM(BUILDUPS!M2006)</f>
        <v>0</v>
      </c>
      <c r="T63" s="205">
        <v>43748</v>
      </c>
      <c r="U63" s="205">
        <v>43748</v>
      </c>
    </row>
    <row r="64" spans="1:25">
      <c r="A64" s="73" t="s">
        <v>157</v>
      </c>
      <c r="B64" s="73" t="s">
        <v>994</v>
      </c>
      <c r="C64" s="124" t="s">
        <v>916</v>
      </c>
      <c r="D64" s="124" t="s">
        <v>1026</v>
      </c>
      <c r="E64" s="124"/>
      <c r="F64" s="124" t="s">
        <v>1027</v>
      </c>
      <c r="G64" s="125">
        <v>1</v>
      </c>
      <c r="H64" s="195" t="s">
        <v>33</v>
      </c>
      <c r="I64" s="195" t="s">
        <v>909</v>
      </c>
      <c r="J64" s="196" t="s">
        <v>1028</v>
      </c>
      <c r="K64" s="118">
        <v>2</v>
      </c>
      <c r="L64" s="118"/>
      <c r="M64" s="247">
        <f>SUM(BUILDUPS!I2038)</f>
        <v>790.44216000000006</v>
      </c>
      <c r="N64" s="126">
        <f t="shared" si="2"/>
        <v>790.44216000000006</v>
      </c>
      <c r="O64" s="74" t="s">
        <v>1265</v>
      </c>
      <c r="P64" s="5">
        <f>SUM(BUILDUPS!K2038)</f>
        <v>0</v>
      </c>
      <c r="Q64" s="5">
        <f>SUM(BUILDUPS!L2038)</f>
        <v>0.5</v>
      </c>
      <c r="R64" s="5">
        <f>SUM(BUILDUPS!M2038)</f>
        <v>0</v>
      </c>
      <c r="W64" s="205">
        <v>43749</v>
      </c>
    </row>
    <row r="65" spans="1:25" s="57" customFormat="1" ht="39.6">
      <c r="A65" s="226" t="s">
        <v>158</v>
      </c>
      <c r="B65" s="227" t="s">
        <v>1031</v>
      </c>
      <c r="C65" s="227" t="s">
        <v>916</v>
      </c>
      <c r="D65" s="227" t="s">
        <v>1029</v>
      </c>
      <c r="E65" s="227" t="s">
        <v>1030</v>
      </c>
      <c r="F65" s="227"/>
      <c r="G65" s="228">
        <v>1</v>
      </c>
      <c r="H65" s="239" t="s">
        <v>33</v>
      </c>
      <c r="I65" s="239" t="s">
        <v>908</v>
      </c>
      <c r="J65" s="234" t="s">
        <v>1035</v>
      </c>
      <c r="K65" s="229"/>
      <c r="L65" s="229"/>
      <c r="M65" s="245">
        <f>SUM(BUILDUPS!I2072)</f>
        <v>14163.377712500002</v>
      </c>
      <c r="N65" s="230">
        <f t="shared" si="2"/>
        <v>14163.377712500002</v>
      </c>
      <c r="O65" s="240" t="s">
        <v>1270</v>
      </c>
      <c r="P65" s="232">
        <f>SUM(BUILDUPS!K2072)</f>
        <v>5.4249999999999998</v>
      </c>
      <c r="Q65" s="232">
        <f>SUM(BUILDUPS!L2072)</f>
        <v>91</v>
      </c>
      <c r="R65" s="232">
        <f>SUM(BUILDUPS!M2072)</f>
        <v>4</v>
      </c>
      <c r="W65" s="233">
        <v>43749</v>
      </c>
    </row>
    <row r="66" spans="1:25" s="57" customFormat="1" ht="39.6">
      <c r="A66" s="226" t="s">
        <v>159</v>
      </c>
      <c r="B66" s="227" t="s">
        <v>1032</v>
      </c>
      <c r="C66" s="227" t="s">
        <v>916</v>
      </c>
      <c r="D66" s="227" t="s">
        <v>1036</v>
      </c>
      <c r="E66" s="227" t="s">
        <v>1030</v>
      </c>
      <c r="F66" s="227"/>
      <c r="G66" s="228">
        <v>1</v>
      </c>
      <c r="H66" s="239" t="s">
        <v>33</v>
      </c>
      <c r="I66" s="239" t="s">
        <v>909</v>
      </c>
      <c r="J66" s="234" t="s">
        <v>1035</v>
      </c>
      <c r="K66" s="229"/>
      <c r="L66" s="229"/>
      <c r="M66" s="245">
        <f>SUM(BUILDUPS!I2106)</f>
        <v>18668.8119725</v>
      </c>
      <c r="N66" s="230">
        <f t="shared" si="2"/>
        <v>18668.8119725</v>
      </c>
      <c r="O66" s="231" t="s">
        <v>1275</v>
      </c>
      <c r="P66" s="232">
        <f>SUM(BUILDUPS!K2106)</f>
        <v>7.125</v>
      </c>
      <c r="Q66" s="232">
        <f>SUM(BUILDUPS!L2106)</f>
        <v>122</v>
      </c>
      <c r="R66" s="232">
        <f>SUM(BUILDUPS!M2106)</f>
        <v>5</v>
      </c>
      <c r="W66" s="233">
        <v>43749</v>
      </c>
    </row>
    <row r="67" spans="1:25" s="57" customFormat="1" ht="26.4">
      <c r="A67" s="226" t="s">
        <v>160</v>
      </c>
      <c r="B67" s="227" t="s">
        <v>1033</v>
      </c>
      <c r="C67" s="227" t="s">
        <v>916</v>
      </c>
      <c r="D67" s="227" t="s">
        <v>1276</v>
      </c>
      <c r="E67" s="227" t="s">
        <v>1037</v>
      </c>
      <c r="F67" s="227" t="s">
        <v>1038</v>
      </c>
      <c r="G67" s="228">
        <v>1</v>
      </c>
      <c r="H67" s="239" t="s">
        <v>33</v>
      </c>
      <c r="I67" s="239" t="s">
        <v>908</v>
      </c>
      <c r="J67" s="234" t="s">
        <v>900</v>
      </c>
      <c r="K67" s="229">
        <v>2</v>
      </c>
      <c r="L67" s="229"/>
      <c r="M67" s="245">
        <f>SUM(BUILDUPS!I2141)</f>
        <v>6325.6142339000007</v>
      </c>
      <c r="N67" s="230">
        <f t="shared" si="2"/>
        <v>6325.6142339000007</v>
      </c>
      <c r="O67" s="231" t="s">
        <v>1231</v>
      </c>
      <c r="P67" s="232">
        <f>SUM(BUILDUPS!K2141)</f>
        <v>3.1725000000000003</v>
      </c>
      <c r="Q67" s="232">
        <f>SUM(BUILDUPS!L2141)</f>
        <v>46.5</v>
      </c>
      <c r="R67" s="232">
        <f>SUM(BUILDUPS!M2141)</f>
        <v>11.670000000000002</v>
      </c>
      <c r="S67" s="205">
        <v>43748</v>
      </c>
      <c r="T67"/>
      <c r="U67" s="205">
        <v>43748</v>
      </c>
      <c r="V67"/>
      <c r="W67"/>
      <c r="X67"/>
      <c r="Y67"/>
    </row>
    <row r="68" spans="1:25" s="57" customFormat="1">
      <c r="A68" s="226"/>
      <c r="B68" s="227" t="s">
        <v>1033</v>
      </c>
      <c r="C68" s="227" t="s">
        <v>916</v>
      </c>
      <c r="D68" s="227" t="s">
        <v>904</v>
      </c>
      <c r="E68" s="227"/>
      <c r="F68" s="227"/>
      <c r="G68" s="228">
        <v>1</v>
      </c>
      <c r="H68" s="239"/>
      <c r="I68" s="239"/>
      <c r="J68" s="234"/>
      <c r="K68" s="229"/>
      <c r="L68" s="229"/>
      <c r="M68" s="245">
        <v>233.31</v>
      </c>
      <c r="N68" s="230">
        <f t="shared" si="2"/>
        <v>233.31</v>
      </c>
      <c r="O68" s="231"/>
      <c r="P68" s="232"/>
      <c r="Q68" s="232"/>
      <c r="R68" s="232"/>
      <c r="S68" s="205"/>
      <c r="T68"/>
      <c r="U68" s="205"/>
      <c r="V68"/>
      <c r="W68"/>
      <c r="X68"/>
      <c r="Y68"/>
    </row>
    <row r="69" spans="1:25" s="57" customFormat="1" ht="26.4">
      <c r="A69" s="226" t="s">
        <v>161</v>
      </c>
      <c r="B69" s="227" t="s">
        <v>1034</v>
      </c>
      <c r="C69" s="227" t="s">
        <v>916</v>
      </c>
      <c r="D69" s="227" t="s">
        <v>1277</v>
      </c>
      <c r="E69" s="227" t="s">
        <v>1037</v>
      </c>
      <c r="F69" s="227" t="s">
        <v>1039</v>
      </c>
      <c r="G69" s="228">
        <v>1</v>
      </c>
      <c r="H69" s="239" t="s">
        <v>33</v>
      </c>
      <c r="I69" s="239" t="s">
        <v>909</v>
      </c>
      <c r="J69" s="234" t="s">
        <v>1028</v>
      </c>
      <c r="K69" s="229">
        <v>1</v>
      </c>
      <c r="L69" s="229"/>
      <c r="M69" s="245">
        <f>SUBTOTAL(9,BUILDUPS!I2176)</f>
        <v>6248.3946535999985</v>
      </c>
      <c r="N69" s="230">
        <f t="shared" si="2"/>
        <v>6248.3946535999985</v>
      </c>
      <c r="O69" s="231" t="s">
        <v>1231</v>
      </c>
      <c r="P69" s="232">
        <f>SUM(BUILDUPS!K2176)</f>
        <v>1.79</v>
      </c>
      <c r="Q69" s="232">
        <f>SUM(BUILDUPS!L2176)</f>
        <v>46</v>
      </c>
      <c r="R69" s="232">
        <f>SUM(BUILDUPS!M2176)</f>
        <v>7.23</v>
      </c>
      <c r="S69" s="205">
        <v>43748</v>
      </c>
      <c r="T69"/>
      <c r="U69" s="205">
        <v>43748</v>
      </c>
      <c r="V69"/>
      <c r="W69"/>
      <c r="X69"/>
      <c r="Y69"/>
    </row>
    <row r="70" spans="1:25">
      <c r="A70" s="73"/>
      <c r="B70" s="124" t="s">
        <v>1034</v>
      </c>
      <c r="C70" s="124" t="s">
        <v>916</v>
      </c>
      <c r="D70" s="124" t="s">
        <v>904</v>
      </c>
      <c r="E70" s="124"/>
      <c r="F70" s="124"/>
      <c r="G70" s="125">
        <v>1</v>
      </c>
      <c r="H70" s="195"/>
      <c r="I70" s="195"/>
      <c r="J70" s="196"/>
      <c r="K70" s="118"/>
      <c r="L70" s="118"/>
      <c r="M70" s="247">
        <v>155.54</v>
      </c>
      <c r="N70" s="126">
        <f t="shared" si="2"/>
        <v>155.54</v>
      </c>
      <c r="O70" s="74"/>
      <c r="P70" s="5"/>
      <c r="Q70" s="5"/>
      <c r="R70" s="5"/>
      <c r="S70" s="205"/>
      <c r="U70" s="205"/>
    </row>
    <row r="71" spans="1:25">
      <c r="A71" s="73" t="s">
        <v>162</v>
      </c>
      <c r="B71" s="124" t="s">
        <v>1040</v>
      </c>
      <c r="C71" s="124" t="s">
        <v>916</v>
      </c>
      <c r="D71" s="124" t="s">
        <v>1043</v>
      </c>
      <c r="E71" s="124" t="s">
        <v>1044</v>
      </c>
      <c r="F71" s="124"/>
      <c r="G71" s="125"/>
      <c r="H71" s="125"/>
      <c r="I71" s="125"/>
      <c r="J71" s="118"/>
      <c r="K71" s="118"/>
      <c r="L71" s="118"/>
      <c r="M71" s="247">
        <f>SUM(BUILDUPS!I2208)</f>
        <v>0</v>
      </c>
      <c r="N71" s="126">
        <f t="shared" si="2"/>
        <v>0</v>
      </c>
      <c r="O71" s="197" t="s">
        <v>1045</v>
      </c>
      <c r="P71" s="5">
        <f>SUM(BUILDUPS!K2208)</f>
        <v>0</v>
      </c>
      <c r="Q71" s="5">
        <f>SUM(BUILDUPS!L2208)</f>
        <v>0</v>
      </c>
      <c r="R71" s="5">
        <f>SUM(BUILDUPS!M2208)</f>
        <v>0</v>
      </c>
    </row>
    <row r="72" spans="1:25" s="57" customFormat="1" ht="39.6">
      <c r="A72" s="226" t="s">
        <v>163</v>
      </c>
      <c r="B72" s="227" t="s">
        <v>1041</v>
      </c>
      <c r="C72" s="227" t="s">
        <v>916</v>
      </c>
      <c r="D72" s="227" t="s">
        <v>1046</v>
      </c>
      <c r="E72" s="227" t="s">
        <v>1047</v>
      </c>
      <c r="F72" s="227" t="s">
        <v>1278</v>
      </c>
      <c r="G72" s="228">
        <v>23</v>
      </c>
      <c r="H72" s="239" t="s">
        <v>33</v>
      </c>
      <c r="I72" s="239"/>
      <c r="J72" s="239" t="s">
        <v>1048</v>
      </c>
      <c r="K72" s="229"/>
      <c r="L72" s="229"/>
      <c r="M72" s="245">
        <f>SUM(BUILDUPS!I2240)</f>
        <v>514.54110639999999</v>
      </c>
      <c r="N72" s="230">
        <f t="shared" si="2"/>
        <v>11834.4454472</v>
      </c>
      <c r="O72" s="238" t="s">
        <v>1281</v>
      </c>
      <c r="P72" s="232">
        <f>SUM(BUILDUPS!K2240)</f>
        <v>51.98</v>
      </c>
      <c r="Q72" s="232">
        <f>SUM(BUILDUPS!L2240)</f>
        <v>149.5</v>
      </c>
      <c r="R72" s="232">
        <f>SUM(BUILDUPS!M2240)</f>
        <v>34.5</v>
      </c>
      <c r="W72" s="241"/>
    </row>
    <row r="73" spans="1:25" s="57" customFormat="1" ht="39.6">
      <c r="A73" s="226" t="s">
        <v>164</v>
      </c>
      <c r="B73" s="227" t="s">
        <v>1042</v>
      </c>
      <c r="C73" s="227" t="s">
        <v>916</v>
      </c>
      <c r="D73" s="227" t="s">
        <v>1054</v>
      </c>
      <c r="E73" s="227" t="s">
        <v>1055</v>
      </c>
      <c r="F73" s="227" t="s">
        <v>1038</v>
      </c>
      <c r="G73" s="228">
        <v>1</v>
      </c>
      <c r="H73" s="239" t="s">
        <v>33</v>
      </c>
      <c r="I73" s="239" t="s">
        <v>908</v>
      </c>
      <c r="J73" s="234" t="s">
        <v>900</v>
      </c>
      <c r="K73" s="234" t="s">
        <v>981</v>
      </c>
      <c r="L73" s="229"/>
      <c r="M73" s="245">
        <f>SUM(BUILDUPS!I2273)</f>
        <v>7239.2961999999998</v>
      </c>
      <c r="N73" s="230">
        <f t="shared" si="2"/>
        <v>7239.2961999999998</v>
      </c>
      <c r="O73" s="231" t="s">
        <v>1282</v>
      </c>
      <c r="P73" s="232">
        <f>SUM(BUILDUPS!K2273)</f>
        <v>0</v>
      </c>
      <c r="Q73" s="232">
        <f>SUM(BUILDUPS!L2273)</f>
        <v>1</v>
      </c>
      <c r="R73" s="232">
        <f>SUM(BUILDUPS!M2273)</f>
        <v>0</v>
      </c>
      <c r="S73" s="233">
        <v>43748</v>
      </c>
      <c r="U73" s="233">
        <v>43748</v>
      </c>
      <c r="Y73" s="235"/>
    </row>
    <row r="74" spans="1:25">
      <c r="A74" s="73" t="s">
        <v>165</v>
      </c>
      <c r="B74" s="124" t="s">
        <v>1049</v>
      </c>
      <c r="C74" s="124" t="s">
        <v>916</v>
      </c>
      <c r="D74" s="124" t="s">
        <v>954</v>
      </c>
      <c r="E74" s="124"/>
      <c r="F74" s="124"/>
      <c r="G74" s="125">
        <v>3</v>
      </c>
      <c r="H74" s="195" t="s">
        <v>33</v>
      </c>
      <c r="I74" s="125"/>
      <c r="J74" s="118"/>
      <c r="K74" s="118"/>
      <c r="L74" s="118"/>
      <c r="M74" s="247">
        <f>SUM(BUILDUPS!I2305)</f>
        <v>0</v>
      </c>
      <c r="N74" s="126">
        <f t="shared" si="2"/>
        <v>0</v>
      </c>
      <c r="O74" s="197" t="s">
        <v>1232</v>
      </c>
      <c r="P74" s="5">
        <f>SUM(BUILDUPS!K2305)</f>
        <v>0</v>
      </c>
      <c r="Q74" s="5">
        <f>SUM(BUILDUPS!L2305)</f>
        <v>0</v>
      </c>
      <c r="R74" s="5">
        <f>SUM(BUILDUPS!M2305)</f>
        <v>0</v>
      </c>
      <c r="Y74" s="150"/>
    </row>
    <row r="75" spans="1:25">
      <c r="A75" s="73" t="s">
        <v>166</v>
      </c>
      <c r="B75" s="124" t="s">
        <v>1050</v>
      </c>
      <c r="C75" s="124" t="s">
        <v>916</v>
      </c>
      <c r="D75" s="124" t="s">
        <v>955</v>
      </c>
      <c r="E75" s="124"/>
      <c r="F75" s="124"/>
      <c r="G75" s="125">
        <v>4</v>
      </c>
      <c r="H75" s="195" t="s">
        <v>33</v>
      </c>
      <c r="I75" s="125"/>
      <c r="J75" s="118"/>
      <c r="K75" s="118"/>
      <c r="L75" s="118"/>
      <c r="M75" s="247">
        <f>SUM(BUILDUPS!I2337)</f>
        <v>0</v>
      </c>
      <c r="N75" s="126">
        <f t="shared" si="2"/>
        <v>0</v>
      </c>
      <c r="O75" s="197" t="s">
        <v>1232</v>
      </c>
      <c r="P75" s="5">
        <f>SUM(BUILDUPS!K2337)</f>
        <v>0</v>
      </c>
      <c r="Q75" s="5">
        <f>SUM(BUILDUPS!L2337)</f>
        <v>0</v>
      </c>
      <c r="R75" s="5">
        <f>SUM(BUILDUPS!M2337)</f>
        <v>0</v>
      </c>
      <c r="Y75" s="150"/>
    </row>
    <row r="76" spans="1:25">
      <c r="A76" s="73" t="s">
        <v>167</v>
      </c>
      <c r="B76" s="124" t="s">
        <v>1051</v>
      </c>
      <c r="C76" s="124" t="s">
        <v>916</v>
      </c>
      <c r="D76" s="124" t="s">
        <v>956</v>
      </c>
      <c r="E76" s="124"/>
      <c r="F76" s="124"/>
      <c r="G76" s="125">
        <v>3</v>
      </c>
      <c r="H76" s="195" t="s">
        <v>33</v>
      </c>
      <c r="I76" s="125"/>
      <c r="J76" s="118"/>
      <c r="K76" s="118"/>
      <c r="L76" s="118"/>
      <c r="M76" s="247">
        <v>166.65</v>
      </c>
      <c r="N76" s="126">
        <f t="shared" si="2"/>
        <v>499.95000000000005</v>
      </c>
      <c r="O76" s="197" t="s">
        <v>1246</v>
      </c>
      <c r="P76" s="5">
        <f>SUM(BUILDUPS!K2369)</f>
        <v>0</v>
      </c>
      <c r="Q76" s="5">
        <f>SUM(BUILDUPS!L2369)</f>
        <v>0</v>
      </c>
      <c r="R76" s="5">
        <f>SUM(BUILDUPS!M2369)</f>
        <v>0</v>
      </c>
      <c r="Y76" s="150"/>
    </row>
    <row r="77" spans="1:25" s="57" customFormat="1" ht="39.6">
      <c r="A77" s="226" t="s">
        <v>168</v>
      </c>
      <c r="B77" s="227" t="s">
        <v>1052</v>
      </c>
      <c r="C77" s="227" t="s">
        <v>916</v>
      </c>
      <c r="D77" s="227" t="s">
        <v>1056</v>
      </c>
      <c r="E77" s="227" t="s">
        <v>1055</v>
      </c>
      <c r="F77" s="227" t="s">
        <v>1039</v>
      </c>
      <c r="G77" s="228">
        <v>1</v>
      </c>
      <c r="H77" s="239" t="s">
        <v>33</v>
      </c>
      <c r="I77" s="239" t="s">
        <v>909</v>
      </c>
      <c r="J77" s="234" t="s">
        <v>1057</v>
      </c>
      <c r="K77" s="234" t="s">
        <v>981</v>
      </c>
      <c r="L77" s="229"/>
      <c r="M77" s="245">
        <f>SUM(BUILDUPS!I2402)</f>
        <v>6225.3773999999994</v>
      </c>
      <c r="N77" s="230">
        <f t="shared" si="2"/>
        <v>6225.3773999999994</v>
      </c>
      <c r="O77" s="231" t="s">
        <v>1282</v>
      </c>
      <c r="P77" s="232">
        <f>SUM(BUILDUPS!K2402)</f>
        <v>0</v>
      </c>
      <c r="Q77" s="232">
        <f>SUM(BUILDUPS!L2402)</f>
        <v>0</v>
      </c>
      <c r="R77" s="232">
        <f>SUM(BUILDUPS!M2402)</f>
        <v>0</v>
      </c>
      <c r="S77" s="233">
        <v>43748</v>
      </c>
      <c r="U77" s="233">
        <v>43748</v>
      </c>
      <c r="Y77" s="235"/>
    </row>
    <row r="78" spans="1:25">
      <c r="A78" s="73" t="s">
        <v>169</v>
      </c>
      <c r="B78" s="124" t="s">
        <v>1053</v>
      </c>
      <c r="C78" s="124" t="s">
        <v>916</v>
      </c>
      <c r="D78" s="124" t="s">
        <v>954</v>
      </c>
      <c r="E78" s="124"/>
      <c r="F78" s="124"/>
      <c r="G78" s="125">
        <v>2</v>
      </c>
      <c r="H78" s="195" t="s">
        <v>33</v>
      </c>
      <c r="I78" s="125"/>
      <c r="J78" s="118"/>
      <c r="K78" s="118"/>
      <c r="L78" s="118"/>
      <c r="M78" s="247">
        <f>SUM(BUILDUPS!I2434)</f>
        <v>0</v>
      </c>
      <c r="N78" s="126">
        <f t="shared" si="2"/>
        <v>0</v>
      </c>
      <c r="O78" s="197" t="s">
        <v>1232</v>
      </c>
      <c r="P78" s="5">
        <f>SUM(BUILDUPS!K2434)</f>
        <v>0</v>
      </c>
      <c r="Q78" s="5">
        <f>SUM(BUILDUPS!L2434)</f>
        <v>0</v>
      </c>
      <c r="R78" s="5">
        <f>SUM(BUILDUPS!M2434)</f>
        <v>0</v>
      </c>
    </row>
    <row r="79" spans="1:25">
      <c r="A79" s="73" t="s">
        <v>170</v>
      </c>
      <c r="B79" s="124" t="s">
        <v>1058</v>
      </c>
      <c r="C79" s="124" t="s">
        <v>916</v>
      </c>
      <c r="D79" s="124" t="s">
        <v>955</v>
      </c>
      <c r="E79" s="124"/>
      <c r="F79" s="124"/>
      <c r="G79" s="125">
        <v>3</v>
      </c>
      <c r="H79" s="195" t="s">
        <v>33</v>
      </c>
      <c r="I79" s="125"/>
      <c r="J79" s="118"/>
      <c r="K79" s="118"/>
      <c r="L79" s="118"/>
      <c r="M79" s="247">
        <f>SUM(BUILDUPS!I2466)</f>
        <v>0</v>
      </c>
      <c r="N79" s="126">
        <f t="shared" si="2"/>
        <v>0</v>
      </c>
      <c r="O79" s="197" t="s">
        <v>1232</v>
      </c>
      <c r="P79" s="5">
        <f>SUM(BUILDUPS!K2466)</f>
        <v>0</v>
      </c>
      <c r="Q79" s="5">
        <f>SUM(BUILDUPS!L2466)</f>
        <v>0</v>
      </c>
      <c r="R79" s="5">
        <f>SUM(BUILDUPS!M2466)</f>
        <v>0</v>
      </c>
    </row>
    <row r="80" spans="1:25">
      <c r="A80" s="73" t="s">
        <v>171</v>
      </c>
      <c r="B80" s="124" t="s">
        <v>1059</v>
      </c>
      <c r="C80" s="124" t="s">
        <v>916</v>
      </c>
      <c r="D80" s="124" t="s">
        <v>956</v>
      </c>
      <c r="E80" s="124"/>
      <c r="F80" s="124"/>
      <c r="G80" s="125">
        <v>2</v>
      </c>
      <c r="H80" s="195" t="s">
        <v>33</v>
      </c>
      <c r="I80" s="125"/>
      <c r="J80" s="118"/>
      <c r="K80" s="118"/>
      <c r="L80" s="118"/>
      <c r="M80" s="247">
        <v>166.65</v>
      </c>
      <c r="N80" s="126">
        <f t="shared" si="2"/>
        <v>333.3</v>
      </c>
      <c r="O80" s="197" t="s">
        <v>1246</v>
      </c>
      <c r="P80" s="5">
        <f>SUM(BUILDUPS!K2498)</f>
        <v>0</v>
      </c>
      <c r="Q80" s="5">
        <f>SUM(BUILDUPS!L2498)</f>
        <v>0</v>
      </c>
      <c r="R80" s="5">
        <f>SUM(BUILDUPS!M2498)</f>
        <v>0</v>
      </c>
    </row>
    <row r="81" spans="1:25" s="57" customFormat="1" ht="26.4">
      <c r="A81" s="226" t="s">
        <v>172</v>
      </c>
      <c r="B81" s="227" t="s">
        <v>1060</v>
      </c>
      <c r="C81" s="227" t="s">
        <v>916</v>
      </c>
      <c r="D81" s="227" t="s">
        <v>1062</v>
      </c>
      <c r="E81" s="227" t="s">
        <v>976</v>
      </c>
      <c r="F81" s="227" t="s">
        <v>1038</v>
      </c>
      <c r="G81" s="228">
        <v>1</v>
      </c>
      <c r="H81" s="239" t="s">
        <v>33</v>
      </c>
      <c r="I81" s="239" t="s">
        <v>908</v>
      </c>
      <c r="J81" s="234" t="s">
        <v>900</v>
      </c>
      <c r="K81" s="234" t="s">
        <v>981</v>
      </c>
      <c r="L81" s="229"/>
      <c r="M81" s="245">
        <f>SUM(BUILDUPS!I2530)</f>
        <v>4818.5526420000006</v>
      </c>
      <c r="N81" s="230">
        <f t="shared" si="2"/>
        <v>4818.5526420000006</v>
      </c>
      <c r="O81" s="238" t="s">
        <v>1252</v>
      </c>
      <c r="P81" s="232">
        <f>SUM(BUILDUPS!K2530)</f>
        <v>8.86</v>
      </c>
      <c r="Q81" s="232">
        <f>SUM(BUILDUPS!L2530)</f>
        <v>43.5</v>
      </c>
      <c r="R81" s="232">
        <f>SUM(BUILDUPS!M2530)</f>
        <v>6</v>
      </c>
      <c r="S81"/>
      <c r="T81"/>
      <c r="U81"/>
      <c r="V81"/>
      <c r="W81" s="205">
        <v>43749</v>
      </c>
      <c r="X81"/>
      <c r="Y81" s="205">
        <v>43749</v>
      </c>
    </row>
    <row r="82" spans="1:25" s="57" customFormat="1" ht="26.4">
      <c r="A82" s="226" t="s">
        <v>173</v>
      </c>
      <c r="B82" s="227" t="s">
        <v>1061</v>
      </c>
      <c r="C82" s="227" t="s">
        <v>916</v>
      </c>
      <c r="D82" s="227" t="s">
        <v>1063</v>
      </c>
      <c r="E82" s="227" t="s">
        <v>976</v>
      </c>
      <c r="F82" s="227" t="s">
        <v>1039</v>
      </c>
      <c r="G82" s="228">
        <v>1</v>
      </c>
      <c r="H82" s="239" t="s">
        <v>33</v>
      </c>
      <c r="I82" s="239" t="s">
        <v>909</v>
      </c>
      <c r="J82" s="234" t="s">
        <v>1057</v>
      </c>
      <c r="K82" s="234" t="s">
        <v>981</v>
      </c>
      <c r="L82" s="229"/>
      <c r="M82" s="245">
        <f>SUM(BUILDUPS!I2562)</f>
        <v>3188.0688379999997</v>
      </c>
      <c r="N82" s="230">
        <f t="shared" si="2"/>
        <v>3188.0688379999997</v>
      </c>
      <c r="O82" s="238" t="s">
        <v>1252</v>
      </c>
      <c r="P82" s="232">
        <f>SUM(BUILDUPS!K2562)</f>
        <v>8.24</v>
      </c>
      <c r="Q82" s="232">
        <f>SUM(BUILDUPS!L2562)</f>
        <v>28</v>
      </c>
      <c r="R82" s="232">
        <f>SUM(BUILDUPS!M2562)</f>
        <v>4</v>
      </c>
      <c r="S82"/>
      <c r="T82"/>
      <c r="U82"/>
      <c r="V82"/>
      <c r="W82" s="205">
        <v>43749</v>
      </c>
      <c r="X82"/>
      <c r="Y82" s="205">
        <v>43749</v>
      </c>
    </row>
    <row r="83" spans="1:25" s="57" customFormat="1" ht="26.4">
      <c r="A83" s="226" t="s">
        <v>174</v>
      </c>
      <c r="B83" s="227" t="s">
        <v>1064</v>
      </c>
      <c r="C83" s="226" t="s">
        <v>913</v>
      </c>
      <c r="D83" s="227" t="s">
        <v>1072</v>
      </c>
      <c r="E83" s="227" t="s">
        <v>1073</v>
      </c>
      <c r="F83" s="227" t="s">
        <v>1074</v>
      </c>
      <c r="G83" s="228">
        <v>1</v>
      </c>
      <c r="H83" s="239" t="s">
        <v>33</v>
      </c>
      <c r="I83" s="239" t="s">
        <v>1017</v>
      </c>
      <c r="J83" s="234" t="s">
        <v>1075</v>
      </c>
      <c r="K83" s="234" t="s">
        <v>886</v>
      </c>
      <c r="L83" s="229"/>
      <c r="M83" s="245">
        <f>SUM(BUILDUPS!I2594)</f>
        <v>9016.3376700000008</v>
      </c>
      <c r="N83" s="230">
        <f t="shared" si="2"/>
        <v>9016.3376700000008</v>
      </c>
      <c r="O83" s="231" t="s">
        <v>1284</v>
      </c>
      <c r="P83" s="232">
        <f>SUM(BUILDUPS!K2594)</f>
        <v>0.3</v>
      </c>
      <c r="Q83" s="232">
        <f>SUM(BUILDUPS!L2594)</f>
        <v>11</v>
      </c>
      <c r="R83" s="232">
        <f>SUM(BUILDUPS!M2594)</f>
        <v>0</v>
      </c>
      <c r="T83" s="233">
        <v>43748</v>
      </c>
      <c r="U83" s="233">
        <v>43748</v>
      </c>
    </row>
    <row r="84" spans="1:25" s="57" customFormat="1" ht="26.4">
      <c r="A84" s="226" t="s">
        <v>175</v>
      </c>
      <c r="B84" s="227" t="s">
        <v>1065</v>
      </c>
      <c r="C84" s="226" t="s">
        <v>913</v>
      </c>
      <c r="D84" s="227" t="s">
        <v>1076</v>
      </c>
      <c r="E84" s="227" t="s">
        <v>1077</v>
      </c>
      <c r="F84" s="227"/>
      <c r="G84" s="228">
        <v>42</v>
      </c>
      <c r="H84" s="239" t="s">
        <v>1078</v>
      </c>
      <c r="I84" s="239"/>
      <c r="J84" s="239" t="s">
        <v>1096</v>
      </c>
      <c r="K84" s="229"/>
      <c r="L84" s="229"/>
      <c r="M84" s="245">
        <f>SUM(BUILDUPS!H2626)</f>
        <v>372.36107666666669</v>
      </c>
      <c r="N84" s="230">
        <f t="shared" si="2"/>
        <v>15639.165220000001</v>
      </c>
      <c r="O84" s="231" t="s">
        <v>1287</v>
      </c>
      <c r="P84" s="232">
        <f>SUM(BUILDUPS!K2626)</f>
        <v>23</v>
      </c>
      <c r="Q84" s="232">
        <f>SUM(BUILDUPS!L2626)</f>
        <v>38</v>
      </c>
      <c r="R84" s="232">
        <f>SUM(BUILDUPS!M2626)</f>
        <v>15</v>
      </c>
      <c r="W84" s="233">
        <v>43749</v>
      </c>
    </row>
    <row r="85" spans="1:25">
      <c r="A85" s="73" t="s">
        <v>176</v>
      </c>
      <c r="B85" s="124" t="s">
        <v>1066</v>
      </c>
      <c r="C85" s="226" t="s">
        <v>913</v>
      </c>
      <c r="D85" s="124" t="s">
        <v>1079</v>
      </c>
      <c r="E85" s="124" t="s">
        <v>1077</v>
      </c>
      <c r="F85" s="124"/>
      <c r="G85" s="125"/>
      <c r="H85" s="125"/>
      <c r="I85" s="195"/>
      <c r="J85" s="195" t="s">
        <v>1096</v>
      </c>
      <c r="K85" s="118"/>
      <c r="L85" s="118"/>
      <c r="M85" s="247">
        <f>SUM(BUILDUPS!I2658)</f>
        <v>0</v>
      </c>
      <c r="N85" s="126">
        <f t="shared" si="2"/>
        <v>0</v>
      </c>
      <c r="O85" s="197" t="s">
        <v>1185</v>
      </c>
      <c r="P85" s="5">
        <f>SUM(BUILDUPS!K2658)</f>
        <v>0</v>
      </c>
      <c r="Q85" s="5">
        <f>SUM(BUILDUPS!L2658)</f>
        <v>0</v>
      </c>
      <c r="R85" s="5">
        <f>SUM(BUILDUPS!M2658)</f>
        <v>0</v>
      </c>
      <c r="W85" s="194"/>
    </row>
    <row r="86" spans="1:25" s="57" customFormat="1" ht="26.4">
      <c r="A86" s="226" t="s">
        <v>177</v>
      </c>
      <c r="B86" s="227" t="s">
        <v>1067</v>
      </c>
      <c r="C86" s="226"/>
      <c r="D86" s="227" t="s">
        <v>1087</v>
      </c>
      <c r="E86" s="227" t="s">
        <v>1086</v>
      </c>
      <c r="F86" s="243" t="s">
        <v>1288</v>
      </c>
      <c r="G86" s="244">
        <v>50</v>
      </c>
      <c r="H86" s="239" t="s">
        <v>1093</v>
      </c>
      <c r="I86" s="239"/>
      <c r="J86" s="239" t="s">
        <v>1095</v>
      </c>
      <c r="K86" s="229"/>
      <c r="L86" s="229"/>
      <c r="M86" s="245">
        <f>SUM(BUILDUPS!H2690)</f>
        <v>23.685661500000002</v>
      </c>
      <c r="N86" s="230">
        <f t="shared" si="2"/>
        <v>1184.2830750000001</v>
      </c>
      <c r="O86" s="231" t="s">
        <v>1289</v>
      </c>
      <c r="P86" s="232">
        <f>SUM(BUILDUPS!K2690)</f>
        <v>5</v>
      </c>
      <c r="Q86" s="232">
        <f>SUM(BUILDUPS!L2690)</f>
        <v>1</v>
      </c>
      <c r="R86" s="232">
        <f>SUM(BUILDUPS!M2690)</f>
        <v>5</v>
      </c>
    </row>
    <row r="87" spans="1:25" s="57" customFormat="1" ht="26.4">
      <c r="A87" s="226" t="s">
        <v>178</v>
      </c>
      <c r="B87" s="227" t="s">
        <v>1068</v>
      </c>
      <c r="C87" s="226"/>
      <c r="D87" s="227" t="s">
        <v>1088</v>
      </c>
      <c r="E87" s="227" t="s">
        <v>1086</v>
      </c>
      <c r="F87" s="243" t="s">
        <v>1288</v>
      </c>
      <c r="G87" s="244">
        <v>50</v>
      </c>
      <c r="H87" s="239" t="s">
        <v>1093</v>
      </c>
      <c r="I87" s="239"/>
      <c r="J87" s="239" t="s">
        <v>1095</v>
      </c>
      <c r="K87" s="229"/>
      <c r="L87" s="229"/>
      <c r="M87" s="245">
        <f>SUM(BUILDUPS!H2722)</f>
        <v>23.685661500000002</v>
      </c>
      <c r="N87" s="230">
        <f t="shared" si="2"/>
        <v>1184.2830750000001</v>
      </c>
      <c r="O87" s="231" t="s">
        <v>1289</v>
      </c>
      <c r="P87" s="232">
        <f>SUM(BUILDUPS!K2722)</f>
        <v>5</v>
      </c>
      <c r="Q87" s="232">
        <f>SUM(BUILDUPS!L2722)</f>
        <v>1</v>
      </c>
      <c r="R87" s="232">
        <f>SUM(BUILDUPS!M2722)</f>
        <v>5</v>
      </c>
    </row>
    <row r="88" spans="1:25">
      <c r="A88" s="73" t="s">
        <v>179</v>
      </c>
      <c r="B88" s="124" t="s">
        <v>1069</v>
      </c>
      <c r="C88" s="73"/>
      <c r="D88" s="124" t="s">
        <v>1089</v>
      </c>
      <c r="E88" s="124" t="s">
        <v>1030</v>
      </c>
      <c r="F88" s="124"/>
      <c r="G88" s="125">
        <v>0</v>
      </c>
      <c r="H88" s="125"/>
      <c r="I88" s="125"/>
      <c r="J88" s="118"/>
      <c r="K88" s="118"/>
      <c r="L88" s="118"/>
      <c r="M88" s="247">
        <f>SUM(BUILDUPS!I2754)</f>
        <v>0</v>
      </c>
      <c r="N88" s="126">
        <f t="shared" si="2"/>
        <v>0</v>
      </c>
      <c r="O88" s="197" t="s">
        <v>1090</v>
      </c>
      <c r="P88" s="5">
        <f>SUM(BUILDUPS!K2754)</f>
        <v>0</v>
      </c>
      <c r="Q88" s="5">
        <f>SUM(BUILDUPS!L2754)</f>
        <v>0</v>
      </c>
      <c r="R88" s="5">
        <f>SUM(BUILDUPS!M2754)</f>
        <v>0</v>
      </c>
    </row>
    <row r="89" spans="1:25">
      <c r="A89" s="73" t="s">
        <v>180</v>
      </c>
      <c r="B89" s="124" t="s">
        <v>1070</v>
      </c>
      <c r="C89" s="73"/>
      <c r="D89" s="124" t="s">
        <v>1091</v>
      </c>
      <c r="E89" s="124" t="s">
        <v>1092</v>
      </c>
      <c r="F89" s="124"/>
      <c r="G89" s="125">
        <v>150</v>
      </c>
      <c r="H89" s="195" t="s">
        <v>1093</v>
      </c>
      <c r="I89" s="195"/>
      <c r="J89" s="195" t="s">
        <v>1094</v>
      </c>
      <c r="K89" s="118"/>
      <c r="L89" s="118"/>
      <c r="M89" s="247">
        <f>SUM(BUILDUPS!H2786)</f>
        <v>4.0335360000000007</v>
      </c>
      <c r="N89" s="126">
        <f t="shared" si="2"/>
        <v>605.0304000000001</v>
      </c>
      <c r="O89" s="197" t="s">
        <v>1292</v>
      </c>
      <c r="P89" s="5">
        <f>SUM(BUILDUPS!K2786)</f>
        <v>5</v>
      </c>
      <c r="Q89" s="5">
        <f>SUM(BUILDUPS!L2786)</f>
        <v>2</v>
      </c>
      <c r="R89" s="5">
        <f>SUM(BUILDUPS!M2786)</f>
        <v>5</v>
      </c>
    </row>
    <row r="90" spans="1:25" s="57" customFormat="1" ht="27" customHeight="1">
      <c r="A90" s="226" t="s">
        <v>181</v>
      </c>
      <c r="B90" s="227" t="s">
        <v>1071</v>
      </c>
      <c r="C90" s="226" t="s">
        <v>913</v>
      </c>
      <c r="D90" s="227" t="s">
        <v>1099</v>
      </c>
      <c r="E90" s="227" t="s">
        <v>1100</v>
      </c>
      <c r="F90" s="227" t="s">
        <v>1296</v>
      </c>
      <c r="G90" s="228">
        <v>3</v>
      </c>
      <c r="H90" s="239" t="s">
        <v>33</v>
      </c>
      <c r="I90" s="239" t="s">
        <v>1017</v>
      </c>
      <c r="J90" s="234" t="s">
        <v>1101</v>
      </c>
      <c r="K90" s="229"/>
      <c r="L90" s="229"/>
      <c r="M90" s="245">
        <f>SUM(BUILDUPS!I2818)</f>
        <v>5233.7896999999994</v>
      </c>
      <c r="N90" s="230">
        <f t="shared" si="2"/>
        <v>15701.369099999998</v>
      </c>
      <c r="O90" s="231" t="s">
        <v>1297</v>
      </c>
      <c r="P90" s="232">
        <f>SUM(BUILDUPS!K2818)</f>
        <v>2.4000000000000004</v>
      </c>
      <c r="Q90" s="232">
        <f>SUM(BUILDUPS!L2818)</f>
        <v>39</v>
      </c>
      <c r="R90" s="232">
        <f>SUM(BUILDUPS!M2818)</f>
        <v>0</v>
      </c>
      <c r="U90" s="233">
        <v>43749</v>
      </c>
      <c r="V90" s="233">
        <v>43749</v>
      </c>
    </row>
    <row r="91" spans="1:25">
      <c r="A91" s="73" t="s">
        <v>182</v>
      </c>
      <c r="B91" s="124" t="s">
        <v>1102</v>
      </c>
      <c r="C91" s="73"/>
      <c r="D91" s="124" t="s">
        <v>1110</v>
      </c>
      <c r="E91" s="124" t="s">
        <v>1111</v>
      </c>
      <c r="F91" s="124" t="s">
        <v>1298</v>
      </c>
      <c r="G91" s="195">
        <v>123</v>
      </c>
      <c r="H91" s="195" t="s">
        <v>1093</v>
      </c>
      <c r="I91" s="125"/>
      <c r="J91" s="196" t="s">
        <v>1112</v>
      </c>
      <c r="K91" s="118"/>
      <c r="L91" s="118"/>
      <c r="M91" s="247">
        <f>SUM(BUILDUPS!H2850)</f>
        <v>5.0784031707317077</v>
      </c>
      <c r="N91" s="126">
        <f t="shared" si="2"/>
        <v>624.64359000000002</v>
      </c>
      <c r="O91" s="197" t="s">
        <v>1292</v>
      </c>
      <c r="P91" s="5">
        <f>SUM(BUILDUPS!K2850)</f>
        <v>4.0999999999999996</v>
      </c>
      <c r="Q91" s="5">
        <f>SUM(BUILDUPS!L2850)</f>
        <v>2</v>
      </c>
      <c r="R91" s="5">
        <f>SUM(BUILDUPS!M2850)</f>
        <v>4.0999999999999996</v>
      </c>
    </row>
    <row r="92" spans="1:25" s="57" customFormat="1" ht="26.4">
      <c r="A92" s="226" t="s">
        <v>183</v>
      </c>
      <c r="B92" s="227" t="s">
        <v>1103</v>
      </c>
      <c r="C92" s="226" t="s">
        <v>913</v>
      </c>
      <c r="D92" s="227" t="s">
        <v>1114</v>
      </c>
      <c r="E92" s="227" t="s">
        <v>1115</v>
      </c>
      <c r="F92" s="227" t="s">
        <v>1300</v>
      </c>
      <c r="G92" s="228">
        <v>3</v>
      </c>
      <c r="H92" s="239" t="s">
        <v>33</v>
      </c>
      <c r="I92" s="239" t="s">
        <v>1017</v>
      </c>
      <c r="J92" s="234" t="s">
        <v>1116</v>
      </c>
      <c r="K92" s="229"/>
      <c r="L92" s="229"/>
      <c r="M92" s="245"/>
      <c r="N92" s="230">
        <f t="shared" si="2"/>
        <v>0</v>
      </c>
      <c r="O92" s="231" t="s">
        <v>1303</v>
      </c>
      <c r="P92" s="232">
        <f>SUM(BUILDUPS!K2884)</f>
        <v>1.5</v>
      </c>
      <c r="Q92" s="232">
        <f>SUM(BUILDUPS!L2884)</f>
        <v>27</v>
      </c>
      <c r="R92" s="232">
        <f>SUM(BUILDUPS!M2884)</f>
        <v>0</v>
      </c>
      <c r="U92" s="233">
        <v>43749</v>
      </c>
    </row>
    <row r="93" spans="1:25" s="57" customFormat="1" ht="26.4">
      <c r="A93" s="227" t="s">
        <v>1160</v>
      </c>
      <c r="B93" s="227" t="s">
        <v>1103</v>
      </c>
      <c r="C93" s="226" t="s">
        <v>913</v>
      </c>
      <c r="D93" s="227" t="s">
        <v>1114</v>
      </c>
      <c r="E93" s="227" t="s">
        <v>1115</v>
      </c>
      <c r="F93" s="227" t="s">
        <v>1301</v>
      </c>
      <c r="G93" s="228">
        <v>1</v>
      </c>
      <c r="H93" s="239" t="s">
        <v>33</v>
      </c>
      <c r="I93" s="239" t="s">
        <v>1017</v>
      </c>
      <c r="J93" s="234" t="s">
        <v>1116</v>
      </c>
      <c r="K93" s="229"/>
      <c r="L93" s="229"/>
      <c r="M93" s="245"/>
      <c r="N93" s="230">
        <f t="shared" si="2"/>
        <v>0</v>
      </c>
      <c r="O93" s="231" t="s">
        <v>1303</v>
      </c>
      <c r="P93" s="232"/>
      <c r="Q93" s="232"/>
      <c r="R93" s="232"/>
      <c r="U93" s="233">
        <v>43749</v>
      </c>
    </row>
    <row r="94" spans="1:25" s="57" customFormat="1" ht="26.4">
      <c r="A94" s="226" t="s">
        <v>184</v>
      </c>
      <c r="B94" s="227" t="s">
        <v>1104</v>
      </c>
      <c r="C94" s="226" t="s">
        <v>913</v>
      </c>
      <c r="D94" s="227" t="s">
        <v>1114</v>
      </c>
      <c r="E94" s="227" t="s">
        <v>1115</v>
      </c>
      <c r="F94" s="227" t="s">
        <v>1302</v>
      </c>
      <c r="G94" s="228">
        <v>1</v>
      </c>
      <c r="H94" s="239" t="s">
        <v>33</v>
      </c>
      <c r="I94" s="239" t="s">
        <v>1017</v>
      </c>
      <c r="J94" s="234" t="s">
        <v>1116</v>
      </c>
      <c r="K94" s="229"/>
      <c r="L94" s="229"/>
      <c r="M94" s="245"/>
      <c r="N94" s="230">
        <f t="shared" si="2"/>
        <v>0</v>
      </c>
      <c r="O94" s="231" t="s">
        <v>1303</v>
      </c>
      <c r="P94" s="232">
        <f>SUM(BUILDUPS!K2952)</f>
        <v>0.5</v>
      </c>
      <c r="Q94" s="232">
        <f>SUM(BUILDUPS!L2952)</f>
        <v>9</v>
      </c>
      <c r="R94" s="232">
        <f>SUM(BUILDUPS!M2952)</f>
        <v>0</v>
      </c>
      <c r="U94" s="233">
        <v>43749</v>
      </c>
    </row>
    <row r="95" spans="1:25">
      <c r="A95" s="73" t="s">
        <v>185</v>
      </c>
      <c r="B95" s="124" t="s">
        <v>1105</v>
      </c>
      <c r="C95" s="226" t="s">
        <v>913</v>
      </c>
      <c r="D95" s="124" t="s">
        <v>1121</v>
      </c>
      <c r="E95" s="124"/>
      <c r="F95" s="124"/>
      <c r="G95" s="125"/>
      <c r="H95" s="125"/>
      <c r="I95" s="125"/>
      <c r="J95" s="118"/>
      <c r="K95" s="118"/>
      <c r="L95" s="118"/>
      <c r="M95" s="247">
        <f>SUM(BUILDUPS!I2984)</f>
        <v>0</v>
      </c>
      <c r="N95" s="126">
        <f t="shared" si="2"/>
        <v>0</v>
      </c>
      <c r="O95" s="197" t="s">
        <v>1325</v>
      </c>
      <c r="P95" s="5">
        <f>SUM(BUILDUPS!K2984)</f>
        <v>0</v>
      </c>
      <c r="Q95" s="5">
        <f>SUM(BUILDUPS!L2984)</f>
        <v>0</v>
      </c>
      <c r="R95" s="5">
        <f>SUM(BUILDUPS!M2984)</f>
        <v>0</v>
      </c>
    </row>
    <row r="96" spans="1:25" s="57" customFormat="1" ht="26.4">
      <c r="A96" s="226" t="s">
        <v>186</v>
      </c>
      <c r="B96" s="227" t="s">
        <v>1106</v>
      </c>
      <c r="C96" s="226" t="s">
        <v>913</v>
      </c>
      <c r="D96" s="227" t="s">
        <v>1122</v>
      </c>
      <c r="E96" s="227" t="s">
        <v>1123</v>
      </c>
      <c r="F96" s="227" t="s">
        <v>1124</v>
      </c>
      <c r="G96" s="228">
        <v>1</v>
      </c>
      <c r="H96" s="239" t="s">
        <v>33</v>
      </c>
      <c r="I96" s="239" t="s">
        <v>1017</v>
      </c>
      <c r="J96" s="234" t="s">
        <v>1125</v>
      </c>
      <c r="K96" s="229"/>
      <c r="L96" s="229"/>
      <c r="M96" s="245">
        <f>SUM(BUILDUPS!I3021)</f>
        <v>12644.646519999998</v>
      </c>
      <c r="N96" s="230">
        <f t="shared" si="2"/>
        <v>12644.646519999998</v>
      </c>
      <c r="O96" s="231" t="s">
        <v>1326</v>
      </c>
      <c r="P96" s="232">
        <f>SUM(BUILDUPS!K3021)</f>
        <v>14.309999999999999</v>
      </c>
      <c r="Q96" s="232">
        <f>SUM(BUILDUPS!L3021)</f>
        <v>89</v>
      </c>
      <c r="R96" s="232">
        <f>SUM(BUILDUPS!M3021)</f>
        <v>8.120000000000001</v>
      </c>
      <c r="U96" s="233">
        <v>43749</v>
      </c>
    </row>
    <row r="97" spans="1:23" s="57" customFormat="1" ht="27" customHeight="1">
      <c r="A97" s="226" t="s">
        <v>187</v>
      </c>
      <c r="B97" s="227" t="s">
        <v>1107</v>
      </c>
      <c r="C97" s="226" t="s">
        <v>913</v>
      </c>
      <c r="D97" s="227" t="s">
        <v>1128</v>
      </c>
      <c r="E97" s="227" t="s">
        <v>1129</v>
      </c>
      <c r="F97" s="227" t="s">
        <v>1130</v>
      </c>
      <c r="G97" s="228">
        <v>1</v>
      </c>
      <c r="H97" s="239" t="s">
        <v>33</v>
      </c>
      <c r="I97" s="239" t="s">
        <v>1017</v>
      </c>
      <c r="J97" s="234" t="s">
        <v>1131</v>
      </c>
      <c r="K97" s="229"/>
      <c r="L97" s="229"/>
      <c r="M97" s="245">
        <f>SUM(BUILDUPS!I3053)</f>
        <v>10648.183560000001</v>
      </c>
      <c r="N97" s="230">
        <f t="shared" si="2"/>
        <v>10648.183560000001</v>
      </c>
      <c r="O97" s="231" t="s">
        <v>1313</v>
      </c>
      <c r="P97" s="232">
        <f>SUM(BUILDUPS!K3053)</f>
        <v>3.75</v>
      </c>
      <c r="Q97" s="232">
        <f>SUM(BUILDUPS!L3053)</f>
        <v>76</v>
      </c>
      <c r="R97" s="232">
        <f>SUM(BUILDUPS!M3053)</f>
        <v>8</v>
      </c>
      <c r="U97" s="233">
        <v>43749</v>
      </c>
      <c r="W97" s="233">
        <v>43749</v>
      </c>
    </row>
    <row r="98" spans="1:23">
      <c r="A98" s="73" t="s">
        <v>188</v>
      </c>
      <c r="B98" s="124" t="s">
        <v>1108</v>
      </c>
      <c r="C98" s="73"/>
      <c r="D98" s="124" t="s">
        <v>1132</v>
      </c>
      <c r="E98" s="124"/>
      <c r="F98" s="124" t="s">
        <v>1133</v>
      </c>
      <c r="G98" s="125">
        <v>1</v>
      </c>
      <c r="H98" s="195" t="s">
        <v>33</v>
      </c>
      <c r="I98" s="125"/>
      <c r="J98" s="196" t="s">
        <v>1134</v>
      </c>
      <c r="K98" s="118"/>
      <c r="L98" s="118"/>
      <c r="M98" s="247">
        <f>SUM(BUILDUPS!I3085)</f>
        <v>235.4531695</v>
      </c>
      <c r="N98" s="126">
        <f t="shared" si="2"/>
        <v>235.4531695</v>
      </c>
      <c r="O98" s="197" t="s">
        <v>1314</v>
      </c>
      <c r="P98" s="5">
        <f>SUM(BUILDUPS!K3085)</f>
        <v>1.21</v>
      </c>
      <c r="Q98" s="5">
        <f>SUM(BUILDUPS!L3085)</f>
        <v>2.25</v>
      </c>
      <c r="R98" s="5">
        <f>SUM(BUILDUPS!M3085)</f>
        <v>1</v>
      </c>
    </row>
    <row r="99" spans="1:23">
      <c r="A99" s="73" t="s">
        <v>189</v>
      </c>
      <c r="B99" s="124" t="s">
        <v>1109</v>
      </c>
      <c r="C99" s="73"/>
      <c r="D99" s="124" t="s">
        <v>1139</v>
      </c>
      <c r="E99" s="124"/>
      <c r="F99" s="124"/>
      <c r="G99" s="125">
        <v>2</v>
      </c>
      <c r="H99" s="125"/>
      <c r="I99" s="125"/>
      <c r="J99" s="118"/>
      <c r="K99" s="118"/>
      <c r="L99" s="118"/>
      <c r="M99" s="247">
        <f>SUM(BUILDUPS!I3117)</f>
        <v>0</v>
      </c>
      <c r="N99" s="126">
        <f t="shared" si="2"/>
        <v>0</v>
      </c>
      <c r="O99" s="197" t="s">
        <v>1045</v>
      </c>
      <c r="P99" s="5">
        <f>SUM(BUILDUPS!K3117)</f>
        <v>0</v>
      </c>
      <c r="Q99" s="5">
        <f>SUM(BUILDUPS!L3117)</f>
        <v>0</v>
      </c>
      <c r="R99" s="5">
        <f>SUM(BUILDUPS!M3117)</f>
        <v>0</v>
      </c>
    </row>
    <row r="100" spans="1:23">
      <c r="A100" s="73" t="s">
        <v>190</v>
      </c>
      <c r="B100" s="73"/>
      <c r="C100" s="226" t="s">
        <v>913</v>
      </c>
      <c r="D100" s="124" t="s">
        <v>1141</v>
      </c>
      <c r="E100" s="124" t="s">
        <v>1142</v>
      </c>
      <c r="F100" s="124" t="s">
        <v>1162</v>
      </c>
      <c r="G100" s="125">
        <v>1</v>
      </c>
      <c r="H100" s="195" t="s">
        <v>33</v>
      </c>
      <c r="I100" s="195" t="s">
        <v>1017</v>
      </c>
      <c r="J100" s="196" t="s">
        <v>1152</v>
      </c>
      <c r="K100" s="196" t="s">
        <v>1140</v>
      </c>
      <c r="L100" s="118"/>
      <c r="M100" s="247">
        <f>SUM(BUILDUPS!I3149)</f>
        <v>4030.6744578999997</v>
      </c>
      <c r="N100" s="126">
        <f t="shared" si="2"/>
        <v>4030.6744578999997</v>
      </c>
      <c r="O100" s="197" t="s">
        <v>1322</v>
      </c>
      <c r="P100" s="5">
        <f>SUM(BUILDUPS!K3149)</f>
        <v>5.0199999999999996</v>
      </c>
      <c r="Q100" s="5">
        <f>SUM(BUILDUPS!L3149)</f>
        <v>36</v>
      </c>
      <c r="R100" s="5">
        <f>SUM(BUILDUPS!M3149)</f>
        <v>8</v>
      </c>
      <c r="U100" s="205">
        <v>43749</v>
      </c>
    </row>
    <row r="101" spans="1:23" s="57" customFormat="1" ht="26.4">
      <c r="A101" s="226" t="s">
        <v>191</v>
      </c>
      <c r="B101" s="226"/>
      <c r="C101" s="226" t="s">
        <v>913</v>
      </c>
      <c r="D101" s="227" t="s">
        <v>1149</v>
      </c>
      <c r="E101" s="227" t="s">
        <v>1147</v>
      </c>
      <c r="F101" s="227" t="s">
        <v>1148</v>
      </c>
      <c r="G101" s="228">
        <v>1</v>
      </c>
      <c r="H101" s="239" t="s">
        <v>33</v>
      </c>
      <c r="I101" s="239" t="s">
        <v>1017</v>
      </c>
      <c r="J101" s="234" t="s">
        <v>1150</v>
      </c>
      <c r="K101" s="229"/>
      <c r="L101" s="229"/>
      <c r="M101" s="245">
        <f>SUM(BUILDUPS!I3185)</f>
        <v>22036.713441599997</v>
      </c>
      <c r="N101" s="230">
        <f t="shared" si="2"/>
        <v>22036.713441599997</v>
      </c>
      <c r="O101" s="231" t="s">
        <v>1323</v>
      </c>
      <c r="P101" s="232">
        <f>SUM(BUILDUPS!K3185)</f>
        <v>13.41</v>
      </c>
      <c r="Q101" s="232">
        <f>SUM(BUILDUPS!L3185)</f>
        <v>95.5</v>
      </c>
      <c r="R101" s="232">
        <f>SUM(BUILDUPS!M3185)</f>
        <v>7.0200000000000005</v>
      </c>
      <c r="U101" s="233">
        <v>43749</v>
      </c>
      <c r="W101" s="233">
        <v>43749</v>
      </c>
    </row>
    <row r="102" spans="1:23" s="57" customFormat="1" ht="26.4">
      <c r="A102" s="226" t="s">
        <v>192</v>
      </c>
      <c r="B102" s="226"/>
      <c r="C102" s="226" t="s">
        <v>913</v>
      </c>
      <c r="D102" s="227" t="s">
        <v>1151</v>
      </c>
      <c r="E102" s="227" t="s">
        <v>1147</v>
      </c>
      <c r="F102" s="227" t="s">
        <v>1148</v>
      </c>
      <c r="G102" s="228">
        <v>1</v>
      </c>
      <c r="H102" s="239" t="s">
        <v>33</v>
      </c>
      <c r="I102" s="239" t="s">
        <v>1017</v>
      </c>
      <c r="J102" s="234" t="s">
        <v>1150</v>
      </c>
      <c r="K102" s="229"/>
      <c r="L102" s="229"/>
      <c r="M102" s="245">
        <f>SUM(BUILDUPS!I3217)</f>
        <v>17161.4773776</v>
      </c>
      <c r="N102" s="230">
        <f t="shared" si="2"/>
        <v>17161.4773776</v>
      </c>
      <c r="O102" s="231" t="s">
        <v>1323</v>
      </c>
      <c r="P102" s="232">
        <f>SUM(BUILDUPS!K3217)</f>
        <v>2.91</v>
      </c>
      <c r="Q102" s="232">
        <f>SUM(BUILDUPS!L3217)</f>
        <v>44</v>
      </c>
      <c r="R102" s="232">
        <f>SUM(BUILDUPS!M3217)</f>
        <v>0.72</v>
      </c>
      <c r="U102" s="233">
        <v>43749</v>
      </c>
      <c r="W102" s="233">
        <v>43749</v>
      </c>
    </row>
    <row r="103" spans="1:23">
      <c r="A103" s="73" t="s">
        <v>193</v>
      </c>
      <c r="B103" s="73"/>
      <c r="C103" s="226" t="s">
        <v>913</v>
      </c>
      <c r="D103" s="124" t="s">
        <v>1141</v>
      </c>
      <c r="E103" s="124" t="s">
        <v>1142</v>
      </c>
      <c r="F103" s="124" t="s">
        <v>1162</v>
      </c>
      <c r="G103" s="125">
        <v>1</v>
      </c>
      <c r="H103" s="195" t="s">
        <v>33</v>
      </c>
      <c r="I103" s="195" t="s">
        <v>1017</v>
      </c>
      <c r="J103" s="196" t="s">
        <v>1153</v>
      </c>
      <c r="K103" s="196" t="s">
        <v>1140</v>
      </c>
      <c r="L103" s="118"/>
      <c r="M103" s="247">
        <f>SUM(M100)</f>
        <v>4030.6744578999997</v>
      </c>
      <c r="N103" s="126">
        <f t="shared" si="2"/>
        <v>4030.6744578999997</v>
      </c>
      <c r="O103" s="197" t="s">
        <v>1316</v>
      </c>
      <c r="P103" s="5">
        <f>SUM(BUILDUPS!K3249)</f>
        <v>0</v>
      </c>
      <c r="Q103" s="5">
        <f>SUM(BUILDUPS!L3249)</f>
        <v>0</v>
      </c>
      <c r="R103" s="5">
        <f>SUM(BUILDUPS!M3249)</f>
        <v>0</v>
      </c>
      <c r="U103" s="205">
        <v>43749</v>
      </c>
      <c r="W103" s="150"/>
    </row>
    <row r="104" spans="1:23" s="57" customFormat="1" ht="26.4">
      <c r="A104" s="226" t="s">
        <v>194</v>
      </c>
      <c r="B104" s="226"/>
      <c r="C104" s="226" t="s">
        <v>913</v>
      </c>
      <c r="D104" s="227" t="s">
        <v>1154</v>
      </c>
      <c r="E104" s="227" t="s">
        <v>1100</v>
      </c>
      <c r="F104" s="227" t="s">
        <v>1162</v>
      </c>
      <c r="G104" s="228">
        <v>1</v>
      </c>
      <c r="H104" s="239" t="s">
        <v>33</v>
      </c>
      <c r="I104" s="239" t="s">
        <v>1017</v>
      </c>
      <c r="J104" s="229"/>
      <c r="K104" s="229"/>
      <c r="L104" s="229"/>
      <c r="M104" s="245">
        <f>SUM(BUILDUPS!I3281)</f>
        <v>3981.3998000000001</v>
      </c>
      <c r="N104" s="230">
        <f t="shared" si="2"/>
        <v>3981.3998000000001</v>
      </c>
      <c r="O104" s="290" t="s">
        <v>1324</v>
      </c>
      <c r="P104" s="232">
        <f>SUM(BUILDUPS!K3281)</f>
        <v>0</v>
      </c>
      <c r="Q104" s="232">
        <f>SUM(BUILDUPS!L3281)</f>
        <v>9</v>
      </c>
      <c r="R104" s="232">
        <f>SUM(BUILDUPS!M3281)</f>
        <v>0</v>
      </c>
      <c r="U104" s="233">
        <v>43749</v>
      </c>
      <c r="W104" s="233">
        <v>43749</v>
      </c>
    </row>
    <row r="105" spans="1:23">
      <c r="A105" s="73" t="s">
        <v>1161</v>
      </c>
      <c r="B105" s="73"/>
      <c r="C105" s="226"/>
      <c r="D105" s="124"/>
      <c r="E105" s="124"/>
      <c r="F105" s="124"/>
      <c r="G105" s="125"/>
      <c r="H105" s="195"/>
      <c r="I105" s="195"/>
      <c r="J105" s="118"/>
      <c r="K105" s="118"/>
      <c r="L105" s="118"/>
      <c r="M105" s="247"/>
      <c r="N105" s="126">
        <f t="shared" si="2"/>
        <v>0</v>
      </c>
      <c r="O105" s="197"/>
      <c r="U105" s="205">
        <v>43749</v>
      </c>
    </row>
    <row r="106" spans="1:23">
      <c r="A106" s="73"/>
      <c r="B106" s="73"/>
      <c r="C106" s="73"/>
      <c r="D106" s="73"/>
      <c r="E106" s="73"/>
      <c r="F106" s="73"/>
      <c r="G106" s="125"/>
      <c r="H106" s="125"/>
      <c r="I106" s="125"/>
      <c r="J106" s="118"/>
      <c r="K106" s="118"/>
      <c r="L106" s="118"/>
      <c r="M106" s="247"/>
      <c r="N106" s="126"/>
      <c r="O106" s="74"/>
    </row>
    <row r="107" spans="1:23" s="2" customFormat="1">
      <c r="A107" s="127" t="s">
        <v>62</v>
      </c>
      <c r="B107" s="127"/>
      <c r="C107" s="127"/>
      <c r="D107" s="127"/>
      <c r="E107" s="127"/>
      <c r="F107" s="127"/>
      <c r="G107" s="128"/>
      <c r="H107" s="128"/>
      <c r="I107" s="128"/>
      <c r="J107" s="129"/>
      <c r="K107" s="129"/>
      <c r="L107" s="129"/>
      <c r="M107" s="248"/>
      <c r="N107" s="130">
        <f>SUM(N3:N106)</f>
        <v>767384.91872250033</v>
      </c>
      <c r="O107" s="131"/>
      <c r="P107" s="6">
        <f t="shared" ref="P107:R107" si="3">SUM(P3:P106)</f>
        <v>671.97538999999983</v>
      </c>
      <c r="Q107" s="6">
        <f t="shared" si="3"/>
        <v>3702.39689</v>
      </c>
      <c r="R107" s="6">
        <f t="shared" si="3"/>
        <v>512.37500000000011</v>
      </c>
    </row>
    <row r="108" spans="1:23">
      <c r="G108" s="242"/>
    </row>
  </sheetData>
  <autoFilter ref="A2:Y105" xr:uid="{3A55B1D9-CA4C-460B-B3A1-80A997FC5A09}"/>
  <phoneticPr fontId="14" type="noConversion"/>
  <pageMargins left="0.7" right="0.7" top="0.75" bottom="0.75" header="0.3" footer="0.3"/>
  <pageSetup paperSize="8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281"/>
  <sheetViews>
    <sheetView topLeftCell="A2554" zoomScale="93" zoomScaleNormal="100" workbookViewId="0">
      <selection activeCell="H2575" sqref="H2575"/>
    </sheetView>
  </sheetViews>
  <sheetFormatPr defaultRowHeight="13.2"/>
  <cols>
    <col min="1" max="1" width="18" bestFit="1" customWidth="1"/>
    <col min="2" max="2" width="33.33203125" style="9" bestFit="1" customWidth="1"/>
    <col min="3" max="3" width="15.5546875" customWidth="1"/>
    <col min="4" max="5" width="9.109375" style="26" bestFit="1"/>
    <col min="6" max="6" width="12.33203125" style="26" customWidth="1"/>
    <col min="7" max="7" width="9.44140625" style="5" bestFit="1" customWidth="1"/>
    <col min="8" max="8" width="9.44140625" style="13" bestFit="1" customWidth="1"/>
    <col min="9" max="9" width="11.109375" style="5" bestFit="1" customWidth="1"/>
    <col min="10" max="11" width="9.33203125" style="5" bestFit="1" customWidth="1"/>
    <col min="12" max="13" width="9.109375" style="5"/>
  </cols>
  <sheetData>
    <row r="2" spans="1:13" ht="15.6">
      <c r="A2" s="3" t="s">
        <v>0</v>
      </c>
      <c r="B2" s="7"/>
      <c r="C2" s="1"/>
    </row>
    <row r="3" spans="1:13" ht="15.6">
      <c r="A3" s="3" t="s">
        <v>1</v>
      </c>
      <c r="B3" s="7"/>
      <c r="C3" s="1"/>
    </row>
    <row r="4" spans="1:13" ht="15.6">
      <c r="A4" s="3" t="s">
        <v>2</v>
      </c>
      <c r="B4" s="7"/>
      <c r="C4" s="1"/>
    </row>
    <row r="5" spans="1:13" ht="15.6">
      <c r="A5" s="3"/>
      <c r="B5" s="7"/>
      <c r="C5" s="1"/>
    </row>
    <row r="6" spans="1:13" ht="17.399999999999999">
      <c r="A6" s="16"/>
    </row>
    <row r="7" spans="1:13" ht="15.6">
      <c r="A7" s="3" t="s">
        <v>9</v>
      </c>
      <c r="B7" s="70" t="str">
        <f>'JMS SHEDULE OF WORKS'!D3</f>
        <v>2D Sample</v>
      </c>
      <c r="D7" s="26" t="str">
        <f>'JMS SHEDULE OF WORKS'!F3</f>
        <v>900mm X 500mm</v>
      </c>
      <c r="F7" s="71" t="str">
        <f>'JMS SHEDULE OF WORKS'!J3</f>
        <v>1069-FA-60-T1</v>
      </c>
      <c r="H7" s="13" t="s">
        <v>22</v>
      </c>
      <c r="I7" s="24">
        <f>'JMS SHEDULE OF WORKS'!G3</f>
        <v>1</v>
      </c>
    </row>
    <row r="8" spans="1:13" s="2" customFormat="1">
      <c r="A8" s="69" t="str">
        <f>'JMS SHEDULE OF WORKS'!A3</f>
        <v>6881/1</v>
      </c>
      <c r="B8" s="8" t="s">
        <v>3</v>
      </c>
      <c r="C8" s="2" t="s">
        <v>4</v>
      </c>
      <c r="D8" s="27" t="s">
        <v>5</v>
      </c>
      <c r="E8" s="27" t="s">
        <v>5</v>
      </c>
      <c r="F8" s="27" t="s">
        <v>23</v>
      </c>
      <c r="G8" s="6" t="s">
        <v>6</v>
      </c>
      <c r="H8" s="14" t="s">
        <v>7</v>
      </c>
      <c r="I8" s="6" t="s">
        <v>8</v>
      </c>
      <c r="J8" s="6"/>
      <c r="K8" s="6" t="s">
        <v>18</v>
      </c>
      <c r="L8" s="6" t="s">
        <v>19</v>
      </c>
      <c r="M8" s="6" t="s">
        <v>20</v>
      </c>
    </row>
    <row r="9" spans="1:13">
      <c r="A9" s="30" t="s">
        <v>24</v>
      </c>
      <c r="B9" s="11"/>
      <c r="C9" s="12"/>
      <c r="D9" s="28"/>
      <c r="E9" s="28"/>
      <c r="F9" s="28">
        <f t="shared" ref="F9:F14" si="0">SUM(D9*E9)</f>
        <v>0</v>
      </c>
      <c r="G9" s="10"/>
      <c r="H9" s="15"/>
      <c r="I9" s="10">
        <f t="shared" ref="I9:I14" si="1">SUM(F9*G9)*H9</f>
        <v>0</v>
      </c>
    </row>
    <row r="10" spans="1:13">
      <c r="A10" s="30" t="s">
        <v>24</v>
      </c>
      <c r="B10" s="11"/>
      <c r="C10" s="12"/>
      <c r="D10" s="28"/>
      <c r="E10" s="28"/>
      <c r="F10" s="28">
        <f t="shared" si="0"/>
        <v>0</v>
      </c>
      <c r="G10" s="10"/>
      <c r="H10" s="15"/>
      <c r="I10" s="10">
        <f t="shared" si="1"/>
        <v>0</v>
      </c>
    </row>
    <row r="11" spans="1:13">
      <c r="A11" s="30" t="s">
        <v>24</v>
      </c>
      <c r="B11" s="11"/>
      <c r="C11" s="12"/>
      <c r="D11" s="28"/>
      <c r="E11" s="28"/>
      <c r="F11" s="28">
        <f t="shared" si="0"/>
        <v>0</v>
      </c>
      <c r="G11" s="10"/>
      <c r="H11" s="15"/>
      <c r="I11" s="10">
        <f t="shared" si="1"/>
        <v>0</v>
      </c>
    </row>
    <row r="12" spans="1:13">
      <c r="A12" s="31" t="s">
        <v>25</v>
      </c>
      <c r="B12" s="11" t="s">
        <v>197</v>
      </c>
      <c r="C12" s="12" t="s">
        <v>199</v>
      </c>
      <c r="D12" s="28">
        <v>0.9</v>
      </c>
      <c r="E12" s="28">
        <v>0.5</v>
      </c>
      <c r="F12" s="28">
        <f t="shared" si="0"/>
        <v>0.45</v>
      </c>
      <c r="G12" s="10">
        <v>1</v>
      </c>
      <c r="H12" s="15">
        <v>6</v>
      </c>
      <c r="I12" s="10">
        <f t="shared" si="1"/>
        <v>2.7</v>
      </c>
    </row>
    <row r="13" spans="1:13">
      <c r="A13" s="31" t="s">
        <v>25</v>
      </c>
      <c r="B13" s="11" t="s">
        <v>198</v>
      </c>
      <c r="C13" s="12" t="s">
        <v>199</v>
      </c>
      <c r="D13" s="28">
        <v>0.9</v>
      </c>
      <c r="E13" s="28">
        <v>0.5</v>
      </c>
      <c r="F13" s="28">
        <f t="shared" si="0"/>
        <v>0.45</v>
      </c>
      <c r="G13" s="10">
        <v>1</v>
      </c>
      <c r="H13" s="15">
        <v>6</v>
      </c>
      <c r="I13" s="10">
        <f t="shared" si="1"/>
        <v>2.7</v>
      </c>
    </row>
    <row r="14" spans="1:13">
      <c r="A14" s="31" t="s">
        <v>25</v>
      </c>
      <c r="B14" s="11"/>
      <c r="C14" s="12"/>
      <c r="D14" s="28"/>
      <c r="E14" s="28"/>
      <c r="F14" s="28">
        <f t="shared" si="0"/>
        <v>0</v>
      </c>
      <c r="G14" s="10"/>
      <c r="H14" s="15"/>
      <c r="I14" s="10">
        <f t="shared" si="1"/>
        <v>0</v>
      </c>
    </row>
    <row r="15" spans="1:13">
      <c r="A15" s="31" t="s">
        <v>39</v>
      </c>
      <c r="B15" s="11"/>
      <c r="C15" s="12"/>
      <c r="D15" s="28"/>
      <c r="E15" s="28"/>
      <c r="F15" s="28"/>
      <c r="G15" s="10"/>
      <c r="H15" s="15"/>
      <c r="I15" s="10">
        <f t="shared" ref="I15:I17" si="2">SUM(G15*H15)</f>
        <v>0</v>
      </c>
    </row>
    <row r="16" spans="1:13">
      <c r="A16" s="31" t="s">
        <v>39</v>
      </c>
      <c r="B16" s="11"/>
      <c r="C16" s="12"/>
      <c r="D16" s="28"/>
      <c r="E16" s="28"/>
      <c r="F16" s="28"/>
      <c r="G16" s="10"/>
      <c r="H16" s="15"/>
      <c r="I16" s="10">
        <f t="shared" si="2"/>
        <v>0</v>
      </c>
    </row>
    <row r="17" spans="1:11">
      <c r="A17" s="31" t="s">
        <v>39</v>
      </c>
      <c r="B17" s="11"/>
      <c r="C17" s="12"/>
      <c r="D17" s="28"/>
      <c r="E17" s="28"/>
      <c r="F17" s="28"/>
      <c r="G17" s="10"/>
      <c r="H17" s="15"/>
      <c r="I17" s="10">
        <f t="shared" si="2"/>
        <v>0</v>
      </c>
    </row>
    <row r="18" spans="1:11">
      <c r="A18" s="32" t="s">
        <v>28</v>
      </c>
      <c r="B18" s="11" t="s">
        <v>200</v>
      </c>
      <c r="C18" s="12"/>
      <c r="D18" s="28"/>
      <c r="E18" s="28"/>
      <c r="F18" s="28"/>
      <c r="G18" s="10">
        <v>1</v>
      </c>
      <c r="H18" s="15">
        <v>75</v>
      </c>
      <c r="I18" s="10">
        <f t="shared" ref="I18:I36" si="3">SUM(G18*H18)</f>
        <v>75</v>
      </c>
    </row>
    <row r="19" spans="1:11">
      <c r="A19" s="32" t="s">
        <v>28</v>
      </c>
      <c r="B19" s="11" t="s">
        <v>12</v>
      </c>
      <c r="C19" s="12"/>
      <c r="D19" s="28"/>
      <c r="E19" s="28"/>
      <c r="F19" s="28"/>
      <c r="G19" s="10">
        <v>1</v>
      </c>
      <c r="H19" s="15">
        <v>35</v>
      </c>
      <c r="I19" s="10">
        <f t="shared" si="3"/>
        <v>35</v>
      </c>
    </row>
    <row r="20" spans="1:11">
      <c r="A20" s="32" t="s">
        <v>28</v>
      </c>
      <c r="B20" s="11"/>
      <c r="C20" s="12"/>
      <c r="D20" s="28"/>
      <c r="E20" s="28"/>
      <c r="F20" s="28"/>
      <c r="G20" s="10"/>
      <c r="H20" s="15"/>
      <c r="I20" s="10">
        <f t="shared" si="3"/>
        <v>0</v>
      </c>
    </row>
    <row r="21" spans="1:11">
      <c r="A21" t="s">
        <v>26</v>
      </c>
      <c r="B21" s="11"/>
      <c r="C21" s="12"/>
      <c r="D21" s="28"/>
      <c r="E21" s="28"/>
      <c r="F21" s="28"/>
      <c r="G21" s="33">
        <v>0.1</v>
      </c>
      <c r="H21" s="15">
        <f>SUM(I18:I20)</f>
        <v>110</v>
      </c>
      <c r="I21" s="10">
        <f t="shared" si="3"/>
        <v>11</v>
      </c>
    </row>
    <row r="22" spans="1:11">
      <c r="B22" s="11" t="s">
        <v>27</v>
      </c>
      <c r="C22" s="12"/>
      <c r="D22" s="28"/>
      <c r="E22" s="28"/>
      <c r="F22" s="28"/>
      <c r="G22" s="10"/>
      <c r="H22" s="15"/>
      <c r="I22" s="10">
        <f t="shared" si="3"/>
        <v>0</v>
      </c>
    </row>
    <row r="23" spans="1:11">
      <c r="B23" s="11" t="s">
        <v>13</v>
      </c>
      <c r="C23" s="12" t="s">
        <v>14</v>
      </c>
      <c r="D23" s="28" t="s">
        <v>29</v>
      </c>
      <c r="E23" s="28"/>
      <c r="F23" s="28">
        <f>SUM(G9:G11)</f>
        <v>0</v>
      </c>
      <c r="G23" s="34">
        <f>SUM(F23)/20</f>
        <v>0</v>
      </c>
      <c r="H23" s="23"/>
      <c r="I23" s="10">
        <f t="shared" si="3"/>
        <v>0</v>
      </c>
    </row>
    <row r="24" spans="1:11">
      <c r="B24" s="11" t="s">
        <v>13</v>
      </c>
      <c r="C24" s="12" t="s">
        <v>14</v>
      </c>
      <c r="D24" s="28" t="s">
        <v>30</v>
      </c>
      <c r="E24" s="28"/>
      <c r="F24" s="28">
        <f>SUM(G12:G14)</f>
        <v>2</v>
      </c>
      <c r="G24" s="34">
        <f>SUM(F24)/10</f>
        <v>0.2</v>
      </c>
      <c r="H24" s="23"/>
      <c r="I24" s="10">
        <f t="shared" si="3"/>
        <v>0</v>
      </c>
    </row>
    <row r="25" spans="1:11">
      <c r="B25" s="11" t="s">
        <v>13</v>
      </c>
      <c r="C25" s="12" t="s">
        <v>14</v>
      </c>
      <c r="D25" s="28" t="s">
        <v>60</v>
      </c>
      <c r="E25" s="28"/>
      <c r="F25" s="72"/>
      <c r="G25" s="34">
        <f>SUM(F25)*0.25</f>
        <v>0</v>
      </c>
      <c r="H25" s="23"/>
      <c r="I25" s="10">
        <f t="shared" si="3"/>
        <v>0</v>
      </c>
    </row>
    <row r="26" spans="1:11">
      <c r="B26" s="11" t="s">
        <v>13</v>
      </c>
      <c r="C26" s="12" t="s">
        <v>14</v>
      </c>
      <c r="D26" s="28"/>
      <c r="E26" s="28"/>
      <c r="F26" s="28"/>
      <c r="G26" s="34"/>
      <c r="H26" s="23"/>
      <c r="I26" s="10">
        <f t="shared" si="3"/>
        <v>0</v>
      </c>
    </row>
    <row r="27" spans="1:11">
      <c r="B27" s="11" t="s">
        <v>13</v>
      </c>
      <c r="C27" s="12" t="s">
        <v>15</v>
      </c>
      <c r="D27" s="28"/>
      <c r="E27" s="28"/>
      <c r="F27" s="28"/>
      <c r="G27" s="34">
        <v>1</v>
      </c>
      <c r="H27" s="23"/>
      <c r="I27" s="10">
        <f t="shared" si="3"/>
        <v>0</v>
      </c>
    </row>
    <row r="28" spans="1:11">
      <c r="B28" s="11" t="s">
        <v>13</v>
      </c>
      <c r="C28" s="12" t="s">
        <v>15</v>
      </c>
      <c r="D28" s="28"/>
      <c r="E28" s="28"/>
      <c r="F28" s="28"/>
      <c r="G28" s="34"/>
      <c r="H28" s="23"/>
      <c r="I28" s="10">
        <f t="shared" ref="I28" si="4">SUM(G28*H28)</f>
        <v>0</v>
      </c>
    </row>
    <row r="29" spans="1:11">
      <c r="B29" s="11" t="s">
        <v>13</v>
      </c>
      <c r="C29" s="12" t="s">
        <v>15</v>
      </c>
      <c r="D29" s="28"/>
      <c r="E29" s="28"/>
      <c r="F29" s="28"/>
      <c r="G29" s="34"/>
      <c r="H29" s="23"/>
      <c r="I29" s="10">
        <f t="shared" si="3"/>
        <v>0</v>
      </c>
    </row>
    <row r="30" spans="1:11">
      <c r="B30" s="11" t="s">
        <v>13</v>
      </c>
      <c r="C30" s="12" t="s">
        <v>16</v>
      </c>
      <c r="D30" s="28"/>
      <c r="E30" s="28"/>
      <c r="F30" s="28"/>
      <c r="G30" s="34"/>
      <c r="H30" s="23"/>
      <c r="I30" s="10">
        <f t="shared" si="3"/>
        <v>0</v>
      </c>
    </row>
    <row r="31" spans="1:11">
      <c r="B31" s="11" t="s">
        <v>13</v>
      </c>
      <c r="C31" s="12" t="s">
        <v>16</v>
      </c>
      <c r="D31" s="28"/>
      <c r="E31" s="28"/>
      <c r="F31" s="28"/>
      <c r="G31" s="34"/>
      <c r="H31" s="23"/>
      <c r="I31" s="10">
        <f t="shared" si="3"/>
        <v>0</v>
      </c>
    </row>
    <row r="32" spans="1:11">
      <c r="B32" s="11" t="s">
        <v>21</v>
      </c>
      <c r="C32" s="12" t="s">
        <v>14</v>
      </c>
      <c r="D32" s="28"/>
      <c r="E32" s="28"/>
      <c r="F32" s="28"/>
      <c r="G32" s="22">
        <f>SUM(G23:G26)</f>
        <v>0.2</v>
      </c>
      <c r="H32" s="15">
        <v>37.42</v>
      </c>
      <c r="I32" s="10">
        <f t="shared" si="3"/>
        <v>7.4840000000000009</v>
      </c>
      <c r="K32" s="5">
        <f>SUM(G32)*I7</f>
        <v>0.2</v>
      </c>
    </row>
    <row r="33" spans="1:13">
      <c r="B33" s="11" t="s">
        <v>21</v>
      </c>
      <c r="C33" s="12" t="s">
        <v>15</v>
      </c>
      <c r="D33" s="28"/>
      <c r="E33" s="28"/>
      <c r="F33" s="28"/>
      <c r="G33" s="22">
        <f>SUM(G27:G29)</f>
        <v>1</v>
      </c>
      <c r="H33" s="15">
        <v>37.42</v>
      </c>
      <c r="I33" s="10">
        <f t="shared" si="3"/>
        <v>37.42</v>
      </c>
      <c r="L33" s="5">
        <f>SUM(G33)*I7</f>
        <v>1</v>
      </c>
    </row>
    <row r="34" spans="1:13">
      <c r="B34" s="11" t="s">
        <v>21</v>
      </c>
      <c r="C34" s="12" t="s">
        <v>16</v>
      </c>
      <c r="D34" s="28"/>
      <c r="E34" s="28"/>
      <c r="F34" s="28"/>
      <c r="G34" s="22">
        <f>SUM(G30:G31)</f>
        <v>0</v>
      </c>
      <c r="H34" s="15">
        <v>37.42</v>
      </c>
      <c r="I34" s="10">
        <f t="shared" si="3"/>
        <v>0</v>
      </c>
      <c r="M34" s="5">
        <f>SUM(G34)*I7</f>
        <v>0</v>
      </c>
    </row>
    <row r="35" spans="1:13">
      <c r="B35" s="11" t="s">
        <v>13</v>
      </c>
      <c r="C35" s="12" t="s">
        <v>17</v>
      </c>
      <c r="D35" s="28"/>
      <c r="E35" s="28"/>
      <c r="F35" s="28"/>
      <c r="G35" s="34">
        <v>1</v>
      </c>
      <c r="H35" s="15">
        <v>37.42</v>
      </c>
      <c r="I35" s="10">
        <f t="shared" si="3"/>
        <v>37.42</v>
      </c>
      <c r="L35" s="5">
        <f>SUM(G35)*I7</f>
        <v>1</v>
      </c>
    </row>
    <row r="36" spans="1:13">
      <c r="B36" s="11" t="s">
        <v>12</v>
      </c>
      <c r="C36" s="12"/>
      <c r="D36" s="28"/>
      <c r="E36" s="28"/>
      <c r="F36" s="28"/>
      <c r="G36" s="10"/>
      <c r="H36" s="15">
        <v>37.42</v>
      </c>
      <c r="I36" s="10">
        <f t="shared" si="3"/>
        <v>0</v>
      </c>
    </row>
    <row r="37" spans="1:13">
      <c r="B37" s="11" t="s">
        <v>11</v>
      </c>
      <c r="C37" s="12"/>
      <c r="D37" s="28"/>
      <c r="E37" s="28"/>
      <c r="F37" s="28"/>
      <c r="G37" s="10">
        <v>1</v>
      </c>
      <c r="H37" s="15">
        <f>SUM(I9:I36)*0.01</f>
        <v>2.0872400000000004</v>
      </c>
      <c r="I37" s="10">
        <f>SUM(G37*H37)</f>
        <v>2.0872400000000004</v>
      </c>
    </row>
    <row r="38" spans="1:13" s="2" customFormat="1">
      <c r="B38" s="8" t="s">
        <v>10</v>
      </c>
      <c r="D38" s="27"/>
      <c r="E38" s="27"/>
      <c r="F38" s="27"/>
      <c r="G38" s="6">
        <f>SUM(G32:G35)</f>
        <v>2.2000000000000002</v>
      </c>
      <c r="H38" s="14"/>
      <c r="I38" s="6">
        <f>SUM(I9:I37)</f>
        <v>210.81124000000005</v>
      </c>
      <c r="J38" s="6">
        <f>SUM(I38)*I7</f>
        <v>210.81124000000005</v>
      </c>
      <c r="K38" s="6">
        <f>SUM(K32:K37)</f>
        <v>0.2</v>
      </c>
      <c r="L38" s="6">
        <f t="shared" ref="L38:M38" si="5">SUM(L32:L37)</f>
        <v>2</v>
      </c>
      <c r="M38" s="6">
        <f t="shared" si="5"/>
        <v>0</v>
      </c>
    </row>
    <row r="39" spans="1:13" ht="15.6">
      <c r="A39" s="3" t="s">
        <v>9</v>
      </c>
      <c r="B39" s="70" t="str">
        <f>'JMS SHEDULE OF WORKS'!D4</f>
        <v>3D Sample</v>
      </c>
      <c r="D39" s="26" t="str">
        <f>'JMS SHEDULE OF WORKS'!F4</f>
        <v>900mm X 500mm</v>
      </c>
      <c r="F39" s="71" t="str">
        <f>'JMS SHEDULE OF WORKS'!J4</f>
        <v>1069-FA-70-T1</v>
      </c>
      <c r="H39" s="13" t="s">
        <v>22</v>
      </c>
      <c r="I39" s="24">
        <f>'JMS SHEDULE OF WORKS'!G4</f>
        <v>1</v>
      </c>
    </row>
    <row r="40" spans="1:13" s="2" customFormat="1">
      <c r="A40" s="69" t="str">
        <f>'JMS SHEDULE OF WORKS'!A4</f>
        <v>6881/2</v>
      </c>
      <c r="B40" s="8" t="s">
        <v>3</v>
      </c>
      <c r="C40" s="2" t="s">
        <v>4</v>
      </c>
      <c r="D40" s="27" t="s">
        <v>5</v>
      </c>
      <c r="E40" s="27" t="s">
        <v>5</v>
      </c>
      <c r="F40" s="27" t="s">
        <v>23</v>
      </c>
      <c r="G40" s="6" t="s">
        <v>6</v>
      </c>
      <c r="H40" s="14" t="s">
        <v>7</v>
      </c>
      <c r="I40" s="6" t="s">
        <v>8</v>
      </c>
      <c r="J40" s="6"/>
      <c r="K40" s="6" t="s">
        <v>18</v>
      </c>
      <c r="L40" s="6" t="s">
        <v>19</v>
      </c>
      <c r="M40" s="6" t="s">
        <v>20</v>
      </c>
    </row>
    <row r="41" spans="1:13">
      <c r="A41" s="30" t="s">
        <v>24</v>
      </c>
      <c r="B41" s="11"/>
      <c r="C41" s="12"/>
      <c r="D41" s="28"/>
      <c r="E41" s="28"/>
      <c r="F41" s="28">
        <f t="shared" ref="F41:F46" si="6">SUM(D41*E41)</f>
        <v>0</v>
      </c>
      <c r="G41" s="10"/>
      <c r="H41" s="15"/>
      <c r="I41" s="10">
        <f t="shared" ref="I41:I46" si="7">SUM(F41*G41)*H41</f>
        <v>0</v>
      </c>
    </row>
    <row r="42" spans="1:13">
      <c r="A42" s="30" t="s">
        <v>24</v>
      </c>
      <c r="B42" s="11"/>
      <c r="C42" s="12"/>
      <c r="D42" s="28"/>
      <c r="E42" s="28"/>
      <c r="F42" s="28">
        <f t="shared" si="6"/>
        <v>0</v>
      </c>
      <c r="G42" s="10"/>
      <c r="H42" s="15"/>
      <c r="I42" s="10">
        <f t="shared" si="7"/>
        <v>0</v>
      </c>
    </row>
    <row r="43" spans="1:13">
      <c r="A43" s="30" t="s">
        <v>24</v>
      </c>
      <c r="B43" s="11"/>
      <c r="C43" s="12"/>
      <c r="D43" s="28"/>
      <c r="E43" s="28"/>
      <c r="F43" s="28">
        <f t="shared" si="6"/>
        <v>0</v>
      </c>
      <c r="G43" s="10"/>
      <c r="H43" s="15"/>
      <c r="I43" s="10">
        <f t="shared" si="7"/>
        <v>0</v>
      </c>
    </row>
    <row r="44" spans="1:13">
      <c r="A44" s="31" t="s">
        <v>25</v>
      </c>
      <c r="B44" s="11" t="s">
        <v>197</v>
      </c>
      <c r="C44" s="12" t="s">
        <v>201</v>
      </c>
      <c r="D44" s="28">
        <v>0.9</v>
      </c>
      <c r="E44" s="28">
        <v>0.5</v>
      </c>
      <c r="F44" s="28">
        <f t="shared" si="6"/>
        <v>0.45</v>
      </c>
      <c r="G44" s="10">
        <v>1</v>
      </c>
      <c r="H44" s="15">
        <v>8.5</v>
      </c>
      <c r="I44" s="10">
        <f t="shared" si="7"/>
        <v>3.8250000000000002</v>
      </c>
    </row>
    <row r="45" spans="1:13">
      <c r="A45" s="31" t="s">
        <v>25</v>
      </c>
      <c r="B45" s="11" t="s">
        <v>198</v>
      </c>
      <c r="C45" s="12" t="s">
        <v>202</v>
      </c>
      <c r="D45" s="28">
        <v>0.9</v>
      </c>
      <c r="E45" s="28">
        <v>0.5</v>
      </c>
      <c r="F45" s="28">
        <f t="shared" si="6"/>
        <v>0.45</v>
      </c>
      <c r="G45" s="10">
        <v>1</v>
      </c>
      <c r="H45" s="15">
        <v>25</v>
      </c>
      <c r="I45" s="10">
        <f t="shared" si="7"/>
        <v>11.25</v>
      </c>
    </row>
    <row r="46" spans="1:13">
      <c r="A46" s="31" t="s">
        <v>25</v>
      </c>
      <c r="B46" s="11"/>
      <c r="C46" s="12"/>
      <c r="D46" s="28"/>
      <c r="E46" s="28"/>
      <c r="F46" s="28">
        <f t="shared" si="6"/>
        <v>0</v>
      </c>
      <c r="G46" s="10"/>
      <c r="H46" s="15"/>
      <c r="I46" s="10">
        <f t="shared" si="7"/>
        <v>0</v>
      </c>
    </row>
    <row r="47" spans="1:13">
      <c r="A47" s="31" t="s">
        <v>39</v>
      </c>
      <c r="B47" s="11"/>
      <c r="C47" s="12"/>
      <c r="D47" s="28"/>
      <c r="E47" s="28"/>
      <c r="F47" s="28"/>
      <c r="G47" s="10"/>
      <c r="H47" s="15"/>
      <c r="I47" s="10">
        <f t="shared" ref="I47:I49" si="8">SUM(G47*H47)</f>
        <v>0</v>
      </c>
    </row>
    <row r="48" spans="1:13">
      <c r="A48" s="31" t="s">
        <v>39</v>
      </c>
      <c r="B48" s="11"/>
      <c r="C48" s="12"/>
      <c r="D48" s="28"/>
      <c r="E48" s="28"/>
      <c r="F48" s="28"/>
      <c r="G48" s="10"/>
      <c r="H48" s="15"/>
      <c r="I48" s="10">
        <f t="shared" si="8"/>
        <v>0</v>
      </c>
    </row>
    <row r="49" spans="1:11">
      <c r="A49" s="31" t="s">
        <v>39</v>
      </c>
      <c r="B49" s="11"/>
      <c r="C49" s="12"/>
      <c r="D49" s="28"/>
      <c r="E49" s="28"/>
      <c r="F49" s="28"/>
      <c r="G49" s="10"/>
      <c r="H49" s="15"/>
      <c r="I49" s="10">
        <f t="shared" si="8"/>
        <v>0</v>
      </c>
    </row>
    <row r="50" spans="1:11">
      <c r="A50" s="32" t="s">
        <v>28</v>
      </c>
      <c r="B50" s="11" t="s">
        <v>200</v>
      </c>
      <c r="C50" s="12"/>
      <c r="D50" s="28"/>
      <c r="E50" s="28"/>
      <c r="F50" s="28"/>
      <c r="G50" s="10">
        <v>1</v>
      </c>
      <c r="H50" s="15">
        <v>1650</v>
      </c>
      <c r="I50" s="10">
        <f t="shared" ref="I50:I51" si="9">SUM(G50*H50)</f>
        <v>1650</v>
      </c>
    </row>
    <row r="51" spans="1:11">
      <c r="A51" s="32" t="s">
        <v>28</v>
      </c>
      <c r="B51" s="11" t="s">
        <v>12</v>
      </c>
      <c r="C51" s="12"/>
      <c r="D51" s="28"/>
      <c r="E51" s="28"/>
      <c r="F51" s="28"/>
      <c r="G51" s="10">
        <v>1</v>
      </c>
      <c r="H51" s="15">
        <v>35</v>
      </c>
      <c r="I51" s="10">
        <f t="shared" si="9"/>
        <v>35</v>
      </c>
    </row>
    <row r="52" spans="1:11">
      <c r="A52" s="32" t="s">
        <v>28</v>
      </c>
      <c r="B52" s="11"/>
      <c r="C52" s="12"/>
      <c r="D52" s="28"/>
      <c r="E52" s="28"/>
      <c r="F52" s="28"/>
      <c r="G52" s="10"/>
      <c r="H52" s="15"/>
      <c r="I52" s="10">
        <f t="shared" ref="I52:I68" si="10">SUM(G52*H52)</f>
        <v>0</v>
      </c>
    </row>
    <row r="53" spans="1:11">
      <c r="A53" t="s">
        <v>26</v>
      </c>
      <c r="B53" s="11"/>
      <c r="C53" s="12"/>
      <c r="D53" s="28"/>
      <c r="E53" s="28"/>
      <c r="F53" s="28"/>
      <c r="G53" s="33">
        <v>0.1</v>
      </c>
      <c r="H53" s="15">
        <f>SUM(I50:I52)</f>
        <v>1685</v>
      </c>
      <c r="I53" s="10">
        <f t="shared" si="10"/>
        <v>168.5</v>
      </c>
    </row>
    <row r="54" spans="1:11">
      <c r="B54" s="11" t="s">
        <v>27</v>
      </c>
      <c r="C54" s="12"/>
      <c r="D54" s="28"/>
      <c r="E54" s="28"/>
      <c r="F54" s="28"/>
      <c r="G54" s="10"/>
      <c r="H54" s="15"/>
      <c r="I54" s="10">
        <f t="shared" si="10"/>
        <v>0</v>
      </c>
    </row>
    <row r="55" spans="1:11">
      <c r="B55" s="11" t="s">
        <v>13</v>
      </c>
      <c r="C55" s="12" t="s">
        <v>14</v>
      </c>
      <c r="D55" s="28" t="s">
        <v>29</v>
      </c>
      <c r="E55" s="28"/>
      <c r="F55" s="28">
        <f>SUM(G41:G43)</f>
        <v>0</v>
      </c>
      <c r="G55" s="34">
        <f>SUM(F55)/20</f>
        <v>0</v>
      </c>
      <c r="H55" s="23"/>
      <c r="I55" s="10">
        <f t="shared" si="10"/>
        <v>0</v>
      </c>
    </row>
    <row r="56" spans="1:11">
      <c r="B56" s="11" t="s">
        <v>13</v>
      </c>
      <c r="C56" s="12" t="s">
        <v>14</v>
      </c>
      <c r="D56" s="28" t="s">
        <v>30</v>
      </c>
      <c r="E56" s="28"/>
      <c r="F56" s="28">
        <f>SUM(G44:G46)</f>
        <v>2</v>
      </c>
      <c r="G56" s="34">
        <f>SUM(F56)/10</f>
        <v>0.2</v>
      </c>
      <c r="H56" s="23"/>
      <c r="I56" s="10">
        <f t="shared" si="10"/>
        <v>0</v>
      </c>
    </row>
    <row r="57" spans="1:11">
      <c r="B57" s="11" t="s">
        <v>13</v>
      </c>
      <c r="C57" s="12" t="s">
        <v>14</v>
      </c>
      <c r="D57" s="28" t="s">
        <v>60</v>
      </c>
      <c r="E57" s="28"/>
      <c r="F57" s="72"/>
      <c r="G57" s="34">
        <f>SUM(F57)*0.25</f>
        <v>0</v>
      </c>
      <c r="H57" s="23"/>
      <c r="I57" s="10">
        <f t="shared" si="10"/>
        <v>0</v>
      </c>
    </row>
    <row r="58" spans="1:11">
      <c r="B58" s="11" t="s">
        <v>13</v>
      </c>
      <c r="C58" s="12" t="s">
        <v>14</v>
      </c>
      <c r="D58" s="28"/>
      <c r="E58" s="28"/>
      <c r="F58" s="28"/>
      <c r="G58" s="34"/>
      <c r="H58" s="23"/>
      <c r="I58" s="10">
        <f t="shared" si="10"/>
        <v>0</v>
      </c>
    </row>
    <row r="59" spans="1:11">
      <c r="B59" s="11" t="s">
        <v>13</v>
      </c>
      <c r="C59" s="12" t="s">
        <v>15</v>
      </c>
      <c r="D59" s="28"/>
      <c r="E59" s="28"/>
      <c r="F59" s="28"/>
      <c r="G59" s="34">
        <v>1</v>
      </c>
      <c r="H59" s="23"/>
      <c r="I59" s="10">
        <f t="shared" si="10"/>
        <v>0</v>
      </c>
    </row>
    <row r="60" spans="1:11">
      <c r="B60" s="11" t="s">
        <v>13</v>
      </c>
      <c r="C60" s="12" t="s">
        <v>15</v>
      </c>
      <c r="D60" s="28"/>
      <c r="E60" s="28"/>
      <c r="F60" s="28"/>
      <c r="G60" s="34"/>
      <c r="H60" s="23"/>
      <c r="I60" s="10">
        <f t="shared" si="10"/>
        <v>0</v>
      </c>
    </row>
    <row r="61" spans="1:11">
      <c r="B61" s="11" t="s">
        <v>13</v>
      </c>
      <c r="C61" s="12" t="s">
        <v>15</v>
      </c>
      <c r="D61" s="28"/>
      <c r="E61" s="28"/>
      <c r="F61" s="28"/>
      <c r="G61" s="34"/>
      <c r="H61" s="23"/>
      <c r="I61" s="10">
        <f t="shared" si="10"/>
        <v>0</v>
      </c>
    </row>
    <row r="62" spans="1:11">
      <c r="B62" s="11" t="s">
        <v>13</v>
      </c>
      <c r="C62" s="12" t="s">
        <v>16</v>
      </c>
      <c r="D62" s="28"/>
      <c r="E62" s="28"/>
      <c r="F62" s="28"/>
      <c r="G62" s="34"/>
      <c r="H62" s="23"/>
      <c r="I62" s="10">
        <f t="shared" si="10"/>
        <v>0</v>
      </c>
    </row>
    <row r="63" spans="1:11">
      <c r="B63" s="11" t="s">
        <v>13</v>
      </c>
      <c r="C63" s="12" t="s">
        <v>16</v>
      </c>
      <c r="D63" s="28"/>
      <c r="E63" s="28"/>
      <c r="F63" s="28"/>
      <c r="G63" s="34"/>
      <c r="H63" s="23"/>
      <c r="I63" s="10">
        <f t="shared" si="10"/>
        <v>0</v>
      </c>
    </row>
    <row r="64" spans="1:11">
      <c r="B64" s="11" t="s">
        <v>21</v>
      </c>
      <c r="C64" s="12" t="s">
        <v>14</v>
      </c>
      <c r="D64" s="28"/>
      <c r="E64" s="28"/>
      <c r="F64" s="28"/>
      <c r="G64" s="22">
        <f>SUM(G55:G58)</f>
        <v>0.2</v>
      </c>
      <c r="H64" s="15">
        <v>37.42</v>
      </c>
      <c r="I64" s="10">
        <f t="shared" si="10"/>
        <v>7.4840000000000009</v>
      </c>
      <c r="K64" s="5">
        <f>SUM(G64)*I39</f>
        <v>0.2</v>
      </c>
    </row>
    <row r="65" spans="1:13">
      <c r="B65" s="11" t="s">
        <v>21</v>
      </c>
      <c r="C65" s="12" t="s">
        <v>15</v>
      </c>
      <c r="D65" s="28"/>
      <c r="E65" s="28"/>
      <c r="F65" s="28"/>
      <c r="G65" s="22">
        <f>SUM(G59:G61)</f>
        <v>1</v>
      </c>
      <c r="H65" s="15">
        <v>37.42</v>
      </c>
      <c r="I65" s="10">
        <f t="shared" si="10"/>
        <v>37.42</v>
      </c>
      <c r="L65" s="5">
        <f>SUM(G65)*I39</f>
        <v>1</v>
      </c>
    </row>
    <row r="66" spans="1:13">
      <c r="B66" s="11" t="s">
        <v>21</v>
      </c>
      <c r="C66" s="12" t="s">
        <v>16</v>
      </c>
      <c r="D66" s="28"/>
      <c r="E66" s="28"/>
      <c r="F66" s="28"/>
      <c r="G66" s="22">
        <f>SUM(G62:G63)</f>
        <v>0</v>
      </c>
      <c r="H66" s="15">
        <v>37.42</v>
      </c>
      <c r="I66" s="10">
        <f t="shared" si="10"/>
        <v>0</v>
      </c>
      <c r="M66" s="5">
        <f>SUM(G66)*I39</f>
        <v>0</v>
      </c>
    </row>
    <row r="67" spans="1:13">
      <c r="B67" s="11" t="s">
        <v>13</v>
      </c>
      <c r="C67" s="12" t="s">
        <v>17</v>
      </c>
      <c r="D67" s="28"/>
      <c r="E67" s="28"/>
      <c r="F67" s="28"/>
      <c r="G67" s="34">
        <v>1</v>
      </c>
      <c r="H67" s="15">
        <v>37.42</v>
      </c>
      <c r="I67" s="10">
        <f t="shared" si="10"/>
        <v>37.42</v>
      </c>
      <c r="L67" s="5">
        <f>SUM(G67)*I39</f>
        <v>1</v>
      </c>
    </row>
    <row r="68" spans="1:13">
      <c r="B68" s="11" t="s">
        <v>12</v>
      </c>
      <c r="C68" s="12"/>
      <c r="D68" s="28"/>
      <c r="E68" s="28"/>
      <c r="F68" s="28"/>
      <c r="G68" s="10"/>
      <c r="H68" s="15">
        <v>37.42</v>
      </c>
      <c r="I68" s="10">
        <f t="shared" si="10"/>
        <v>0</v>
      </c>
    </row>
    <row r="69" spans="1:13">
      <c r="B69" s="11" t="s">
        <v>11</v>
      </c>
      <c r="C69" s="12"/>
      <c r="D69" s="28"/>
      <c r="E69" s="28"/>
      <c r="F69" s="28"/>
      <c r="G69" s="10">
        <v>1</v>
      </c>
      <c r="H69" s="15">
        <f>SUM(I41:I68)*0.01</f>
        <v>19.508990000000001</v>
      </c>
      <c r="I69" s="10">
        <f>SUM(G69*H69)</f>
        <v>19.508990000000001</v>
      </c>
    </row>
    <row r="70" spans="1:13" s="2" customFormat="1">
      <c r="B70" s="8" t="s">
        <v>10</v>
      </c>
      <c r="D70" s="27"/>
      <c r="E70" s="27"/>
      <c r="F70" s="27"/>
      <c r="G70" s="6">
        <f>SUM(G64:G67)</f>
        <v>2.2000000000000002</v>
      </c>
      <c r="H70" s="14"/>
      <c r="I70" s="6">
        <f>SUM(I41:I69)</f>
        <v>1970.4079900000002</v>
      </c>
      <c r="J70" s="6">
        <f>SUM(I70)*I39</f>
        <v>1970.4079900000002</v>
      </c>
      <c r="K70" s="6">
        <f>SUM(K64:K69)</f>
        <v>0.2</v>
      </c>
      <c r="L70" s="6">
        <f t="shared" ref="L70" si="11">SUM(L64:L69)</f>
        <v>2</v>
      </c>
      <c r="M70" s="6">
        <f t="shared" ref="M70" si="12">SUM(M64:M69)</f>
        <v>0</v>
      </c>
    </row>
    <row r="71" spans="1:13" ht="15.6">
      <c r="A71" s="3" t="s">
        <v>9</v>
      </c>
      <c r="B71" s="70" t="str">
        <f>'JMS SHEDULE OF WORKS'!D5</f>
        <v>Frames</v>
      </c>
      <c r="D71" s="26" t="str">
        <f>'JMS SHEDULE OF WORKS'!F5</f>
        <v>As schedule</v>
      </c>
      <c r="F71" s="71" t="str">
        <f>'JMS SHEDULE OF WORKS'!J5</f>
        <v>1069-25-T3</v>
      </c>
      <c r="H71" s="13" t="s">
        <v>22</v>
      </c>
      <c r="I71" s="24">
        <f>'JMS SHEDULE OF WORKS'!G5</f>
        <v>1</v>
      </c>
    </row>
    <row r="72" spans="1:13" s="2" customFormat="1">
      <c r="A72" s="69" t="str">
        <f>'JMS SHEDULE OF WORKS'!A5</f>
        <v>6881/3</v>
      </c>
      <c r="B72" s="8" t="s">
        <v>3</v>
      </c>
      <c r="C72" s="2" t="s">
        <v>4</v>
      </c>
      <c r="D72" s="27" t="s">
        <v>5</v>
      </c>
      <c r="E72" s="27" t="s">
        <v>5</v>
      </c>
      <c r="F72" s="27" t="s">
        <v>23</v>
      </c>
      <c r="G72" s="6" t="s">
        <v>6</v>
      </c>
      <c r="H72" s="14" t="s">
        <v>7</v>
      </c>
      <c r="I72" s="6" t="s">
        <v>8</v>
      </c>
      <c r="J72" s="6"/>
      <c r="K72" s="6" t="s">
        <v>18</v>
      </c>
      <c r="L72" s="6" t="s">
        <v>19</v>
      </c>
      <c r="M72" s="6" t="s">
        <v>20</v>
      </c>
    </row>
    <row r="73" spans="1:13">
      <c r="A73" s="30" t="s">
        <v>24</v>
      </c>
      <c r="B73" s="11"/>
      <c r="C73" s="12"/>
      <c r="D73" s="28"/>
      <c r="E73" s="28"/>
      <c r="F73" s="28">
        <f t="shared" ref="F73:F78" si="13">SUM(D73*E73)</f>
        <v>0</v>
      </c>
      <c r="G73" s="10"/>
      <c r="H73" s="15"/>
      <c r="I73" s="10">
        <f t="shared" ref="I73:I78" si="14">SUM(F73*G73)*H73</f>
        <v>0</v>
      </c>
    </row>
    <row r="74" spans="1:13">
      <c r="A74" s="30" t="s">
        <v>24</v>
      </c>
      <c r="B74" s="11"/>
      <c r="C74" s="12"/>
      <c r="D74" s="28"/>
      <c r="E74" s="28"/>
      <c r="F74" s="28">
        <f t="shared" si="13"/>
        <v>0</v>
      </c>
      <c r="G74" s="10"/>
      <c r="H74" s="15"/>
      <c r="I74" s="10">
        <f t="shared" si="14"/>
        <v>0</v>
      </c>
    </row>
    <row r="75" spans="1:13">
      <c r="A75" s="30" t="s">
        <v>24</v>
      </c>
      <c r="B75" s="11"/>
      <c r="C75" s="12"/>
      <c r="D75" s="28"/>
      <c r="E75" s="28"/>
      <c r="F75" s="28">
        <f t="shared" si="13"/>
        <v>0</v>
      </c>
      <c r="G75" s="10"/>
      <c r="H75" s="15"/>
      <c r="I75" s="10">
        <f t="shared" si="14"/>
        <v>0</v>
      </c>
    </row>
    <row r="76" spans="1:13">
      <c r="A76" s="31" t="s">
        <v>25</v>
      </c>
      <c r="B76" s="11"/>
      <c r="C76" s="12"/>
      <c r="D76" s="28"/>
      <c r="E76" s="28"/>
      <c r="F76" s="28">
        <f t="shared" si="13"/>
        <v>0</v>
      </c>
      <c r="G76" s="10"/>
      <c r="H76" s="15"/>
      <c r="I76" s="10">
        <f t="shared" si="14"/>
        <v>0</v>
      </c>
    </row>
    <row r="77" spans="1:13">
      <c r="A77" s="31" t="s">
        <v>25</v>
      </c>
      <c r="B77" s="11"/>
      <c r="C77" s="12"/>
      <c r="D77" s="28"/>
      <c r="E77" s="28"/>
      <c r="F77" s="28">
        <f t="shared" si="13"/>
        <v>0</v>
      </c>
      <c r="G77" s="10"/>
      <c r="H77" s="15"/>
      <c r="I77" s="10">
        <f t="shared" si="14"/>
        <v>0</v>
      </c>
    </row>
    <row r="78" spans="1:13">
      <c r="A78" s="31" t="s">
        <v>25</v>
      </c>
      <c r="B78" s="11"/>
      <c r="C78" s="12"/>
      <c r="D78" s="28"/>
      <c r="E78" s="28"/>
      <c r="F78" s="28">
        <f t="shared" si="13"/>
        <v>0</v>
      </c>
      <c r="G78" s="10"/>
      <c r="H78" s="15"/>
      <c r="I78" s="10">
        <f t="shared" si="14"/>
        <v>0</v>
      </c>
    </row>
    <row r="79" spans="1:13">
      <c r="A79" s="31" t="s">
        <v>39</v>
      </c>
      <c r="B79" s="11"/>
      <c r="C79" s="12"/>
      <c r="D79" s="28"/>
      <c r="E79" s="28"/>
      <c r="F79" s="28"/>
      <c r="G79" s="10"/>
      <c r="H79" s="15"/>
      <c r="I79" s="10">
        <f t="shared" ref="I79:I81" si="15">SUM(G79*H79)</f>
        <v>0</v>
      </c>
    </row>
    <row r="80" spans="1:13">
      <c r="A80" s="31" t="s">
        <v>39</v>
      </c>
      <c r="B80" s="11"/>
      <c r="C80" s="12"/>
      <c r="D80" s="28"/>
      <c r="E80" s="28"/>
      <c r="F80" s="28"/>
      <c r="G80" s="10"/>
      <c r="H80" s="15"/>
      <c r="I80" s="10">
        <f t="shared" si="15"/>
        <v>0</v>
      </c>
    </row>
    <row r="81" spans="1:11">
      <c r="A81" s="31" t="s">
        <v>39</v>
      </c>
      <c r="B81" s="11"/>
      <c r="C81" s="12"/>
      <c r="D81" s="28"/>
      <c r="E81" s="28"/>
      <c r="F81" s="28"/>
      <c r="G81" s="10"/>
      <c r="H81" s="15"/>
      <c r="I81" s="10">
        <f t="shared" si="15"/>
        <v>0</v>
      </c>
    </row>
    <row r="82" spans="1:11">
      <c r="A82" s="32" t="s">
        <v>28</v>
      </c>
      <c r="B82" s="11"/>
      <c r="C82" s="12"/>
      <c r="D82" s="28"/>
      <c r="E82" s="28"/>
      <c r="F82" s="28"/>
      <c r="G82" s="10"/>
      <c r="H82" s="15"/>
      <c r="I82" s="10">
        <f t="shared" ref="I82:I100" si="16">SUM(G82*H82)</f>
        <v>0</v>
      </c>
    </row>
    <row r="83" spans="1:11">
      <c r="A83" s="32" t="s">
        <v>28</v>
      </c>
      <c r="B83" s="11"/>
      <c r="C83" s="12"/>
      <c r="D83" s="28"/>
      <c r="E83" s="28"/>
      <c r="F83" s="28"/>
      <c r="G83" s="10"/>
      <c r="H83" s="15"/>
      <c r="I83" s="10">
        <f t="shared" si="16"/>
        <v>0</v>
      </c>
    </row>
    <row r="84" spans="1:11">
      <c r="A84" s="32" t="s">
        <v>28</v>
      </c>
      <c r="B84" s="11"/>
      <c r="C84" s="12"/>
      <c r="D84" s="28"/>
      <c r="E84" s="28"/>
      <c r="F84" s="28"/>
      <c r="G84" s="10"/>
      <c r="H84" s="15"/>
      <c r="I84" s="10">
        <f t="shared" si="16"/>
        <v>0</v>
      </c>
    </row>
    <row r="85" spans="1:11">
      <c r="A85" t="s">
        <v>26</v>
      </c>
      <c r="B85" s="11"/>
      <c r="C85" s="12"/>
      <c r="D85" s="28"/>
      <c r="E85" s="28"/>
      <c r="F85" s="28"/>
      <c r="G85" s="33">
        <v>0.1</v>
      </c>
      <c r="H85" s="15">
        <f>SUM(I82:I84)</f>
        <v>0</v>
      </c>
      <c r="I85" s="10">
        <f t="shared" si="16"/>
        <v>0</v>
      </c>
    </row>
    <row r="86" spans="1:11">
      <c r="B86" s="11" t="s">
        <v>27</v>
      </c>
      <c r="C86" s="12"/>
      <c r="D86" s="28"/>
      <c r="E86" s="28"/>
      <c r="F86" s="28"/>
      <c r="G86" s="10"/>
      <c r="H86" s="15"/>
      <c r="I86" s="10">
        <f t="shared" si="16"/>
        <v>0</v>
      </c>
    </row>
    <row r="87" spans="1:11">
      <c r="B87" s="11" t="s">
        <v>13</v>
      </c>
      <c r="C87" s="12" t="s">
        <v>14</v>
      </c>
      <c r="D87" s="28" t="s">
        <v>29</v>
      </c>
      <c r="E87" s="28"/>
      <c r="F87" s="28">
        <f>SUM(G73:G75)</f>
        <v>0</v>
      </c>
      <c r="G87" s="34">
        <f>SUM(F87)/20</f>
        <v>0</v>
      </c>
      <c r="H87" s="23"/>
      <c r="I87" s="10">
        <f t="shared" si="16"/>
        <v>0</v>
      </c>
    </row>
    <row r="88" spans="1:11">
      <c r="B88" s="11" t="s">
        <v>13</v>
      </c>
      <c r="C88" s="12" t="s">
        <v>14</v>
      </c>
      <c r="D88" s="28" t="s">
        <v>30</v>
      </c>
      <c r="E88" s="28"/>
      <c r="F88" s="28">
        <f>SUM(G76:G78)</f>
        <v>0</v>
      </c>
      <c r="G88" s="34">
        <f>SUM(F88)/10</f>
        <v>0</v>
      </c>
      <c r="H88" s="23"/>
      <c r="I88" s="10">
        <f t="shared" si="16"/>
        <v>0</v>
      </c>
    </row>
    <row r="89" spans="1:11">
      <c r="B89" s="11" t="s">
        <v>13</v>
      </c>
      <c r="C89" s="12" t="s">
        <v>14</v>
      </c>
      <c r="D89" s="28" t="s">
        <v>60</v>
      </c>
      <c r="E89" s="28"/>
      <c r="F89" s="72"/>
      <c r="G89" s="34">
        <f>SUM(F89)*0.25</f>
        <v>0</v>
      </c>
      <c r="H89" s="23"/>
      <c r="I89" s="10">
        <f t="shared" si="16"/>
        <v>0</v>
      </c>
    </row>
    <row r="90" spans="1:11">
      <c r="B90" s="11" t="s">
        <v>13</v>
      </c>
      <c r="C90" s="12" t="s">
        <v>14</v>
      </c>
      <c r="D90" s="28"/>
      <c r="E90" s="28"/>
      <c r="F90" s="28"/>
      <c r="G90" s="34"/>
      <c r="H90" s="23"/>
      <c r="I90" s="10">
        <f t="shared" si="16"/>
        <v>0</v>
      </c>
    </row>
    <row r="91" spans="1:11">
      <c r="B91" s="11" t="s">
        <v>13</v>
      </c>
      <c r="C91" s="12" t="s">
        <v>15</v>
      </c>
      <c r="D91" s="28"/>
      <c r="E91" s="28"/>
      <c r="F91" s="28"/>
      <c r="G91" s="34"/>
      <c r="H91" s="23"/>
      <c r="I91" s="10">
        <f t="shared" si="16"/>
        <v>0</v>
      </c>
    </row>
    <row r="92" spans="1:11">
      <c r="B92" s="11" t="s">
        <v>13</v>
      </c>
      <c r="C92" s="12" t="s">
        <v>15</v>
      </c>
      <c r="D92" s="28"/>
      <c r="E92" s="28"/>
      <c r="F92" s="28"/>
      <c r="G92" s="34"/>
      <c r="H92" s="23"/>
      <c r="I92" s="10">
        <f t="shared" si="16"/>
        <v>0</v>
      </c>
    </row>
    <row r="93" spans="1:11">
      <c r="B93" s="11" t="s">
        <v>13</v>
      </c>
      <c r="C93" s="12" t="s">
        <v>15</v>
      </c>
      <c r="D93" s="28"/>
      <c r="E93" s="28"/>
      <c r="F93" s="28"/>
      <c r="G93" s="34"/>
      <c r="H93" s="23"/>
      <c r="I93" s="10">
        <f t="shared" si="16"/>
        <v>0</v>
      </c>
    </row>
    <row r="94" spans="1:11">
      <c r="B94" s="11" t="s">
        <v>13</v>
      </c>
      <c r="C94" s="12" t="s">
        <v>16</v>
      </c>
      <c r="D94" s="28"/>
      <c r="E94" s="28"/>
      <c r="F94" s="28"/>
      <c r="G94" s="34"/>
      <c r="H94" s="23"/>
      <c r="I94" s="10">
        <f t="shared" si="16"/>
        <v>0</v>
      </c>
    </row>
    <row r="95" spans="1:11">
      <c r="B95" s="11" t="s">
        <v>13</v>
      </c>
      <c r="C95" s="12" t="s">
        <v>16</v>
      </c>
      <c r="D95" s="28"/>
      <c r="E95" s="28"/>
      <c r="F95" s="28"/>
      <c r="G95" s="34"/>
      <c r="H95" s="23"/>
      <c r="I95" s="10">
        <f t="shared" si="16"/>
        <v>0</v>
      </c>
    </row>
    <row r="96" spans="1:11">
      <c r="B96" s="11" t="s">
        <v>21</v>
      </c>
      <c r="C96" s="12" t="s">
        <v>14</v>
      </c>
      <c r="D96" s="28"/>
      <c r="E96" s="28"/>
      <c r="F96" s="28"/>
      <c r="G96" s="22">
        <f>SUM(G87:G90)</f>
        <v>0</v>
      </c>
      <c r="H96" s="15">
        <v>37.42</v>
      </c>
      <c r="I96" s="10">
        <f t="shared" si="16"/>
        <v>0</v>
      </c>
      <c r="K96" s="5">
        <f>SUM(G96)*I71</f>
        <v>0</v>
      </c>
    </row>
    <row r="97" spans="1:13">
      <c r="B97" s="11" t="s">
        <v>21</v>
      </c>
      <c r="C97" s="12" t="s">
        <v>15</v>
      </c>
      <c r="D97" s="28"/>
      <c r="E97" s="28"/>
      <c r="F97" s="28"/>
      <c r="G97" s="22">
        <f>SUM(G91:G93)</f>
        <v>0</v>
      </c>
      <c r="H97" s="15">
        <v>37.42</v>
      </c>
      <c r="I97" s="10">
        <f t="shared" si="16"/>
        <v>0</v>
      </c>
      <c r="L97" s="5">
        <f>SUM(G97)*I71</f>
        <v>0</v>
      </c>
    </row>
    <row r="98" spans="1:13">
      <c r="B98" s="11" t="s">
        <v>21</v>
      </c>
      <c r="C98" s="12" t="s">
        <v>16</v>
      </c>
      <c r="D98" s="28"/>
      <c r="E98" s="28"/>
      <c r="F98" s="28"/>
      <c r="G98" s="22">
        <f>SUM(G94:G95)</f>
        <v>0</v>
      </c>
      <c r="H98" s="15">
        <v>37.42</v>
      </c>
      <c r="I98" s="10">
        <f t="shared" si="16"/>
        <v>0</v>
      </c>
      <c r="M98" s="5">
        <f>SUM(G98)*I71</f>
        <v>0</v>
      </c>
    </row>
    <row r="99" spans="1:13">
      <c r="B99" s="11" t="s">
        <v>13</v>
      </c>
      <c r="C99" s="12" t="s">
        <v>17</v>
      </c>
      <c r="D99" s="28"/>
      <c r="E99" s="28"/>
      <c r="F99" s="28"/>
      <c r="G99" s="34"/>
      <c r="H99" s="15">
        <v>37.42</v>
      </c>
      <c r="I99" s="10">
        <f t="shared" si="16"/>
        <v>0</v>
      </c>
      <c r="L99" s="5">
        <f>SUM(G99)*I71</f>
        <v>0</v>
      </c>
    </row>
    <row r="100" spans="1:13">
      <c r="B100" s="11" t="s">
        <v>12</v>
      </c>
      <c r="C100" s="12"/>
      <c r="D100" s="28"/>
      <c r="E100" s="28"/>
      <c r="F100" s="28"/>
      <c r="G100" s="10"/>
      <c r="H100" s="15">
        <v>37.42</v>
      </c>
      <c r="I100" s="10">
        <f t="shared" si="16"/>
        <v>0</v>
      </c>
    </row>
    <row r="101" spans="1:13">
      <c r="B101" s="11" t="s">
        <v>11</v>
      </c>
      <c r="C101" s="12"/>
      <c r="D101" s="28"/>
      <c r="E101" s="28"/>
      <c r="F101" s="28"/>
      <c r="G101" s="10">
        <v>1</v>
      </c>
      <c r="H101" s="15">
        <f>SUM(I73:I100)*0.01</f>
        <v>0</v>
      </c>
      <c r="I101" s="10">
        <f>SUM(G101*H101)</f>
        <v>0</v>
      </c>
    </row>
    <row r="102" spans="1:13" s="2" customFormat="1">
      <c r="B102" s="8" t="s">
        <v>10</v>
      </c>
      <c r="D102" s="27"/>
      <c r="E102" s="27"/>
      <c r="F102" s="27"/>
      <c r="G102" s="6">
        <f>SUM(G96:G99)</f>
        <v>0</v>
      </c>
      <c r="H102" s="14"/>
      <c r="I102" s="6">
        <f>SUM(I73:I101)</f>
        <v>0</v>
      </c>
      <c r="J102" s="6">
        <f>SUM(I102)*I71</f>
        <v>0</v>
      </c>
      <c r="K102" s="6">
        <f>SUM(K96:K101)</f>
        <v>0</v>
      </c>
      <c r="L102" s="6">
        <f t="shared" ref="L102" si="17">SUM(L96:L101)</f>
        <v>0</v>
      </c>
      <c r="M102" s="6">
        <f t="shared" ref="M102" si="18">SUM(M96:M101)</f>
        <v>0</v>
      </c>
    </row>
    <row r="103" spans="1:13" ht="15.6">
      <c r="A103" s="3" t="s">
        <v>9</v>
      </c>
      <c r="B103" s="70" t="str">
        <f>'JMS SHEDULE OF WORKS'!D6</f>
        <v>Reception desk</v>
      </c>
      <c r="D103" s="26" t="str">
        <f>'JMS SHEDULE OF WORKS'!F6</f>
        <v>2900mm X 1914mm X 970mm</v>
      </c>
      <c r="F103" s="71" t="str">
        <f>'JMS SHEDULE OF WORKS'!J6</f>
        <v>RE-40 &amp; 46</v>
      </c>
      <c r="H103" s="13" t="s">
        <v>22</v>
      </c>
      <c r="I103" s="24">
        <f>'JMS SHEDULE OF WORKS'!G6</f>
        <v>1</v>
      </c>
    </row>
    <row r="104" spans="1:13" s="2" customFormat="1">
      <c r="A104" s="69" t="str">
        <f>'JMS SHEDULE OF WORKS'!A6</f>
        <v>6881/4</v>
      </c>
      <c r="B104" s="8" t="s">
        <v>3</v>
      </c>
      <c r="C104" s="2" t="s">
        <v>4</v>
      </c>
      <c r="D104" s="27" t="s">
        <v>5</v>
      </c>
      <c r="E104" s="27" t="s">
        <v>5</v>
      </c>
      <c r="F104" s="27" t="s">
        <v>23</v>
      </c>
      <c r="G104" s="6" t="s">
        <v>6</v>
      </c>
      <c r="H104" s="14" t="s">
        <v>7</v>
      </c>
      <c r="I104" s="6" t="s">
        <v>8</v>
      </c>
      <c r="J104" s="6"/>
      <c r="K104" s="6" t="s">
        <v>18</v>
      </c>
      <c r="L104" s="6" t="s">
        <v>19</v>
      </c>
      <c r="M104" s="6" t="s">
        <v>20</v>
      </c>
    </row>
    <row r="105" spans="1:13">
      <c r="A105" s="30" t="s">
        <v>24</v>
      </c>
      <c r="B105" s="11"/>
      <c r="C105" s="12"/>
      <c r="D105" s="28"/>
      <c r="E105" s="28"/>
      <c r="F105" s="28">
        <f t="shared" ref="F105:F125" si="19">SUM(D105*E105)</f>
        <v>0</v>
      </c>
      <c r="G105" s="10"/>
      <c r="H105" s="15"/>
      <c r="I105" s="10">
        <f t="shared" ref="I105:I125" si="20">SUM(F105*G105)*H105</f>
        <v>0</v>
      </c>
    </row>
    <row r="106" spans="1:13">
      <c r="A106" s="30" t="s">
        <v>24</v>
      </c>
      <c r="B106" s="11"/>
      <c r="C106" s="12"/>
      <c r="D106" s="28"/>
      <c r="E106" s="28"/>
      <c r="F106" s="28">
        <f t="shared" si="19"/>
        <v>0</v>
      </c>
      <c r="G106" s="10"/>
      <c r="H106" s="15"/>
      <c r="I106" s="10">
        <f t="shared" si="20"/>
        <v>0</v>
      </c>
    </row>
    <row r="107" spans="1:13">
      <c r="A107" s="30" t="s">
        <v>24</v>
      </c>
      <c r="B107" s="11"/>
      <c r="C107" s="12"/>
      <c r="D107" s="28"/>
      <c r="E107" s="28"/>
      <c r="F107" s="28">
        <f t="shared" si="19"/>
        <v>0</v>
      </c>
      <c r="G107" s="10"/>
      <c r="H107" s="15"/>
      <c r="I107" s="10">
        <f t="shared" si="20"/>
        <v>0</v>
      </c>
    </row>
    <row r="108" spans="1:13">
      <c r="A108" s="31" t="s">
        <v>25</v>
      </c>
      <c r="B108" s="11" t="s">
        <v>1195</v>
      </c>
      <c r="C108" s="12" t="s">
        <v>1196</v>
      </c>
      <c r="D108" s="28">
        <v>3.66</v>
      </c>
      <c r="E108" s="28">
        <v>1.83</v>
      </c>
      <c r="F108" s="28">
        <f t="shared" si="19"/>
        <v>6.6978000000000009</v>
      </c>
      <c r="G108" s="10">
        <v>2</v>
      </c>
      <c r="H108" s="15">
        <v>12</v>
      </c>
      <c r="I108" s="10">
        <f t="shared" si="20"/>
        <v>160.74720000000002</v>
      </c>
    </row>
    <row r="109" spans="1:13">
      <c r="A109" s="31" t="s">
        <v>25</v>
      </c>
      <c r="B109" s="11" t="s">
        <v>1189</v>
      </c>
      <c r="C109" s="12" t="s">
        <v>1196</v>
      </c>
      <c r="D109" s="28">
        <v>2.44</v>
      </c>
      <c r="E109" s="28">
        <v>0.6</v>
      </c>
      <c r="F109" s="28">
        <f t="shared" si="19"/>
        <v>1.464</v>
      </c>
      <c r="G109" s="10">
        <v>1</v>
      </c>
      <c r="H109" s="15">
        <v>10</v>
      </c>
      <c r="I109" s="10">
        <f t="shared" si="20"/>
        <v>14.64</v>
      </c>
    </row>
    <row r="110" spans="1:13">
      <c r="A110" s="31" t="s">
        <v>25</v>
      </c>
      <c r="B110" s="11" t="s">
        <v>1198</v>
      </c>
      <c r="C110" s="12" t="s">
        <v>1196</v>
      </c>
      <c r="D110" s="28">
        <v>2.44</v>
      </c>
      <c r="E110" s="28">
        <v>0.2</v>
      </c>
      <c r="F110" s="28">
        <f t="shared" ref="F110:F114" si="21">SUM(D110*E110)</f>
        <v>0.48799999999999999</v>
      </c>
      <c r="G110" s="10">
        <v>1</v>
      </c>
      <c r="H110" s="15">
        <v>10</v>
      </c>
      <c r="I110" s="10">
        <f t="shared" ref="I110:I114" si="22">SUM(F110*G110)*H110</f>
        <v>4.88</v>
      </c>
    </row>
    <row r="111" spans="1:13">
      <c r="A111" s="31" t="s">
        <v>25</v>
      </c>
      <c r="B111" s="11" t="s">
        <v>1198</v>
      </c>
      <c r="C111" s="12" t="s">
        <v>1196</v>
      </c>
      <c r="D111" s="28">
        <v>0.5</v>
      </c>
      <c r="E111" s="28">
        <v>0.2</v>
      </c>
      <c r="F111" s="28">
        <f t="shared" si="21"/>
        <v>0.1</v>
      </c>
      <c r="G111" s="10">
        <v>2</v>
      </c>
      <c r="H111" s="15">
        <v>10</v>
      </c>
      <c r="I111" s="10">
        <f t="shared" si="22"/>
        <v>2</v>
      </c>
    </row>
    <row r="112" spans="1:13">
      <c r="A112" s="31" t="s">
        <v>25</v>
      </c>
      <c r="B112" s="11" t="s">
        <v>1198</v>
      </c>
      <c r="C112" s="12" t="s">
        <v>1196</v>
      </c>
      <c r="D112" s="28">
        <v>0.3</v>
      </c>
      <c r="E112" s="28">
        <v>0.2</v>
      </c>
      <c r="F112" s="28">
        <f t="shared" si="21"/>
        <v>0.06</v>
      </c>
      <c r="G112" s="10">
        <v>1</v>
      </c>
      <c r="H112" s="15">
        <v>10</v>
      </c>
      <c r="I112" s="10">
        <f t="shared" si="22"/>
        <v>0.6</v>
      </c>
    </row>
    <row r="113" spans="1:9">
      <c r="A113" s="31" t="s">
        <v>25</v>
      </c>
      <c r="B113" s="11" t="s">
        <v>1198</v>
      </c>
      <c r="C113" s="12" t="s">
        <v>1196</v>
      </c>
      <c r="D113" s="28">
        <v>0.2</v>
      </c>
      <c r="E113" s="28">
        <v>0.2</v>
      </c>
      <c r="F113" s="28">
        <f t="shared" si="21"/>
        <v>4.0000000000000008E-2</v>
      </c>
      <c r="G113" s="10">
        <v>1</v>
      </c>
      <c r="H113" s="15">
        <v>10</v>
      </c>
      <c r="I113" s="10">
        <f t="shared" si="22"/>
        <v>0.40000000000000008</v>
      </c>
    </row>
    <row r="114" spans="1:9">
      <c r="A114" s="31" t="s">
        <v>25</v>
      </c>
      <c r="B114" s="11" t="s">
        <v>1199</v>
      </c>
      <c r="C114" s="12" t="s">
        <v>1200</v>
      </c>
      <c r="D114" s="28">
        <v>1</v>
      </c>
      <c r="E114" s="28">
        <v>0.3</v>
      </c>
      <c r="F114" s="28">
        <f t="shared" si="21"/>
        <v>0.3</v>
      </c>
      <c r="G114" s="10">
        <v>4</v>
      </c>
      <c r="H114" s="15">
        <v>15</v>
      </c>
      <c r="I114" s="10">
        <f t="shared" si="22"/>
        <v>18</v>
      </c>
    </row>
    <row r="115" spans="1:9">
      <c r="A115" s="31" t="s">
        <v>25</v>
      </c>
      <c r="B115" s="11" t="s">
        <v>1199</v>
      </c>
      <c r="C115" s="12" t="s">
        <v>1201</v>
      </c>
      <c r="D115" s="28">
        <v>1</v>
      </c>
      <c r="E115" s="28">
        <v>0.3</v>
      </c>
      <c r="F115" s="28">
        <f t="shared" ref="F115:F124" si="23">SUM(D115*E115)</f>
        <v>0.3</v>
      </c>
      <c r="G115" s="10">
        <v>2</v>
      </c>
      <c r="H115" s="15">
        <v>18</v>
      </c>
      <c r="I115" s="10">
        <f t="shared" ref="I115:I124" si="24">SUM(F115*G115)*H115</f>
        <v>10.799999999999999</v>
      </c>
    </row>
    <row r="116" spans="1:9">
      <c r="A116" s="31" t="s">
        <v>25</v>
      </c>
      <c r="B116" s="11" t="s">
        <v>1202</v>
      </c>
      <c r="C116" s="12" t="s">
        <v>1196</v>
      </c>
      <c r="D116" s="28">
        <v>2.4</v>
      </c>
      <c r="E116" s="28">
        <v>0.5</v>
      </c>
      <c r="F116" s="28">
        <f t="shared" si="23"/>
        <v>1.2</v>
      </c>
      <c r="G116" s="10">
        <v>2</v>
      </c>
      <c r="H116" s="15">
        <v>10</v>
      </c>
      <c r="I116" s="10">
        <f t="shared" si="24"/>
        <v>24</v>
      </c>
    </row>
    <row r="117" spans="1:9">
      <c r="A117" s="31" t="s">
        <v>25</v>
      </c>
      <c r="B117" s="11" t="s">
        <v>1202</v>
      </c>
      <c r="C117" s="12" t="s">
        <v>1196</v>
      </c>
      <c r="D117" s="28">
        <v>1.2</v>
      </c>
      <c r="E117" s="28">
        <v>0.5</v>
      </c>
      <c r="F117" s="28">
        <f t="shared" si="23"/>
        <v>0.6</v>
      </c>
      <c r="G117" s="10">
        <v>2</v>
      </c>
      <c r="H117" s="15">
        <v>10</v>
      </c>
      <c r="I117" s="10">
        <f t="shared" si="24"/>
        <v>12</v>
      </c>
    </row>
    <row r="118" spans="1:9">
      <c r="A118" s="31" t="s">
        <v>25</v>
      </c>
      <c r="B118" s="11" t="s">
        <v>1203</v>
      </c>
      <c r="C118" s="12" t="s">
        <v>1200</v>
      </c>
      <c r="D118" s="28">
        <v>0.5</v>
      </c>
      <c r="E118" s="28">
        <v>0.5</v>
      </c>
      <c r="F118" s="28">
        <f t="shared" si="23"/>
        <v>0.25</v>
      </c>
      <c r="G118" s="10">
        <v>2</v>
      </c>
      <c r="H118" s="15">
        <v>15</v>
      </c>
      <c r="I118" s="10">
        <f t="shared" si="24"/>
        <v>7.5</v>
      </c>
    </row>
    <row r="119" spans="1:9">
      <c r="A119" s="31" t="s">
        <v>25</v>
      </c>
      <c r="B119" s="11" t="s">
        <v>1203</v>
      </c>
      <c r="C119" s="12" t="s">
        <v>1201</v>
      </c>
      <c r="D119" s="28">
        <v>0.5</v>
      </c>
      <c r="E119" s="28">
        <v>0.5</v>
      </c>
      <c r="F119" s="28">
        <f t="shared" si="23"/>
        <v>0.25</v>
      </c>
      <c r="G119" s="10">
        <v>2</v>
      </c>
      <c r="H119" s="15">
        <v>18</v>
      </c>
      <c r="I119" s="10">
        <f t="shared" si="24"/>
        <v>9</v>
      </c>
    </row>
    <row r="120" spans="1:9">
      <c r="A120" s="31" t="s">
        <v>25</v>
      </c>
      <c r="B120" s="11" t="s">
        <v>1204</v>
      </c>
      <c r="C120" s="12" t="s">
        <v>1196</v>
      </c>
      <c r="D120" s="28">
        <v>0.5</v>
      </c>
      <c r="E120" s="28">
        <v>0.6</v>
      </c>
      <c r="F120" s="28">
        <f t="shared" si="23"/>
        <v>0.3</v>
      </c>
      <c r="G120" s="10">
        <v>12</v>
      </c>
      <c r="H120" s="15">
        <v>10</v>
      </c>
      <c r="I120" s="10">
        <f t="shared" si="24"/>
        <v>36</v>
      </c>
    </row>
    <row r="121" spans="1:9">
      <c r="A121" s="31" t="s">
        <v>25</v>
      </c>
      <c r="B121" s="11" t="s">
        <v>1205</v>
      </c>
      <c r="C121" s="12" t="s">
        <v>1196</v>
      </c>
      <c r="D121" s="28">
        <v>0.7</v>
      </c>
      <c r="E121" s="28">
        <v>0.6</v>
      </c>
      <c r="F121" s="28">
        <f t="shared" si="23"/>
        <v>0.42</v>
      </c>
      <c r="G121" s="10">
        <v>12</v>
      </c>
      <c r="H121" s="15">
        <v>10</v>
      </c>
      <c r="I121" s="10">
        <f t="shared" si="24"/>
        <v>50.4</v>
      </c>
    </row>
    <row r="122" spans="1:9">
      <c r="A122" s="31" t="s">
        <v>25</v>
      </c>
      <c r="B122" s="11" t="s">
        <v>1206</v>
      </c>
      <c r="C122" s="12" t="s">
        <v>1200</v>
      </c>
      <c r="D122" s="28">
        <v>0.5</v>
      </c>
      <c r="E122" s="28">
        <v>0.3</v>
      </c>
      <c r="F122" s="28">
        <f t="shared" si="23"/>
        <v>0.15</v>
      </c>
      <c r="G122" s="10">
        <v>12</v>
      </c>
      <c r="H122" s="15">
        <v>15</v>
      </c>
      <c r="I122" s="10">
        <f t="shared" si="24"/>
        <v>26.999999999999996</v>
      </c>
    </row>
    <row r="123" spans="1:9">
      <c r="A123" s="31" t="s">
        <v>25</v>
      </c>
      <c r="B123" s="11" t="s">
        <v>1207</v>
      </c>
      <c r="C123" s="12" t="s">
        <v>1201</v>
      </c>
      <c r="D123" s="28">
        <v>0.7</v>
      </c>
      <c r="E123" s="28">
        <v>0.3</v>
      </c>
      <c r="F123" s="28">
        <f t="shared" si="23"/>
        <v>0.21</v>
      </c>
      <c r="G123" s="10">
        <v>12</v>
      </c>
      <c r="H123" s="15">
        <v>18</v>
      </c>
      <c r="I123" s="10">
        <f t="shared" si="24"/>
        <v>45.36</v>
      </c>
    </row>
    <row r="124" spans="1:9">
      <c r="A124" s="31" t="s">
        <v>25</v>
      </c>
      <c r="B124" s="11"/>
      <c r="C124" s="12"/>
      <c r="D124" s="28"/>
      <c r="E124" s="28"/>
      <c r="F124" s="28">
        <f t="shared" si="23"/>
        <v>0</v>
      </c>
      <c r="G124" s="10"/>
      <c r="H124" s="15"/>
      <c r="I124" s="10">
        <f t="shared" si="24"/>
        <v>0</v>
      </c>
    </row>
    <row r="125" spans="1:9">
      <c r="A125" s="31" t="s">
        <v>25</v>
      </c>
      <c r="B125" s="11"/>
      <c r="C125" s="12"/>
      <c r="D125" s="28"/>
      <c r="E125" s="28"/>
      <c r="F125" s="28">
        <f t="shared" si="19"/>
        <v>0</v>
      </c>
      <c r="G125" s="10"/>
      <c r="H125" s="15"/>
      <c r="I125" s="10">
        <f t="shared" si="20"/>
        <v>0</v>
      </c>
    </row>
    <row r="126" spans="1:9">
      <c r="A126" s="31" t="s">
        <v>39</v>
      </c>
      <c r="B126" s="11" t="s">
        <v>1194</v>
      </c>
      <c r="C126" s="12"/>
      <c r="D126" s="28"/>
      <c r="E126" s="28"/>
      <c r="F126" s="28"/>
      <c r="G126" s="10">
        <v>4</v>
      </c>
      <c r="H126" s="15">
        <v>40</v>
      </c>
      <c r="I126" s="10">
        <f t="shared" ref="I126:I128" si="25">SUM(G126*H126)</f>
        <v>160</v>
      </c>
    </row>
    <row r="127" spans="1:9">
      <c r="A127" s="31" t="s">
        <v>39</v>
      </c>
      <c r="B127" s="11"/>
      <c r="C127" s="12"/>
      <c r="D127" s="28"/>
      <c r="E127" s="28"/>
      <c r="F127" s="28"/>
      <c r="G127" s="10"/>
      <c r="H127" s="15"/>
      <c r="I127" s="10">
        <f t="shared" si="25"/>
        <v>0</v>
      </c>
    </row>
    <row r="128" spans="1:9">
      <c r="A128" s="31" t="s">
        <v>39</v>
      </c>
      <c r="B128" s="11"/>
      <c r="C128" s="12"/>
      <c r="D128" s="28"/>
      <c r="E128" s="28"/>
      <c r="F128" s="28"/>
      <c r="G128" s="10"/>
      <c r="H128" s="15"/>
      <c r="I128" s="10">
        <f t="shared" si="25"/>
        <v>0</v>
      </c>
    </row>
    <row r="129" spans="1:10">
      <c r="A129" s="32" t="s">
        <v>28</v>
      </c>
      <c r="B129" s="11" t="s">
        <v>1187</v>
      </c>
      <c r="C129" s="12" t="s">
        <v>1188</v>
      </c>
      <c r="D129" s="28"/>
      <c r="E129" s="28"/>
      <c r="F129" s="28"/>
      <c r="G129" s="10">
        <v>1</v>
      </c>
      <c r="H129" s="15">
        <v>14000</v>
      </c>
      <c r="I129" s="10">
        <f t="shared" ref="I129:I154" si="26">SUM(G129*H129)</f>
        <v>14000</v>
      </c>
      <c r="J129" s="5" t="s">
        <v>1256</v>
      </c>
    </row>
    <row r="130" spans="1:10">
      <c r="A130" s="32" t="s">
        <v>28</v>
      </c>
      <c r="B130" s="11" t="s">
        <v>1259</v>
      </c>
      <c r="C130" s="12"/>
      <c r="D130" s="28"/>
      <c r="E130" s="28"/>
      <c r="F130" s="28"/>
      <c r="G130" s="10">
        <v>1</v>
      </c>
      <c r="H130" s="15">
        <v>3000</v>
      </c>
      <c r="I130" s="10">
        <f t="shared" si="26"/>
        <v>3000</v>
      </c>
      <c r="J130" s="5" t="s">
        <v>1260</v>
      </c>
    </row>
    <row r="131" spans="1:10">
      <c r="A131" s="32" t="s">
        <v>28</v>
      </c>
      <c r="B131" s="11" t="s">
        <v>1189</v>
      </c>
      <c r="C131" s="12" t="s">
        <v>1190</v>
      </c>
      <c r="D131" s="28">
        <v>3</v>
      </c>
      <c r="E131" s="28">
        <v>1.83</v>
      </c>
      <c r="F131" s="28"/>
      <c r="G131" s="10">
        <v>1</v>
      </c>
      <c r="H131" s="15">
        <v>195</v>
      </c>
      <c r="I131" s="10">
        <f t="shared" si="26"/>
        <v>195</v>
      </c>
    </row>
    <row r="132" spans="1:10">
      <c r="A132" s="32" t="s">
        <v>28</v>
      </c>
      <c r="B132" s="11" t="s">
        <v>1191</v>
      </c>
      <c r="C132" s="12"/>
      <c r="D132" s="28"/>
      <c r="E132" s="28"/>
      <c r="F132" s="28"/>
      <c r="G132" s="10">
        <v>2</v>
      </c>
      <c r="H132" s="15">
        <v>50</v>
      </c>
      <c r="I132" s="10">
        <f t="shared" ref="I132:I134" si="27">SUM(G132*H132)</f>
        <v>100</v>
      </c>
    </row>
    <row r="133" spans="1:10">
      <c r="A133" s="32" t="s">
        <v>28</v>
      </c>
      <c r="B133" s="11" t="s">
        <v>1192</v>
      </c>
      <c r="C133" s="12" t="s">
        <v>1193</v>
      </c>
      <c r="D133" s="28"/>
      <c r="E133" s="28"/>
      <c r="F133" s="28"/>
      <c r="G133" s="10">
        <v>1</v>
      </c>
      <c r="H133" s="15">
        <v>2000</v>
      </c>
      <c r="I133" s="10">
        <f t="shared" si="27"/>
        <v>2000</v>
      </c>
      <c r="J133" s="5" t="s">
        <v>1258</v>
      </c>
    </row>
    <row r="134" spans="1:10">
      <c r="A134" s="32" t="s">
        <v>28</v>
      </c>
      <c r="B134" s="11" t="s">
        <v>1186</v>
      </c>
      <c r="C134" s="12"/>
      <c r="D134" s="28"/>
      <c r="E134" s="28"/>
      <c r="F134" s="28"/>
      <c r="G134" s="10">
        <v>4</v>
      </c>
      <c r="H134" s="15">
        <v>100</v>
      </c>
      <c r="I134" s="10">
        <f t="shared" si="27"/>
        <v>400</v>
      </c>
    </row>
    <row r="135" spans="1:10">
      <c r="A135" s="32" t="s">
        <v>28</v>
      </c>
      <c r="B135" s="11" t="s">
        <v>1197</v>
      </c>
      <c r="C135" s="12"/>
      <c r="D135" s="28"/>
      <c r="E135" s="28"/>
      <c r="F135" s="28"/>
      <c r="G135" s="10">
        <v>1</v>
      </c>
      <c r="H135" s="15">
        <v>1000</v>
      </c>
      <c r="I135" s="10">
        <f t="shared" si="26"/>
        <v>1000</v>
      </c>
    </row>
    <row r="136" spans="1:10">
      <c r="A136" t="s">
        <v>26</v>
      </c>
      <c r="B136" s="11"/>
      <c r="C136" s="12"/>
      <c r="D136" s="28"/>
      <c r="E136" s="28"/>
      <c r="F136" s="28"/>
      <c r="G136" s="33">
        <v>0.1</v>
      </c>
      <c r="H136" s="15">
        <f>SUM(I129:I135)</f>
        <v>20695</v>
      </c>
      <c r="I136" s="10">
        <f t="shared" si="26"/>
        <v>2069.5</v>
      </c>
    </row>
    <row r="137" spans="1:10">
      <c r="B137" s="11" t="s">
        <v>27</v>
      </c>
      <c r="C137" s="12"/>
      <c r="D137" s="28"/>
      <c r="E137" s="28"/>
      <c r="F137" s="28"/>
      <c r="G137" s="10">
        <v>1</v>
      </c>
      <c r="H137" s="15">
        <v>150</v>
      </c>
      <c r="I137" s="10">
        <f t="shared" si="26"/>
        <v>150</v>
      </c>
    </row>
    <row r="138" spans="1:10">
      <c r="B138" s="11" t="s">
        <v>13</v>
      </c>
      <c r="C138" s="12" t="s">
        <v>14</v>
      </c>
      <c r="D138" s="28" t="s">
        <v>29</v>
      </c>
      <c r="E138" s="28"/>
      <c r="F138" s="28">
        <f>SUM(G105:G107)</f>
        <v>0</v>
      </c>
      <c r="G138" s="34">
        <f>SUM(F138)/20</f>
        <v>0</v>
      </c>
      <c r="H138" s="23"/>
      <c r="I138" s="10">
        <f t="shared" si="26"/>
        <v>0</v>
      </c>
    </row>
    <row r="139" spans="1:10">
      <c r="B139" s="11" t="s">
        <v>13</v>
      </c>
      <c r="C139" s="12" t="s">
        <v>14</v>
      </c>
      <c r="D139" s="28" t="s">
        <v>30</v>
      </c>
      <c r="E139" s="28"/>
      <c r="F139" s="28">
        <f>SUM(G108:G125)</f>
        <v>70</v>
      </c>
      <c r="G139" s="34">
        <f>SUM(F139)/10</f>
        <v>7</v>
      </c>
      <c r="H139" s="23"/>
      <c r="I139" s="10">
        <f t="shared" si="26"/>
        <v>0</v>
      </c>
    </row>
    <row r="140" spans="1:10">
      <c r="B140" s="11" t="s">
        <v>13</v>
      </c>
      <c r="C140" s="12" t="s">
        <v>14</v>
      </c>
      <c r="D140" s="28" t="s">
        <v>60</v>
      </c>
      <c r="E140" s="28"/>
      <c r="F140" s="72"/>
      <c r="G140" s="34">
        <f>SUM(F140)*0.25</f>
        <v>0</v>
      </c>
      <c r="H140" s="23"/>
      <c r="I140" s="10">
        <f t="shared" si="26"/>
        <v>0</v>
      </c>
    </row>
    <row r="141" spans="1:10">
      <c r="B141" s="11" t="s">
        <v>13</v>
      </c>
      <c r="C141" s="12" t="s">
        <v>14</v>
      </c>
      <c r="D141" s="28" t="s">
        <v>247</v>
      </c>
      <c r="E141" s="28"/>
      <c r="F141" s="28"/>
      <c r="G141" s="34">
        <v>8</v>
      </c>
      <c r="H141" s="23"/>
      <c r="I141" s="10">
        <f t="shared" si="26"/>
        <v>0</v>
      </c>
    </row>
    <row r="142" spans="1:10">
      <c r="B142" s="11" t="s">
        <v>13</v>
      </c>
      <c r="C142" s="12" t="s">
        <v>15</v>
      </c>
      <c r="D142" s="28" t="s">
        <v>1208</v>
      </c>
      <c r="E142" s="28"/>
      <c r="F142" s="28">
        <v>32</v>
      </c>
      <c r="G142" s="34">
        <f>SUM(F142)*3</f>
        <v>96</v>
      </c>
      <c r="H142" s="23"/>
      <c r="I142" s="10">
        <f t="shared" si="26"/>
        <v>0</v>
      </c>
    </row>
    <row r="143" spans="1:10">
      <c r="B143" s="11" t="s">
        <v>13</v>
      </c>
      <c r="C143" s="12" t="s">
        <v>15</v>
      </c>
      <c r="D143" s="28" t="s">
        <v>1195</v>
      </c>
      <c r="E143" s="28"/>
      <c r="F143" s="28"/>
      <c r="G143" s="34">
        <v>24</v>
      </c>
      <c r="H143" s="23"/>
      <c r="I143" s="10">
        <f t="shared" si="26"/>
        <v>0</v>
      </c>
    </row>
    <row r="144" spans="1:10">
      <c r="B144" s="11" t="s">
        <v>13</v>
      </c>
      <c r="C144" s="12" t="s">
        <v>15</v>
      </c>
      <c r="D144" s="28" t="s">
        <v>1189</v>
      </c>
      <c r="E144" s="28"/>
      <c r="F144" s="28"/>
      <c r="G144" s="34">
        <v>40</v>
      </c>
      <c r="H144" s="23"/>
      <c r="I144" s="10">
        <f t="shared" ref="I144:I145" si="28">SUM(G144*H144)</f>
        <v>0</v>
      </c>
    </row>
    <row r="145" spans="1:13">
      <c r="B145" s="11" t="s">
        <v>13</v>
      </c>
      <c r="C145" s="12" t="s">
        <v>15</v>
      </c>
      <c r="D145" s="28" t="s">
        <v>1209</v>
      </c>
      <c r="E145" s="28"/>
      <c r="F145" s="28"/>
      <c r="G145" s="34">
        <v>40</v>
      </c>
      <c r="H145" s="23"/>
      <c r="I145" s="10">
        <f t="shared" si="28"/>
        <v>0</v>
      </c>
    </row>
    <row r="146" spans="1:13">
      <c r="B146" s="11" t="s">
        <v>13</v>
      </c>
      <c r="C146" s="12" t="s">
        <v>15</v>
      </c>
      <c r="D146" s="28" t="s">
        <v>1210</v>
      </c>
      <c r="E146" s="28"/>
      <c r="F146" s="28"/>
      <c r="G146" s="34">
        <v>32</v>
      </c>
      <c r="H146" s="23"/>
      <c r="I146" s="10">
        <f t="shared" ref="I146" si="29">SUM(G146*H146)</f>
        <v>0</v>
      </c>
    </row>
    <row r="147" spans="1:13">
      <c r="B147" s="11" t="s">
        <v>13</v>
      </c>
      <c r="C147" s="12" t="s">
        <v>15</v>
      </c>
      <c r="D147" s="28" t="s">
        <v>1328</v>
      </c>
      <c r="E147" s="28"/>
      <c r="F147" s="28"/>
      <c r="G147" s="34">
        <v>24</v>
      </c>
      <c r="H147" s="23"/>
      <c r="I147" s="10">
        <f t="shared" si="26"/>
        <v>0</v>
      </c>
    </row>
    <row r="148" spans="1:13">
      <c r="B148" s="11" t="s">
        <v>13</v>
      </c>
      <c r="C148" s="12" t="s">
        <v>16</v>
      </c>
      <c r="D148" s="28"/>
      <c r="E148" s="28"/>
      <c r="F148" s="28"/>
      <c r="G148" s="34"/>
      <c r="H148" s="23"/>
      <c r="I148" s="10">
        <f t="shared" si="26"/>
        <v>0</v>
      </c>
    </row>
    <row r="149" spans="1:13">
      <c r="B149" s="11" t="s">
        <v>13</v>
      </c>
      <c r="C149" s="12" t="s">
        <v>16</v>
      </c>
      <c r="D149" s="28"/>
      <c r="E149" s="28"/>
      <c r="F149" s="28"/>
      <c r="G149" s="34"/>
      <c r="H149" s="23"/>
      <c r="I149" s="10">
        <f t="shared" si="26"/>
        <v>0</v>
      </c>
    </row>
    <row r="150" spans="1:13">
      <c r="B150" s="11" t="s">
        <v>21</v>
      </c>
      <c r="C150" s="12" t="s">
        <v>14</v>
      </c>
      <c r="D150" s="28"/>
      <c r="E150" s="28"/>
      <c r="F150" s="28"/>
      <c r="G150" s="22">
        <f>SUM(G138:G141)</f>
        <v>15</v>
      </c>
      <c r="H150" s="15">
        <v>37.42</v>
      </c>
      <c r="I150" s="10">
        <f t="shared" si="26"/>
        <v>561.30000000000007</v>
      </c>
      <c r="K150" s="5">
        <f>SUM(G150)*I103</f>
        <v>15</v>
      </c>
    </row>
    <row r="151" spans="1:13">
      <c r="B151" s="11" t="s">
        <v>21</v>
      </c>
      <c r="C151" s="12" t="s">
        <v>15</v>
      </c>
      <c r="D151" s="28"/>
      <c r="E151" s="28"/>
      <c r="F151" s="28"/>
      <c r="G151" s="22">
        <f>SUM(G142:G147)</f>
        <v>256</v>
      </c>
      <c r="H151" s="15">
        <v>37.42</v>
      </c>
      <c r="I151" s="10">
        <f t="shared" si="26"/>
        <v>9579.52</v>
      </c>
      <c r="L151" s="5">
        <f>SUM(G151)*I103</f>
        <v>256</v>
      </c>
    </row>
    <row r="152" spans="1:13">
      <c r="B152" s="11" t="s">
        <v>21</v>
      </c>
      <c r="C152" s="12" t="s">
        <v>16</v>
      </c>
      <c r="D152" s="28"/>
      <c r="E152" s="28"/>
      <c r="F152" s="28"/>
      <c r="G152" s="22">
        <f>SUM(G148:G149)</f>
        <v>0</v>
      </c>
      <c r="H152" s="15">
        <v>37.42</v>
      </c>
      <c r="I152" s="10">
        <f t="shared" si="26"/>
        <v>0</v>
      </c>
      <c r="M152" s="5">
        <f>SUM(G152)*I103</f>
        <v>0</v>
      </c>
    </row>
    <row r="153" spans="1:13">
      <c r="B153" s="11" t="s">
        <v>13</v>
      </c>
      <c r="C153" s="12" t="s">
        <v>17</v>
      </c>
      <c r="D153" s="28"/>
      <c r="E153" s="28"/>
      <c r="F153" s="28"/>
      <c r="G153" s="34">
        <v>8</v>
      </c>
      <c r="H153" s="15">
        <v>37.42</v>
      </c>
      <c r="I153" s="10">
        <f t="shared" si="26"/>
        <v>299.36</v>
      </c>
      <c r="L153" s="5">
        <f>SUM(G153)*I103</f>
        <v>8</v>
      </c>
    </row>
    <row r="154" spans="1:13">
      <c r="B154" s="11" t="s">
        <v>12</v>
      </c>
      <c r="C154" s="12"/>
      <c r="D154" s="28"/>
      <c r="E154" s="28"/>
      <c r="F154" s="28"/>
      <c r="G154" s="10"/>
      <c r="H154" s="15">
        <v>37.42</v>
      </c>
      <c r="I154" s="10">
        <f t="shared" si="26"/>
        <v>0</v>
      </c>
    </row>
    <row r="155" spans="1:13">
      <c r="B155" s="11" t="s">
        <v>11</v>
      </c>
      <c r="C155" s="12"/>
      <c r="D155" s="28"/>
      <c r="E155" s="28"/>
      <c r="F155" s="28"/>
      <c r="G155" s="10">
        <v>1</v>
      </c>
      <c r="H155" s="15">
        <f>SUM(I105:I154)*0.01</f>
        <v>339.38007199999998</v>
      </c>
      <c r="I155" s="10">
        <f>SUM(G155*H155)</f>
        <v>339.38007199999998</v>
      </c>
    </row>
    <row r="156" spans="1:13" s="2" customFormat="1">
      <c r="B156" s="8" t="s">
        <v>10</v>
      </c>
      <c r="D156" s="27"/>
      <c r="E156" s="27"/>
      <c r="F156" s="27"/>
      <c r="G156" s="6">
        <f>SUM(G150:G153)</f>
        <v>279</v>
      </c>
      <c r="H156" s="14"/>
      <c r="I156" s="6">
        <f>SUM(I105:I155)</f>
        <v>34277.387272</v>
      </c>
      <c r="J156" s="6">
        <f>SUM(I156)*I103</f>
        <v>34277.387272</v>
      </c>
      <c r="K156" s="6">
        <f>SUM(K150:K155)</f>
        <v>15</v>
      </c>
      <c r="L156" s="6">
        <f t="shared" ref="L156" si="30">SUM(L150:L155)</f>
        <v>264</v>
      </c>
      <c r="M156" s="6">
        <f t="shared" ref="M156" si="31">SUM(M150:M155)</f>
        <v>0</v>
      </c>
    </row>
    <row r="157" spans="1:13" ht="15.6">
      <c r="A157" s="3" t="s">
        <v>9</v>
      </c>
      <c r="B157" s="70" t="str">
        <f>'JMS SHEDULE OF WORKS'!D7</f>
        <v>Male WC WF-01 wall panels</v>
      </c>
      <c r="D157" s="26">
        <v>1.3</v>
      </c>
      <c r="E157" s="26">
        <v>1.4</v>
      </c>
      <c r="F157" s="71" t="str">
        <f>'JMS SHEDULE OF WORKS'!J7</f>
        <v>WC-11</v>
      </c>
      <c r="H157" s="13" t="s">
        <v>22</v>
      </c>
      <c r="I157" s="24">
        <f>'JMS SHEDULE OF WORKS'!G7</f>
        <v>2</v>
      </c>
    </row>
    <row r="158" spans="1:13" s="2" customFormat="1">
      <c r="A158" s="69" t="str">
        <f>'JMS SHEDULE OF WORKS'!A7</f>
        <v>6881/5</v>
      </c>
      <c r="B158" s="8" t="s">
        <v>3</v>
      </c>
      <c r="C158" s="2" t="s">
        <v>4</v>
      </c>
      <c r="D158" s="27" t="s">
        <v>5</v>
      </c>
      <c r="E158" s="27" t="s">
        <v>5</v>
      </c>
      <c r="F158" s="27" t="s">
        <v>23</v>
      </c>
      <c r="G158" s="6" t="s">
        <v>6</v>
      </c>
      <c r="H158" s="14" t="s">
        <v>7</v>
      </c>
      <c r="I158" s="6" t="s">
        <v>8</v>
      </c>
      <c r="J158" s="6"/>
      <c r="K158" s="6" t="s">
        <v>18</v>
      </c>
      <c r="L158" s="6" t="s">
        <v>19</v>
      </c>
      <c r="M158" s="6" t="s">
        <v>20</v>
      </c>
    </row>
    <row r="159" spans="1:13">
      <c r="A159" s="30" t="s">
        <v>24</v>
      </c>
      <c r="B159" s="11" t="s">
        <v>1211</v>
      </c>
      <c r="C159" s="12" t="s">
        <v>246</v>
      </c>
      <c r="D159" s="28">
        <v>0.1</v>
      </c>
      <c r="E159" s="28">
        <v>3.7999999999999999E-2</v>
      </c>
      <c r="F159" s="28">
        <f t="shared" ref="F159:F164" si="32">SUM(D159*E159)</f>
        <v>3.8E-3</v>
      </c>
      <c r="G159" s="10">
        <v>25.2</v>
      </c>
      <c r="H159" s="15">
        <v>5306</v>
      </c>
      <c r="I159" s="10">
        <f t="shared" ref="I159:I164" si="33">SUM(F159*G159)*H159</f>
        <v>508.10255999999998</v>
      </c>
    </row>
    <row r="160" spans="1:13">
      <c r="A160" s="30" t="s">
        <v>24</v>
      </c>
      <c r="B160" s="11" t="s">
        <v>1212</v>
      </c>
      <c r="C160" s="12" t="s">
        <v>1213</v>
      </c>
      <c r="D160" s="28">
        <v>6.3E-2</v>
      </c>
      <c r="E160" s="28">
        <v>3.2000000000000001E-2</v>
      </c>
      <c r="F160" s="28">
        <f t="shared" si="32"/>
        <v>2.016E-3</v>
      </c>
      <c r="G160" s="10">
        <f>SUM(D157+D157+E157+E157)</f>
        <v>5.4</v>
      </c>
      <c r="H160" s="15">
        <v>550</v>
      </c>
      <c r="I160" s="10">
        <f t="shared" si="33"/>
        <v>5.9875200000000008</v>
      </c>
    </row>
    <row r="161" spans="1:9">
      <c r="A161" s="30" t="s">
        <v>24</v>
      </c>
      <c r="B161" s="11" t="s">
        <v>1214</v>
      </c>
      <c r="C161" s="12" t="s">
        <v>246</v>
      </c>
      <c r="D161" s="28">
        <v>6.3E-2</v>
      </c>
      <c r="E161" s="28">
        <v>2.5000000000000001E-2</v>
      </c>
      <c r="F161" s="28">
        <f t="shared" si="32"/>
        <v>1.575E-3</v>
      </c>
      <c r="G161" s="10">
        <f>SUM(D157+D157+E157+E157)</f>
        <v>5.4</v>
      </c>
      <c r="H161" s="15">
        <v>4566</v>
      </c>
      <c r="I161" s="10">
        <f t="shared" si="33"/>
        <v>38.833829999999999</v>
      </c>
    </row>
    <row r="162" spans="1:9">
      <c r="A162" s="31" t="s">
        <v>25</v>
      </c>
      <c r="B162" s="11"/>
      <c r="C162" s="12"/>
      <c r="D162" s="28"/>
      <c r="E162" s="28"/>
      <c r="F162" s="28">
        <f t="shared" si="32"/>
        <v>0</v>
      </c>
      <c r="G162" s="10"/>
      <c r="H162" s="15"/>
      <c r="I162" s="10">
        <f t="shared" si="33"/>
        <v>0</v>
      </c>
    </row>
    <row r="163" spans="1:9">
      <c r="A163" s="31" t="s">
        <v>25</v>
      </c>
      <c r="B163" s="11"/>
      <c r="C163" s="12"/>
      <c r="D163" s="28"/>
      <c r="E163" s="28"/>
      <c r="F163" s="28">
        <f t="shared" si="32"/>
        <v>0</v>
      </c>
      <c r="G163" s="10"/>
      <c r="H163" s="15"/>
      <c r="I163" s="10">
        <f t="shared" si="33"/>
        <v>0</v>
      </c>
    </row>
    <row r="164" spans="1:9">
      <c r="A164" s="31" t="s">
        <v>25</v>
      </c>
      <c r="B164" s="11"/>
      <c r="C164" s="12"/>
      <c r="D164" s="28"/>
      <c r="E164" s="28"/>
      <c r="F164" s="28">
        <f t="shared" si="32"/>
        <v>0</v>
      </c>
      <c r="G164" s="10"/>
      <c r="H164" s="15"/>
      <c r="I164" s="10">
        <f t="shared" si="33"/>
        <v>0</v>
      </c>
    </row>
    <row r="165" spans="1:9">
      <c r="A165" s="31" t="s">
        <v>39</v>
      </c>
      <c r="B165" s="11"/>
      <c r="C165" s="12"/>
      <c r="D165" s="28"/>
      <c r="E165" s="28"/>
      <c r="F165" s="28"/>
      <c r="G165" s="10"/>
      <c r="H165" s="15"/>
      <c r="I165" s="10">
        <f t="shared" ref="I165:I167" si="34">SUM(G165*H165)</f>
        <v>0</v>
      </c>
    </row>
    <row r="166" spans="1:9">
      <c r="A166" s="31" t="s">
        <v>39</v>
      </c>
      <c r="B166" s="11"/>
      <c r="C166" s="12"/>
      <c r="D166" s="28"/>
      <c r="E166" s="28"/>
      <c r="F166" s="28"/>
      <c r="G166" s="10"/>
      <c r="H166" s="15"/>
      <c r="I166" s="10">
        <f t="shared" si="34"/>
        <v>0</v>
      </c>
    </row>
    <row r="167" spans="1:9">
      <c r="A167" s="31" t="s">
        <v>39</v>
      </c>
      <c r="B167" s="11"/>
      <c r="C167" s="12"/>
      <c r="D167" s="28"/>
      <c r="E167" s="28"/>
      <c r="F167" s="28"/>
      <c r="G167" s="10"/>
      <c r="H167" s="15"/>
      <c r="I167" s="10">
        <f t="shared" si="34"/>
        <v>0</v>
      </c>
    </row>
    <row r="168" spans="1:9">
      <c r="A168" s="32" t="s">
        <v>28</v>
      </c>
      <c r="B168" s="11"/>
      <c r="C168" s="12"/>
      <c r="D168" s="28"/>
      <c r="E168" s="28"/>
      <c r="F168" s="28"/>
      <c r="G168" s="10"/>
      <c r="H168" s="15"/>
      <c r="I168" s="10">
        <f t="shared" ref="I168:I187" si="35">SUM(G168*H168)</f>
        <v>0</v>
      </c>
    </row>
    <row r="169" spans="1:9">
      <c r="A169" s="32" t="s">
        <v>28</v>
      </c>
      <c r="B169" s="11"/>
      <c r="C169" s="12"/>
      <c r="D169" s="28"/>
      <c r="E169" s="28"/>
      <c r="F169" s="28"/>
      <c r="G169" s="10"/>
      <c r="H169" s="15"/>
      <c r="I169" s="10">
        <f t="shared" si="35"/>
        <v>0</v>
      </c>
    </row>
    <row r="170" spans="1:9">
      <c r="A170" s="32" t="s">
        <v>28</v>
      </c>
      <c r="B170" s="11"/>
      <c r="C170" s="12"/>
      <c r="D170" s="28"/>
      <c r="E170" s="28"/>
      <c r="F170" s="28"/>
      <c r="G170" s="10"/>
      <c r="H170" s="15"/>
      <c r="I170" s="10">
        <f t="shared" si="35"/>
        <v>0</v>
      </c>
    </row>
    <row r="171" spans="1:9">
      <c r="A171" t="s">
        <v>26</v>
      </c>
      <c r="B171" s="11"/>
      <c r="C171" s="12"/>
      <c r="D171" s="28"/>
      <c r="E171" s="28"/>
      <c r="F171" s="28"/>
      <c r="G171" s="33">
        <v>0.1</v>
      </c>
      <c r="H171" s="15">
        <f>SUM(I168:I170)</f>
        <v>0</v>
      </c>
      <c r="I171" s="10">
        <f t="shared" si="35"/>
        <v>0</v>
      </c>
    </row>
    <row r="172" spans="1:9">
      <c r="B172" s="11" t="s">
        <v>27</v>
      </c>
      <c r="C172" s="12"/>
      <c r="D172" s="28"/>
      <c r="E172" s="28"/>
      <c r="F172" s="28"/>
      <c r="G172" s="10">
        <f>SUM(D157)*E157</f>
        <v>1.8199999999999998</v>
      </c>
      <c r="H172" s="15">
        <v>12</v>
      </c>
      <c r="I172" s="10">
        <f t="shared" si="35"/>
        <v>21.839999999999996</v>
      </c>
    </row>
    <row r="173" spans="1:9">
      <c r="B173" s="11" t="s">
        <v>13</v>
      </c>
      <c r="C173" s="12" t="s">
        <v>14</v>
      </c>
      <c r="D173" s="28" t="s">
        <v>29</v>
      </c>
      <c r="E173" s="28"/>
      <c r="F173" s="28">
        <f>SUM(G159:G161)</f>
        <v>36</v>
      </c>
      <c r="G173" s="34">
        <f>SUM(F173)/20</f>
        <v>1.8</v>
      </c>
      <c r="H173" s="23"/>
      <c r="I173" s="10">
        <f t="shared" si="35"/>
        <v>0</v>
      </c>
    </row>
    <row r="174" spans="1:9">
      <c r="B174" s="11" t="s">
        <v>13</v>
      </c>
      <c r="C174" s="12" t="s">
        <v>14</v>
      </c>
      <c r="D174" s="28" t="s">
        <v>30</v>
      </c>
      <c r="E174" s="28"/>
      <c r="F174" s="28">
        <f>SUM(G162:G164)</f>
        <v>0</v>
      </c>
      <c r="G174" s="34">
        <f>SUM(F174)/10</f>
        <v>0</v>
      </c>
      <c r="H174" s="23"/>
      <c r="I174" s="10">
        <f t="shared" si="35"/>
        <v>0</v>
      </c>
    </row>
    <row r="175" spans="1:9">
      <c r="B175" s="11" t="s">
        <v>13</v>
      </c>
      <c r="C175" s="12" t="s">
        <v>14</v>
      </c>
      <c r="D175" s="28" t="s">
        <v>60</v>
      </c>
      <c r="E175" s="28"/>
      <c r="F175" s="72"/>
      <c r="G175" s="34">
        <f>SUM(F175)*0.25</f>
        <v>0</v>
      </c>
      <c r="H175" s="23"/>
      <c r="I175" s="10">
        <f t="shared" si="35"/>
        <v>0</v>
      </c>
    </row>
    <row r="176" spans="1:9">
      <c r="B176" s="11" t="s">
        <v>13</v>
      </c>
      <c r="C176" s="12" t="s">
        <v>14</v>
      </c>
      <c r="D176" s="28" t="s">
        <v>1215</v>
      </c>
      <c r="E176" s="28"/>
      <c r="F176" s="28"/>
      <c r="G176" s="34">
        <v>1</v>
      </c>
      <c r="H176" s="23"/>
      <c r="I176" s="10">
        <f t="shared" ref="I176" si="36">SUM(G176*H176)</f>
        <v>0</v>
      </c>
    </row>
    <row r="177" spans="1:13">
      <c r="B177" s="11" t="s">
        <v>13</v>
      </c>
      <c r="C177" s="12" t="s">
        <v>14</v>
      </c>
      <c r="D177" s="28" t="s">
        <v>247</v>
      </c>
      <c r="E177" s="28"/>
      <c r="F177" s="28"/>
      <c r="G177" s="34">
        <f>SUM(G173)*2</f>
        <v>3.6</v>
      </c>
      <c r="H177" s="23"/>
      <c r="I177" s="10">
        <f t="shared" si="35"/>
        <v>0</v>
      </c>
    </row>
    <row r="178" spans="1:13">
      <c r="B178" s="11" t="s">
        <v>13</v>
      </c>
      <c r="C178" s="12" t="s">
        <v>15</v>
      </c>
      <c r="D178" s="28" t="s">
        <v>1212</v>
      </c>
      <c r="E178" s="28"/>
      <c r="F178" s="28"/>
      <c r="G178" s="34">
        <v>2</v>
      </c>
      <c r="H178" s="23"/>
      <c r="I178" s="10">
        <f t="shared" si="35"/>
        <v>0</v>
      </c>
    </row>
    <row r="179" spans="1:13">
      <c r="B179" s="11" t="s">
        <v>13</v>
      </c>
      <c r="C179" s="12" t="s">
        <v>15</v>
      </c>
      <c r="D179" s="28" t="s">
        <v>1216</v>
      </c>
      <c r="E179" s="28"/>
      <c r="F179" s="28">
        <v>0.5</v>
      </c>
      <c r="G179" s="34">
        <f>SUM(F179)*18</f>
        <v>9</v>
      </c>
      <c r="H179" s="23"/>
      <c r="I179" s="10">
        <f t="shared" si="35"/>
        <v>0</v>
      </c>
    </row>
    <row r="180" spans="1:13">
      <c r="B180" s="11" t="s">
        <v>13</v>
      </c>
      <c r="C180" s="12" t="s">
        <v>15</v>
      </c>
      <c r="D180" s="28" t="s">
        <v>1217</v>
      </c>
      <c r="E180" s="28"/>
      <c r="F180" s="28"/>
      <c r="G180" s="34">
        <v>2</v>
      </c>
      <c r="H180" s="23"/>
      <c r="I180" s="10">
        <f t="shared" si="35"/>
        <v>0</v>
      </c>
    </row>
    <row r="181" spans="1:13">
      <c r="B181" s="11" t="s">
        <v>13</v>
      </c>
      <c r="C181" s="12" t="s">
        <v>16</v>
      </c>
      <c r="D181" s="28"/>
      <c r="E181" s="28"/>
      <c r="F181" s="28"/>
      <c r="G181" s="34">
        <f>SUM(G172)*1.5</f>
        <v>2.7299999999999995</v>
      </c>
      <c r="H181" s="23"/>
      <c r="I181" s="10">
        <f t="shared" si="35"/>
        <v>0</v>
      </c>
    </row>
    <row r="182" spans="1:13">
      <c r="B182" s="11" t="s">
        <v>13</v>
      </c>
      <c r="C182" s="12" t="s">
        <v>16</v>
      </c>
      <c r="D182" s="28"/>
      <c r="E182" s="28"/>
      <c r="F182" s="28"/>
      <c r="G182" s="34"/>
      <c r="H182" s="23"/>
      <c r="I182" s="10">
        <f t="shared" si="35"/>
        <v>0</v>
      </c>
    </row>
    <row r="183" spans="1:13">
      <c r="B183" s="11" t="s">
        <v>21</v>
      </c>
      <c r="C183" s="12" t="s">
        <v>14</v>
      </c>
      <c r="D183" s="28"/>
      <c r="E183" s="28"/>
      <c r="F183" s="28"/>
      <c r="G183" s="22">
        <f>SUM(G173:G177)</f>
        <v>6.4</v>
      </c>
      <c r="H183" s="15">
        <v>37.42</v>
      </c>
      <c r="I183" s="10">
        <f t="shared" si="35"/>
        <v>239.48800000000003</v>
      </c>
      <c r="K183" s="5">
        <f>SUM(G183)*I157</f>
        <v>12.8</v>
      </c>
    </row>
    <row r="184" spans="1:13">
      <c r="B184" s="11" t="s">
        <v>21</v>
      </c>
      <c r="C184" s="12" t="s">
        <v>15</v>
      </c>
      <c r="D184" s="28"/>
      <c r="E184" s="28"/>
      <c r="F184" s="28"/>
      <c r="G184" s="22">
        <f>SUM(G178:G180)</f>
        <v>13</v>
      </c>
      <c r="H184" s="15">
        <v>37.42</v>
      </c>
      <c r="I184" s="10">
        <f t="shared" si="35"/>
        <v>486.46000000000004</v>
      </c>
      <c r="L184" s="5">
        <f>SUM(G184)*I157</f>
        <v>26</v>
      </c>
    </row>
    <row r="185" spans="1:13">
      <c r="B185" s="11" t="s">
        <v>21</v>
      </c>
      <c r="C185" s="12" t="s">
        <v>16</v>
      </c>
      <c r="D185" s="28"/>
      <c r="E185" s="28"/>
      <c r="F185" s="28"/>
      <c r="G185" s="22">
        <f>SUM(G181:G182)</f>
        <v>2.7299999999999995</v>
      </c>
      <c r="H185" s="15">
        <v>37.42</v>
      </c>
      <c r="I185" s="10">
        <f t="shared" si="35"/>
        <v>102.15659999999998</v>
      </c>
      <c r="M185" s="5">
        <f>SUM(G185)*I157</f>
        <v>5.4599999999999991</v>
      </c>
    </row>
    <row r="186" spans="1:13">
      <c r="B186" s="11" t="s">
        <v>13</v>
      </c>
      <c r="C186" s="12" t="s">
        <v>17</v>
      </c>
      <c r="D186" s="28"/>
      <c r="E186" s="28"/>
      <c r="F186" s="28"/>
      <c r="G186" s="34">
        <v>1</v>
      </c>
      <c r="H186" s="15">
        <v>37.42</v>
      </c>
      <c r="I186" s="10">
        <f t="shared" si="35"/>
        <v>37.42</v>
      </c>
      <c r="L186" s="5">
        <f>SUM(G186)*I157</f>
        <v>2</v>
      </c>
    </row>
    <row r="187" spans="1:13">
      <c r="B187" s="11" t="s">
        <v>12</v>
      </c>
      <c r="C187" s="12"/>
      <c r="D187" s="28"/>
      <c r="E187" s="28"/>
      <c r="F187" s="28"/>
      <c r="G187" s="10"/>
      <c r="H187" s="15">
        <v>37.42</v>
      </c>
      <c r="I187" s="10">
        <f t="shared" si="35"/>
        <v>0</v>
      </c>
    </row>
    <row r="188" spans="1:13">
      <c r="B188" s="11" t="s">
        <v>11</v>
      </c>
      <c r="C188" s="12"/>
      <c r="D188" s="28"/>
      <c r="E188" s="28"/>
      <c r="F188" s="28"/>
      <c r="G188" s="10">
        <v>1</v>
      </c>
      <c r="H188" s="15">
        <f>SUM(I159:I187)*0.01</f>
        <v>14.402885100000001</v>
      </c>
      <c r="I188" s="10">
        <f>SUM(G188*H188)</f>
        <v>14.402885100000001</v>
      </c>
    </row>
    <row r="189" spans="1:13" s="2" customFormat="1">
      <c r="B189" s="8" t="s">
        <v>10</v>
      </c>
      <c r="D189" s="27"/>
      <c r="E189" s="27"/>
      <c r="F189" s="27"/>
      <c r="G189" s="6">
        <f>SUM(G183:G186)</f>
        <v>23.13</v>
      </c>
      <c r="H189" s="14"/>
      <c r="I189" s="6">
        <f>SUM(I159:I188)</f>
        <v>1454.6913951000001</v>
      </c>
      <c r="J189" s="6">
        <f>SUM(I189)*I157</f>
        <v>2909.3827902000003</v>
      </c>
      <c r="K189" s="6">
        <f>SUM(K183:K188)</f>
        <v>12.8</v>
      </c>
      <c r="L189" s="6">
        <f t="shared" ref="L189" si="37">SUM(L183:L188)</f>
        <v>28</v>
      </c>
      <c r="M189" s="6">
        <f t="shared" ref="M189" si="38">SUM(M183:M188)</f>
        <v>5.4599999999999991</v>
      </c>
    </row>
    <row r="190" spans="1:13" ht="15.6">
      <c r="A190" s="3" t="s">
        <v>9</v>
      </c>
      <c r="B190" s="70" t="str">
        <f>'JMS SHEDULE OF WORKS'!D8</f>
        <v>Male WC WF-01 wall panels</v>
      </c>
      <c r="D190" s="26">
        <v>0.85</v>
      </c>
      <c r="E190" s="26">
        <v>1.4</v>
      </c>
      <c r="F190" s="71" t="str">
        <f>'JMS SHEDULE OF WORKS'!J8</f>
        <v>WC-02</v>
      </c>
      <c r="H190" s="13" t="s">
        <v>22</v>
      </c>
      <c r="I190" s="24">
        <f>'JMS SHEDULE OF WORKS'!G8</f>
        <v>30</v>
      </c>
    </row>
    <row r="191" spans="1:13" s="2" customFormat="1">
      <c r="A191" s="69" t="str">
        <f>'JMS SHEDULE OF WORKS'!A8</f>
        <v>6881/6</v>
      </c>
      <c r="B191" s="8" t="s">
        <v>3</v>
      </c>
      <c r="C191" s="2" t="s">
        <v>4</v>
      </c>
      <c r="D191" s="27" t="s">
        <v>5</v>
      </c>
      <c r="E191" s="27" t="s">
        <v>5</v>
      </c>
      <c r="F191" s="27" t="s">
        <v>23</v>
      </c>
      <c r="G191" s="6" t="s">
        <v>6</v>
      </c>
      <c r="H191" s="14" t="s">
        <v>7</v>
      </c>
      <c r="I191" s="6" t="s">
        <v>8</v>
      </c>
      <c r="J191" s="6"/>
      <c r="K191" s="6" t="s">
        <v>18</v>
      </c>
      <c r="L191" s="6" t="s">
        <v>19</v>
      </c>
      <c r="M191" s="6" t="s">
        <v>20</v>
      </c>
    </row>
    <row r="192" spans="1:13">
      <c r="A192" s="30" t="s">
        <v>24</v>
      </c>
      <c r="B192" s="11" t="s">
        <v>1211</v>
      </c>
      <c r="C192" s="12" t="s">
        <v>246</v>
      </c>
      <c r="D192" s="28">
        <v>0.1</v>
      </c>
      <c r="E192" s="28">
        <v>3.7999999999999999E-2</v>
      </c>
      <c r="F192" s="28">
        <f t="shared" ref="F192:F194" si="39">SUM(D192*E192)</f>
        <v>3.8E-3</v>
      </c>
      <c r="G192" s="10">
        <v>16.8</v>
      </c>
      <c r="H192" s="15">
        <v>5306</v>
      </c>
      <c r="I192" s="10">
        <f t="shared" ref="I192:I194" si="40">SUM(F192*G192)*H192</f>
        <v>338.73504000000003</v>
      </c>
    </row>
    <row r="193" spans="1:9">
      <c r="A193" s="30" t="s">
        <v>24</v>
      </c>
      <c r="B193" s="11" t="s">
        <v>1212</v>
      </c>
      <c r="C193" s="12" t="s">
        <v>1213</v>
      </c>
      <c r="D193" s="28">
        <v>6.3E-2</v>
      </c>
      <c r="E193" s="28">
        <v>3.2000000000000001E-2</v>
      </c>
      <c r="F193" s="28">
        <f t="shared" si="39"/>
        <v>2.016E-3</v>
      </c>
      <c r="G193" s="10">
        <f>SUM(D190+D190+E190+E190)</f>
        <v>4.5</v>
      </c>
      <c r="H193" s="15">
        <v>550</v>
      </c>
      <c r="I193" s="10">
        <f t="shared" si="40"/>
        <v>4.9896000000000003</v>
      </c>
    </row>
    <row r="194" spans="1:9">
      <c r="A194" s="30" t="s">
        <v>24</v>
      </c>
      <c r="B194" s="11" t="s">
        <v>1214</v>
      </c>
      <c r="C194" s="12" t="s">
        <v>246</v>
      </c>
      <c r="D194" s="28">
        <v>6.3E-2</v>
      </c>
      <c r="E194" s="28">
        <v>2.5000000000000001E-2</v>
      </c>
      <c r="F194" s="28">
        <f t="shared" si="39"/>
        <v>1.575E-3</v>
      </c>
      <c r="G194" s="10">
        <f>SUM(D190+D190+E190+E190)</f>
        <v>4.5</v>
      </c>
      <c r="H194" s="15">
        <v>4566</v>
      </c>
      <c r="I194" s="10">
        <f t="shared" si="40"/>
        <v>32.361525</v>
      </c>
    </row>
    <row r="195" spans="1:9">
      <c r="A195" s="31" t="s">
        <v>25</v>
      </c>
      <c r="B195" s="11"/>
      <c r="C195" s="12"/>
      <c r="D195" s="28"/>
      <c r="E195" s="28"/>
      <c r="F195" s="28">
        <f t="shared" ref="F195:F197" si="41">SUM(D195*E195)</f>
        <v>0</v>
      </c>
      <c r="G195" s="10"/>
      <c r="H195" s="15"/>
      <c r="I195" s="10">
        <f t="shared" ref="I195:I197" si="42">SUM(F195*G195)*H195</f>
        <v>0</v>
      </c>
    </row>
    <row r="196" spans="1:9">
      <c r="A196" s="31" t="s">
        <v>25</v>
      </c>
      <c r="B196" s="11"/>
      <c r="C196" s="12"/>
      <c r="D196" s="28"/>
      <c r="E196" s="28"/>
      <c r="F196" s="28">
        <f t="shared" si="41"/>
        <v>0</v>
      </c>
      <c r="G196" s="10"/>
      <c r="H196" s="15"/>
      <c r="I196" s="10">
        <f t="shared" si="42"/>
        <v>0</v>
      </c>
    </row>
    <row r="197" spans="1:9">
      <c r="A197" s="31" t="s">
        <v>25</v>
      </c>
      <c r="B197" s="11"/>
      <c r="C197" s="12"/>
      <c r="D197" s="28"/>
      <c r="E197" s="28"/>
      <c r="F197" s="28">
        <f t="shared" si="41"/>
        <v>0</v>
      </c>
      <c r="G197" s="10"/>
      <c r="H197" s="15"/>
      <c r="I197" s="10">
        <f t="shared" si="42"/>
        <v>0</v>
      </c>
    </row>
    <row r="198" spans="1:9">
      <c r="A198" s="31" t="s">
        <v>39</v>
      </c>
      <c r="B198" s="11"/>
      <c r="C198" s="12"/>
      <c r="D198" s="28"/>
      <c r="E198" s="28"/>
      <c r="F198" s="28"/>
      <c r="G198" s="10"/>
      <c r="H198" s="15"/>
      <c r="I198" s="10">
        <f t="shared" ref="I198:I200" si="43">SUM(G198*H198)</f>
        <v>0</v>
      </c>
    </row>
    <row r="199" spans="1:9">
      <c r="A199" s="31" t="s">
        <v>39</v>
      </c>
      <c r="B199" s="11"/>
      <c r="C199" s="12"/>
      <c r="D199" s="28"/>
      <c r="E199" s="28"/>
      <c r="F199" s="28"/>
      <c r="G199" s="10"/>
      <c r="H199" s="15"/>
      <c r="I199" s="10">
        <f t="shared" si="43"/>
        <v>0</v>
      </c>
    </row>
    <row r="200" spans="1:9">
      <c r="A200" s="31" t="s">
        <v>39</v>
      </c>
      <c r="B200" s="11"/>
      <c r="C200" s="12"/>
      <c r="D200" s="28"/>
      <c r="E200" s="28"/>
      <c r="F200" s="28"/>
      <c r="G200" s="10"/>
      <c r="H200" s="15"/>
      <c r="I200" s="10">
        <f t="shared" si="43"/>
        <v>0</v>
      </c>
    </row>
    <row r="201" spans="1:9">
      <c r="A201" s="32" t="s">
        <v>28</v>
      </c>
      <c r="B201" s="11"/>
      <c r="C201" s="12"/>
      <c r="D201" s="28"/>
      <c r="E201" s="28"/>
      <c r="F201" s="28"/>
      <c r="G201" s="10"/>
      <c r="H201" s="15"/>
      <c r="I201" s="10">
        <f t="shared" ref="I201:I220" si="44">SUM(G201*H201)</f>
        <v>0</v>
      </c>
    </row>
    <row r="202" spans="1:9">
      <c r="A202" s="32" t="s">
        <v>28</v>
      </c>
      <c r="B202" s="11"/>
      <c r="C202" s="12"/>
      <c r="D202" s="28"/>
      <c r="E202" s="28"/>
      <c r="F202" s="28"/>
      <c r="G202" s="10"/>
      <c r="H202" s="15"/>
      <c r="I202" s="10">
        <f t="shared" si="44"/>
        <v>0</v>
      </c>
    </row>
    <row r="203" spans="1:9">
      <c r="A203" s="32" t="s">
        <v>28</v>
      </c>
      <c r="B203" s="11"/>
      <c r="C203" s="12"/>
      <c r="D203" s="28"/>
      <c r="E203" s="28"/>
      <c r="F203" s="28"/>
      <c r="G203" s="10"/>
      <c r="H203" s="15"/>
      <c r="I203" s="10">
        <f t="shared" si="44"/>
        <v>0</v>
      </c>
    </row>
    <row r="204" spans="1:9">
      <c r="A204" t="s">
        <v>26</v>
      </c>
      <c r="B204" s="11"/>
      <c r="C204" s="12"/>
      <c r="D204" s="28"/>
      <c r="E204" s="28"/>
      <c r="F204" s="28"/>
      <c r="G204" s="33">
        <v>0.1</v>
      </c>
      <c r="H204" s="15">
        <f>SUM(I201:I203)</f>
        <v>0</v>
      </c>
      <c r="I204" s="10">
        <f t="shared" si="44"/>
        <v>0</v>
      </c>
    </row>
    <row r="205" spans="1:9">
      <c r="B205" s="11" t="s">
        <v>27</v>
      </c>
      <c r="C205" s="12"/>
      <c r="D205" s="28"/>
      <c r="E205" s="28"/>
      <c r="F205" s="28"/>
      <c r="G205" s="10">
        <f>SUM(D190)*E190</f>
        <v>1.19</v>
      </c>
      <c r="H205" s="15">
        <v>12</v>
      </c>
      <c r="I205" s="10">
        <f t="shared" si="44"/>
        <v>14.28</v>
      </c>
    </row>
    <row r="206" spans="1:9">
      <c r="B206" s="11" t="s">
        <v>13</v>
      </c>
      <c r="C206" s="12" t="s">
        <v>14</v>
      </c>
      <c r="D206" s="28" t="s">
        <v>29</v>
      </c>
      <c r="E206" s="28"/>
      <c r="F206" s="28">
        <f>SUM(G192:G194)</f>
        <v>25.8</v>
      </c>
      <c r="G206" s="34">
        <f>SUM(F206)/20</f>
        <v>1.29</v>
      </c>
      <c r="H206" s="23"/>
      <c r="I206" s="10">
        <f t="shared" si="44"/>
        <v>0</v>
      </c>
    </row>
    <row r="207" spans="1:9">
      <c r="B207" s="11" t="s">
        <v>13</v>
      </c>
      <c r="C207" s="12" t="s">
        <v>14</v>
      </c>
      <c r="D207" s="28" t="s">
        <v>30</v>
      </c>
      <c r="E207" s="28"/>
      <c r="F207" s="28">
        <f>SUM(G195:G197)</f>
        <v>0</v>
      </c>
      <c r="G207" s="34">
        <f>SUM(F207)/10</f>
        <v>0</v>
      </c>
      <c r="H207" s="23"/>
      <c r="I207" s="10">
        <f t="shared" si="44"/>
        <v>0</v>
      </c>
    </row>
    <row r="208" spans="1:9">
      <c r="B208" s="11" t="s">
        <v>13</v>
      </c>
      <c r="C208" s="12" t="s">
        <v>14</v>
      </c>
      <c r="D208" s="28" t="s">
        <v>60</v>
      </c>
      <c r="E208" s="28"/>
      <c r="F208" s="72"/>
      <c r="G208" s="34">
        <f>SUM(F208)*0.25</f>
        <v>0</v>
      </c>
      <c r="H208" s="23"/>
      <c r="I208" s="10">
        <f t="shared" si="44"/>
        <v>0</v>
      </c>
    </row>
    <row r="209" spans="1:13">
      <c r="B209" s="11" t="s">
        <v>13</v>
      </c>
      <c r="C209" s="12" t="s">
        <v>14</v>
      </c>
      <c r="D209" s="28" t="s">
        <v>1215</v>
      </c>
      <c r="E209" s="28"/>
      <c r="F209" s="28"/>
      <c r="G209" s="34">
        <v>1</v>
      </c>
      <c r="H209" s="23"/>
      <c r="I209" s="10">
        <f t="shared" ref="I209" si="45">SUM(G209*H209)</f>
        <v>0</v>
      </c>
    </row>
    <row r="210" spans="1:13">
      <c r="B210" s="11" t="s">
        <v>13</v>
      </c>
      <c r="C210" s="12" t="s">
        <v>14</v>
      </c>
      <c r="D210" s="28" t="s">
        <v>247</v>
      </c>
      <c r="E210" s="28"/>
      <c r="F210" s="28"/>
      <c r="G210" s="34">
        <f>SUM(G206)*2</f>
        <v>2.58</v>
      </c>
      <c r="H210" s="23"/>
      <c r="I210" s="10">
        <f t="shared" si="44"/>
        <v>0</v>
      </c>
    </row>
    <row r="211" spans="1:13">
      <c r="B211" s="11" t="s">
        <v>13</v>
      </c>
      <c r="C211" s="12" t="s">
        <v>15</v>
      </c>
      <c r="D211" s="28" t="s">
        <v>1212</v>
      </c>
      <c r="E211" s="28"/>
      <c r="F211" s="28"/>
      <c r="G211" s="34">
        <v>2</v>
      </c>
      <c r="H211" s="23"/>
      <c r="I211" s="10">
        <f t="shared" si="44"/>
        <v>0</v>
      </c>
    </row>
    <row r="212" spans="1:13">
      <c r="B212" s="11" t="s">
        <v>13</v>
      </c>
      <c r="C212" s="12" t="s">
        <v>15</v>
      </c>
      <c r="D212" s="28" t="s">
        <v>1216</v>
      </c>
      <c r="E212" s="28"/>
      <c r="F212" s="28">
        <v>0.5</v>
      </c>
      <c r="G212" s="34">
        <f>SUM(F212)*12</f>
        <v>6</v>
      </c>
      <c r="H212" s="23"/>
      <c r="I212" s="10">
        <f t="shared" si="44"/>
        <v>0</v>
      </c>
    </row>
    <row r="213" spans="1:13">
      <c r="B213" s="11" t="s">
        <v>13</v>
      </c>
      <c r="C213" s="12" t="s">
        <v>15</v>
      </c>
      <c r="D213" s="28" t="s">
        <v>1217</v>
      </c>
      <c r="E213" s="28"/>
      <c r="F213" s="28"/>
      <c r="G213" s="34">
        <v>2</v>
      </c>
      <c r="H213" s="23"/>
      <c r="I213" s="10">
        <f t="shared" si="44"/>
        <v>0</v>
      </c>
    </row>
    <row r="214" spans="1:13">
      <c r="B214" s="11" t="s">
        <v>13</v>
      </c>
      <c r="C214" s="12" t="s">
        <v>16</v>
      </c>
      <c r="D214" s="28"/>
      <c r="E214" s="28"/>
      <c r="F214" s="28"/>
      <c r="G214" s="34">
        <f>SUM(G205)*1.5</f>
        <v>1.7849999999999999</v>
      </c>
      <c r="H214" s="23"/>
      <c r="I214" s="10">
        <f t="shared" si="44"/>
        <v>0</v>
      </c>
    </row>
    <row r="215" spans="1:13">
      <c r="B215" s="11" t="s">
        <v>13</v>
      </c>
      <c r="C215" s="12" t="s">
        <v>16</v>
      </c>
      <c r="D215" s="28"/>
      <c r="E215" s="28"/>
      <c r="F215" s="28"/>
      <c r="G215" s="34"/>
      <c r="H215" s="23"/>
      <c r="I215" s="10">
        <f t="shared" si="44"/>
        <v>0</v>
      </c>
    </row>
    <row r="216" spans="1:13">
      <c r="B216" s="11" t="s">
        <v>21</v>
      </c>
      <c r="C216" s="12" t="s">
        <v>14</v>
      </c>
      <c r="D216" s="28"/>
      <c r="E216" s="28"/>
      <c r="F216" s="28"/>
      <c r="G216" s="22">
        <f>SUM(G206:G210)</f>
        <v>4.87</v>
      </c>
      <c r="H216" s="15">
        <v>37.42</v>
      </c>
      <c r="I216" s="10">
        <f t="shared" si="44"/>
        <v>182.2354</v>
      </c>
      <c r="K216" s="5">
        <f>SUM(G216)*I190</f>
        <v>146.1</v>
      </c>
    </row>
    <row r="217" spans="1:13">
      <c r="B217" s="11" t="s">
        <v>21</v>
      </c>
      <c r="C217" s="12" t="s">
        <v>15</v>
      </c>
      <c r="D217" s="28"/>
      <c r="E217" s="28"/>
      <c r="F217" s="28"/>
      <c r="G217" s="22">
        <f>SUM(G211:G213)</f>
        <v>10</v>
      </c>
      <c r="H217" s="15">
        <v>37.42</v>
      </c>
      <c r="I217" s="10">
        <f t="shared" si="44"/>
        <v>374.20000000000005</v>
      </c>
      <c r="L217" s="5">
        <f>SUM(G217)*I190</f>
        <v>300</v>
      </c>
    </row>
    <row r="218" spans="1:13">
      <c r="B218" s="11" t="s">
        <v>21</v>
      </c>
      <c r="C218" s="12" t="s">
        <v>16</v>
      </c>
      <c r="D218" s="28"/>
      <c r="E218" s="28"/>
      <c r="F218" s="28"/>
      <c r="G218" s="22">
        <f>SUM(G214:G215)</f>
        <v>1.7849999999999999</v>
      </c>
      <c r="H218" s="15">
        <v>37.42</v>
      </c>
      <c r="I218" s="10">
        <f t="shared" si="44"/>
        <v>66.794700000000006</v>
      </c>
      <c r="M218" s="5">
        <f>SUM(G218)*I190</f>
        <v>53.55</v>
      </c>
    </row>
    <row r="219" spans="1:13">
      <c r="B219" s="11" t="s">
        <v>13</v>
      </c>
      <c r="C219" s="12" t="s">
        <v>17</v>
      </c>
      <c r="D219" s="28"/>
      <c r="E219" s="28"/>
      <c r="F219" s="28"/>
      <c r="G219" s="34">
        <v>1</v>
      </c>
      <c r="H219" s="15">
        <v>37.42</v>
      </c>
      <c r="I219" s="10">
        <f t="shared" si="44"/>
        <v>37.42</v>
      </c>
      <c r="L219" s="5">
        <f>SUM(G219)*I190</f>
        <v>30</v>
      </c>
    </row>
    <row r="220" spans="1:13">
      <c r="B220" s="11" t="s">
        <v>12</v>
      </c>
      <c r="C220" s="12"/>
      <c r="D220" s="28"/>
      <c r="E220" s="28"/>
      <c r="F220" s="28"/>
      <c r="G220" s="10"/>
      <c r="H220" s="15">
        <v>37.42</v>
      </c>
      <c r="I220" s="10">
        <f t="shared" si="44"/>
        <v>0</v>
      </c>
    </row>
    <row r="221" spans="1:13">
      <c r="B221" s="11" t="s">
        <v>11</v>
      </c>
      <c r="C221" s="12"/>
      <c r="D221" s="28"/>
      <c r="E221" s="28"/>
      <c r="F221" s="28"/>
      <c r="G221" s="10">
        <v>1</v>
      </c>
      <c r="H221" s="15">
        <f>SUM(I192:I220)*0.01</f>
        <v>10.510162650000002</v>
      </c>
      <c r="I221" s="10">
        <f>SUM(G221*H221)</f>
        <v>10.510162650000002</v>
      </c>
    </row>
    <row r="222" spans="1:13" s="2" customFormat="1">
      <c r="B222" s="8" t="s">
        <v>10</v>
      </c>
      <c r="D222" s="27"/>
      <c r="E222" s="27"/>
      <c r="F222" s="27"/>
      <c r="G222" s="6">
        <f>SUM(G216:G219)</f>
        <v>17.655000000000001</v>
      </c>
      <c r="H222" s="14"/>
      <c r="I222" s="6">
        <f>SUM(I192:I221)</f>
        <v>1061.5264276500002</v>
      </c>
      <c r="J222" s="6">
        <f>SUM(I222)*I190</f>
        <v>31845.792829500006</v>
      </c>
      <c r="K222" s="6">
        <f>SUM(K216:K221)</f>
        <v>146.1</v>
      </c>
      <c r="L222" s="6">
        <f t="shared" ref="L222" si="46">SUM(L216:L221)</f>
        <v>330</v>
      </c>
      <c r="M222" s="6">
        <f t="shared" ref="M222" si="47">SUM(M216:M221)</f>
        <v>53.55</v>
      </c>
    </row>
    <row r="223" spans="1:13" ht="15.6">
      <c r="A223" s="3" t="s">
        <v>9</v>
      </c>
      <c r="B223" s="70" t="str">
        <f>'JMS SHEDULE OF WORKS'!D9</f>
        <v>End panels</v>
      </c>
      <c r="D223" s="26" t="str">
        <f>'JMS SHEDULE OF WORKS'!F9</f>
        <v>50mm X 10mm</v>
      </c>
      <c r="F223" s="71">
        <f>'JMS SHEDULE OF WORKS'!J9</f>
        <v>0</v>
      </c>
      <c r="H223" s="13" t="s">
        <v>22</v>
      </c>
      <c r="I223" s="24">
        <f>'JMS SHEDULE OF WORKS'!G9</f>
        <v>0</v>
      </c>
    </row>
    <row r="224" spans="1:13" s="2" customFormat="1">
      <c r="A224" s="69" t="str">
        <f>'JMS SHEDULE OF WORKS'!A9</f>
        <v>6881/7</v>
      </c>
      <c r="B224" s="8" t="s">
        <v>3</v>
      </c>
      <c r="C224" s="2" t="s">
        <v>4</v>
      </c>
      <c r="D224" s="27" t="s">
        <v>5</v>
      </c>
      <c r="E224" s="27" t="s">
        <v>5</v>
      </c>
      <c r="F224" s="27" t="s">
        <v>23</v>
      </c>
      <c r="G224" s="6" t="s">
        <v>6</v>
      </c>
      <c r="H224" s="14" t="s">
        <v>7</v>
      </c>
      <c r="I224" s="6" t="s">
        <v>8</v>
      </c>
      <c r="J224" s="6"/>
      <c r="K224" s="6" t="s">
        <v>18</v>
      </c>
      <c r="L224" s="6" t="s">
        <v>19</v>
      </c>
      <c r="M224" s="6" t="s">
        <v>20</v>
      </c>
    </row>
    <row r="225" spans="1:9">
      <c r="A225" s="30" t="s">
        <v>24</v>
      </c>
      <c r="B225" s="11"/>
      <c r="C225" s="12"/>
      <c r="D225" s="28"/>
      <c r="E225" s="28"/>
      <c r="F225" s="28">
        <f t="shared" ref="F225:F230" si="48">SUM(D225*E225)</f>
        <v>0</v>
      </c>
      <c r="G225" s="10"/>
      <c r="H225" s="15"/>
      <c r="I225" s="10">
        <f t="shared" ref="I225:I230" si="49">SUM(F225*G225)*H225</f>
        <v>0</v>
      </c>
    </row>
    <row r="226" spans="1:9">
      <c r="A226" s="30" t="s">
        <v>24</v>
      </c>
      <c r="B226" s="11"/>
      <c r="C226" s="12"/>
      <c r="D226" s="28"/>
      <c r="E226" s="28"/>
      <c r="F226" s="28">
        <f t="shared" si="48"/>
        <v>0</v>
      </c>
      <c r="G226" s="10"/>
      <c r="H226" s="15"/>
      <c r="I226" s="10">
        <f t="shared" si="49"/>
        <v>0</v>
      </c>
    </row>
    <row r="227" spans="1:9">
      <c r="A227" s="30" t="s">
        <v>24</v>
      </c>
      <c r="B227" s="11"/>
      <c r="C227" s="12"/>
      <c r="D227" s="28"/>
      <c r="E227" s="28"/>
      <c r="F227" s="28">
        <f t="shared" si="48"/>
        <v>0</v>
      </c>
      <c r="G227" s="10"/>
      <c r="H227" s="15"/>
      <c r="I227" s="10">
        <f t="shared" si="49"/>
        <v>0</v>
      </c>
    </row>
    <row r="228" spans="1:9">
      <c r="A228" s="31" t="s">
        <v>25</v>
      </c>
      <c r="B228" s="11"/>
      <c r="C228" s="12"/>
      <c r="D228" s="28"/>
      <c r="E228" s="28"/>
      <c r="F228" s="28">
        <f t="shared" si="48"/>
        <v>0</v>
      </c>
      <c r="G228" s="10"/>
      <c r="H228" s="15"/>
      <c r="I228" s="10">
        <f t="shared" si="49"/>
        <v>0</v>
      </c>
    </row>
    <row r="229" spans="1:9">
      <c r="A229" s="31" t="s">
        <v>25</v>
      </c>
      <c r="B229" s="11"/>
      <c r="C229" s="12"/>
      <c r="D229" s="28"/>
      <c r="E229" s="28"/>
      <c r="F229" s="28">
        <f t="shared" si="48"/>
        <v>0</v>
      </c>
      <c r="G229" s="10"/>
      <c r="H229" s="15"/>
      <c r="I229" s="10">
        <f t="shared" si="49"/>
        <v>0</v>
      </c>
    </row>
    <row r="230" spans="1:9">
      <c r="A230" s="31" t="s">
        <v>25</v>
      </c>
      <c r="B230" s="11"/>
      <c r="C230" s="12"/>
      <c r="D230" s="28"/>
      <c r="E230" s="28"/>
      <c r="F230" s="28">
        <f t="shared" si="48"/>
        <v>0</v>
      </c>
      <c r="G230" s="10"/>
      <c r="H230" s="15"/>
      <c r="I230" s="10">
        <f t="shared" si="49"/>
        <v>0</v>
      </c>
    </row>
    <row r="231" spans="1:9">
      <c r="A231" s="31" t="s">
        <v>39</v>
      </c>
      <c r="B231" s="11"/>
      <c r="C231" s="12"/>
      <c r="D231" s="28"/>
      <c r="E231" s="28"/>
      <c r="F231" s="28"/>
      <c r="G231" s="10"/>
      <c r="H231" s="15"/>
      <c r="I231" s="10">
        <f t="shared" ref="I231:I233" si="50">SUM(G231*H231)</f>
        <v>0</v>
      </c>
    </row>
    <row r="232" spans="1:9">
      <c r="A232" s="31" t="s">
        <v>39</v>
      </c>
      <c r="B232" s="11"/>
      <c r="C232" s="12"/>
      <c r="D232" s="28"/>
      <c r="E232" s="28"/>
      <c r="F232" s="28"/>
      <c r="G232" s="10"/>
      <c r="H232" s="15"/>
      <c r="I232" s="10">
        <f t="shared" si="50"/>
        <v>0</v>
      </c>
    </row>
    <row r="233" spans="1:9">
      <c r="A233" s="31" t="s">
        <v>39</v>
      </c>
      <c r="B233" s="11"/>
      <c r="C233" s="12"/>
      <c r="D233" s="28"/>
      <c r="E233" s="28"/>
      <c r="F233" s="28"/>
      <c r="G233" s="10"/>
      <c r="H233" s="15"/>
      <c r="I233" s="10">
        <f t="shared" si="50"/>
        <v>0</v>
      </c>
    </row>
    <row r="234" spans="1:9">
      <c r="A234" s="32" t="s">
        <v>28</v>
      </c>
      <c r="B234" s="11"/>
      <c r="C234" s="12"/>
      <c r="D234" s="28"/>
      <c r="E234" s="28"/>
      <c r="F234" s="28"/>
      <c r="G234" s="10"/>
      <c r="H234" s="15"/>
      <c r="I234" s="10">
        <f t="shared" ref="I234:I252" si="51">SUM(G234*H234)</f>
        <v>0</v>
      </c>
    </row>
    <row r="235" spans="1:9">
      <c r="A235" s="32" t="s">
        <v>28</v>
      </c>
      <c r="B235" s="11"/>
      <c r="C235" s="12"/>
      <c r="D235" s="28"/>
      <c r="E235" s="28"/>
      <c r="F235" s="28"/>
      <c r="G235" s="10"/>
      <c r="H235" s="15"/>
      <c r="I235" s="10">
        <f t="shared" si="51"/>
        <v>0</v>
      </c>
    </row>
    <row r="236" spans="1:9">
      <c r="A236" s="32" t="s">
        <v>28</v>
      </c>
      <c r="B236" s="11"/>
      <c r="C236" s="12"/>
      <c r="D236" s="28"/>
      <c r="E236" s="28"/>
      <c r="F236" s="28"/>
      <c r="G236" s="10"/>
      <c r="H236" s="15"/>
      <c r="I236" s="10">
        <f t="shared" si="51"/>
        <v>0</v>
      </c>
    </row>
    <row r="237" spans="1:9">
      <c r="A237" t="s">
        <v>26</v>
      </c>
      <c r="B237" s="11"/>
      <c r="C237" s="12"/>
      <c r="D237" s="28"/>
      <c r="E237" s="28"/>
      <c r="F237" s="28"/>
      <c r="G237" s="33">
        <v>0.1</v>
      </c>
      <c r="H237" s="15">
        <f>SUM(I234:I236)</f>
        <v>0</v>
      </c>
      <c r="I237" s="10">
        <f t="shared" si="51"/>
        <v>0</v>
      </c>
    </row>
    <row r="238" spans="1:9">
      <c r="B238" s="11" t="s">
        <v>27</v>
      </c>
      <c r="C238" s="12"/>
      <c r="D238" s="28"/>
      <c r="E238" s="28"/>
      <c r="F238" s="28"/>
      <c r="G238" s="10"/>
      <c r="H238" s="15"/>
      <c r="I238" s="10">
        <f t="shared" si="51"/>
        <v>0</v>
      </c>
    </row>
    <row r="239" spans="1:9">
      <c r="B239" s="11" t="s">
        <v>13</v>
      </c>
      <c r="C239" s="12" t="s">
        <v>14</v>
      </c>
      <c r="D239" s="28" t="s">
        <v>29</v>
      </c>
      <c r="E239" s="28"/>
      <c r="F239" s="28">
        <f>SUM(G225:G227)</f>
        <v>0</v>
      </c>
      <c r="G239" s="34">
        <f>SUM(F239)/20</f>
        <v>0</v>
      </c>
      <c r="H239" s="23"/>
      <c r="I239" s="10">
        <f t="shared" si="51"/>
        <v>0</v>
      </c>
    </row>
    <row r="240" spans="1:9">
      <c r="B240" s="11" t="s">
        <v>13</v>
      </c>
      <c r="C240" s="12" t="s">
        <v>14</v>
      </c>
      <c r="D240" s="28" t="s">
        <v>30</v>
      </c>
      <c r="E240" s="28"/>
      <c r="F240" s="28">
        <f>SUM(G228:G230)</f>
        <v>0</v>
      </c>
      <c r="G240" s="34">
        <f>SUM(F240)/10</f>
        <v>0</v>
      </c>
      <c r="H240" s="23"/>
      <c r="I240" s="10">
        <f t="shared" si="51"/>
        <v>0</v>
      </c>
    </row>
    <row r="241" spans="1:13">
      <c r="B241" s="11" t="s">
        <v>13</v>
      </c>
      <c r="C241" s="12" t="s">
        <v>14</v>
      </c>
      <c r="D241" s="28" t="s">
        <v>60</v>
      </c>
      <c r="E241" s="28"/>
      <c r="F241" s="72"/>
      <c r="G241" s="34">
        <f>SUM(F241)*0.25</f>
        <v>0</v>
      </c>
      <c r="H241" s="23"/>
      <c r="I241" s="10">
        <f t="shared" si="51"/>
        <v>0</v>
      </c>
    </row>
    <row r="242" spans="1:13">
      <c r="B242" s="11" t="s">
        <v>13</v>
      </c>
      <c r="C242" s="12" t="s">
        <v>14</v>
      </c>
      <c r="D242" s="28"/>
      <c r="E242" s="28"/>
      <c r="F242" s="28"/>
      <c r="G242" s="34"/>
      <c r="H242" s="23"/>
      <c r="I242" s="10">
        <f t="shared" si="51"/>
        <v>0</v>
      </c>
    </row>
    <row r="243" spans="1:13">
      <c r="B243" s="11" t="s">
        <v>13</v>
      </c>
      <c r="C243" s="12" t="s">
        <v>15</v>
      </c>
      <c r="D243" s="28"/>
      <c r="E243" s="28"/>
      <c r="F243" s="28"/>
      <c r="G243" s="34"/>
      <c r="H243" s="23"/>
      <c r="I243" s="10">
        <f t="shared" si="51"/>
        <v>0</v>
      </c>
    </row>
    <row r="244" spans="1:13">
      <c r="B244" s="11" t="s">
        <v>13</v>
      </c>
      <c r="C244" s="12" t="s">
        <v>15</v>
      </c>
      <c r="D244" s="28"/>
      <c r="E244" s="28"/>
      <c r="F244" s="28"/>
      <c r="G244" s="34"/>
      <c r="H244" s="23"/>
      <c r="I244" s="10">
        <f t="shared" si="51"/>
        <v>0</v>
      </c>
    </row>
    <row r="245" spans="1:13">
      <c r="B245" s="11" t="s">
        <v>13</v>
      </c>
      <c r="C245" s="12" t="s">
        <v>15</v>
      </c>
      <c r="D245" s="28"/>
      <c r="E245" s="28"/>
      <c r="F245" s="28"/>
      <c r="G245" s="34"/>
      <c r="H245" s="23"/>
      <c r="I245" s="10">
        <f t="shared" si="51"/>
        <v>0</v>
      </c>
    </row>
    <row r="246" spans="1:13">
      <c r="B246" s="11" t="s">
        <v>13</v>
      </c>
      <c r="C246" s="12" t="s">
        <v>16</v>
      </c>
      <c r="D246" s="28"/>
      <c r="E246" s="28"/>
      <c r="F246" s="28"/>
      <c r="G246" s="34"/>
      <c r="H246" s="23"/>
      <c r="I246" s="10">
        <f t="shared" si="51"/>
        <v>0</v>
      </c>
    </row>
    <row r="247" spans="1:13">
      <c r="B247" s="11" t="s">
        <v>13</v>
      </c>
      <c r="C247" s="12" t="s">
        <v>16</v>
      </c>
      <c r="D247" s="28"/>
      <c r="E247" s="28"/>
      <c r="F247" s="28"/>
      <c r="G247" s="34"/>
      <c r="H247" s="23"/>
      <c r="I247" s="10">
        <f t="shared" si="51"/>
        <v>0</v>
      </c>
    </row>
    <row r="248" spans="1:13">
      <c r="B248" s="11" t="s">
        <v>21</v>
      </c>
      <c r="C248" s="12" t="s">
        <v>14</v>
      </c>
      <c r="D248" s="28"/>
      <c r="E248" s="28"/>
      <c r="F248" s="28"/>
      <c r="G248" s="22">
        <f>SUM(G239:G242)</f>
        <v>0</v>
      </c>
      <c r="H248" s="15">
        <v>37.42</v>
      </c>
      <c r="I248" s="10">
        <f t="shared" si="51"/>
        <v>0</v>
      </c>
      <c r="K248" s="5">
        <f>SUM(G248)*I223</f>
        <v>0</v>
      </c>
    </row>
    <row r="249" spans="1:13">
      <c r="B249" s="11" t="s">
        <v>21</v>
      </c>
      <c r="C249" s="12" t="s">
        <v>15</v>
      </c>
      <c r="D249" s="28"/>
      <c r="E249" s="28"/>
      <c r="F249" s="28"/>
      <c r="G249" s="22">
        <f>SUM(G243:G245)</f>
        <v>0</v>
      </c>
      <c r="H249" s="15">
        <v>37.42</v>
      </c>
      <c r="I249" s="10">
        <f t="shared" si="51"/>
        <v>0</v>
      </c>
      <c r="L249" s="5">
        <f>SUM(G249)*I223</f>
        <v>0</v>
      </c>
    </row>
    <row r="250" spans="1:13">
      <c r="B250" s="11" t="s">
        <v>21</v>
      </c>
      <c r="C250" s="12" t="s">
        <v>16</v>
      </c>
      <c r="D250" s="28"/>
      <c r="E250" s="28"/>
      <c r="F250" s="28"/>
      <c r="G250" s="22">
        <f>SUM(G246:G247)</f>
        <v>0</v>
      </c>
      <c r="H250" s="15">
        <v>37.42</v>
      </c>
      <c r="I250" s="10">
        <f t="shared" si="51"/>
        <v>0</v>
      </c>
      <c r="M250" s="5">
        <f>SUM(G250)*I223</f>
        <v>0</v>
      </c>
    </row>
    <row r="251" spans="1:13">
      <c r="B251" s="11" t="s">
        <v>13</v>
      </c>
      <c r="C251" s="12" t="s">
        <v>17</v>
      </c>
      <c r="D251" s="28"/>
      <c r="E251" s="28"/>
      <c r="F251" s="28"/>
      <c r="G251" s="34"/>
      <c r="H251" s="15">
        <v>37.42</v>
      </c>
      <c r="I251" s="10">
        <f t="shared" si="51"/>
        <v>0</v>
      </c>
      <c r="L251" s="5">
        <f>SUM(G251)*I223</f>
        <v>0</v>
      </c>
    </row>
    <row r="252" spans="1:13">
      <c r="B252" s="11" t="s">
        <v>12</v>
      </c>
      <c r="C252" s="12"/>
      <c r="D252" s="28"/>
      <c r="E252" s="28"/>
      <c r="F252" s="28"/>
      <c r="G252" s="10"/>
      <c r="H252" s="15">
        <v>37.42</v>
      </c>
      <c r="I252" s="10">
        <f t="shared" si="51"/>
        <v>0</v>
      </c>
    </row>
    <row r="253" spans="1:13">
      <c r="B253" s="11" t="s">
        <v>11</v>
      </c>
      <c r="C253" s="12"/>
      <c r="D253" s="28"/>
      <c r="E253" s="28"/>
      <c r="F253" s="28"/>
      <c r="G253" s="10">
        <v>1</v>
      </c>
      <c r="H253" s="15">
        <f>SUM(I225:I252)*0.01</f>
        <v>0</v>
      </c>
      <c r="I253" s="10">
        <f>SUM(G253*H253)</f>
        <v>0</v>
      </c>
    </row>
    <row r="254" spans="1:13" s="2" customFormat="1">
      <c r="B254" s="8" t="s">
        <v>10</v>
      </c>
      <c r="D254" s="27"/>
      <c r="E254" s="27"/>
      <c r="F254" s="27"/>
      <c r="G254" s="6">
        <f>SUM(G248:G251)</f>
        <v>0</v>
      </c>
      <c r="H254" s="14"/>
      <c r="I254" s="6">
        <f>SUM(I225:I253)</f>
        <v>0</v>
      </c>
      <c r="J254" s="6">
        <f>SUM(I254)*I223</f>
        <v>0</v>
      </c>
      <c r="K254" s="6">
        <f>SUM(K248:K253)</f>
        <v>0</v>
      </c>
      <c r="L254" s="6">
        <f t="shared" ref="L254" si="52">SUM(L248:L253)</f>
        <v>0</v>
      </c>
      <c r="M254" s="6">
        <f t="shared" ref="M254" si="53">SUM(M248:M253)</f>
        <v>0</v>
      </c>
    </row>
    <row r="255" spans="1:13" ht="15.6">
      <c r="A255" s="3" t="s">
        <v>9</v>
      </c>
      <c r="B255" s="70" t="str">
        <f>'JMS SHEDULE OF WORKS'!D10</f>
        <v>FF-15 EOT Male changing mirror</v>
      </c>
      <c r="D255" s="26">
        <v>4.1500000000000004</v>
      </c>
      <c r="E255" s="26">
        <v>1.05</v>
      </c>
      <c r="F255" s="71" t="str">
        <f>'JMS SHEDULE OF WORKS'!J10</f>
        <v>EOT-04</v>
      </c>
      <c r="H255" s="13" t="s">
        <v>22</v>
      </c>
      <c r="I255" s="24">
        <f>'JMS SHEDULE OF WORKS'!G10</f>
        <v>2</v>
      </c>
    </row>
    <row r="256" spans="1:13" s="2" customFormat="1">
      <c r="A256" s="69" t="str">
        <f>'JMS SHEDULE OF WORKS'!A10</f>
        <v>6881/8</v>
      </c>
      <c r="B256" s="8" t="s">
        <v>3</v>
      </c>
      <c r="C256" s="2" t="s">
        <v>4</v>
      </c>
      <c r="D256" s="27" t="s">
        <v>5</v>
      </c>
      <c r="E256" s="27" t="s">
        <v>5</v>
      </c>
      <c r="F256" s="27" t="s">
        <v>23</v>
      </c>
      <c r="G256" s="6" t="s">
        <v>6</v>
      </c>
      <c r="H256" s="14" t="s">
        <v>7</v>
      </c>
      <c r="I256" s="6" t="s">
        <v>8</v>
      </c>
      <c r="J256" s="6"/>
      <c r="K256" s="6" t="s">
        <v>18</v>
      </c>
      <c r="L256" s="6" t="s">
        <v>19</v>
      </c>
      <c r="M256" s="6" t="s">
        <v>20</v>
      </c>
    </row>
    <row r="257" spans="1:10">
      <c r="A257" s="30" t="s">
        <v>24</v>
      </c>
      <c r="B257" s="11" t="s">
        <v>11</v>
      </c>
      <c r="C257" s="12" t="s">
        <v>1213</v>
      </c>
      <c r="D257" s="28">
        <v>3.2000000000000001E-2</v>
      </c>
      <c r="E257" s="28">
        <v>3.2000000000000001E-2</v>
      </c>
      <c r="F257" s="28">
        <f t="shared" ref="F257:F265" si="54">SUM(D257*E257)</f>
        <v>1.024E-3</v>
      </c>
      <c r="G257" s="10">
        <f>SUM(D255)*3</f>
        <v>12.450000000000001</v>
      </c>
      <c r="H257" s="15">
        <v>550</v>
      </c>
      <c r="I257" s="10">
        <f t="shared" ref="I257:I265" si="55">SUM(F257*G257)*H257</f>
        <v>7.0118400000000003</v>
      </c>
    </row>
    <row r="258" spans="1:10">
      <c r="A258" s="30" t="s">
        <v>24</v>
      </c>
      <c r="B258" s="11" t="s">
        <v>11</v>
      </c>
      <c r="C258" s="12" t="s">
        <v>1213</v>
      </c>
      <c r="D258" s="28">
        <v>3.2000000000000001E-2</v>
      </c>
      <c r="E258" s="28">
        <v>3.2000000000000001E-2</v>
      </c>
      <c r="F258" s="28">
        <f t="shared" si="54"/>
        <v>1.024E-3</v>
      </c>
      <c r="G258" s="10">
        <f>SUM(E255)*20</f>
        <v>21</v>
      </c>
      <c r="H258" s="15">
        <v>550</v>
      </c>
      <c r="I258" s="10">
        <f t="shared" si="55"/>
        <v>11.827199999999999</v>
      </c>
    </row>
    <row r="259" spans="1:10">
      <c r="A259" s="30" t="s">
        <v>24</v>
      </c>
      <c r="B259" s="11"/>
      <c r="C259" s="12"/>
      <c r="D259" s="28"/>
      <c r="E259" s="28"/>
      <c r="F259" s="28">
        <f t="shared" si="54"/>
        <v>0</v>
      </c>
      <c r="G259" s="10"/>
      <c r="H259" s="15"/>
      <c r="I259" s="10">
        <f t="shared" si="55"/>
        <v>0</v>
      </c>
    </row>
    <row r="260" spans="1:10">
      <c r="A260" s="31" t="s">
        <v>25</v>
      </c>
      <c r="B260" s="11" t="s">
        <v>1224</v>
      </c>
      <c r="C260" s="12" t="s">
        <v>1169</v>
      </c>
      <c r="D260" s="28">
        <v>1.1000000000000001</v>
      </c>
      <c r="E260" s="28">
        <v>0.2</v>
      </c>
      <c r="F260" s="28">
        <f t="shared" si="54"/>
        <v>0.22000000000000003</v>
      </c>
      <c r="G260" s="10">
        <v>2</v>
      </c>
      <c r="H260" s="15">
        <v>12</v>
      </c>
      <c r="I260" s="10">
        <f t="shared" si="55"/>
        <v>5.2800000000000011</v>
      </c>
    </row>
    <row r="261" spans="1:10">
      <c r="A261" s="31" t="s">
        <v>25</v>
      </c>
      <c r="B261" s="11" t="s">
        <v>1178</v>
      </c>
      <c r="C261" s="12" t="s">
        <v>1169</v>
      </c>
      <c r="D261" s="28">
        <v>1.2</v>
      </c>
      <c r="E261" s="28">
        <v>0.2</v>
      </c>
      <c r="F261" s="28">
        <f t="shared" ref="F261" si="56">SUM(D261*E261)</f>
        <v>0.24</v>
      </c>
      <c r="G261" s="10">
        <v>4</v>
      </c>
      <c r="H261" s="15">
        <v>12</v>
      </c>
      <c r="I261" s="10">
        <f t="shared" ref="I261" si="57">SUM(F261*G261)*H261</f>
        <v>11.52</v>
      </c>
    </row>
    <row r="262" spans="1:10">
      <c r="A262" s="31" t="s">
        <v>25</v>
      </c>
      <c r="B262" s="11" t="s">
        <v>1189</v>
      </c>
      <c r="C262" s="12" t="s">
        <v>1169</v>
      </c>
      <c r="D262" s="28">
        <v>2.2000000000000002</v>
      </c>
      <c r="E262" s="28">
        <v>0.2</v>
      </c>
      <c r="F262" s="28">
        <f t="shared" si="54"/>
        <v>0.44000000000000006</v>
      </c>
      <c r="G262" s="10">
        <v>2</v>
      </c>
      <c r="H262" s="15">
        <v>12</v>
      </c>
      <c r="I262" s="10">
        <f t="shared" si="55"/>
        <v>10.560000000000002</v>
      </c>
    </row>
    <row r="263" spans="1:10">
      <c r="A263" s="31" t="s">
        <v>25</v>
      </c>
      <c r="B263" s="11" t="s">
        <v>1225</v>
      </c>
      <c r="C263" s="12" t="s">
        <v>1169</v>
      </c>
      <c r="D263" s="28">
        <v>2.2000000000000002</v>
      </c>
      <c r="E263" s="28">
        <v>0.2</v>
      </c>
      <c r="F263" s="28">
        <f t="shared" ref="F263:F264" si="58">SUM(D263*E263)</f>
        <v>0.44000000000000006</v>
      </c>
      <c r="G263" s="10">
        <v>2</v>
      </c>
      <c r="H263" s="15">
        <v>12</v>
      </c>
      <c r="I263" s="10">
        <f t="shared" ref="I263:I264" si="59">SUM(F263*G263)*H263</f>
        <v>10.560000000000002</v>
      </c>
    </row>
    <row r="264" spans="1:10">
      <c r="A264" s="31" t="s">
        <v>25</v>
      </c>
      <c r="B264" s="11" t="s">
        <v>1227</v>
      </c>
      <c r="C264" s="12" t="s">
        <v>1169</v>
      </c>
      <c r="D264" s="28">
        <v>1.1000000000000001</v>
      </c>
      <c r="E264" s="28">
        <v>1.5</v>
      </c>
      <c r="F264" s="28">
        <f t="shared" si="58"/>
        <v>1.6500000000000001</v>
      </c>
      <c r="G264" s="10">
        <v>2</v>
      </c>
      <c r="H264" s="15">
        <v>12</v>
      </c>
      <c r="I264" s="10">
        <f t="shared" si="59"/>
        <v>39.6</v>
      </c>
    </row>
    <row r="265" spans="1:10">
      <c r="A265" s="31" t="s">
        <v>25</v>
      </c>
      <c r="B265" s="11" t="s">
        <v>1227</v>
      </c>
      <c r="C265" s="12" t="s">
        <v>1169</v>
      </c>
      <c r="D265" s="28">
        <v>1.1000000000000001</v>
      </c>
      <c r="E265" s="28">
        <v>0.4</v>
      </c>
      <c r="F265" s="28">
        <f t="shared" si="54"/>
        <v>0.44000000000000006</v>
      </c>
      <c r="G265" s="10">
        <v>3</v>
      </c>
      <c r="H265" s="15">
        <v>12</v>
      </c>
      <c r="I265" s="10">
        <f t="shared" si="55"/>
        <v>15.840000000000003</v>
      </c>
    </row>
    <row r="266" spans="1:10">
      <c r="A266" s="31" t="s">
        <v>39</v>
      </c>
      <c r="B266" s="11"/>
      <c r="C266" s="12"/>
      <c r="D266" s="28"/>
      <c r="E266" s="28"/>
      <c r="F266" s="28"/>
      <c r="G266" s="10"/>
      <c r="H266" s="15"/>
      <c r="I266" s="10">
        <f t="shared" ref="I266:I268" si="60">SUM(G266*H266)</f>
        <v>0</v>
      </c>
    </row>
    <row r="267" spans="1:10">
      <c r="A267" s="31" t="s">
        <v>39</v>
      </c>
      <c r="B267" s="11"/>
      <c r="C267" s="12"/>
      <c r="D267" s="28"/>
      <c r="E267" s="28"/>
      <c r="F267" s="28"/>
      <c r="G267" s="10"/>
      <c r="H267" s="15"/>
      <c r="I267" s="10">
        <f t="shared" si="60"/>
        <v>0</v>
      </c>
    </row>
    <row r="268" spans="1:10">
      <c r="A268" s="31" t="s">
        <v>39</v>
      </c>
      <c r="B268" s="11"/>
      <c r="C268" s="12"/>
      <c r="D268" s="28"/>
      <c r="E268" s="28"/>
      <c r="F268" s="28"/>
      <c r="G268" s="10"/>
      <c r="H268" s="15"/>
      <c r="I268" s="10">
        <f t="shared" si="60"/>
        <v>0</v>
      </c>
    </row>
    <row r="269" spans="1:10">
      <c r="A269" s="32" t="s">
        <v>28</v>
      </c>
      <c r="B269" s="11" t="s">
        <v>1226</v>
      </c>
      <c r="C269" s="12"/>
      <c r="D269" s="28"/>
      <c r="E269" s="28"/>
      <c r="F269" s="28"/>
      <c r="G269" s="10">
        <v>1</v>
      </c>
      <c r="H269" s="15">
        <v>4940</v>
      </c>
      <c r="I269" s="10">
        <f t="shared" ref="I269:I287" si="61">SUM(G269*H269)</f>
        <v>4940</v>
      </c>
      <c r="J269" s="5" t="s">
        <v>1327</v>
      </c>
    </row>
    <row r="270" spans="1:10">
      <c r="A270" s="32" t="s">
        <v>28</v>
      </c>
      <c r="B270" s="11" t="s">
        <v>1223</v>
      </c>
      <c r="C270" s="12"/>
      <c r="D270" s="28"/>
      <c r="E270" s="28"/>
      <c r="F270" s="28"/>
      <c r="G270" s="10">
        <v>1</v>
      </c>
      <c r="H270" s="15">
        <f>472.14+147.85</f>
        <v>619.99</v>
      </c>
      <c r="I270" s="10">
        <f t="shared" si="61"/>
        <v>619.99</v>
      </c>
      <c r="J270" s="10" t="s">
        <v>1235</v>
      </c>
    </row>
    <row r="271" spans="1:10">
      <c r="A271" s="32" t="s">
        <v>28</v>
      </c>
      <c r="B271" s="11"/>
      <c r="C271" s="12"/>
      <c r="D271" s="28"/>
      <c r="E271" s="28"/>
      <c r="F271" s="28"/>
      <c r="G271" s="10"/>
      <c r="H271" s="15"/>
      <c r="I271" s="10">
        <f t="shared" si="61"/>
        <v>0</v>
      </c>
    </row>
    <row r="272" spans="1:10">
      <c r="A272" t="s">
        <v>26</v>
      </c>
      <c r="B272" s="11"/>
      <c r="C272" s="12"/>
      <c r="D272" s="28"/>
      <c r="E272" s="28"/>
      <c r="F272" s="28"/>
      <c r="G272" s="33">
        <v>0.1</v>
      </c>
      <c r="H272" s="15">
        <f>SUM(I269:I271)</f>
        <v>5559.99</v>
      </c>
      <c r="I272" s="10">
        <f t="shared" si="61"/>
        <v>555.99900000000002</v>
      </c>
    </row>
    <row r="273" spans="2:13">
      <c r="B273" s="11" t="s">
        <v>27</v>
      </c>
      <c r="C273" s="12"/>
      <c r="D273" s="28"/>
      <c r="E273" s="28"/>
      <c r="F273" s="28"/>
      <c r="G273" s="10">
        <f>SUM(I260:I265)/12</f>
        <v>7.7800000000000011</v>
      </c>
      <c r="H273" s="15">
        <v>12</v>
      </c>
      <c r="I273" s="10">
        <f t="shared" si="61"/>
        <v>93.360000000000014</v>
      </c>
    </row>
    <row r="274" spans="2:13">
      <c r="B274" s="11" t="s">
        <v>13</v>
      </c>
      <c r="C274" s="12" t="s">
        <v>14</v>
      </c>
      <c r="D274" s="28" t="s">
        <v>29</v>
      </c>
      <c r="E274" s="28"/>
      <c r="F274" s="28">
        <f>SUM(G257:G259)</f>
        <v>33.450000000000003</v>
      </c>
      <c r="G274" s="34">
        <f>SUM(F274)/20</f>
        <v>1.6725000000000001</v>
      </c>
      <c r="H274" s="23"/>
      <c r="I274" s="10">
        <f t="shared" si="61"/>
        <v>0</v>
      </c>
    </row>
    <row r="275" spans="2:13">
      <c r="B275" s="11" t="s">
        <v>13</v>
      </c>
      <c r="C275" s="12" t="s">
        <v>14</v>
      </c>
      <c r="D275" s="28" t="s">
        <v>30</v>
      </c>
      <c r="E275" s="28"/>
      <c r="F275" s="28">
        <f>SUM(G260:G265)</f>
        <v>15</v>
      </c>
      <c r="G275" s="34">
        <f>SUM(F275)/10</f>
        <v>1.5</v>
      </c>
      <c r="H275" s="23"/>
      <c r="I275" s="10">
        <f t="shared" si="61"/>
        <v>0</v>
      </c>
    </row>
    <row r="276" spans="2:13">
      <c r="B276" s="11" t="s">
        <v>13</v>
      </c>
      <c r="C276" s="12" t="s">
        <v>14</v>
      </c>
      <c r="D276" s="28" t="s">
        <v>60</v>
      </c>
      <c r="E276" s="28"/>
      <c r="F276" s="72"/>
      <c r="G276" s="34">
        <f>SUM(F276)*0.25</f>
        <v>0</v>
      </c>
      <c r="H276" s="23"/>
      <c r="I276" s="10">
        <f t="shared" si="61"/>
        <v>0</v>
      </c>
    </row>
    <row r="277" spans="2:13">
      <c r="B277" s="11" t="s">
        <v>13</v>
      </c>
      <c r="C277" s="12" t="s">
        <v>14</v>
      </c>
      <c r="D277" s="28"/>
      <c r="E277" s="28"/>
      <c r="F277" s="28"/>
      <c r="G277" s="34"/>
      <c r="H277" s="23"/>
      <c r="I277" s="10">
        <f t="shared" si="61"/>
        <v>0</v>
      </c>
    </row>
    <row r="278" spans="2:13">
      <c r="B278" s="11" t="s">
        <v>13</v>
      </c>
      <c r="C278" s="12" t="s">
        <v>15</v>
      </c>
      <c r="D278" s="28" t="s">
        <v>1228</v>
      </c>
      <c r="E278" s="28"/>
      <c r="F278" s="28">
        <v>8</v>
      </c>
      <c r="G278" s="34">
        <f>SUM(F278)*2</f>
        <v>16</v>
      </c>
      <c r="H278" s="23"/>
      <c r="I278" s="10">
        <f t="shared" si="61"/>
        <v>0</v>
      </c>
    </row>
    <row r="279" spans="2:13">
      <c r="B279" s="11" t="s">
        <v>13</v>
      </c>
      <c r="C279" s="12" t="s">
        <v>15</v>
      </c>
      <c r="D279" s="28" t="s">
        <v>1229</v>
      </c>
      <c r="E279" s="28"/>
      <c r="F279" s="28">
        <v>6</v>
      </c>
      <c r="G279" s="34">
        <f>SUM(F279)*3</f>
        <v>18</v>
      </c>
      <c r="H279" s="23"/>
      <c r="I279" s="10">
        <f t="shared" si="61"/>
        <v>0</v>
      </c>
    </row>
    <row r="280" spans="2:13">
      <c r="B280" s="11" t="s">
        <v>13</v>
      </c>
      <c r="C280" s="12" t="s">
        <v>15</v>
      </c>
      <c r="D280" s="28" t="s">
        <v>1230</v>
      </c>
      <c r="E280" s="28"/>
      <c r="F280" s="28">
        <v>2</v>
      </c>
      <c r="G280" s="34">
        <f>SUM(F280)*5</f>
        <v>10</v>
      </c>
      <c r="H280" s="23"/>
      <c r="I280" s="10">
        <f t="shared" si="61"/>
        <v>0</v>
      </c>
    </row>
    <row r="281" spans="2:13">
      <c r="B281" s="11" t="s">
        <v>13</v>
      </c>
      <c r="C281" s="12" t="s">
        <v>16</v>
      </c>
      <c r="D281" s="28"/>
      <c r="E281" s="28"/>
      <c r="F281" s="28"/>
      <c r="G281" s="34">
        <f>SUM(G273)*1.5</f>
        <v>11.670000000000002</v>
      </c>
      <c r="H281" s="23"/>
      <c r="I281" s="10">
        <f t="shared" si="61"/>
        <v>0</v>
      </c>
    </row>
    <row r="282" spans="2:13">
      <c r="B282" s="11" t="s">
        <v>13</v>
      </c>
      <c r="C282" s="12" t="s">
        <v>16</v>
      </c>
      <c r="D282" s="28"/>
      <c r="E282" s="28"/>
      <c r="F282" s="28"/>
      <c r="G282" s="34"/>
      <c r="H282" s="23"/>
      <c r="I282" s="10">
        <f t="shared" si="61"/>
        <v>0</v>
      </c>
    </row>
    <row r="283" spans="2:13">
      <c r="B283" s="11" t="s">
        <v>21</v>
      </c>
      <c r="C283" s="12" t="s">
        <v>14</v>
      </c>
      <c r="D283" s="28"/>
      <c r="E283" s="28"/>
      <c r="F283" s="28"/>
      <c r="G283" s="22">
        <f>SUM(G274:G277)</f>
        <v>3.1725000000000003</v>
      </c>
      <c r="H283" s="15">
        <v>37.42</v>
      </c>
      <c r="I283" s="10">
        <f t="shared" si="61"/>
        <v>118.71495000000002</v>
      </c>
      <c r="K283" s="5">
        <f>SUM(G283)*I255</f>
        <v>6.3450000000000006</v>
      </c>
    </row>
    <row r="284" spans="2:13">
      <c r="B284" s="11" t="s">
        <v>21</v>
      </c>
      <c r="C284" s="12" t="s">
        <v>15</v>
      </c>
      <c r="D284" s="28"/>
      <c r="E284" s="28"/>
      <c r="F284" s="28"/>
      <c r="G284" s="22">
        <f>SUM(G278:G280)</f>
        <v>44</v>
      </c>
      <c r="H284" s="15">
        <v>37.42</v>
      </c>
      <c r="I284" s="10">
        <f t="shared" si="61"/>
        <v>1646.48</v>
      </c>
      <c r="L284" s="5">
        <f>SUM(G284)*I255</f>
        <v>88</v>
      </c>
    </row>
    <row r="285" spans="2:13">
      <c r="B285" s="11" t="s">
        <v>21</v>
      </c>
      <c r="C285" s="12" t="s">
        <v>16</v>
      </c>
      <c r="D285" s="28"/>
      <c r="E285" s="28"/>
      <c r="F285" s="28"/>
      <c r="G285" s="22">
        <f>SUM(G281:G282)</f>
        <v>11.670000000000002</v>
      </c>
      <c r="H285" s="15">
        <v>37.42</v>
      </c>
      <c r="I285" s="10">
        <f t="shared" si="61"/>
        <v>436.6914000000001</v>
      </c>
      <c r="M285" s="5">
        <f>SUM(G285)*I255</f>
        <v>23.340000000000003</v>
      </c>
    </row>
    <row r="286" spans="2:13">
      <c r="B286" s="11" t="s">
        <v>13</v>
      </c>
      <c r="C286" s="12" t="s">
        <v>17</v>
      </c>
      <c r="D286" s="28"/>
      <c r="E286" s="28"/>
      <c r="F286" s="28"/>
      <c r="G286" s="34">
        <v>2.5</v>
      </c>
      <c r="H286" s="15">
        <v>37.42</v>
      </c>
      <c r="I286" s="10">
        <f t="shared" si="61"/>
        <v>93.550000000000011</v>
      </c>
      <c r="L286" s="5">
        <f>SUM(G286)*I255</f>
        <v>5</v>
      </c>
    </row>
    <row r="287" spans="2:13">
      <c r="B287" s="11" t="s">
        <v>12</v>
      </c>
      <c r="C287" s="12"/>
      <c r="D287" s="28"/>
      <c r="E287" s="28"/>
      <c r="F287" s="28"/>
      <c r="G287" s="10"/>
      <c r="H287" s="15">
        <v>37.42</v>
      </c>
      <c r="I287" s="10">
        <f t="shared" si="61"/>
        <v>0</v>
      </c>
    </row>
    <row r="288" spans="2:13">
      <c r="B288" s="11" t="s">
        <v>11</v>
      </c>
      <c r="C288" s="12"/>
      <c r="D288" s="28"/>
      <c r="E288" s="28"/>
      <c r="F288" s="28"/>
      <c r="G288" s="10">
        <v>1</v>
      </c>
      <c r="H288" s="15">
        <f>SUM(I257:I287)*0.01</f>
        <v>86.169843899999975</v>
      </c>
      <c r="I288" s="10">
        <f>SUM(G288*H288)</f>
        <v>86.169843899999975</v>
      </c>
    </row>
    <row r="289" spans="1:13" s="2" customFormat="1">
      <c r="B289" s="8" t="s">
        <v>10</v>
      </c>
      <c r="D289" s="27"/>
      <c r="E289" s="27"/>
      <c r="F289" s="27"/>
      <c r="G289" s="6">
        <f>SUM(G283:G286)</f>
        <v>61.342500000000001</v>
      </c>
      <c r="H289" s="14"/>
      <c r="I289" s="6">
        <f>SUM(I257:I288)</f>
        <v>8703.1542338999971</v>
      </c>
      <c r="J289" s="6">
        <f>SUM(I289)*I255</f>
        <v>17406.308467799994</v>
      </c>
      <c r="K289" s="6">
        <f>SUM(K283:K288)</f>
        <v>6.3450000000000006</v>
      </c>
      <c r="L289" s="6">
        <f t="shared" ref="L289" si="62">SUM(L283:L288)</f>
        <v>93</v>
      </c>
      <c r="M289" s="6">
        <f t="shared" ref="M289" si="63">SUM(M283:M288)</f>
        <v>23.340000000000003</v>
      </c>
    </row>
    <row r="290" spans="1:13" ht="15.6">
      <c r="A290" s="3" t="s">
        <v>9</v>
      </c>
      <c r="B290" s="70" t="str">
        <f>'JMS SHEDULE OF WORKS'!D11</f>
        <v>E/O fluted glass</v>
      </c>
      <c r="D290" s="26">
        <f>'JMS SHEDULE OF WORKS'!F11</f>
        <v>0</v>
      </c>
      <c r="F290" s="71" t="str">
        <f>'JMS SHEDULE OF WORKS'!J11</f>
        <v>EOT-04</v>
      </c>
      <c r="H290" s="13" t="s">
        <v>22</v>
      </c>
      <c r="I290" s="24">
        <f>'JMS SHEDULE OF WORKS'!G11</f>
        <v>2</v>
      </c>
    </row>
    <row r="291" spans="1:13" s="2" customFormat="1">
      <c r="A291" s="69" t="str">
        <f>'JMS SHEDULE OF WORKS'!A11</f>
        <v>6881/9</v>
      </c>
      <c r="B291" s="8" t="s">
        <v>3</v>
      </c>
      <c r="C291" s="2" t="s">
        <v>4</v>
      </c>
      <c r="D291" s="27" t="s">
        <v>5</v>
      </c>
      <c r="E291" s="27" t="s">
        <v>5</v>
      </c>
      <c r="F291" s="27" t="s">
        <v>23</v>
      </c>
      <c r="G291" s="6" t="s">
        <v>6</v>
      </c>
      <c r="H291" s="14" t="s">
        <v>7</v>
      </c>
      <c r="I291" s="6" t="s">
        <v>8</v>
      </c>
      <c r="J291" s="6"/>
      <c r="K291" s="6" t="s">
        <v>18</v>
      </c>
      <c r="L291" s="6" t="s">
        <v>19</v>
      </c>
      <c r="M291" s="6" t="s">
        <v>20</v>
      </c>
    </row>
    <row r="292" spans="1:13">
      <c r="A292" s="30" t="s">
        <v>24</v>
      </c>
      <c r="B292" s="11"/>
      <c r="C292" s="12"/>
      <c r="D292" s="28"/>
      <c r="E292" s="28"/>
      <c r="F292" s="28">
        <f t="shared" ref="F292:F297" si="64">SUM(D292*E292)</f>
        <v>0</v>
      </c>
      <c r="G292" s="10"/>
      <c r="H292" s="15"/>
      <c r="I292" s="10">
        <f t="shared" ref="I292:I297" si="65">SUM(F292*G292)*H292</f>
        <v>0</v>
      </c>
    </row>
    <row r="293" spans="1:13">
      <c r="A293" s="30" t="s">
        <v>24</v>
      </c>
      <c r="B293" s="11"/>
      <c r="C293" s="12"/>
      <c r="D293" s="28"/>
      <c r="E293" s="28"/>
      <c r="F293" s="28">
        <f t="shared" si="64"/>
        <v>0</v>
      </c>
      <c r="G293" s="10"/>
      <c r="H293" s="15"/>
      <c r="I293" s="10">
        <f t="shared" si="65"/>
        <v>0</v>
      </c>
    </row>
    <row r="294" spans="1:13">
      <c r="A294" s="30" t="s">
        <v>24</v>
      </c>
      <c r="B294" s="11"/>
      <c r="C294" s="12"/>
      <c r="D294" s="28"/>
      <c r="E294" s="28"/>
      <c r="F294" s="28">
        <f t="shared" si="64"/>
        <v>0</v>
      </c>
      <c r="G294" s="10"/>
      <c r="H294" s="15"/>
      <c r="I294" s="10">
        <f t="shared" si="65"/>
        <v>0</v>
      </c>
    </row>
    <row r="295" spans="1:13">
      <c r="A295" s="31" t="s">
        <v>25</v>
      </c>
      <c r="B295" s="11"/>
      <c r="C295" s="12"/>
      <c r="D295" s="28"/>
      <c r="E295" s="28"/>
      <c r="F295" s="28">
        <f t="shared" si="64"/>
        <v>0</v>
      </c>
      <c r="G295" s="10"/>
      <c r="H295" s="15"/>
      <c r="I295" s="10">
        <f t="shared" si="65"/>
        <v>0</v>
      </c>
    </row>
    <row r="296" spans="1:13">
      <c r="A296" s="31" t="s">
        <v>25</v>
      </c>
      <c r="B296" s="11"/>
      <c r="C296" s="12"/>
      <c r="D296" s="28"/>
      <c r="E296" s="28"/>
      <c r="F296" s="28">
        <f t="shared" si="64"/>
        <v>0</v>
      </c>
      <c r="G296" s="10"/>
      <c r="H296" s="15"/>
      <c r="I296" s="10">
        <f t="shared" si="65"/>
        <v>0</v>
      </c>
    </row>
    <row r="297" spans="1:13">
      <c r="A297" s="31" t="s">
        <v>25</v>
      </c>
      <c r="B297" s="11"/>
      <c r="C297" s="12"/>
      <c r="D297" s="28"/>
      <c r="E297" s="28"/>
      <c r="F297" s="28">
        <f t="shared" si="64"/>
        <v>0</v>
      </c>
      <c r="G297" s="10"/>
      <c r="H297" s="15"/>
      <c r="I297" s="10">
        <f t="shared" si="65"/>
        <v>0</v>
      </c>
    </row>
    <row r="298" spans="1:13">
      <c r="A298" s="31" t="s">
        <v>39</v>
      </c>
      <c r="B298" s="11"/>
      <c r="C298" s="12"/>
      <c r="D298" s="28"/>
      <c r="E298" s="28"/>
      <c r="F298" s="28"/>
      <c r="G298" s="10"/>
      <c r="H298" s="15"/>
      <c r="I298" s="10">
        <f t="shared" ref="I298:I300" si="66">SUM(G298*H298)</f>
        <v>0</v>
      </c>
    </row>
    <row r="299" spans="1:13">
      <c r="A299" s="31" t="s">
        <v>39</v>
      </c>
      <c r="B299" s="11"/>
      <c r="C299" s="12"/>
      <c r="D299" s="28"/>
      <c r="E299" s="28"/>
      <c r="F299" s="28"/>
      <c r="G299" s="10"/>
      <c r="H299" s="15"/>
      <c r="I299" s="10">
        <f t="shared" si="66"/>
        <v>0</v>
      </c>
    </row>
    <row r="300" spans="1:13">
      <c r="A300" s="31" t="s">
        <v>39</v>
      </c>
      <c r="B300" s="11"/>
      <c r="C300" s="12"/>
      <c r="D300" s="28"/>
      <c r="E300" s="28"/>
      <c r="F300" s="28"/>
      <c r="G300" s="10"/>
      <c r="H300" s="15"/>
      <c r="I300" s="10">
        <f t="shared" si="66"/>
        <v>0</v>
      </c>
    </row>
    <row r="301" spans="1:13">
      <c r="A301" s="32" t="s">
        <v>28</v>
      </c>
      <c r="B301" s="11" t="s">
        <v>1222</v>
      </c>
      <c r="C301" s="12"/>
      <c r="D301" s="28"/>
      <c r="E301" s="28"/>
      <c r="F301" s="28"/>
      <c r="G301" s="10">
        <v>3</v>
      </c>
      <c r="H301" s="15">
        <v>70</v>
      </c>
      <c r="I301" s="10">
        <f t="shared" ref="I301:I319" si="67">SUM(G301*H301)</f>
        <v>210</v>
      </c>
      <c r="J301" s="10" t="s">
        <v>1235</v>
      </c>
    </row>
    <row r="302" spans="1:13">
      <c r="A302" s="32" t="s">
        <v>28</v>
      </c>
      <c r="B302" s="11"/>
      <c r="C302" s="12"/>
      <c r="D302" s="28"/>
      <c r="E302" s="28"/>
      <c r="F302" s="28"/>
      <c r="G302" s="10"/>
      <c r="H302" s="15"/>
      <c r="I302" s="10">
        <f t="shared" si="67"/>
        <v>0</v>
      </c>
    </row>
    <row r="303" spans="1:13">
      <c r="A303" s="32" t="s">
        <v>28</v>
      </c>
      <c r="B303" s="11"/>
      <c r="C303" s="12"/>
      <c r="D303" s="28"/>
      <c r="E303" s="28"/>
      <c r="F303" s="28"/>
      <c r="G303" s="10"/>
      <c r="H303" s="15"/>
      <c r="I303" s="10">
        <f t="shared" si="67"/>
        <v>0</v>
      </c>
    </row>
    <row r="304" spans="1:13">
      <c r="A304" t="s">
        <v>26</v>
      </c>
      <c r="B304" s="11"/>
      <c r="C304" s="12"/>
      <c r="D304" s="28"/>
      <c r="E304" s="28"/>
      <c r="F304" s="28"/>
      <c r="G304" s="33">
        <v>0.1</v>
      </c>
      <c r="H304" s="15">
        <f>SUM(I301:I303)</f>
        <v>210</v>
      </c>
      <c r="I304" s="10">
        <f t="shared" si="67"/>
        <v>21</v>
      </c>
    </row>
    <row r="305" spans="2:13">
      <c r="B305" s="11" t="s">
        <v>27</v>
      </c>
      <c r="C305" s="12"/>
      <c r="D305" s="28"/>
      <c r="E305" s="28"/>
      <c r="F305" s="28"/>
      <c r="G305" s="10"/>
      <c r="H305" s="15"/>
      <c r="I305" s="10">
        <f t="shared" si="67"/>
        <v>0</v>
      </c>
    </row>
    <row r="306" spans="2:13">
      <c r="B306" s="11" t="s">
        <v>13</v>
      </c>
      <c r="C306" s="12" t="s">
        <v>14</v>
      </c>
      <c r="D306" s="28" t="s">
        <v>29</v>
      </c>
      <c r="E306" s="28"/>
      <c r="F306" s="28">
        <f>SUM(G292:G294)</f>
        <v>0</v>
      </c>
      <c r="G306" s="34">
        <f>SUM(F306)/20</f>
        <v>0</v>
      </c>
      <c r="H306" s="23"/>
      <c r="I306" s="10">
        <f t="shared" si="67"/>
        <v>0</v>
      </c>
    </row>
    <row r="307" spans="2:13">
      <c r="B307" s="11" t="s">
        <v>13</v>
      </c>
      <c r="C307" s="12" t="s">
        <v>14</v>
      </c>
      <c r="D307" s="28" t="s">
        <v>30</v>
      </c>
      <c r="E307" s="28"/>
      <c r="F307" s="28">
        <f>SUM(G295:G297)</f>
        <v>0</v>
      </c>
      <c r="G307" s="34">
        <f>SUM(F307)/10</f>
        <v>0</v>
      </c>
      <c r="H307" s="23"/>
      <c r="I307" s="10">
        <f t="shared" si="67"/>
        <v>0</v>
      </c>
    </row>
    <row r="308" spans="2:13">
      <c r="B308" s="11" t="s">
        <v>13</v>
      </c>
      <c r="C308" s="12" t="s">
        <v>14</v>
      </c>
      <c r="D308" s="28" t="s">
        <v>60</v>
      </c>
      <c r="E308" s="28"/>
      <c r="F308" s="72"/>
      <c r="G308" s="34">
        <f>SUM(F308)*0.25</f>
        <v>0</v>
      </c>
      <c r="H308" s="23"/>
      <c r="I308" s="10">
        <f t="shared" si="67"/>
        <v>0</v>
      </c>
    </row>
    <row r="309" spans="2:13">
      <c r="B309" s="11" t="s">
        <v>13</v>
      </c>
      <c r="C309" s="12" t="s">
        <v>14</v>
      </c>
      <c r="D309" s="28"/>
      <c r="E309" s="28"/>
      <c r="F309" s="28"/>
      <c r="G309" s="34"/>
      <c r="H309" s="23"/>
      <c r="I309" s="10">
        <f t="shared" si="67"/>
        <v>0</v>
      </c>
    </row>
    <row r="310" spans="2:13">
      <c r="B310" s="11" t="s">
        <v>13</v>
      </c>
      <c r="C310" s="12" t="s">
        <v>15</v>
      </c>
      <c r="D310" s="28"/>
      <c r="E310" s="28"/>
      <c r="F310" s="28"/>
      <c r="G310" s="34"/>
      <c r="H310" s="23"/>
      <c r="I310" s="10">
        <f t="shared" si="67"/>
        <v>0</v>
      </c>
    </row>
    <row r="311" spans="2:13">
      <c r="B311" s="11" t="s">
        <v>13</v>
      </c>
      <c r="C311" s="12" t="s">
        <v>15</v>
      </c>
      <c r="D311" s="28"/>
      <c r="E311" s="28"/>
      <c r="F311" s="28"/>
      <c r="G311" s="34"/>
      <c r="H311" s="23"/>
      <c r="I311" s="10">
        <f t="shared" si="67"/>
        <v>0</v>
      </c>
    </row>
    <row r="312" spans="2:13">
      <c r="B312" s="11" t="s">
        <v>13</v>
      </c>
      <c r="C312" s="12" t="s">
        <v>15</v>
      </c>
      <c r="D312" s="28"/>
      <c r="E312" s="28"/>
      <c r="F312" s="28"/>
      <c r="G312" s="34"/>
      <c r="H312" s="23"/>
      <c r="I312" s="10">
        <f t="shared" si="67"/>
        <v>0</v>
      </c>
    </row>
    <row r="313" spans="2:13">
      <c r="B313" s="11" t="s">
        <v>13</v>
      </c>
      <c r="C313" s="12" t="s">
        <v>16</v>
      </c>
      <c r="D313" s="28"/>
      <c r="E313" s="28"/>
      <c r="F313" s="28"/>
      <c r="G313" s="34"/>
      <c r="H313" s="23"/>
      <c r="I313" s="10">
        <f t="shared" si="67"/>
        <v>0</v>
      </c>
    </row>
    <row r="314" spans="2:13">
      <c r="B314" s="11" t="s">
        <v>13</v>
      </c>
      <c r="C314" s="12" t="s">
        <v>16</v>
      </c>
      <c r="D314" s="28"/>
      <c r="E314" s="28"/>
      <c r="F314" s="28"/>
      <c r="G314" s="34"/>
      <c r="H314" s="23"/>
      <c r="I314" s="10">
        <f t="shared" si="67"/>
        <v>0</v>
      </c>
    </row>
    <row r="315" spans="2:13">
      <c r="B315" s="11" t="s">
        <v>21</v>
      </c>
      <c r="C315" s="12" t="s">
        <v>14</v>
      </c>
      <c r="D315" s="28"/>
      <c r="E315" s="28"/>
      <c r="F315" s="28"/>
      <c r="G315" s="22">
        <f>SUM(G306:G309)</f>
        <v>0</v>
      </c>
      <c r="H315" s="15">
        <v>37.42</v>
      </c>
      <c r="I315" s="10">
        <f t="shared" si="67"/>
        <v>0</v>
      </c>
      <c r="K315" s="5">
        <f>SUM(G315)*I290</f>
        <v>0</v>
      </c>
    </row>
    <row r="316" spans="2:13">
      <c r="B316" s="11" t="s">
        <v>21</v>
      </c>
      <c r="C316" s="12" t="s">
        <v>15</v>
      </c>
      <c r="D316" s="28"/>
      <c r="E316" s="28"/>
      <c r="F316" s="28"/>
      <c r="G316" s="22">
        <f>SUM(G310:G312)</f>
        <v>0</v>
      </c>
      <c r="H316" s="15">
        <v>37.42</v>
      </c>
      <c r="I316" s="10">
        <f t="shared" si="67"/>
        <v>0</v>
      </c>
      <c r="L316" s="5">
        <f>SUM(G316)*I290</f>
        <v>0</v>
      </c>
    </row>
    <row r="317" spans="2:13">
      <c r="B317" s="11" t="s">
        <v>21</v>
      </c>
      <c r="C317" s="12" t="s">
        <v>16</v>
      </c>
      <c r="D317" s="28"/>
      <c r="E317" s="28"/>
      <c r="F317" s="28"/>
      <c r="G317" s="22">
        <f>SUM(G313:G314)</f>
        <v>0</v>
      </c>
      <c r="H317" s="15">
        <v>37.42</v>
      </c>
      <c r="I317" s="10">
        <f t="shared" si="67"/>
        <v>0</v>
      </c>
      <c r="M317" s="5">
        <f>SUM(G317)*I290</f>
        <v>0</v>
      </c>
    </row>
    <row r="318" spans="2:13">
      <c r="B318" s="11" t="s">
        <v>13</v>
      </c>
      <c r="C318" s="12" t="s">
        <v>17</v>
      </c>
      <c r="D318" s="28"/>
      <c r="E318" s="28"/>
      <c r="F318" s="28"/>
      <c r="G318" s="34"/>
      <c r="H318" s="15">
        <v>37.42</v>
      </c>
      <c r="I318" s="10">
        <f t="shared" si="67"/>
        <v>0</v>
      </c>
      <c r="L318" s="5">
        <f>SUM(G318)*I290</f>
        <v>0</v>
      </c>
    </row>
    <row r="319" spans="2:13">
      <c r="B319" s="11" t="s">
        <v>12</v>
      </c>
      <c r="C319" s="12"/>
      <c r="D319" s="28"/>
      <c r="E319" s="28"/>
      <c r="F319" s="28"/>
      <c r="G319" s="10"/>
      <c r="H319" s="15">
        <v>37.42</v>
      </c>
      <c r="I319" s="10">
        <f t="shared" si="67"/>
        <v>0</v>
      </c>
    </row>
    <row r="320" spans="2:13">
      <c r="B320" s="11" t="s">
        <v>11</v>
      </c>
      <c r="C320" s="12"/>
      <c r="D320" s="28"/>
      <c r="E320" s="28"/>
      <c r="F320" s="28"/>
      <c r="G320" s="10">
        <v>1</v>
      </c>
      <c r="H320" s="15">
        <f>SUM(I292:I319)*0.01</f>
        <v>2.31</v>
      </c>
      <c r="I320" s="10">
        <f>SUM(G320*H320)</f>
        <v>2.31</v>
      </c>
    </row>
    <row r="321" spans="1:13" s="2" customFormat="1">
      <c r="B321" s="8" t="s">
        <v>10</v>
      </c>
      <c r="D321" s="27"/>
      <c r="E321" s="27"/>
      <c r="F321" s="27"/>
      <c r="G321" s="6">
        <f>SUM(G315:G318)</f>
        <v>0</v>
      </c>
      <c r="H321" s="14"/>
      <c r="I321" s="6">
        <f>SUM(I292:I320)</f>
        <v>233.31</v>
      </c>
      <c r="J321" s="6">
        <f>SUM(I321)*I290</f>
        <v>466.62</v>
      </c>
      <c r="K321" s="6">
        <f>SUM(K315:K320)</f>
        <v>0</v>
      </c>
      <c r="L321" s="6">
        <f t="shared" ref="L321" si="68">SUM(L315:L320)</f>
        <v>0</v>
      </c>
      <c r="M321" s="6">
        <f t="shared" ref="M321" si="69">SUM(M315:M320)</f>
        <v>0</v>
      </c>
    </row>
    <row r="322" spans="1:13" ht="15.6">
      <c r="A322" s="3" t="s">
        <v>9</v>
      </c>
      <c r="B322" s="70" t="str">
        <f>'JMS SHEDULE OF WORKS'!D12</f>
        <v>FF-15 EOT Female changing mirror</v>
      </c>
      <c r="D322" s="26">
        <v>2.6</v>
      </c>
      <c r="E322" s="26">
        <v>1.05</v>
      </c>
      <c r="F322" s="71" t="str">
        <f>'JMS SHEDULE OF WORKS'!J12</f>
        <v>EOT-12, 13 &amp; 14</v>
      </c>
      <c r="H322" s="13" t="s">
        <v>22</v>
      </c>
      <c r="I322" s="24">
        <f>'JMS SHEDULE OF WORKS'!G12</f>
        <v>2</v>
      </c>
    </row>
    <row r="323" spans="1:13" s="2" customFormat="1">
      <c r="A323" s="69" t="str">
        <f>'JMS SHEDULE OF WORKS'!A12</f>
        <v>6881/10</v>
      </c>
      <c r="B323" s="8" t="s">
        <v>3</v>
      </c>
      <c r="C323" s="2" t="s">
        <v>4</v>
      </c>
      <c r="D323" s="27" t="s">
        <v>5</v>
      </c>
      <c r="E323" s="27" t="s">
        <v>5</v>
      </c>
      <c r="F323" s="27" t="s">
        <v>23</v>
      </c>
      <c r="G323" s="6" t="s">
        <v>6</v>
      </c>
      <c r="H323" s="14" t="s">
        <v>7</v>
      </c>
      <c r="I323" s="6" t="s">
        <v>8</v>
      </c>
      <c r="J323" s="6"/>
      <c r="K323" s="6" t="s">
        <v>18</v>
      </c>
      <c r="L323" s="6" t="s">
        <v>19</v>
      </c>
      <c r="M323" s="6" t="s">
        <v>20</v>
      </c>
    </row>
    <row r="324" spans="1:13">
      <c r="A324" s="30" t="s">
        <v>24</v>
      </c>
      <c r="B324" s="11" t="s">
        <v>11</v>
      </c>
      <c r="C324" s="12" t="s">
        <v>1213</v>
      </c>
      <c r="D324" s="28">
        <v>3.2000000000000001E-2</v>
      </c>
      <c r="E324" s="28">
        <v>3.2000000000000001E-2</v>
      </c>
      <c r="F324" s="28">
        <f t="shared" ref="F324:F325" si="70">SUM(D324*E324)</f>
        <v>1.024E-3</v>
      </c>
      <c r="G324" s="10">
        <f>SUM(D322)*3</f>
        <v>7.8000000000000007</v>
      </c>
      <c r="H324" s="15">
        <v>550</v>
      </c>
      <c r="I324" s="10">
        <f t="shared" ref="I324:I325" si="71">SUM(F324*G324)*H324</f>
        <v>4.3929599999999995</v>
      </c>
    </row>
    <row r="325" spans="1:13">
      <c r="A325" s="30" t="s">
        <v>24</v>
      </c>
      <c r="B325" s="11" t="s">
        <v>11</v>
      </c>
      <c r="C325" s="12" t="s">
        <v>1213</v>
      </c>
      <c r="D325" s="28">
        <v>3.2000000000000001E-2</v>
      </c>
      <c r="E325" s="28">
        <v>3.2000000000000001E-2</v>
      </c>
      <c r="F325" s="28">
        <f t="shared" si="70"/>
        <v>1.024E-3</v>
      </c>
      <c r="G325" s="10">
        <f>SUM(E322)*12</f>
        <v>12.600000000000001</v>
      </c>
      <c r="H325" s="15">
        <v>550</v>
      </c>
      <c r="I325" s="10">
        <f t="shared" si="71"/>
        <v>7.0963200000000004</v>
      </c>
    </row>
    <row r="326" spans="1:13">
      <c r="A326" s="30" t="s">
        <v>24</v>
      </c>
      <c r="B326" s="11"/>
      <c r="C326" s="12"/>
      <c r="D326" s="28"/>
      <c r="E326" s="28"/>
      <c r="F326" s="28">
        <f t="shared" ref="F326:F332" si="72">SUM(D326*E326)</f>
        <v>0</v>
      </c>
      <c r="G326" s="10"/>
      <c r="H326" s="15"/>
      <c r="I326" s="10">
        <f t="shared" ref="I326:I332" si="73">SUM(F326*G326)*H326</f>
        <v>0</v>
      </c>
    </row>
    <row r="327" spans="1:13">
      <c r="A327" s="31" t="s">
        <v>25</v>
      </c>
      <c r="B327" s="11" t="s">
        <v>1224</v>
      </c>
      <c r="C327" s="12" t="s">
        <v>1169</v>
      </c>
      <c r="D327" s="28">
        <v>1.1000000000000001</v>
      </c>
      <c r="E327" s="28">
        <v>0.2</v>
      </c>
      <c r="F327" s="28">
        <f t="shared" si="72"/>
        <v>0.22000000000000003</v>
      </c>
      <c r="G327" s="10">
        <v>2</v>
      </c>
      <c r="H327" s="15">
        <v>12</v>
      </c>
      <c r="I327" s="10">
        <f t="shared" si="73"/>
        <v>5.2800000000000011</v>
      </c>
    </row>
    <row r="328" spans="1:13">
      <c r="A328" s="31" t="s">
        <v>25</v>
      </c>
      <c r="B328" s="11" t="s">
        <v>1178</v>
      </c>
      <c r="C328" s="12" t="s">
        <v>1169</v>
      </c>
      <c r="D328" s="28">
        <v>1.2</v>
      </c>
      <c r="E328" s="28">
        <v>0.2</v>
      </c>
      <c r="F328" s="28">
        <f t="shared" si="72"/>
        <v>0.24</v>
      </c>
      <c r="G328" s="10">
        <v>2</v>
      </c>
      <c r="H328" s="15">
        <v>12</v>
      </c>
      <c r="I328" s="10">
        <f t="shared" si="73"/>
        <v>5.76</v>
      </c>
    </row>
    <row r="329" spans="1:13">
      <c r="A329" s="31" t="s">
        <v>25</v>
      </c>
      <c r="B329" s="11" t="s">
        <v>1189</v>
      </c>
      <c r="C329" s="12" t="s">
        <v>1169</v>
      </c>
      <c r="D329" s="28">
        <v>2.6</v>
      </c>
      <c r="E329" s="28">
        <v>0.2</v>
      </c>
      <c r="F329" s="28">
        <f t="shared" si="72"/>
        <v>0.52</v>
      </c>
      <c r="G329" s="10">
        <v>1</v>
      </c>
      <c r="H329" s="15">
        <v>12</v>
      </c>
      <c r="I329" s="10">
        <f t="shared" si="73"/>
        <v>6.24</v>
      </c>
    </row>
    <row r="330" spans="1:13">
      <c r="A330" s="31" t="s">
        <v>25</v>
      </c>
      <c r="B330" s="11" t="s">
        <v>1225</v>
      </c>
      <c r="C330" s="12" t="s">
        <v>1169</v>
      </c>
      <c r="D330" s="28">
        <v>2.6</v>
      </c>
      <c r="E330" s="28">
        <v>0.2</v>
      </c>
      <c r="F330" s="28">
        <f t="shared" si="72"/>
        <v>0.52</v>
      </c>
      <c r="G330" s="10">
        <v>1</v>
      </c>
      <c r="H330" s="15">
        <v>12</v>
      </c>
      <c r="I330" s="10">
        <f t="shared" si="73"/>
        <v>6.24</v>
      </c>
    </row>
    <row r="331" spans="1:13">
      <c r="A331" s="31" t="s">
        <v>25</v>
      </c>
      <c r="B331" s="11" t="s">
        <v>1227</v>
      </c>
      <c r="C331" s="12" t="s">
        <v>1169</v>
      </c>
      <c r="D331" s="28">
        <v>1.1000000000000001</v>
      </c>
      <c r="E331" s="28">
        <v>1.8</v>
      </c>
      <c r="F331" s="28">
        <f t="shared" si="72"/>
        <v>1.9800000000000002</v>
      </c>
      <c r="G331" s="10">
        <v>1</v>
      </c>
      <c r="H331" s="15">
        <v>12</v>
      </c>
      <c r="I331" s="10">
        <f t="shared" si="73"/>
        <v>23.76</v>
      </c>
    </row>
    <row r="332" spans="1:13">
      <c r="A332" s="31" t="s">
        <v>25</v>
      </c>
      <c r="B332" s="11" t="s">
        <v>1227</v>
      </c>
      <c r="C332" s="12" t="s">
        <v>1169</v>
      </c>
      <c r="D332" s="28">
        <v>1.1000000000000001</v>
      </c>
      <c r="E332" s="28">
        <v>0.4</v>
      </c>
      <c r="F332" s="28">
        <f t="shared" si="72"/>
        <v>0.44000000000000006</v>
      </c>
      <c r="G332" s="10">
        <v>2</v>
      </c>
      <c r="H332" s="15">
        <v>12</v>
      </c>
      <c r="I332" s="10">
        <f t="shared" si="73"/>
        <v>10.560000000000002</v>
      </c>
    </row>
    <row r="333" spans="1:13">
      <c r="A333" s="31" t="s">
        <v>39</v>
      </c>
      <c r="B333" s="11"/>
      <c r="C333" s="12"/>
      <c r="D333" s="28"/>
      <c r="E333" s="28"/>
      <c r="F333" s="28"/>
      <c r="G333" s="10"/>
      <c r="H333" s="15"/>
      <c r="I333" s="10">
        <f t="shared" ref="I333:I335" si="74">SUM(G333*H333)</f>
        <v>0</v>
      </c>
    </row>
    <row r="334" spans="1:13">
      <c r="A334" s="31" t="s">
        <v>39</v>
      </c>
      <c r="B334" s="11"/>
      <c r="C334" s="12"/>
      <c r="D334" s="28"/>
      <c r="E334" s="28"/>
      <c r="F334" s="28"/>
      <c r="G334" s="10"/>
      <c r="H334" s="15"/>
      <c r="I334" s="10">
        <f t="shared" si="74"/>
        <v>0</v>
      </c>
    </row>
    <row r="335" spans="1:13">
      <c r="A335" s="31" t="s">
        <v>39</v>
      </c>
      <c r="B335" s="11"/>
      <c r="C335" s="12"/>
      <c r="D335" s="28"/>
      <c r="E335" s="28"/>
      <c r="F335" s="28"/>
      <c r="G335" s="10"/>
      <c r="H335" s="15"/>
      <c r="I335" s="10">
        <f t="shared" si="74"/>
        <v>0</v>
      </c>
    </row>
    <row r="336" spans="1:13">
      <c r="A336" s="32" t="s">
        <v>28</v>
      </c>
      <c r="B336" s="11" t="s">
        <v>1226</v>
      </c>
      <c r="C336" s="12"/>
      <c r="D336" s="28"/>
      <c r="E336" s="28"/>
      <c r="F336" s="28"/>
      <c r="G336" s="10">
        <v>1</v>
      </c>
      <c r="H336" s="15">
        <v>3470</v>
      </c>
      <c r="I336" s="10">
        <f t="shared" ref="I336:I337" si="75">SUM(G336*H336)</f>
        <v>3470</v>
      </c>
      <c r="J336" s="5" t="s">
        <v>1327</v>
      </c>
    </row>
    <row r="337" spans="1:13">
      <c r="A337" s="32" t="s">
        <v>28</v>
      </c>
      <c r="B337" s="11" t="s">
        <v>1223</v>
      </c>
      <c r="C337" s="12"/>
      <c r="D337" s="28"/>
      <c r="E337" s="28"/>
      <c r="F337" s="28"/>
      <c r="G337" s="10">
        <v>1</v>
      </c>
      <c r="H337" s="15">
        <f>290.55+96.65</f>
        <v>387.20000000000005</v>
      </c>
      <c r="I337" s="10">
        <f t="shared" si="75"/>
        <v>387.20000000000005</v>
      </c>
      <c r="J337" s="10" t="s">
        <v>1235</v>
      </c>
    </row>
    <row r="338" spans="1:13">
      <c r="A338" s="32" t="s">
        <v>28</v>
      </c>
      <c r="B338" s="11"/>
      <c r="C338" s="12"/>
      <c r="D338" s="28"/>
      <c r="E338" s="28"/>
      <c r="F338" s="28"/>
      <c r="G338" s="10"/>
      <c r="H338" s="15"/>
      <c r="I338" s="10">
        <f t="shared" ref="I338:I354" si="76">SUM(G338*H338)</f>
        <v>0</v>
      </c>
    </row>
    <row r="339" spans="1:13">
      <c r="A339" t="s">
        <v>26</v>
      </c>
      <c r="B339" s="11"/>
      <c r="C339" s="12"/>
      <c r="D339" s="28"/>
      <c r="E339" s="28"/>
      <c r="F339" s="28"/>
      <c r="G339" s="33">
        <v>0.1</v>
      </c>
      <c r="H339" s="15">
        <f>SUM(I336:I338)</f>
        <v>3857.2</v>
      </c>
      <c r="I339" s="10">
        <f t="shared" si="76"/>
        <v>385.72</v>
      </c>
    </row>
    <row r="340" spans="1:13">
      <c r="B340" s="11" t="s">
        <v>27</v>
      </c>
      <c r="C340" s="12"/>
      <c r="D340" s="28"/>
      <c r="E340" s="28"/>
      <c r="F340" s="28"/>
      <c r="G340" s="10">
        <f>SUM(I327:I332)/12</f>
        <v>4.82</v>
      </c>
      <c r="H340" s="15">
        <v>12</v>
      </c>
      <c r="I340" s="10">
        <f t="shared" si="76"/>
        <v>57.84</v>
      </c>
    </row>
    <row r="341" spans="1:13">
      <c r="B341" s="11" t="s">
        <v>13</v>
      </c>
      <c r="C341" s="12" t="s">
        <v>14</v>
      </c>
      <c r="D341" s="28" t="s">
        <v>29</v>
      </c>
      <c r="E341" s="28"/>
      <c r="F341" s="28">
        <f>SUM(G324:G326)</f>
        <v>20.400000000000002</v>
      </c>
      <c r="G341" s="34">
        <f>SUM(F341)/20</f>
        <v>1.02</v>
      </c>
      <c r="H341" s="23"/>
      <c r="I341" s="10">
        <f t="shared" si="76"/>
        <v>0</v>
      </c>
    </row>
    <row r="342" spans="1:13">
      <c r="B342" s="11" t="s">
        <v>13</v>
      </c>
      <c r="C342" s="12" t="s">
        <v>14</v>
      </c>
      <c r="D342" s="28" t="s">
        <v>30</v>
      </c>
      <c r="E342" s="28"/>
      <c r="F342" s="28">
        <f>SUM(G327:G332)</f>
        <v>9</v>
      </c>
      <c r="G342" s="34">
        <f>SUM(F342)/10</f>
        <v>0.9</v>
      </c>
      <c r="H342" s="23"/>
      <c r="I342" s="10">
        <f t="shared" si="76"/>
        <v>0</v>
      </c>
    </row>
    <row r="343" spans="1:13">
      <c r="B343" s="11" t="s">
        <v>13</v>
      </c>
      <c r="C343" s="12" t="s">
        <v>14</v>
      </c>
      <c r="D343" s="28" t="s">
        <v>60</v>
      </c>
      <c r="E343" s="28"/>
      <c r="F343" s="72"/>
      <c r="G343" s="34">
        <f>SUM(F343)*0.25</f>
        <v>0</v>
      </c>
      <c r="H343" s="23"/>
      <c r="I343" s="10">
        <f t="shared" si="76"/>
        <v>0</v>
      </c>
    </row>
    <row r="344" spans="1:13">
      <c r="B344" s="11" t="s">
        <v>13</v>
      </c>
      <c r="C344" s="12" t="s">
        <v>14</v>
      </c>
      <c r="D344" s="28"/>
      <c r="E344" s="28"/>
      <c r="F344" s="28"/>
      <c r="G344" s="34"/>
      <c r="H344" s="23"/>
      <c r="I344" s="10">
        <f t="shared" si="76"/>
        <v>0</v>
      </c>
    </row>
    <row r="345" spans="1:13">
      <c r="B345" s="11" t="s">
        <v>13</v>
      </c>
      <c r="C345" s="12" t="s">
        <v>15</v>
      </c>
      <c r="D345" s="28" t="s">
        <v>1228</v>
      </c>
      <c r="E345" s="28"/>
      <c r="F345" s="28">
        <v>8</v>
      </c>
      <c r="G345" s="34">
        <f>SUM(F345)*1</f>
        <v>8</v>
      </c>
      <c r="H345" s="23"/>
      <c r="I345" s="10">
        <f t="shared" si="76"/>
        <v>0</v>
      </c>
    </row>
    <row r="346" spans="1:13">
      <c r="B346" s="11" t="s">
        <v>13</v>
      </c>
      <c r="C346" s="12" t="s">
        <v>15</v>
      </c>
      <c r="D346" s="28" t="s">
        <v>1229</v>
      </c>
      <c r="E346" s="28"/>
      <c r="F346" s="28">
        <v>6</v>
      </c>
      <c r="G346" s="34">
        <f>SUM(F346)*2</f>
        <v>12</v>
      </c>
      <c r="H346" s="23"/>
      <c r="I346" s="10">
        <f t="shared" si="76"/>
        <v>0</v>
      </c>
    </row>
    <row r="347" spans="1:13">
      <c r="B347" s="11" t="s">
        <v>13</v>
      </c>
      <c r="C347" s="12" t="s">
        <v>15</v>
      </c>
      <c r="D347" s="28" t="s">
        <v>1230</v>
      </c>
      <c r="E347" s="28"/>
      <c r="F347" s="28">
        <v>2</v>
      </c>
      <c r="G347" s="34">
        <f>SUM(F347)*3</f>
        <v>6</v>
      </c>
      <c r="H347" s="23"/>
      <c r="I347" s="10">
        <f t="shared" si="76"/>
        <v>0</v>
      </c>
    </row>
    <row r="348" spans="1:13">
      <c r="B348" s="11" t="s">
        <v>13</v>
      </c>
      <c r="C348" s="12" t="s">
        <v>16</v>
      </c>
      <c r="D348" s="28"/>
      <c r="E348" s="28"/>
      <c r="F348" s="28"/>
      <c r="G348" s="34">
        <f>SUM(G340)*1.5</f>
        <v>7.23</v>
      </c>
      <c r="H348" s="23"/>
      <c r="I348" s="10">
        <f t="shared" si="76"/>
        <v>0</v>
      </c>
    </row>
    <row r="349" spans="1:13">
      <c r="B349" s="11" t="s">
        <v>13</v>
      </c>
      <c r="C349" s="12" t="s">
        <v>16</v>
      </c>
      <c r="D349" s="28"/>
      <c r="E349" s="28"/>
      <c r="F349" s="28"/>
      <c r="G349" s="34"/>
      <c r="H349" s="23"/>
      <c r="I349" s="10">
        <f t="shared" si="76"/>
        <v>0</v>
      </c>
    </row>
    <row r="350" spans="1:13">
      <c r="B350" s="11" t="s">
        <v>21</v>
      </c>
      <c r="C350" s="12" t="s">
        <v>14</v>
      </c>
      <c r="D350" s="28"/>
      <c r="E350" s="28"/>
      <c r="F350" s="28"/>
      <c r="G350" s="22">
        <f>SUM(G341:G344)</f>
        <v>1.92</v>
      </c>
      <c r="H350" s="15">
        <v>37.42</v>
      </c>
      <c r="I350" s="10">
        <f t="shared" si="76"/>
        <v>71.846400000000003</v>
      </c>
      <c r="K350" s="5">
        <f>SUM(G350)*I322</f>
        <v>3.84</v>
      </c>
    </row>
    <row r="351" spans="1:13">
      <c r="B351" s="11" t="s">
        <v>21</v>
      </c>
      <c r="C351" s="12" t="s">
        <v>15</v>
      </c>
      <c r="D351" s="28"/>
      <c r="E351" s="28"/>
      <c r="F351" s="28"/>
      <c r="G351" s="22">
        <f>SUM(G345:G347)</f>
        <v>26</v>
      </c>
      <c r="H351" s="15">
        <v>37.42</v>
      </c>
      <c r="I351" s="10">
        <f t="shared" si="76"/>
        <v>972.92000000000007</v>
      </c>
      <c r="L351" s="5">
        <f>SUM(G351)*I322</f>
        <v>52</v>
      </c>
    </row>
    <row r="352" spans="1:13">
      <c r="B352" s="11" t="s">
        <v>21</v>
      </c>
      <c r="C352" s="12" t="s">
        <v>16</v>
      </c>
      <c r="D352" s="28"/>
      <c r="E352" s="28"/>
      <c r="F352" s="28"/>
      <c r="G352" s="22">
        <f>SUM(G348:G349)</f>
        <v>7.23</v>
      </c>
      <c r="H352" s="15">
        <v>37.42</v>
      </c>
      <c r="I352" s="10">
        <f t="shared" si="76"/>
        <v>270.54660000000001</v>
      </c>
      <c r="M352" s="5">
        <f>SUM(G352)*I322</f>
        <v>14.46</v>
      </c>
    </row>
    <row r="353" spans="1:13">
      <c r="B353" s="11" t="s">
        <v>13</v>
      </c>
      <c r="C353" s="12" t="s">
        <v>17</v>
      </c>
      <c r="D353" s="28"/>
      <c r="E353" s="28"/>
      <c r="F353" s="28"/>
      <c r="G353" s="34">
        <v>2</v>
      </c>
      <c r="H353" s="15">
        <v>37.42</v>
      </c>
      <c r="I353" s="10">
        <f t="shared" si="76"/>
        <v>74.84</v>
      </c>
      <c r="L353" s="5">
        <f>SUM(G353)*I322</f>
        <v>4</v>
      </c>
    </row>
    <row r="354" spans="1:13">
      <c r="B354" s="11" t="s">
        <v>12</v>
      </c>
      <c r="C354" s="12"/>
      <c r="D354" s="28"/>
      <c r="E354" s="28"/>
      <c r="F354" s="28"/>
      <c r="G354" s="10"/>
      <c r="H354" s="15">
        <v>37.42</v>
      </c>
      <c r="I354" s="10">
        <f t="shared" si="76"/>
        <v>0</v>
      </c>
    </row>
    <row r="355" spans="1:13">
      <c r="B355" s="11" t="s">
        <v>11</v>
      </c>
      <c r="C355" s="12"/>
      <c r="D355" s="28"/>
      <c r="E355" s="28"/>
      <c r="F355" s="28"/>
      <c r="G355" s="10">
        <v>1</v>
      </c>
      <c r="H355" s="15">
        <f>SUM(I324:I354)*0.01</f>
        <v>57.602422800000006</v>
      </c>
      <c r="I355" s="10">
        <f>SUM(G355*H355)</f>
        <v>57.602422800000006</v>
      </c>
    </row>
    <row r="356" spans="1:13" s="2" customFormat="1" ht="16.5" customHeight="1">
      <c r="B356" s="8" t="s">
        <v>10</v>
      </c>
      <c r="D356" s="27"/>
      <c r="E356" s="27"/>
      <c r="F356" s="27"/>
      <c r="G356" s="6">
        <f>SUM(G350:G353)</f>
        <v>37.150000000000006</v>
      </c>
      <c r="H356" s="14"/>
      <c r="I356" s="6">
        <f>SUM(I324:I355)</f>
        <v>5817.8447028000001</v>
      </c>
      <c r="J356" s="6">
        <f>SUM(I356)*I322</f>
        <v>11635.6894056</v>
      </c>
      <c r="K356" s="6">
        <f>SUM(K350:K355)</f>
        <v>3.84</v>
      </c>
      <c r="L356" s="6">
        <f t="shared" ref="L356" si="77">SUM(L350:L355)</f>
        <v>56</v>
      </c>
      <c r="M356" s="6">
        <f t="shared" ref="M356" si="78">SUM(M350:M355)</f>
        <v>14.46</v>
      </c>
    </row>
    <row r="357" spans="1:13" ht="15.6">
      <c r="A357" s="3" t="s">
        <v>9</v>
      </c>
      <c r="B357" s="70" t="str">
        <f>'JMS SHEDULE OF WORKS'!D13</f>
        <v>E/O fluted glass</v>
      </c>
      <c r="D357" s="26">
        <f>'JMS SHEDULE OF WORKS'!F13</f>
        <v>0</v>
      </c>
      <c r="F357" s="71" t="str">
        <f>'JMS SHEDULE OF WORKS'!J13</f>
        <v>EOT-12, 13 &amp; 14</v>
      </c>
      <c r="H357" s="13" t="s">
        <v>22</v>
      </c>
      <c r="I357" s="24">
        <f>'JMS SHEDULE OF WORKS'!G13</f>
        <v>2</v>
      </c>
    </row>
    <row r="358" spans="1:13" s="2" customFormat="1">
      <c r="A358" s="69" t="str">
        <f>'JMS SHEDULE OF WORKS'!A13</f>
        <v>6881/11</v>
      </c>
      <c r="B358" s="8" t="s">
        <v>3</v>
      </c>
      <c r="C358" s="2" t="s">
        <v>4</v>
      </c>
      <c r="D358" s="27" t="s">
        <v>5</v>
      </c>
      <c r="E358" s="27" t="s">
        <v>5</v>
      </c>
      <c r="F358" s="27" t="s">
        <v>23</v>
      </c>
      <c r="G358" s="6" t="s">
        <v>6</v>
      </c>
      <c r="H358" s="14" t="s">
        <v>7</v>
      </c>
      <c r="I358" s="6" t="s">
        <v>8</v>
      </c>
      <c r="J358" s="6"/>
      <c r="K358" s="6" t="s">
        <v>18</v>
      </c>
      <c r="L358" s="6" t="s">
        <v>19</v>
      </c>
      <c r="M358" s="6" t="s">
        <v>20</v>
      </c>
    </row>
    <row r="359" spans="1:13">
      <c r="A359" s="30" t="s">
        <v>24</v>
      </c>
      <c r="B359" s="11"/>
      <c r="C359" s="12"/>
      <c r="D359" s="28"/>
      <c r="E359" s="28"/>
      <c r="F359" s="28">
        <f t="shared" ref="F359:F364" si="79">SUM(D359*E359)</f>
        <v>0</v>
      </c>
      <c r="G359" s="10"/>
      <c r="H359" s="15"/>
      <c r="I359" s="10">
        <f t="shared" ref="I359:I364" si="80">SUM(F359*G359)*H359</f>
        <v>0</v>
      </c>
    </row>
    <row r="360" spans="1:13">
      <c r="A360" s="30" t="s">
        <v>24</v>
      </c>
      <c r="B360" s="11"/>
      <c r="C360" s="12"/>
      <c r="D360" s="28"/>
      <c r="E360" s="28"/>
      <c r="F360" s="28">
        <f t="shared" si="79"/>
        <v>0</v>
      </c>
      <c r="G360" s="10"/>
      <c r="H360" s="15"/>
      <c r="I360" s="10">
        <f t="shared" si="80"/>
        <v>0</v>
      </c>
    </row>
    <row r="361" spans="1:13">
      <c r="A361" s="30" t="s">
        <v>24</v>
      </c>
      <c r="B361" s="11"/>
      <c r="C361" s="12"/>
      <c r="D361" s="28"/>
      <c r="E361" s="28"/>
      <c r="F361" s="28">
        <f t="shared" si="79"/>
        <v>0</v>
      </c>
      <c r="G361" s="10"/>
      <c r="H361" s="15"/>
      <c r="I361" s="10">
        <f t="shared" si="80"/>
        <v>0</v>
      </c>
    </row>
    <row r="362" spans="1:13">
      <c r="A362" s="31" t="s">
        <v>25</v>
      </c>
      <c r="B362" s="11"/>
      <c r="C362" s="12"/>
      <c r="D362" s="28"/>
      <c r="E362" s="28"/>
      <c r="F362" s="28">
        <f t="shared" si="79"/>
        <v>0</v>
      </c>
      <c r="G362" s="10"/>
      <c r="H362" s="15"/>
      <c r="I362" s="10">
        <f t="shared" si="80"/>
        <v>0</v>
      </c>
    </row>
    <row r="363" spans="1:13">
      <c r="A363" s="31" t="s">
        <v>25</v>
      </c>
      <c r="B363" s="11"/>
      <c r="C363" s="12"/>
      <c r="D363" s="28"/>
      <c r="E363" s="28"/>
      <c r="F363" s="28">
        <f t="shared" si="79"/>
        <v>0</v>
      </c>
      <c r="G363" s="10"/>
      <c r="H363" s="15"/>
      <c r="I363" s="10">
        <f t="shared" si="80"/>
        <v>0</v>
      </c>
    </row>
    <row r="364" spans="1:13">
      <c r="A364" s="31" t="s">
        <v>25</v>
      </c>
      <c r="B364" s="11"/>
      <c r="C364" s="12"/>
      <c r="D364" s="28"/>
      <c r="E364" s="28"/>
      <c r="F364" s="28">
        <f t="shared" si="79"/>
        <v>0</v>
      </c>
      <c r="G364" s="10"/>
      <c r="H364" s="15"/>
      <c r="I364" s="10">
        <f t="shared" si="80"/>
        <v>0</v>
      </c>
    </row>
    <row r="365" spans="1:13">
      <c r="A365" s="31" t="s">
        <v>39</v>
      </c>
      <c r="B365" s="11"/>
      <c r="C365" s="12"/>
      <c r="D365" s="28"/>
      <c r="E365" s="28"/>
      <c r="F365" s="28"/>
      <c r="G365" s="10"/>
      <c r="H365" s="15"/>
      <c r="I365" s="10">
        <f t="shared" ref="I365:I367" si="81">SUM(G365*H365)</f>
        <v>0</v>
      </c>
    </row>
    <row r="366" spans="1:13">
      <c r="A366" s="31" t="s">
        <v>39</v>
      </c>
      <c r="B366" s="11"/>
      <c r="C366" s="12"/>
      <c r="D366" s="28"/>
      <c r="E366" s="28"/>
      <c r="F366" s="28"/>
      <c r="G366" s="10"/>
      <c r="H366" s="15"/>
      <c r="I366" s="10">
        <f t="shared" si="81"/>
        <v>0</v>
      </c>
    </row>
    <row r="367" spans="1:13">
      <c r="A367" s="31" t="s">
        <v>39</v>
      </c>
      <c r="B367" s="11"/>
      <c r="C367" s="12"/>
      <c r="D367" s="28"/>
      <c r="E367" s="28"/>
      <c r="F367" s="28"/>
      <c r="G367" s="10"/>
      <c r="H367" s="15"/>
      <c r="I367" s="10">
        <f t="shared" si="81"/>
        <v>0</v>
      </c>
    </row>
    <row r="368" spans="1:13">
      <c r="A368" s="32" t="s">
        <v>28</v>
      </c>
      <c r="B368" s="11" t="s">
        <v>1222</v>
      </c>
      <c r="C368" s="12"/>
      <c r="D368" s="28"/>
      <c r="E368" s="28"/>
      <c r="F368" s="28"/>
      <c r="G368" s="10">
        <v>2</v>
      </c>
      <c r="H368" s="15">
        <v>70</v>
      </c>
      <c r="I368" s="10">
        <f t="shared" ref="I368" si="82">SUM(G368*H368)</f>
        <v>140</v>
      </c>
      <c r="J368" s="10" t="s">
        <v>1235</v>
      </c>
    </row>
    <row r="369" spans="1:13">
      <c r="A369" s="32" t="s">
        <v>28</v>
      </c>
      <c r="B369" s="11"/>
      <c r="C369" s="12"/>
      <c r="D369" s="28"/>
      <c r="E369" s="28"/>
      <c r="F369" s="28"/>
      <c r="G369" s="10"/>
      <c r="H369" s="15"/>
      <c r="I369" s="10">
        <f t="shared" ref="I369:I386" si="83">SUM(G369*H369)</f>
        <v>0</v>
      </c>
    </row>
    <row r="370" spans="1:13">
      <c r="A370" s="32" t="s">
        <v>28</v>
      </c>
      <c r="B370" s="11"/>
      <c r="C370" s="12"/>
      <c r="D370" s="28"/>
      <c r="E370" s="28"/>
      <c r="F370" s="28"/>
      <c r="G370" s="10"/>
      <c r="H370" s="15"/>
      <c r="I370" s="10">
        <f t="shared" si="83"/>
        <v>0</v>
      </c>
    </row>
    <row r="371" spans="1:13">
      <c r="A371" t="s">
        <v>26</v>
      </c>
      <c r="B371" s="11"/>
      <c r="C371" s="12"/>
      <c r="D371" s="28"/>
      <c r="E371" s="28"/>
      <c r="F371" s="28"/>
      <c r="G371" s="33">
        <v>0.1</v>
      </c>
      <c r="H371" s="15">
        <f>SUM(I368:I370)</f>
        <v>140</v>
      </c>
      <c r="I371" s="10">
        <f t="shared" si="83"/>
        <v>14</v>
      </c>
    </row>
    <row r="372" spans="1:13">
      <c r="B372" s="11" t="s">
        <v>27</v>
      </c>
      <c r="C372" s="12"/>
      <c r="D372" s="28"/>
      <c r="E372" s="28"/>
      <c r="F372" s="28"/>
      <c r="G372" s="10"/>
      <c r="H372" s="15"/>
      <c r="I372" s="10">
        <f t="shared" si="83"/>
        <v>0</v>
      </c>
    </row>
    <row r="373" spans="1:13">
      <c r="B373" s="11" t="s">
        <v>13</v>
      </c>
      <c r="C373" s="12" t="s">
        <v>14</v>
      </c>
      <c r="D373" s="28" t="s">
        <v>29</v>
      </c>
      <c r="E373" s="28"/>
      <c r="F373" s="28">
        <f>SUM(G359:G361)</f>
        <v>0</v>
      </c>
      <c r="G373" s="34">
        <f>SUM(F373)/20</f>
        <v>0</v>
      </c>
      <c r="H373" s="23"/>
      <c r="I373" s="10">
        <f t="shared" si="83"/>
        <v>0</v>
      </c>
    </row>
    <row r="374" spans="1:13">
      <c r="B374" s="11" t="s">
        <v>13</v>
      </c>
      <c r="C374" s="12" t="s">
        <v>14</v>
      </c>
      <c r="D374" s="28" t="s">
        <v>30</v>
      </c>
      <c r="E374" s="28"/>
      <c r="F374" s="28">
        <f>SUM(G362:G364)</f>
        <v>0</v>
      </c>
      <c r="G374" s="34">
        <f>SUM(F374)/10</f>
        <v>0</v>
      </c>
      <c r="H374" s="23"/>
      <c r="I374" s="10">
        <f t="shared" si="83"/>
        <v>0</v>
      </c>
    </row>
    <row r="375" spans="1:13">
      <c r="B375" s="11" t="s">
        <v>13</v>
      </c>
      <c r="C375" s="12" t="s">
        <v>14</v>
      </c>
      <c r="D375" s="28" t="s">
        <v>60</v>
      </c>
      <c r="E375" s="28"/>
      <c r="F375" s="72"/>
      <c r="G375" s="34">
        <f>SUM(F375)*0.25</f>
        <v>0</v>
      </c>
      <c r="H375" s="23"/>
      <c r="I375" s="10">
        <f t="shared" si="83"/>
        <v>0</v>
      </c>
    </row>
    <row r="376" spans="1:13">
      <c r="B376" s="11" t="s">
        <v>13</v>
      </c>
      <c r="C376" s="12" t="s">
        <v>14</v>
      </c>
      <c r="D376" s="28"/>
      <c r="E376" s="28"/>
      <c r="F376" s="28"/>
      <c r="G376" s="34"/>
      <c r="H376" s="23"/>
      <c r="I376" s="10">
        <f t="shared" si="83"/>
        <v>0</v>
      </c>
    </row>
    <row r="377" spans="1:13">
      <c r="B377" s="11" t="s">
        <v>13</v>
      </c>
      <c r="C377" s="12" t="s">
        <v>15</v>
      </c>
      <c r="D377" s="28"/>
      <c r="E377" s="28"/>
      <c r="F377" s="28"/>
      <c r="G377" s="34"/>
      <c r="H377" s="23"/>
      <c r="I377" s="10">
        <f t="shared" si="83"/>
        <v>0</v>
      </c>
    </row>
    <row r="378" spans="1:13">
      <c r="B378" s="11" t="s">
        <v>13</v>
      </c>
      <c r="C378" s="12" t="s">
        <v>15</v>
      </c>
      <c r="D378" s="28"/>
      <c r="E378" s="28"/>
      <c r="F378" s="28"/>
      <c r="G378" s="34"/>
      <c r="H378" s="23"/>
      <c r="I378" s="10">
        <f t="shared" si="83"/>
        <v>0</v>
      </c>
    </row>
    <row r="379" spans="1:13">
      <c r="B379" s="11" t="s">
        <v>13</v>
      </c>
      <c r="C379" s="12" t="s">
        <v>15</v>
      </c>
      <c r="D379" s="28"/>
      <c r="E379" s="28"/>
      <c r="F379" s="28"/>
      <c r="G379" s="34"/>
      <c r="H379" s="23"/>
      <c r="I379" s="10">
        <f t="shared" si="83"/>
        <v>0</v>
      </c>
    </row>
    <row r="380" spans="1:13">
      <c r="B380" s="11" t="s">
        <v>13</v>
      </c>
      <c r="C380" s="12" t="s">
        <v>16</v>
      </c>
      <c r="D380" s="28"/>
      <c r="E380" s="28"/>
      <c r="F380" s="28"/>
      <c r="G380" s="34"/>
      <c r="H380" s="23"/>
      <c r="I380" s="10">
        <f t="shared" si="83"/>
        <v>0</v>
      </c>
    </row>
    <row r="381" spans="1:13">
      <c r="B381" s="11" t="s">
        <v>13</v>
      </c>
      <c r="C381" s="12" t="s">
        <v>16</v>
      </c>
      <c r="D381" s="28"/>
      <c r="E381" s="28"/>
      <c r="F381" s="28"/>
      <c r="G381" s="34"/>
      <c r="H381" s="23"/>
      <c r="I381" s="10">
        <f t="shared" si="83"/>
        <v>0</v>
      </c>
    </row>
    <row r="382" spans="1:13">
      <c r="B382" s="11" t="s">
        <v>21</v>
      </c>
      <c r="C382" s="12" t="s">
        <v>14</v>
      </c>
      <c r="D382" s="28"/>
      <c r="E382" s="28"/>
      <c r="F382" s="28"/>
      <c r="G382" s="22">
        <f>SUM(G373:G376)</f>
        <v>0</v>
      </c>
      <c r="H382" s="15">
        <v>37.42</v>
      </c>
      <c r="I382" s="10">
        <f t="shared" si="83"/>
        <v>0</v>
      </c>
      <c r="K382" s="5">
        <f>SUM(G382)*I357</f>
        <v>0</v>
      </c>
    </row>
    <row r="383" spans="1:13">
      <c r="B383" s="11" t="s">
        <v>21</v>
      </c>
      <c r="C383" s="12" t="s">
        <v>15</v>
      </c>
      <c r="D383" s="28"/>
      <c r="E383" s="28"/>
      <c r="F383" s="28"/>
      <c r="G383" s="22">
        <f>SUM(G377:G379)</f>
        <v>0</v>
      </c>
      <c r="H383" s="15">
        <v>37.42</v>
      </c>
      <c r="I383" s="10">
        <f t="shared" si="83"/>
        <v>0</v>
      </c>
      <c r="L383" s="5">
        <f>SUM(G383)*I357</f>
        <v>0</v>
      </c>
    </row>
    <row r="384" spans="1:13">
      <c r="B384" s="11" t="s">
        <v>21</v>
      </c>
      <c r="C384" s="12" t="s">
        <v>16</v>
      </c>
      <c r="D384" s="28"/>
      <c r="E384" s="28"/>
      <c r="F384" s="28"/>
      <c r="G384" s="22">
        <f>SUM(G380:G381)</f>
        <v>0</v>
      </c>
      <c r="H384" s="15">
        <v>37.42</v>
      </c>
      <c r="I384" s="10">
        <f t="shared" si="83"/>
        <v>0</v>
      </c>
      <c r="M384" s="5">
        <f>SUM(G384)*I357</f>
        <v>0</v>
      </c>
    </row>
    <row r="385" spans="1:13">
      <c r="B385" s="11" t="s">
        <v>13</v>
      </c>
      <c r="C385" s="12" t="s">
        <v>17</v>
      </c>
      <c r="D385" s="28"/>
      <c r="E385" s="28"/>
      <c r="F385" s="28"/>
      <c r="G385" s="34"/>
      <c r="H385" s="15">
        <v>37.42</v>
      </c>
      <c r="I385" s="10">
        <f t="shared" si="83"/>
        <v>0</v>
      </c>
      <c r="L385" s="5">
        <f>SUM(G385)*I357</f>
        <v>0</v>
      </c>
    </row>
    <row r="386" spans="1:13">
      <c r="B386" s="11" t="s">
        <v>12</v>
      </c>
      <c r="C386" s="12"/>
      <c r="D386" s="28"/>
      <c r="E386" s="28"/>
      <c r="F386" s="28"/>
      <c r="G386" s="10"/>
      <c r="H386" s="15">
        <v>37.42</v>
      </c>
      <c r="I386" s="10">
        <f t="shared" si="83"/>
        <v>0</v>
      </c>
    </row>
    <row r="387" spans="1:13">
      <c r="B387" s="11" t="s">
        <v>11</v>
      </c>
      <c r="C387" s="12"/>
      <c r="D387" s="28"/>
      <c r="E387" s="28"/>
      <c r="F387" s="28"/>
      <c r="G387" s="10">
        <v>1</v>
      </c>
      <c r="H387" s="15">
        <f>SUM(I359:I386)*0.01</f>
        <v>1.54</v>
      </c>
      <c r="I387" s="10">
        <f>SUM(G387*H387)</f>
        <v>1.54</v>
      </c>
    </row>
    <row r="388" spans="1:13" s="2" customFormat="1">
      <c r="B388" s="8" t="s">
        <v>10</v>
      </c>
      <c r="D388" s="27"/>
      <c r="E388" s="27"/>
      <c r="F388" s="27"/>
      <c r="G388" s="6">
        <f>SUM(G382:G385)</f>
        <v>0</v>
      </c>
      <c r="H388" s="14"/>
      <c r="I388" s="6">
        <f>SUM(I359:I387)</f>
        <v>155.54</v>
      </c>
      <c r="J388" s="6">
        <f>SUM(I388)*I357</f>
        <v>311.08</v>
      </c>
      <c r="K388" s="6">
        <f>SUM(K382:K387)</f>
        <v>0</v>
      </c>
      <c r="L388" s="6">
        <f t="shared" ref="L388" si="84">SUM(L382:L387)</f>
        <v>0</v>
      </c>
      <c r="M388" s="6">
        <f t="shared" ref="M388" si="85">SUM(M382:M387)</f>
        <v>0</v>
      </c>
    </row>
    <row r="389" spans="1:13" ht="15.6">
      <c r="A389" s="3" t="s">
        <v>9</v>
      </c>
      <c r="B389" s="70" t="str">
        <f>'JMS SHEDULE OF WORKS'!D14</f>
        <v>FF-15 Male WC mirror</v>
      </c>
      <c r="D389" s="26">
        <v>1.59</v>
      </c>
      <c r="E389" s="26">
        <v>1.075</v>
      </c>
      <c r="F389" s="71" t="str">
        <f>'JMS SHEDULE OF WORKS'!J14</f>
        <v>WC-11</v>
      </c>
      <c r="H389" s="13" t="s">
        <v>22</v>
      </c>
      <c r="I389" s="24">
        <f>'JMS SHEDULE OF WORKS'!G14</f>
        <v>1</v>
      </c>
    </row>
    <row r="390" spans="1:13" s="2" customFormat="1">
      <c r="A390" s="69" t="str">
        <f>'JMS SHEDULE OF WORKS'!A14</f>
        <v>6881/12</v>
      </c>
      <c r="B390" s="8" t="s">
        <v>3</v>
      </c>
      <c r="C390" s="2" t="s">
        <v>4</v>
      </c>
      <c r="D390" s="27" t="s">
        <v>5</v>
      </c>
      <c r="E390" s="27" t="s">
        <v>5</v>
      </c>
      <c r="F390" s="27" t="s">
        <v>23</v>
      </c>
      <c r="G390" s="6" t="s">
        <v>6</v>
      </c>
      <c r="H390" s="14" t="s">
        <v>7</v>
      </c>
      <c r="I390" s="6" t="s">
        <v>8</v>
      </c>
      <c r="J390" s="6"/>
      <c r="K390" s="6" t="s">
        <v>18</v>
      </c>
      <c r="L390" s="6" t="s">
        <v>19</v>
      </c>
      <c r="M390" s="6" t="s">
        <v>20</v>
      </c>
    </row>
    <row r="391" spans="1:13">
      <c r="A391" s="30" t="s">
        <v>24</v>
      </c>
      <c r="B391" s="11" t="s">
        <v>11</v>
      </c>
      <c r="C391" s="12" t="s">
        <v>1213</v>
      </c>
      <c r="D391" s="28">
        <v>3.2000000000000001E-2</v>
      </c>
      <c r="E391" s="28">
        <v>3.2000000000000001E-2</v>
      </c>
      <c r="F391" s="28">
        <f t="shared" ref="F391:F392" si="86">SUM(D391*E391)</f>
        <v>1.024E-3</v>
      </c>
      <c r="G391" s="10">
        <f>SUM(D389)*3</f>
        <v>4.7700000000000005</v>
      </c>
      <c r="H391" s="15">
        <v>550</v>
      </c>
      <c r="I391" s="10">
        <f t="shared" ref="I391:I392" si="87">SUM(F391*G391)*H391</f>
        <v>2.686464</v>
      </c>
    </row>
    <row r="392" spans="1:13">
      <c r="A392" s="30" t="s">
        <v>24</v>
      </c>
      <c r="B392" s="11" t="s">
        <v>11</v>
      </c>
      <c r="C392" s="12" t="s">
        <v>1213</v>
      </c>
      <c r="D392" s="28">
        <v>3.2000000000000001E-2</v>
      </c>
      <c r="E392" s="28">
        <v>3.2000000000000001E-2</v>
      </c>
      <c r="F392" s="28">
        <f t="shared" si="86"/>
        <v>1.024E-3</v>
      </c>
      <c r="G392" s="10">
        <f>SUM(E389)*12</f>
        <v>12.899999999999999</v>
      </c>
      <c r="H392" s="15">
        <v>550</v>
      </c>
      <c r="I392" s="10">
        <f t="shared" si="87"/>
        <v>7.2652799999999989</v>
      </c>
    </row>
    <row r="393" spans="1:13">
      <c r="A393" s="30" t="s">
        <v>24</v>
      </c>
      <c r="B393" s="11"/>
      <c r="C393" s="12"/>
      <c r="D393" s="28"/>
      <c r="E393" s="28"/>
      <c r="F393" s="28">
        <f t="shared" ref="F393:F399" si="88">SUM(D393*E393)</f>
        <v>0</v>
      </c>
      <c r="G393" s="10"/>
      <c r="H393" s="15"/>
      <c r="I393" s="10">
        <f t="shared" ref="I393:I399" si="89">SUM(F393*G393)*H393</f>
        <v>0</v>
      </c>
    </row>
    <row r="394" spans="1:13">
      <c r="A394" s="31" t="s">
        <v>25</v>
      </c>
      <c r="B394" s="11" t="s">
        <v>1224</v>
      </c>
      <c r="C394" s="12" t="s">
        <v>1169</v>
      </c>
      <c r="D394" s="28">
        <v>1.1000000000000001</v>
      </c>
      <c r="E394" s="28">
        <v>0.2</v>
      </c>
      <c r="F394" s="28">
        <f t="shared" si="88"/>
        <v>0.22000000000000003</v>
      </c>
      <c r="G394" s="10">
        <v>2</v>
      </c>
      <c r="H394" s="15">
        <v>12</v>
      </c>
      <c r="I394" s="10">
        <f t="shared" si="89"/>
        <v>5.2800000000000011</v>
      </c>
    </row>
    <row r="395" spans="1:13">
      <c r="A395" s="31" t="s">
        <v>25</v>
      </c>
      <c r="B395" s="11" t="s">
        <v>1178</v>
      </c>
      <c r="C395" s="12" t="s">
        <v>1169</v>
      </c>
      <c r="D395" s="28">
        <v>1.2</v>
      </c>
      <c r="E395" s="28">
        <v>0.2</v>
      </c>
      <c r="F395" s="28">
        <f t="shared" si="88"/>
        <v>0.24</v>
      </c>
      <c r="G395" s="10">
        <v>2</v>
      </c>
      <c r="H395" s="15">
        <v>12</v>
      </c>
      <c r="I395" s="10">
        <f t="shared" si="89"/>
        <v>5.76</v>
      </c>
    </row>
    <row r="396" spans="1:13">
      <c r="A396" s="31" t="s">
        <v>25</v>
      </c>
      <c r="B396" s="11" t="s">
        <v>1189</v>
      </c>
      <c r="C396" s="12" t="s">
        <v>1169</v>
      </c>
      <c r="D396" s="28">
        <v>1.6</v>
      </c>
      <c r="E396" s="28">
        <v>0.2</v>
      </c>
      <c r="F396" s="28">
        <f t="shared" si="88"/>
        <v>0.32000000000000006</v>
      </c>
      <c r="G396" s="10">
        <v>1</v>
      </c>
      <c r="H396" s="15">
        <v>12</v>
      </c>
      <c r="I396" s="10">
        <f t="shared" si="89"/>
        <v>3.8400000000000007</v>
      </c>
    </row>
    <row r="397" spans="1:13">
      <c r="A397" s="31" t="s">
        <v>25</v>
      </c>
      <c r="B397" s="11" t="s">
        <v>1225</v>
      </c>
      <c r="C397" s="12" t="s">
        <v>1169</v>
      </c>
      <c r="D397" s="28">
        <v>1.6</v>
      </c>
      <c r="E397" s="28">
        <v>0.2</v>
      </c>
      <c r="F397" s="28">
        <f t="shared" si="88"/>
        <v>0.32000000000000006</v>
      </c>
      <c r="G397" s="10">
        <v>1</v>
      </c>
      <c r="H397" s="15">
        <v>12</v>
      </c>
      <c r="I397" s="10">
        <f t="shared" si="89"/>
        <v>3.8400000000000007</v>
      </c>
    </row>
    <row r="398" spans="1:13">
      <c r="A398" s="31" t="s">
        <v>25</v>
      </c>
      <c r="B398" s="11" t="s">
        <v>1227</v>
      </c>
      <c r="C398" s="12" t="s">
        <v>1169</v>
      </c>
      <c r="D398" s="28">
        <v>1.1000000000000001</v>
      </c>
      <c r="E398" s="28">
        <v>0.8</v>
      </c>
      <c r="F398" s="28">
        <f t="shared" si="88"/>
        <v>0.88000000000000012</v>
      </c>
      <c r="G398" s="10">
        <v>1</v>
      </c>
      <c r="H398" s="15">
        <v>12</v>
      </c>
      <c r="I398" s="10">
        <f t="shared" si="89"/>
        <v>10.560000000000002</v>
      </c>
    </row>
    <row r="399" spans="1:13">
      <c r="A399" s="31" t="s">
        <v>25</v>
      </c>
      <c r="B399" s="11" t="s">
        <v>1227</v>
      </c>
      <c r="C399" s="12" t="s">
        <v>1169</v>
      </c>
      <c r="D399" s="28">
        <v>1.1000000000000001</v>
      </c>
      <c r="E399" s="28">
        <v>0.4</v>
      </c>
      <c r="F399" s="28">
        <f t="shared" si="88"/>
        <v>0.44000000000000006</v>
      </c>
      <c r="G399" s="10">
        <v>2</v>
      </c>
      <c r="H399" s="15">
        <v>12</v>
      </c>
      <c r="I399" s="10">
        <f t="shared" si="89"/>
        <v>10.560000000000002</v>
      </c>
    </row>
    <row r="400" spans="1:13">
      <c r="A400" s="31" t="s">
        <v>39</v>
      </c>
      <c r="B400" s="11"/>
      <c r="C400" s="12"/>
      <c r="D400" s="28"/>
      <c r="E400" s="28"/>
      <c r="F400" s="28"/>
      <c r="G400" s="10"/>
      <c r="H400" s="15"/>
      <c r="I400" s="10">
        <f t="shared" ref="I400:I402" si="90">SUM(G400*H400)</f>
        <v>0</v>
      </c>
    </row>
    <row r="401" spans="1:10">
      <c r="A401" s="31" t="s">
        <v>39</v>
      </c>
      <c r="B401" s="11"/>
      <c r="C401" s="12"/>
      <c r="D401" s="28"/>
      <c r="E401" s="28"/>
      <c r="F401" s="28"/>
      <c r="G401" s="10"/>
      <c r="H401" s="15"/>
      <c r="I401" s="10">
        <f t="shared" si="90"/>
        <v>0</v>
      </c>
    </row>
    <row r="402" spans="1:10">
      <c r="A402" s="31" t="s">
        <v>39</v>
      </c>
      <c r="B402" s="11"/>
      <c r="C402" s="12"/>
      <c r="D402" s="28"/>
      <c r="E402" s="28"/>
      <c r="F402" s="28"/>
      <c r="G402" s="10"/>
      <c r="H402" s="15"/>
      <c r="I402" s="10">
        <f t="shared" si="90"/>
        <v>0</v>
      </c>
    </row>
    <row r="403" spans="1:10">
      <c r="A403" s="32" t="s">
        <v>28</v>
      </c>
      <c r="B403" s="11" t="s">
        <v>1226</v>
      </c>
      <c r="C403" s="12"/>
      <c r="D403" s="28"/>
      <c r="E403" s="28"/>
      <c r="F403" s="28"/>
      <c r="G403" s="10">
        <v>1</v>
      </c>
      <c r="H403" s="15">
        <v>2535</v>
      </c>
      <c r="I403" s="10">
        <f t="shared" ref="I403:I404" si="91">SUM(G403*H403)</f>
        <v>2535</v>
      </c>
      <c r="J403" s="5" t="s">
        <v>1327</v>
      </c>
    </row>
    <row r="404" spans="1:10">
      <c r="A404" s="32" t="s">
        <v>28</v>
      </c>
      <c r="B404" s="11" t="s">
        <v>1223</v>
      </c>
      <c r="C404" s="12"/>
      <c r="D404" s="28"/>
      <c r="E404" s="28"/>
      <c r="F404" s="28"/>
      <c r="G404" s="10">
        <v>1</v>
      </c>
      <c r="H404" s="15">
        <f>150.27+106.23</f>
        <v>256.5</v>
      </c>
      <c r="I404" s="10">
        <f t="shared" si="91"/>
        <v>256.5</v>
      </c>
      <c r="J404" s="10" t="s">
        <v>1235</v>
      </c>
    </row>
    <row r="405" spans="1:10">
      <c r="A405" s="32" t="s">
        <v>28</v>
      </c>
      <c r="B405" s="11"/>
      <c r="C405" s="12"/>
      <c r="D405" s="28"/>
      <c r="E405" s="28"/>
      <c r="F405" s="28"/>
      <c r="G405" s="10"/>
      <c r="H405" s="15"/>
      <c r="I405" s="10">
        <f t="shared" ref="I405:I421" si="92">SUM(G405*H405)</f>
        <v>0</v>
      </c>
    </row>
    <row r="406" spans="1:10">
      <c r="A406" t="s">
        <v>26</v>
      </c>
      <c r="B406" s="11"/>
      <c r="C406" s="12"/>
      <c r="D406" s="28"/>
      <c r="E406" s="28"/>
      <c r="F406" s="28"/>
      <c r="G406" s="33">
        <v>0.1</v>
      </c>
      <c r="H406" s="15">
        <f>SUM(I403:I405)</f>
        <v>2791.5</v>
      </c>
      <c r="I406" s="10">
        <f t="shared" si="92"/>
        <v>279.15000000000003</v>
      </c>
    </row>
    <row r="407" spans="1:10">
      <c r="B407" s="11" t="s">
        <v>27</v>
      </c>
      <c r="C407" s="12"/>
      <c r="D407" s="28"/>
      <c r="E407" s="28"/>
      <c r="F407" s="28"/>
      <c r="G407" s="10">
        <f>SUM(I394:I399)/12</f>
        <v>3.3200000000000003</v>
      </c>
      <c r="H407" s="15">
        <v>12</v>
      </c>
      <c r="I407" s="10">
        <f t="shared" si="92"/>
        <v>39.840000000000003</v>
      </c>
    </row>
    <row r="408" spans="1:10">
      <c r="B408" s="11" t="s">
        <v>13</v>
      </c>
      <c r="C408" s="12" t="s">
        <v>14</v>
      </c>
      <c r="D408" s="28" t="s">
        <v>29</v>
      </c>
      <c r="E408" s="28"/>
      <c r="F408" s="28">
        <f>SUM(G391:G393)</f>
        <v>17.669999999999998</v>
      </c>
      <c r="G408" s="34">
        <f>SUM(F408)/20</f>
        <v>0.88349999999999995</v>
      </c>
      <c r="H408" s="23"/>
      <c r="I408" s="10">
        <f t="shared" si="92"/>
        <v>0</v>
      </c>
    </row>
    <row r="409" spans="1:10">
      <c r="B409" s="11" t="s">
        <v>13</v>
      </c>
      <c r="C409" s="12" t="s">
        <v>14</v>
      </c>
      <c r="D409" s="28" t="s">
        <v>30</v>
      </c>
      <c r="E409" s="28"/>
      <c r="F409" s="28">
        <f>SUM(G394:G399)</f>
        <v>9</v>
      </c>
      <c r="G409" s="34">
        <f>SUM(F409)/10</f>
        <v>0.9</v>
      </c>
      <c r="H409" s="23"/>
      <c r="I409" s="10">
        <f t="shared" si="92"/>
        <v>0</v>
      </c>
    </row>
    <row r="410" spans="1:10">
      <c r="B410" s="11" t="s">
        <v>13</v>
      </c>
      <c r="C410" s="12" t="s">
        <v>14</v>
      </c>
      <c r="D410" s="28" t="s">
        <v>60</v>
      </c>
      <c r="E410" s="28"/>
      <c r="F410" s="72"/>
      <c r="G410" s="34">
        <f>SUM(F410)*0.25</f>
        <v>0</v>
      </c>
      <c r="H410" s="23"/>
      <c r="I410" s="10">
        <f t="shared" si="92"/>
        <v>0</v>
      </c>
    </row>
    <row r="411" spans="1:10">
      <c r="B411" s="11" t="s">
        <v>13</v>
      </c>
      <c r="C411" s="12" t="s">
        <v>14</v>
      </c>
      <c r="D411" s="28"/>
      <c r="E411" s="28"/>
      <c r="F411" s="28"/>
      <c r="G411" s="34"/>
      <c r="H411" s="23"/>
      <c r="I411" s="10">
        <f t="shared" si="92"/>
        <v>0</v>
      </c>
    </row>
    <row r="412" spans="1:10">
      <c r="B412" s="11" t="s">
        <v>13</v>
      </c>
      <c r="C412" s="12" t="s">
        <v>15</v>
      </c>
      <c r="D412" s="28" t="s">
        <v>1228</v>
      </c>
      <c r="E412" s="28"/>
      <c r="F412" s="28">
        <v>8</v>
      </c>
      <c r="G412" s="34">
        <f>SUM(F412)*1</f>
        <v>8</v>
      </c>
      <c r="H412" s="23"/>
      <c r="I412" s="10">
        <f t="shared" si="92"/>
        <v>0</v>
      </c>
    </row>
    <row r="413" spans="1:10">
      <c r="B413" s="11" t="s">
        <v>13</v>
      </c>
      <c r="C413" s="12" t="s">
        <v>15</v>
      </c>
      <c r="D413" s="28" t="s">
        <v>1229</v>
      </c>
      <c r="E413" s="28"/>
      <c r="F413" s="28">
        <v>6</v>
      </c>
      <c r="G413" s="34">
        <f>SUM(F413)*2</f>
        <v>12</v>
      </c>
      <c r="H413" s="23"/>
      <c r="I413" s="10">
        <f t="shared" si="92"/>
        <v>0</v>
      </c>
    </row>
    <row r="414" spans="1:10">
      <c r="B414" s="11" t="s">
        <v>13</v>
      </c>
      <c r="C414" s="12" t="s">
        <v>15</v>
      </c>
      <c r="D414" s="28" t="s">
        <v>1230</v>
      </c>
      <c r="E414" s="28"/>
      <c r="F414" s="28">
        <v>2</v>
      </c>
      <c r="G414" s="34">
        <f>SUM(F414)*3</f>
        <v>6</v>
      </c>
      <c r="H414" s="23"/>
      <c r="I414" s="10">
        <f t="shared" si="92"/>
        <v>0</v>
      </c>
    </row>
    <row r="415" spans="1:10">
      <c r="B415" s="11" t="s">
        <v>13</v>
      </c>
      <c r="C415" s="12" t="s">
        <v>16</v>
      </c>
      <c r="D415" s="28"/>
      <c r="E415" s="28"/>
      <c r="F415" s="28"/>
      <c r="G415" s="34">
        <f>SUM(G407)*1.5</f>
        <v>4.9800000000000004</v>
      </c>
      <c r="H415" s="23"/>
      <c r="I415" s="10">
        <f t="shared" si="92"/>
        <v>0</v>
      </c>
    </row>
    <row r="416" spans="1:10">
      <c r="B416" s="11" t="s">
        <v>13</v>
      </c>
      <c r="C416" s="12" t="s">
        <v>16</v>
      </c>
      <c r="D416" s="28"/>
      <c r="E416" s="28"/>
      <c r="F416" s="28"/>
      <c r="G416" s="34"/>
      <c r="H416" s="23"/>
      <c r="I416" s="10">
        <f t="shared" si="92"/>
        <v>0</v>
      </c>
    </row>
    <row r="417" spans="1:13">
      <c r="B417" s="11" t="s">
        <v>21</v>
      </c>
      <c r="C417" s="12" t="s">
        <v>14</v>
      </c>
      <c r="D417" s="28"/>
      <c r="E417" s="28"/>
      <c r="F417" s="28"/>
      <c r="G417" s="22">
        <f>SUM(G408:G411)</f>
        <v>1.7835000000000001</v>
      </c>
      <c r="H417" s="15">
        <v>37.42</v>
      </c>
      <c r="I417" s="10">
        <f t="shared" si="92"/>
        <v>66.73857000000001</v>
      </c>
      <c r="K417" s="5">
        <f>SUM(G417)*I389</f>
        <v>1.7835000000000001</v>
      </c>
    </row>
    <row r="418" spans="1:13">
      <c r="B418" s="11" t="s">
        <v>21</v>
      </c>
      <c r="C418" s="12" t="s">
        <v>15</v>
      </c>
      <c r="D418" s="28"/>
      <c r="E418" s="28"/>
      <c r="F418" s="28"/>
      <c r="G418" s="22">
        <f>SUM(G412:G414)</f>
        <v>26</v>
      </c>
      <c r="H418" s="15">
        <v>37.42</v>
      </c>
      <c r="I418" s="10">
        <f t="shared" si="92"/>
        <v>972.92000000000007</v>
      </c>
      <c r="L418" s="5">
        <f>SUM(G418)*I389</f>
        <v>26</v>
      </c>
    </row>
    <row r="419" spans="1:13">
      <c r="B419" s="11" t="s">
        <v>21</v>
      </c>
      <c r="C419" s="12" t="s">
        <v>16</v>
      </c>
      <c r="D419" s="28"/>
      <c r="E419" s="28"/>
      <c r="F419" s="28"/>
      <c r="G419" s="22">
        <f>SUM(G415:G416)</f>
        <v>4.9800000000000004</v>
      </c>
      <c r="H419" s="15">
        <v>37.42</v>
      </c>
      <c r="I419" s="10">
        <f t="shared" si="92"/>
        <v>186.35160000000002</v>
      </c>
      <c r="M419" s="5">
        <f>SUM(G419)*I389</f>
        <v>4.9800000000000004</v>
      </c>
    </row>
    <row r="420" spans="1:13">
      <c r="B420" s="11" t="s">
        <v>13</v>
      </c>
      <c r="C420" s="12" t="s">
        <v>17</v>
      </c>
      <c r="D420" s="28"/>
      <c r="E420" s="28"/>
      <c r="F420" s="28"/>
      <c r="G420" s="34">
        <v>2</v>
      </c>
      <c r="H420" s="15">
        <v>37.42</v>
      </c>
      <c r="I420" s="10">
        <f t="shared" si="92"/>
        <v>74.84</v>
      </c>
      <c r="L420" s="5">
        <f>SUM(G420)*I389</f>
        <v>2</v>
      </c>
    </row>
    <row r="421" spans="1:13">
      <c r="B421" s="11" t="s">
        <v>12</v>
      </c>
      <c r="C421" s="12"/>
      <c r="D421" s="28"/>
      <c r="E421" s="28"/>
      <c r="F421" s="28"/>
      <c r="G421" s="10"/>
      <c r="H421" s="15">
        <v>37.42</v>
      </c>
      <c r="I421" s="10">
        <f t="shared" si="92"/>
        <v>0</v>
      </c>
    </row>
    <row r="422" spans="1:13">
      <c r="B422" s="11" t="s">
        <v>11</v>
      </c>
      <c r="C422" s="12"/>
      <c r="D422" s="28"/>
      <c r="E422" s="28"/>
      <c r="F422" s="28"/>
      <c r="G422" s="10">
        <v>1</v>
      </c>
      <c r="H422" s="15">
        <f>SUM(I391:I421)*0.01</f>
        <v>44.611319140000006</v>
      </c>
      <c r="I422" s="10">
        <f>SUM(G422*H422)</f>
        <v>44.611319140000006</v>
      </c>
    </row>
    <row r="423" spans="1:13" s="2" customFormat="1">
      <c r="B423" s="8" t="s">
        <v>10</v>
      </c>
      <c r="D423" s="27"/>
      <c r="E423" s="27"/>
      <c r="F423" s="27"/>
      <c r="G423" s="6">
        <f>SUM(G417:G420)</f>
        <v>34.763500000000001</v>
      </c>
      <c r="H423" s="14"/>
      <c r="I423" s="6">
        <f>SUM(I391:I422)</f>
        <v>4505.7432331400005</v>
      </c>
      <c r="J423" s="6">
        <f>SUM(I423)*I389</f>
        <v>4505.7432331400005</v>
      </c>
      <c r="K423" s="6">
        <f>SUM(K417:K422)</f>
        <v>1.7835000000000001</v>
      </c>
      <c r="L423" s="6">
        <f t="shared" ref="L423" si="93">SUM(L417:L422)</f>
        <v>28</v>
      </c>
      <c r="M423" s="6">
        <f t="shared" ref="M423" si="94">SUM(M417:M422)</f>
        <v>4.9800000000000004</v>
      </c>
    </row>
    <row r="424" spans="1:13" ht="15.6">
      <c r="A424" s="3" t="s">
        <v>9</v>
      </c>
      <c r="B424" s="70" t="str">
        <f>'JMS SHEDULE OF WORKS'!D15</f>
        <v>E/O fluted glass</v>
      </c>
      <c r="D424" s="26">
        <f>'JMS SHEDULE OF WORKS'!F15</f>
        <v>0</v>
      </c>
      <c r="F424" s="71" t="str">
        <f>'JMS SHEDULE OF WORKS'!J15</f>
        <v>WC-11</v>
      </c>
      <c r="H424" s="13" t="s">
        <v>22</v>
      </c>
      <c r="I424" s="24">
        <f>'JMS SHEDULE OF WORKS'!G15</f>
        <v>1</v>
      </c>
    </row>
    <row r="425" spans="1:13" s="2" customFormat="1">
      <c r="A425" s="69" t="str">
        <f>'JMS SHEDULE OF WORKS'!A15</f>
        <v>6881/13</v>
      </c>
      <c r="B425" s="8" t="s">
        <v>3</v>
      </c>
      <c r="C425" s="2" t="s">
        <v>4</v>
      </c>
      <c r="D425" s="27" t="s">
        <v>5</v>
      </c>
      <c r="E425" s="27" t="s">
        <v>5</v>
      </c>
      <c r="F425" s="27" t="s">
        <v>23</v>
      </c>
      <c r="G425" s="6" t="s">
        <v>6</v>
      </c>
      <c r="H425" s="14" t="s">
        <v>7</v>
      </c>
      <c r="I425" s="6" t="s">
        <v>8</v>
      </c>
      <c r="J425" s="6"/>
      <c r="K425" s="6" t="s">
        <v>18</v>
      </c>
      <c r="L425" s="6" t="s">
        <v>19</v>
      </c>
      <c r="M425" s="6" t="s">
        <v>20</v>
      </c>
    </row>
    <row r="426" spans="1:13">
      <c r="A426" s="30" t="s">
        <v>24</v>
      </c>
      <c r="B426" s="11"/>
      <c r="C426" s="12"/>
      <c r="D426" s="28"/>
      <c r="E426" s="28"/>
      <c r="F426" s="28">
        <f t="shared" ref="F426:F431" si="95">SUM(D426*E426)</f>
        <v>0</v>
      </c>
      <c r="G426" s="10"/>
      <c r="H426" s="15"/>
      <c r="I426" s="10">
        <f t="shared" ref="I426:I431" si="96">SUM(F426*G426)*H426</f>
        <v>0</v>
      </c>
    </row>
    <row r="427" spans="1:13">
      <c r="A427" s="30" t="s">
        <v>24</v>
      </c>
      <c r="B427" s="11"/>
      <c r="C427" s="12"/>
      <c r="D427" s="28"/>
      <c r="E427" s="28"/>
      <c r="F427" s="28">
        <f t="shared" si="95"/>
        <v>0</v>
      </c>
      <c r="G427" s="10"/>
      <c r="H427" s="15"/>
      <c r="I427" s="10">
        <f t="shared" si="96"/>
        <v>0</v>
      </c>
    </row>
    <row r="428" spans="1:13">
      <c r="A428" s="30" t="s">
        <v>24</v>
      </c>
      <c r="B428" s="11"/>
      <c r="C428" s="12"/>
      <c r="D428" s="28"/>
      <c r="E428" s="28"/>
      <c r="F428" s="28">
        <f t="shared" si="95"/>
        <v>0</v>
      </c>
      <c r="G428" s="10"/>
      <c r="H428" s="15"/>
      <c r="I428" s="10">
        <f t="shared" si="96"/>
        <v>0</v>
      </c>
    </row>
    <row r="429" spans="1:13">
      <c r="A429" s="31" t="s">
        <v>25</v>
      </c>
      <c r="B429" s="11"/>
      <c r="C429" s="12"/>
      <c r="D429" s="28"/>
      <c r="E429" s="28"/>
      <c r="F429" s="28">
        <f t="shared" si="95"/>
        <v>0</v>
      </c>
      <c r="G429" s="10"/>
      <c r="H429" s="15"/>
      <c r="I429" s="10">
        <f t="shared" si="96"/>
        <v>0</v>
      </c>
    </row>
    <row r="430" spans="1:13">
      <c r="A430" s="31" t="s">
        <v>25</v>
      </c>
      <c r="B430" s="11"/>
      <c r="C430" s="12"/>
      <c r="D430" s="28"/>
      <c r="E430" s="28"/>
      <c r="F430" s="28">
        <f t="shared" si="95"/>
        <v>0</v>
      </c>
      <c r="G430" s="10"/>
      <c r="H430" s="15"/>
      <c r="I430" s="10">
        <f t="shared" si="96"/>
        <v>0</v>
      </c>
    </row>
    <row r="431" spans="1:13">
      <c r="A431" s="31" t="s">
        <v>25</v>
      </c>
      <c r="B431" s="11"/>
      <c r="C431" s="12"/>
      <c r="D431" s="28"/>
      <c r="E431" s="28"/>
      <c r="F431" s="28">
        <f t="shared" si="95"/>
        <v>0</v>
      </c>
      <c r="G431" s="10"/>
      <c r="H431" s="15"/>
      <c r="I431" s="10">
        <f t="shared" si="96"/>
        <v>0</v>
      </c>
    </row>
    <row r="432" spans="1:13">
      <c r="A432" s="31" t="s">
        <v>39</v>
      </c>
      <c r="B432" s="11"/>
      <c r="C432" s="12"/>
      <c r="D432" s="28"/>
      <c r="E432" s="28"/>
      <c r="F432" s="28"/>
      <c r="G432" s="10"/>
      <c r="H432" s="15"/>
      <c r="I432" s="10">
        <f t="shared" ref="I432:I434" si="97">SUM(G432*H432)</f>
        <v>0</v>
      </c>
    </row>
    <row r="433" spans="1:10">
      <c r="A433" s="31" t="s">
        <v>39</v>
      </c>
      <c r="B433" s="11"/>
      <c r="C433" s="12"/>
      <c r="D433" s="28"/>
      <c r="E433" s="28"/>
      <c r="F433" s="28"/>
      <c r="G433" s="10"/>
      <c r="H433" s="15"/>
      <c r="I433" s="10">
        <f t="shared" si="97"/>
        <v>0</v>
      </c>
    </row>
    <row r="434" spans="1:10">
      <c r="A434" s="31" t="s">
        <v>39</v>
      </c>
      <c r="B434" s="11"/>
      <c r="C434" s="12"/>
      <c r="D434" s="28"/>
      <c r="E434" s="28"/>
      <c r="F434" s="28"/>
      <c r="G434" s="10"/>
      <c r="H434" s="15"/>
      <c r="I434" s="10">
        <f t="shared" si="97"/>
        <v>0</v>
      </c>
    </row>
    <row r="435" spans="1:10">
      <c r="A435" s="32" t="s">
        <v>28</v>
      </c>
      <c r="B435" s="11" t="s">
        <v>1222</v>
      </c>
      <c r="C435" s="12"/>
      <c r="D435" s="28"/>
      <c r="E435" s="28"/>
      <c r="F435" s="28"/>
      <c r="G435" s="10">
        <v>2</v>
      </c>
      <c r="H435" s="15">
        <v>70</v>
      </c>
      <c r="I435" s="10">
        <f t="shared" ref="I435" si="98">SUM(G435*H435)</f>
        <v>140</v>
      </c>
      <c r="J435" s="10" t="s">
        <v>1235</v>
      </c>
    </row>
    <row r="436" spans="1:10">
      <c r="A436" s="32" t="s">
        <v>28</v>
      </c>
      <c r="B436" s="11"/>
      <c r="C436" s="12"/>
      <c r="D436" s="28"/>
      <c r="E436" s="28"/>
      <c r="F436" s="28"/>
      <c r="G436" s="10"/>
      <c r="H436" s="15"/>
      <c r="I436" s="10">
        <f t="shared" ref="I436:I453" si="99">SUM(G436*H436)</f>
        <v>0</v>
      </c>
    </row>
    <row r="437" spans="1:10">
      <c r="A437" s="32" t="s">
        <v>28</v>
      </c>
      <c r="B437" s="11"/>
      <c r="C437" s="12"/>
      <c r="D437" s="28"/>
      <c r="E437" s="28"/>
      <c r="F437" s="28"/>
      <c r="G437" s="10"/>
      <c r="H437" s="15"/>
      <c r="I437" s="10">
        <f t="shared" si="99"/>
        <v>0</v>
      </c>
    </row>
    <row r="438" spans="1:10">
      <c r="A438" t="s">
        <v>26</v>
      </c>
      <c r="B438" s="11"/>
      <c r="C438" s="12"/>
      <c r="D438" s="28"/>
      <c r="E438" s="28"/>
      <c r="F438" s="28"/>
      <c r="G438" s="33">
        <v>0.1</v>
      </c>
      <c r="H438" s="15">
        <f>SUM(I435:I437)</f>
        <v>140</v>
      </c>
      <c r="I438" s="10">
        <f t="shared" si="99"/>
        <v>14</v>
      </c>
    </row>
    <row r="439" spans="1:10">
      <c r="B439" s="11" t="s">
        <v>27</v>
      </c>
      <c r="C439" s="12"/>
      <c r="D439" s="28"/>
      <c r="E439" s="28"/>
      <c r="F439" s="28"/>
      <c r="G439" s="10"/>
      <c r="H439" s="15"/>
      <c r="I439" s="10">
        <f t="shared" si="99"/>
        <v>0</v>
      </c>
    </row>
    <row r="440" spans="1:10">
      <c r="B440" s="11" t="s">
        <v>13</v>
      </c>
      <c r="C440" s="12" t="s">
        <v>14</v>
      </c>
      <c r="D440" s="28" t="s">
        <v>29</v>
      </c>
      <c r="E440" s="28"/>
      <c r="F440" s="28">
        <f>SUM(G426:G428)</f>
        <v>0</v>
      </c>
      <c r="G440" s="34">
        <f>SUM(F440)/20</f>
        <v>0</v>
      </c>
      <c r="H440" s="23"/>
      <c r="I440" s="10">
        <f t="shared" si="99"/>
        <v>0</v>
      </c>
    </row>
    <row r="441" spans="1:10">
      <c r="B441" s="11" t="s">
        <v>13</v>
      </c>
      <c r="C441" s="12" t="s">
        <v>14</v>
      </c>
      <c r="D441" s="28" t="s">
        <v>30</v>
      </c>
      <c r="E441" s="28"/>
      <c r="F441" s="28">
        <f>SUM(G429:G431)</f>
        <v>0</v>
      </c>
      <c r="G441" s="34">
        <f>SUM(F441)/10</f>
        <v>0</v>
      </c>
      <c r="H441" s="23"/>
      <c r="I441" s="10">
        <f t="shared" si="99"/>
        <v>0</v>
      </c>
    </row>
    <row r="442" spans="1:10">
      <c r="B442" s="11" t="s">
        <v>13</v>
      </c>
      <c r="C442" s="12" t="s">
        <v>14</v>
      </c>
      <c r="D442" s="28" t="s">
        <v>60</v>
      </c>
      <c r="E442" s="28"/>
      <c r="F442" s="72"/>
      <c r="G442" s="34">
        <f>SUM(F442)*0.25</f>
        <v>0</v>
      </c>
      <c r="H442" s="23"/>
      <c r="I442" s="10">
        <f t="shared" si="99"/>
        <v>0</v>
      </c>
    </row>
    <row r="443" spans="1:10">
      <c r="B443" s="11" t="s">
        <v>13</v>
      </c>
      <c r="C443" s="12" t="s">
        <v>14</v>
      </c>
      <c r="D443" s="28"/>
      <c r="E443" s="28"/>
      <c r="F443" s="28"/>
      <c r="G443" s="34"/>
      <c r="H443" s="23"/>
      <c r="I443" s="10">
        <f t="shared" si="99"/>
        <v>0</v>
      </c>
    </row>
    <row r="444" spans="1:10">
      <c r="B444" s="11" t="s">
        <v>13</v>
      </c>
      <c r="C444" s="12" t="s">
        <v>15</v>
      </c>
      <c r="D444" s="28"/>
      <c r="E444" s="28"/>
      <c r="F444" s="28"/>
      <c r="G444" s="34"/>
      <c r="H444" s="23"/>
      <c r="I444" s="10">
        <f t="shared" si="99"/>
        <v>0</v>
      </c>
    </row>
    <row r="445" spans="1:10">
      <c r="B445" s="11" t="s">
        <v>13</v>
      </c>
      <c r="C445" s="12" t="s">
        <v>15</v>
      </c>
      <c r="D445" s="28"/>
      <c r="E445" s="28"/>
      <c r="F445" s="28"/>
      <c r="G445" s="34"/>
      <c r="H445" s="23"/>
      <c r="I445" s="10">
        <f t="shared" si="99"/>
        <v>0</v>
      </c>
    </row>
    <row r="446" spans="1:10">
      <c r="B446" s="11" t="s">
        <v>13</v>
      </c>
      <c r="C446" s="12" t="s">
        <v>15</v>
      </c>
      <c r="D446" s="28"/>
      <c r="E446" s="28"/>
      <c r="F446" s="28"/>
      <c r="G446" s="34"/>
      <c r="H446" s="23"/>
      <c r="I446" s="10">
        <f t="shared" si="99"/>
        <v>0</v>
      </c>
    </row>
    <row r="447" spans="1:10">
      <c r="B447" s="11" t="s">
        <v>13</v>
      </c>
      <c r="C447" s="12" t="s">
        <v>16</v>
      </c>
      <c r="D447" s="28"/>
      <c r="E447" s="28"/>
      <c r="F447" s="28"/>
      <c r="G447" s="34"/>
      <c r="H447" s="23"/>
      <c r="I447" s="10">
        <f t="shared" si="99"/>
        <v>0</v>
      </c>
    </row>
    <row r="448" spans="1:10">
      <c r="B448" s="11" t="s">
        <v>13</v>
      </c>
      <c r="C448" s="12" t="s">
        <v>16</v>
      </c>
      <c r="D448" s="28"/>
      <c r="E448" s="28"/>
      <c r="F448" s="28"/>
      <c r="G448" s="34"/>
      <c r="H448" s="23"/>
      <c r="I448" s="10">
        <f t="shared" si="99"/>
        <v>0</v>
      </c>
    </row>
    <row r="449" spans="1:13">
      <c r="B449" s="11" t="s">
        <v>21</v>
      </c>
      <c r="C449" s="12" t="s">
        <v>14</v>
      </c>
      <c r="D449" s="28"/>
      <c r="E449" s="28"/>
      <c r="F449" s="28"/>
      <c r="G449" s="22">
        <f>SUM(G440:G443)</f>
        <v>0</v>
      </c>
      <c r="H449" s="15">
        <v>37.42</v>
      </c>
      <c r="I449" s="10">
        <f t="shared" si="99"/>
        <v>0</v>
      </c>
      <c r="K449" s="5">
        <f>SUM(G449)*I424</f>
        <v>0</v>
      </c>
    </row>
    <row r="450" spans="1:13">
      <c r="B450" s="11" t="s">
        <v>21</v>
      </c>
      <c r="C450" s="12" t="s">
        <v>15</v>
      </c>
      <c r="D450" s="28"/>
      <c r="E450" s="28"/>
      <c r="F450" s="28"/>
      <c r="G450" s="22">
        <f>SUM(G444:G446)</f>
        <v>0</v>
      </c>
      <c r="H450" s="15">
        <v>37.42</v>
      </c>
      <c r="I450" s="10">
        <f t="shared" si="99"/>
        <v>0</v>
      </c>
      <c r="L450" s="5">
        <f>SUM(G450)*I424</f>
        <v>0</v>
      </c>
    </row>
    <row r="451" spans="1:13">
      <c r="B451" s="11" t="s">
        <v>21</v>
      </c>
      <c r="C451" s="12" t="s">
        <v>16</v>
      </c>
      <c r="D451" s="28"/>
      <c r="E451" s="28"/>
      <c r="F451" s="28"/>
      <c r="G451" s="22">
        <f>SUM(G447:G448)</f>
        <v>0</v>
      </c>
      <c r="H451" s="15">
        <v>37.42</v>
      </c>
      <c r="I451" s="10">
        <f t="shared" si="99"/>
        <v>0</v>
      </c>
      <c r="M451" s="5">
        <f>SUM(G451)*I424</f>
        <v>0</v>
      </c>
    </row>
    <row r="452" spans="1:13">
      <c r="B452" s="11" t="s">
        <v>13</v>
      </c>
      <c r="C452" s="12" t="s">
        <v>17</v>
      </c>
      <c r="D452" s="28"/>
      <c r="E452" s="28"/>
      <c r="F452" s="28"/>
      <c r="G452" s="34"/>
      <c r="H452" s="15">
        <v>37.42</v>
      </c>
      <c r="I452" s="10">
        <f t="shared" si="99"/>
        <v>0</v>
      </c>
      <c r="L452" s="5">
        <f>SUM(G452)*I424</f>
        <v>0</v>
      </c>
    </row>
    <row r="453" spans="1:13">
      <c r="B453" s="11" t="s">
        <v>12</v>
      </c>
      <c r="C453" s="12"/>
      <c r="D453" s="28"/>
      <c r="E453" s="28"/>
      <c r="F453" s="28"/>
      <c r="G453" s="10"/>
      <c r="H453" s="15">
        <v>37.42</v>
      </c>
      <c r="I453" s="10">
        <f t="shared" si="99"/>
        <v>0</v>
      </c>
    </row>
    <row r="454" spans="1:13">
      <c r="B454" s="11" t="s">
        <v>11</v>
      </c>
      <c r="C454" s="12"/>
      <c r="D454" s="28"/>
      <c r="E454" s="28"/>
      <c r="F454" s="28"/>
      <c r="G454" s="10">
        <v>1</v>
      </c>
      <c r="H454" s="15">
        <f>SUM(I426:I453)*0.01</f>
        <v>1.54</v>
      </c>
      <c r="I454" s="10">
        <f>SUM(G454*H454)</f>
        <v>1.54</v>
      </c>
    </row>
    <row r="455" spans="1:13" s="2" customFormat="1">
      <c r="B455" s="8" t="s">
        <v>10</v>
      </c>
      <c r="D455" s="27"/>
      <c r="E455" s="27"/>
      <c r="F455" s="27"/>
      <c r="G455" s="6">
        <f>SUM(G449:G452)</f>
        <v>0</v>
      </c>
      <c r="H455" s="14"/>
      <c r="I455" s="6">
        <f>SUM(I426:I454)</f>
        <v>155.54</v>
      </c>
      <c r="J455" s="6">
        <f>SUM(I455)*I424</f>
        <v>155.54</v>
      </c>
      <c r="K455" s="6">
        <f>SUM(K449:K454)</f>
        <v>0</v>
      </c>
      <c r="L455" s="6">
        <f t="shared" ref="L455" si="100">SUM(L449:L454)</f>
        <v>0</v>
      </c>
      <c r="M455" s="6">
        <f t="shared" ref="M455" si="101">SUM(M449:M454)</f>
        <v>0</v>
      </c>
    </row>
    <row r="456" spans="1:13" ht="15.6">
      <c r="A456" s="3" t="s">
        <v>9</v>
      </c>
      <c r="B456" s="70" t="str">
        <f>'JMS SHEDULE OF WORKS'!D16</f>
        <v>FF-15 Male WC mirror</v>
      </c>
      <c r="D456" s="26" t="str">
        <f>'JMS SHEDULE OF WORKS'!F16</f>
        <v>796mm X 1075mm</v>
      </c>
      <c r="F456" s="71" t="str">
        <f>'JMS SHEDULE OF WORKS'!J16</f>
        <v>WC-11</v>
      </c>
      <c r="H456" s="13" t="s">
        <v>22</v>
      </c>
      <c r="I456" s="24">
        <f>'JMS SHEDULE OF WORKS'!G16</f>
        <v>1</v>
      </c>
    </row>
    <row r="457" spans="1:13" s="2" customFormat="1">
      <c r="A457" s="69" t="str">
        <f>'JMS SHEDULE OF WORKS'!A16</f>
        <v>6881/14</v>
      </c>
      <c r="B457" s="8" t="s">
        <v>3</v>
      </c>
      <c r="C457" s="2" t="s">
        <v>4</v>
      </c>
      <c r="D457" s="27" t="s">
        <v>5</v>
      </c>
      <c r="E457" s="27" t="s">
        <v>5</v>
      </c>
      <c r="F457" s="27" t="s">
        <v>23</v>
      </c>
      <c r="G457" s="6" t="s">
        <v>6</v>
      </c>
      <c r="H457" s="14" t="s">
        <v>7</v>
      </c>
      <c r="I457" s="6" t="s">
        <v>8</v>
      </c>
      <c r="J457" s="6"/>
      <c r="K457" s="6" t="s">
        <v>18</v>
      </c>
      <c r="L457" s="6" t="s">
        <v>19</v>
      </c>
      <c r="M457" s="6" t="s">
        <v>20</v>
      </c>
    </row>
    <row r="458" spans="1:13">
      <c r="A458" s="30" t="s">
        <v>24</v>
      </c>
      <c r="B458" s="11"/>
      <c r="C458" s="12"/>
      <c r="D458" s="28"/>
      <c r="E458" s="28"/>
      <c r="F458" s="28">
        <f t="shared" ref="F458:F459" si="102">SUM(D458*E458)</f>
        <v>0</v>
      </c>
      <c r="G458" s="10">
        <f>SUM(D456)*3</f>
        <v>0</v>
      </c>
      <c r="H458" s="15">
        <v>550</v>
      </c>
      <c r="I458" s="10">
        <f t="shared" ref="I458:I459" si="103">SUM(F458*G458)*H458</f>
        <v>0</v>
      </c>
    </row>
    <row r="459" spans="1:13">
      <c r="A459" s="30" t="s">
        <v>24</v>
      </c>
      <c r="B459" s="11"/>
      <c r="C459" s="12"/>
      <c r="D459" s="28"/>
      <c r="E459" s="28"/>
      <c r="F459" s="28">
        <f t="shared" si="102"/>
        <v>0</v>
      </c>
      <c r="G459" s="10">
        <f>SUM(E456)*12</f>
        <v>0</v>
      </c>
      <c r="H459" s="15">
        <v>550</v>
      </c>
      <c r="I459" s="10">
        <f t="shared" si="103"/>
        <v>0</v>
      </c>
    </row>
    <row r="460" spans="1:13">
      <c r="A460" s="30" t="s">
        <v>24</v>
      </c>
      <c r="B460" s="11"/>
      <c r="C460" s="12"/>
      <c r="D460" s="28"/>
      <c r="E460" s="28"/>
      <c r="F460" s="28">
        <f t="shared" ref="F460:F463" si="104">SUM(D460*E460)</f>
        <v>0</v>
      </c>
      <c r="G460" s="10"/>
      <c r="H460" s="15"/>
      <c r="I460" s="10">
        <f t="shared" ref="I460:I463" si="105">SUM(F460*G460)*H460</f>
        <v>0</v>
      </c>
    </row>
    <row r="461" spans="1:13">
      <c r="A461" s="31" t="s">
        <v>25</v>
      </c>
      <c r="B461" s="11"/>
      <c r="C461" s="12"/>
      <c r="D461" s="28"/>
      <c r="E461" s="28"/>
      <c r="F461" s="28">
        <f t="shared" si="104"/>
        <v>0</v>
      </c>
      <c r="G461" s="10"/>
      <c r="H461" s="15"/>
      <c r="I461" s="10">
        <f t="shared" si="105"/>
        <v>0</v>
      </c>
    </row>
    <row r="462" spans="1:13">
      <c r="A462" s="31" t="s">
        <v>25</v>
      </c>
      <c r="B462" s="11"/>
      <c r="C462" s="12"/>
      <c r="D462" s="28"/>
      <c r="E462" s="28"/>
      <c r="F462" s="28">
        <f t="shared" si="104"/>
        <v>0</v>
      </c>
      <c r="G462" s="10"/>
      <c r="H462" s="15"/>
      <c r="I462" s="10">
        <f t="shared" si="105"/>
        <v>0</v>
      </c>
    </row>
    <row r="463" spans="1:13">
      <c r="A463" s="31" t="s">
        <v>25</v>
      </c>
      <c r="B463" s="11"/>
      <c r="C463" s="12"/>
      <c r="D463" s="28"/>
      <c r="E463" s="28"/>
      <c r="F463" s="28">
        <f t="shared" si="104"/>
        <v>0</v>
      </c>
      <c r="G463" s="10"/>
      <c r="H463" s="15"/>
      <c r="I463" s="10">
        <f t="shared" si="105"/>
        <v>0</v>
      </c>
    </row>
    <row r="464" spans="1:13">
      <c r="A464" s="31" t="s">
        <v>39</v>
      </c>
      <c r="B464" s="11"/>
      <c r="C464" s="12"/>
      <c r="D464" s="28"/>
      <c r="E464" s="28"/>
      <c r="F464" s="28"/>
      <c r="G464" s="10"/>
      <c r="H464" s="15"/>
      <c r="I464" s="10">
        <f t="shared" ref="I464:I466" si="106">SUM(G464*H464)</f>
        <v>0</v>
      </c>
    </row>
    <row r="465" spans="1:9">
      <c r="A465" s="31" t="s">
        <v>39</v>
      </c>
      <c r="B465" s="11"/>
      <c r="C465" s="12"/>
      <c r="D465" s="28"/>
      <c r="E465" s="28"/>
      <c r="F465" s="28"/>
      <c r="G465" s="10"/>
      <c r="H465" s="15"/>
      <c r="I465" s="10">
        <f t="shared" si="106"/>
        <v>0</v>
      </c>
    </row>
    <row r="466" spans="1:9">
      <c r="A466" s="31" t="s">
        <v>39</v>
      </c>
      <c r="B466" s="11"/>
      <c r="C466" s="12"/>
      <c r="D466" s="28"/>
      <c r="E466" s="28"/>
      <c r="F466" s="28"/>
      <c r="G466" s="10"/>
      <c r="H466" s="15"/>
      <c r="I466" s="10">
        <f t="shared" si="106"/>
        <v>0</v>
      </c>
    </row>
    <row r="467" spans="1:9">
      <c r="A467" s="32" t="s">
        <v>28</v>
      </c>
      <c r="B467" s="11"/>
      <c r="C467" s="12"/>
      <c r="D467" s="28"/>
      <c r="E467" s="28"/>
      <c r="F467" s="28"/>
      <c r="G467" s="10"/>
      <c r="H467" s="15"/>
      <c r="I467" s="10">
        <f t="shared" ref="I467:I485" si="107">SUM(G467*H467)</f>
        <v>0</v>
      </c>
    </row>
    <row r="468" spans="1:9">
      <c r="A468" s="32" t="s">
        <v>28</v>
      </c>
      <c r="B468" s="11"/>
      <c r="C468" s="12"/>
      <c r="D468" s="28"/>
      <c r="E468" s="28"/>
      <c r="F468" s="28"/>
      <c r="G468" s="10"/>
      <c r="H468" s="15"/>
      <c r="I468" s="10">
        <f t="shared" si="107"/>
        <v>0</v>
      </c>
    </row>
    <row r="469" spans="1:9">
      <c r="A469" s="32" t="s">
        <v>28</v>
      </c>
      <c r="B469" s="11"/>
      <c r="C469" s="12"/>
      <c r="D469" s="28"/>
      <c r="E469" s="28"/>
      <c r="F469" s="28"/>
      <c r="G469" s="10"/>
      <c r="H469" s="15"/>
      <c r="I469" s="10">
        <f t="shared" si="107"/>
        <v>0</v>
      </c>
    </row>
    <row r="470" spans="1:9">
      <c r="A470" t="s">
        <v>26</v>
      </c>
      <c r="B470" s="11"/>
      <c r="C470" s="12"/>
      <c r="D470" s="28"/>
      <c r="E470" s="28"/>
      <c r="F470" s="28"/>
      <c r="G470" s="33">
        <v>0.1</v>
      </c>
      <c r="H470" s="15">
        <f>SUM(I467:I469)</f>
        <v>0</v>
      </c>
      <c r="I470" s="10">
        <f t="shared" si="107"/>
        <v>0</v>
      </c>
    </row>
    <row r="471" spans="1:9">
      <c r="B471" s="11" t="s">
        <v>27</v>
      </c>
      <c r="C471" s="12"/>
      <c r="D471" s="28"/>
      <c r="E471" s="28"/>
      <c r="F471" s="28"/>
      <c r="G471" s="10"/>
      <c r="H471" s="15"/>
      <c r="I471" s="10">
        <f t="shared" si="107"/>
        <v>0</v>
      </c>
    </row>
    <row r="472" spans="1:9">
      <c r="B472" s="11" t="s">
        <v>13</v>
      </c>
      <c r="C472" s="12" t="s">
        <v>14</v>
      </c>
      <c r="D472" s="28" t="s">
        <v>29</v>
      </c>
      <c r="E472" s="28"/>
      <c r="F472" s="28">
        <f>SUM(G458:G460)</f>
        <v>0</v>
      </c>
      <c r="G472" s="34">
        <f>SUM(F472)/20</f>
        <v>0</v>
      </c>
      <c r="H472" s="23"/>
      <c r="I472" s="10">
        <f t="shared" si="107"/>
        <v>0</v>
      </c>
    </row>
    <row r="473" spans="1:9">
      <c r="B473" s="11" t="s">
        <v>13</v>
      </c>
      <c r="C473" s="12" t="s">
        <v>14</v>
      </c>
      <c r="D473" s="28" t="s">
        <v>30</v>
      </c>
      <c r="E473" s="28"/>
      <c r="F473" s="28">
        <f>SUM(G461:G463)</f>
        <v>0</v>
      </c>
      <c r="G473" s="34">
        <f>SUM(F473)/10</f>
        <v>0</v>
      </c>
      <c r="H473" s="23"/>
      <c r="I473" s="10">
        <f t="shared" si="107"/>
        <v>0</v>
      </c>
    </row>
    <row r="474" spans="1:9">
      <c r="B474" s="11" t="s">
        <v>13</v>
      </c>
      <c r="C474" s="12" t="s">
        <v>14</v>
      </c>
      <c r="D474" s="28" t="s">
        <v>60</v>
      </c>
      <c r="E474" s="28"/>
      <c r="F474" s="72"/>
      <c r="G474" s="34">
        <f>SUM(F474)*0.25</f>
        <v>0</v>
      </c>
      <c r="H474" s="23"/>
      <c r="I474" s="10">
        <f t="shared" si="107"/>
        <v>0</v>
      </c>
    </row>
    <row r="475" spans="1:9">
      <c r="B475" s="11" t="s">
        <v>13</v>
      </c>
      <c r="C475" s="12" t="s">
        <v>14</v>
      </c>
      <c r="D475" s="28"/>
      <c r="E475" s="28"/>
      <c r="F475" s="28"/>
      <c r="G475" s="34"/>
      <c r="H475" s="23"/>
      <c r="I475" s="10">
        <f t="shared" si="107"/>
        <v>0</v>
      </c>
    </row>
    <row r="476" spans="1:9">
      <c r="B476" s="11" t="s">
        <v>13</v>
      </c>
      <c r="C476" s="12" t="s">
        <v>15</v>
      </c>
      <c r="D476" s="28"/>
      <c r="E476" s="28"/>
      <c r="F476" s="28"/>
      <c r="G476" s="34"/>
      <c r="H476" s="23"/>
      <c r="I476" s="10">
        <f t="shared" si="107"/>
        <v>0</v>
      </c>
    </row>
    <row r="477" spans="1:9">
      <c r="B477" s="11" t="s">
        <v>13</v>
      </c>
      <c r="C477" s="12" t="s">
        <v>15</v>
      </c>
      <c r="D477" s="28"/>
      <c r="E477" s="28"/>
      <c r="F477" s="28"/>
      <c r="G477" s="34"/>
      <c r="H477" s="23"/>
      <c r="I477" s="10">
        <f t="shared" si="107"/>
        <v>0</v>
      </c>
    </row>
    <row r="478" spans="1:9">
      <c r="B478" s="11" t="s">
        <v>13</v>
      </c>
      <c r="C478" s="12" t="s">
        <v>15</v>
      </c>
      <c r="D478" s="28"/>
      <c r="E478" s="28"/>
      <c r="F478" s="28"/>
      <c r="G478" s="34"/>
      <c r="H478" s="23"/>
      <c r="I478" s="10">
        <f t="shared" si="107"/>
        <v>0</v>
      </c>
    </row>
    <row r="479" spans="1:9">
      <c r="B479" s="11" t="s">
        <v>13</v>
      </c>
      <c r="C479" s="12" t="s">
        <v>16</v>
      </c>
      <c r="D479" s="28"/>
      <c r="E479" s="28"/>
      <c r="F479" s="28"/>
      <c r="G479" s="34"/>
      <c r="H479" s="23"/>
      <c r="I479" s="10">
        <f t="shared" si="107"/>
        <v>0</v>
      </c>
    </row>
    <row r="480" spans="1:9">
      <c r="B480" s="11" t="s">
        <v>13</v>
      </c>
      <c r="C480" s="12" t="s">
        <v>16</v>
      </c>
      <c r="D480" s="28"/>
      <c r="E480" s="28"/>
      <c r="F480" s="28"/>
      <c r="G480" s="34"/>
      <c r="H480" s="23"/>
      <c r="I480" s="10">
        <f t="shared" si="107"/>
        <v>0</v>
      </c>
    </row>
    <row r="481" spans="1:13">
      <c r="B481" s="11" t="s">
        <v>21</v>
      </c>
      <c r="C481" s="12" t="s">
        <v>14</v>
      </c>
      <c r="D481" s="28"/>
      <c r="E481" s="28"/>
      <c r="F481" s="28"/>
      <c r="G481" s="22">
        <f>SUM(G472:G475)</f>
        <v>0</v>
      </c>
      <c r="H481" s="15">
        <v>37.42</v>
      </c>
      <c r="I481" s="10">
        <f t="shared" si="107"/>
        <v>0</v>
      </c>
      <c r="K481" s="5">
        <f>SUM(G481)*I456</f>
        <v>0</v>
      </c>
    </row>
    <row r="482" spans="1:13">
      <c r="B482" s="11" t="s">
        <v>21</v>
      </c>
      <c r="C482" s="12" t="s">
        <v>15</v>
      </c>
      <c r="D482" s="28"/>
      <c r="E482" s="28"/>
      <c r="F482" s="28"/>
      <c r="G482" s="22">
        <f>SUM(G476:G478)</f>
        <v>0</v>
      </c>
      <c r="H482" s="15">
        <v>37.42</v>
      </c>
      <c r="I482" s="10">
        <f t="shared" si="107"/>
        <v>0</v>
      </c>
      <c r="L482" s="5">
        <f>SUM(G482)*I456</f>
        <v>0</v>
      </c>
    </row>
    <row r="483" spans="1:13">
      <c r="B483" s="11" t="s">
        <v>21</v>
      </c>
      <c r="C483" s="12" t="s">
        <v>16</v>
      </c>
      <c r="D483" s="28"/>
      <c r="E483" s="28"/>
      <c r="F483" s="28"/>
      <c r="G483" s="22">
        <f>SUM(G479:G480)</f>
        <v>0</v>
      </c>
      <c r="H483" s="15">
        <v>37.42</v>
      </c>
      <c r="I483" s="10">
        <f t="shared" si="107"/>
        <v>0</v>
      </c>
      <c r="M483" s="5">
        <f>SUM(G483)*I456</f>
        <v>0</v>
      </c>
    </row>
    <row r="484" spans="1:13">
      <c r="B484" s="11" t="s">
        <v>13</v>
      </c>
      <c r="C484" s="12" t="s">
        <v>17</v>
      </c>
      <c r="D484" s="28"/>
      <c r="E484" s="28"/>
      <c r="F484" s="28"/>
      <c r="G484" s="34"/>
      <c r="H484" s="15">
        <v>37.42</v>
      </c>
      <c r="I484" s="10">
        <f t="shared" si="107"/>
        <v>0</v>
      </c>
      <c r="L484" s="5">
        <f>SUM(G484)*I456</f>
        <v>0</v>
      </c>
    </row>
    <row r="485" spans="1:13">
      <c r="B485" s="11" t="s">
        <v>12</v>
      </c>
      <c r="C485" s="12"/>
      <c r="D485" s="28"/>
      <c r="E485" s="28"/>
      <c r="F485" s="28"/>
      <c r="G485" s="10"/>
      <c r="H485" s="15">
        <v>37.42</v>
      </c>
      <c r="I485" s="10">
        <f t="shared" si="107"/>
        <v>0</v>
      </c>
    </row>
    <row r="486" spans="1:13">
      <c r="B486" s="11" t="s">
        <v>11</v>
      </c>
      <c r="C486" s="12"/>
      <c r="D486" s="28"/>
      <c r="E486" s="28"/>
      <c r="F486" s="28"/>
      <c r="G486" s="10">
        <v>1</v>
      </c>
      <c r="H486" s="15">
        <f>SUM(I458:I485)*0.01</f>
        <v>0</v>
      </c>
      <c r="I486" s="10">
        <f>SUM(G486*H486)</f>
        <v>0</v>
      </c>
    </row>
    <row r="487" spans="1:13" s="2" customFormat="1">
      <c r="B487" s="8" t="s">
        <v>10</v>
      </c>
      <c r="D487" s="27"/>
      <c r="E487" s="27"/>
      <c r="F487" s="27"/>
      <c r="G487" s="6">
        <f>SUM(G481:G484)</f>
        <v>0</v>
      </c>
      <c r="H487" s="14"/>
      <c r="I487" s="6">
        <f>SUM(I458:I486)</f>
        <v>0</v>
      </c>
      <c r="J487" s="6">
        <f>SUM(I487)*I456</f>
        <v>0</v>
      </c>
      <c r="K487" s="6">
        <f>SUM(K481:K486)</f>
        <v>0</v>
      </c>
      <c r="L487" s="6">
        <f t="shared" ref="L487" si="108">SUM(L481:L486)</f>
        <v>0</v>
      </c>
      <c r="M487" s="6">
        <f t="shared" ref="M487" si="109">SUM(M481:M486)</f>
        <v>0</v>
      </c>
    </row>
    <row r="488" spans="1:13" ht="15.6">
      <c r="A488" s="3" t="s">
        <v>9</v>
      </c>
      <c r="B488" s="70" t="str">
        <f>'JMS SHEDULE OF WORKS'!D17</f>
        <v>E/O fluted glass</v>
      </c>
      <c r="D488" s="26">
        <f>'JMS SHEDULE OF WORKS'!F17</f>
        <v>0</v>
      </c>
      <c r="F488" s="71" t="str">
        <f>'JMS SHEDULE OF WORKS'!J17</f>
        <v>WC-11</v>
      </c>
      <c r="H488" s="13" t="s">
        <v>22</v>
      </c>
      <c r="I488" s="24">
        <f>'JMS SHEDULE OF WORKS'!G17</f>
        <v>1</v>
      </c>
    </row>
    <row r="489" spans="1:13" s="2" customFormat="1">
      <c r="A489" s="69" t="str">
        <f>'JMS SHEDULE OF WORKS'!A17</f>
        <v>6881/15</v>
      </c>
      <c r="B489" s="8" t="s">
        <v>3</v>
      </c>
      <c r="C489" s="2" t="s">
        <v>4</v>
      </c>
      <c r="D489" s="27" t="s">
        <v>5</v>
      </c>
      <c r="E489" s="27" t="s">
        <v>5</v>
      </c>
      <c r="F489" s="27" t="s">
        <v>23</v>
      </c>
      <c r="G489" s="6" t="s">
        <v>6</v>
      </c>
      <c r="H489" s="14" t="s">
        <v>7</v>
      </c>
      <c r="I489" s="6" t="s">
        <v>8</v>
      </c>
      <c r="J489" s="6"/>
      <c r="K489" s="6" t="s">
        <v>18</v>
      </c>
      <c r="L489" s="6" t="s">
        <v>19</v>
      </c>
      <c r="M489" s="6" t="s">
        <v>20</v>
      </c>
    </row>
    <row r="490" spans="1:13">
      <c r="A490" s="30" t="s">
        <v>24</v>
      </c>
      <c r="B490" s="11"/>
      <c r="C490" s="12"/>
      <c r="D490" s="28"/>
      <c r="E490" s="28"/>
      <c r="F490" s="28">
        <f t="shared" ref="F490:F495" si="110">SUM(D490*E490)</f>
        <v>0</v>
      </c>
      <c r="G490" s="10"/>
      <c r="H490" s="15"/>
      <c r="I490" s="10">
        <f t="shared" ref="I490:I495" si="111">SUM(F490*G490)*H490</f>
        <v>0</v>
      </c>
    </row>
    <row r="491" spans="1:13">
      <c r="A491" s="30" t="s">
        <v>24</v>
      </c>
      <c r="B491" s="11"/>
      <c r="C491" s="12"/>
      <c r="D491" s="28"/>
      <c r="E491" s="28"/>
      <c r="F491" s="28">
        <f t="shared" si="110"/>
        <v>0</v>
      </c>
      <c r="G491" s="10"/>
      <c r="H491" s="15"/>
      <c r="I491" s="10">
        <f t="shared" si="111"/>
        <v>0</v>
      </c>
    </row>
    <row r="492" spans="1:13">
      <c r="A492" s="30" t="s">
        <v>24</v>
      </c>
      <c r="B492" s="11"/>
      <c r="C492" s="12"/>
      <c r="D492" s="28"/>
      <c r="E492" s="28"/>
      <c r="F492" s="28">
        <f t="shared" si="110"/>
        <v>0</v>
      </c>
      <c r="G492" s="10"/>
      <c r="H492" s="15"/>
      <c r="I492" s="10">
        <f t="shared" si="111"/>
        <v>0</v>
      </c>
    </row>
    <row r="493" spans="1:13">
      <c r="A493" s="31" t="s">
        <v>25</v>
      </c>
      <c r="B493" s="11"/>
      <c r="C493" s="12"/>
      <c r="D493" s="28"/>
      <c r="E493" s="28"/>
      <c r="F493" s="28">
        <f t="shared" si="110"/>
        <v>0</v>
      </c>
      <c r="G493" s="10"/>
      <c r="H493" s="15"/>
      <c r="I493" s="10">
        <f t="shared" si="111"/>
        <v>0</v>
      </c>
    </row>
    <row r="494" spans="1:13">
      <c r="A494" s="31" t="s">
        <v>25</v>
      </c>
      <c r="B494" s="11"/>
      <c r="C494" s="12"/>
      <c r="D494" s="28"/>
      <c r="E494" s="28"/>
      <c r="F494" s="28">
        <f t="shared" si="110"/>
        <v>0</v>
      </c>
      <c r="G494" s="10"/>
      <c r="H494" s="15"/>
      <c r="I494" s="10">
        <f t="shared" si="111"/>
        <v>0</v>
      </c>
    </row>
    <row r="495" spans="1:13">
      <c r="A495" s="31" t="s">
        <v>25</v>
      </c>
      <c r="B495" s="11"/>
      <c r="C495" s="12"/>
      <c r="D495" s="28"/>
      <c r="E495" s="28"/>
      <c r="F495" s="28">
        <f t="shared" si="110"/>
        <v>0</v>
      </c>
      <c r="G495" s="10"/>
      <c r="H495" s="15"/>
      <c r="I495" s="10">
        <f t="shared" si="111"/>
        <v>0</v>
      </c>
    </row>
    <row r="496" spans="1:13">
      <c r="A496" s="31" t="s">
        <v>39</v>
      </c>
      <c r="B496" s="11"/>
      <c r="C496" s="12"/>
      <c r="D496" s="28"/>
      <c r="E496" s="28"/>
      <c r="F496" s="28"/>
      <c r="G496" s="10"/>
      <c r="H496" s="15"/>
      <c r="I496" s="10">
        <f t="shared" ref="I496:I498" si="112">SUM(G496*H496)</f>
        <v>0</v>
      </c>
    </row>
    <row r="497" spans="1:9">
      <c r="A497" s="31" t="s">
        <v>39</v>
      </c>
      <c r="B497" s="11"/>
      <c r="C497" s="12"/>
      <c r="D497" s="28"/>
      <c r="E497" s="28"/>
      <c r="F497" s="28"/>
      <c r="G497" s="10"/>
      <c r="H497" s="15"/>
      <c r="I497" s="10">
        <f t="shared" si="112"/>
        <v>0</v>
      </c>
    </row>
    <row r="498" spans="1:9">
      <c r="A498" s="31" t="s">
        <v>39</v>
      </c>
      <c r="B498" s="11"/>
      <c r="C498" s="12"/>
      <c r="D498" s="28"/>
      <c r="E498" s="28"/>
      <c r="F498" s="28"/>
      <c r="G498" s="10"/>
      <c r="H498" s="15"/>
      <c r="I498" s="10">
        <f t="shared" si="112"/>
        <v>0</v>
      </c>
    </row>
    <row r="499" spans="1:9">
      <c r="A499" s="32" t="s">
        <v>28</v>
      </c>
      <c r="B499" s="11"/>
      <c r="C499" s="12"/>
      <c r="D499" s="28"/>
      <c r="E499" s="28"/>
      <c r="F499" s="28"/>
      <c r="G499" s="10"/>
      <c r="H499" s="15"/>
      <c r="I499" s="10">
        <f t="shared" ref="I499:I517" si="113">SUM(G499*H499)</f>
        <v>0</v>
      </c>
    </row>
    <row r="500" spans="1:9">
      <c r="A500" s="32" t="s">
        <v>28</v>
      </c>
      <c r="B500" s="11"/>
      <c r="C500" s="12"/>
      <c r="D500" s="28"/>
      <c r="E500" s="28"/>
      <c r="F500" s="28"/>
      <c r="G500" s="10"/>
      <c r="H500" s="15"/>
      <c r="I500" s="10">
        <f t="shared" si="113"/>
        <v>0</v>
      </c>
    </row>
    <row r="501" spans="1:9">
      <c r="A501" s="32" t="s">
        <v>28</v>
      </c>
      <c r="B501" s="11"/>
      <c r="C501" s="12"/>
      <c r="D501" s="28"/>
      <c r="E501" s="28"/>
      <c r="F501" s="28"/>
      <c r="G501" s="10"/>
      <c r="H501" s="15"/>
      <c r="I501" s="10">
        <f t="shared" si="113"/>
        <v>0</v>
      </c>
    </row>
    <row r="502" spans="1:9">
      <c r="A502" t="s">
        <v>26</v>
      </c>
      <c r="B502" s="11"/>
      <c r="C502" s="12"/>
      <c r="D502" s="28"/>
      <c r="E502" s="28"/>
      <c r="F502" s="28"/>
      <c r="G502" s="33">
        <v>0.1</v>
      </c>
      <c r="H502" s="15">
        <f>SUM(I499:I501)</f>
        <v>0</v>
      </c>
      <c r="I502" s="10">
        <f t="shared" si="113"/>
        <v>0</v>
      </c>
    </row>
    <row r="503" spans="1:9">
      <c r="B503" s="11" t="s">
        <v>27</v>
      </c>
      <c r="C503" s="12"/>
      <c r="D503" s="28"/>
      <c r="E503" s="28"/>
      <c r="F503" s="28"/>
      <c r="G503" s="10"/>
      <c r="H503" s="15"/>
      <c r="I503" s="10">
        <f t="shared" si="113"/>
        <v>0</v>
      </c>
    </row>
    <row r="504" spans="1:9">
      <c r="B504" s="11" t="s">
        <v>13</v>
      </c>
      <c r="C504" s="12" t="s">
        <v>14</v>
      </c>
      <c r="D504" s="28" t="s">
        <v>29</v>
      </c>
      <c r="E504" s="28"/>
      <c r="F504" s="28">
        <f>SUM(G490:G492)</f>
        <v>0</v>
      </c>
      <c r="G504" s="34">
        <f>SUM(F504)/20</f>
        <v>0</v>
      </c>
      <c r="H504" s="23"/>
      <c r="I504" s="10">
        <f t="shared" si="113"/>
        <v>0</v>
      </c>
    </row>
    <row r="505" spans="1:9">
      <c r="B505" s="11" t="s">
        <v>13</v>
      </c>
      <c r="C505" s="12" t="s">
        <v>14</v>
      </c>
      <c r="D505" s="28" t="s">
        <v>30</v>
      </c>
      <c r="E505" s="28"/>
      <c r="F505" s="28">
        <f>SUM(G493:G495)</f>
        <v>0</v>
      </c>
      <c r="G505" s="34">
        <f>SUM(F505)/10</f>
        <v>0</v>
      </c>
      <c r="H505" s="23"/>
      <c r="I505" s="10">
        <f t="shared" si="113"/>
        <v>0</v>
      </c>
    </row>
    <row r="506" spans="1:9">
      <c r="B506" s="11" t="s">
        <v>13</v>
      </c>
      <c r="C506" s="12" t="s">
        <v>14</v>
      </c>
      <c r="D506" s="28" t="s">
        <v>60</v>
      </c>
      <c r="E506" s="28"/>
      <c r="F506" s="72"/>
      <c r="G506" s="34">
        <f>SUM(F506)*0.25</f>
        <v>0</v>
      </c>
      <c r="H506" s="23"/>
      <c r="I506" s="10">
        <f t="shared" si="113"/>
        <v>0</v>
      </c>
    </row>
    <row r="507" spans="1:9">
      <c r="B507" s="11" t="s">
        <v>13</v>
      </c>
      <c r="C507" s="12" t="s">
        <v>14</v>
      </c>
      <c r="D507" s="28"/>
      <c r="E507" s="28"/>
      <c r="F507" s="28"/>
      <c r="G507" s="34"/>
      <c r="H507" s="23"/>
      <c r="I507" s="10">
        <f t="shared" si="113"/>
        <v>0</v>
      </c>
    </row>
    <row r="508" spans="1:9">
      <c r="B508" s="11" t="s">
        <v>13</v>
      </c>
      <c r="C508" s="12" t="s">
        <v>15</v>
      </c>
      <c r="D508" s="28"/>
      <c r="E508" s="28"/>
      <c r="F508" s="28"/>
      <c r="G508" s="34"/>
      <c r="H508" s="23"/>
      <c r="I508" s="10">
        <f t="shared" si="113"/>
        <v>0</v>
      </c>
    </row>
    <row r="509" spans="1:9">
      <c r="B509" s="11" t="s">
        <v>13</v>
      </c>
      <c r="C509" s="12" t="s">
        <v>15</v>
      </c>
      <c r="D509" s="28"/>
      <c r="E509" s="28"/>
      <c r="F509" s="28"/>
      <c r="G509" s="34"/>
      <c r="H509" s="23"/>
      <c r="I509" s="10">
        <f t="shared" si="113"/>
        <v>0</v>
      </c>
    </row>
    <row r="510" spans="1:9">
      <c r="B510" s="11" t="s">
        <v>13</v>
      </c>
      <c r="C510" s="12" t="s">
        <v>15</v>
      </c>
      <c r="D510" s="28"/>
      <c r="E510" s="28"/>
      <c r="F510" s="28"/>
      <c r="G510" s="34"/>
      <c r="H510" s="23"/>
      <c r="I510" s="10">
        <f t="shared" si="113"/>
        <v>0</v>
      </c>
    </row>
    <row r="511" spans="1:9">
      <c r="B511" s="11" t="s">
        <v>13</v>
      </c>
      <c r="C511" s="12" t="s">
        <v>16</v>
      </c>
      <c r="D511" s="28"/>
      <c r="E511" s="28"/>
      <c r="F511" s="28"/>
      <c r="G511" s="34"/>
      <c r="H511" s="23"/>
      <c r="I511" s="10">
        <f t="shared" si="113"/>
        <v>0</v>
      </c>
    </row>
    <row r="512" spans="1:9">
      <c r="B512" s="11" t="s">
        <v>13</v>
      </c>
      <c r="C512" s="12" t="s">
        <v>16</v>
      </c>
      <c r="D512" s="28"/>
      <c r="E512" s="28"/>
      <c r="F512" s="28"/>
      <c r="G512" s="34"/>
      <c r="H512" s="23"/>
      <c r="I512" s="10">
        <f t="shared" si="113"/>
        <v>0</v>
      </c>
    </row>
    <row r="513" spans="1:13">
      <c r="B513" s="11" t="s">
        <v>21</v>
      </c>
      <c r="C513" s="12" t="s">
        <v>14</v>
      </c>
      <c r="D513" s="28"/>
      <c r="E513" s="28"/>
      <c r="F513" s="28"/>
      <c r="G513" s="22">
        <f>SUM(G504:G507)</f>
        <v>0</v>
      </c>
      <c r="H513" s="15">
        <v>37.42</v>
      </c>
      <c r="I513" s="10">
        <f t="shared" si="113"/>
        <v>0</v>
      </c>
      <c r="K513" s="5">
        <f>SUM(G513)*I488</f>
        <v>0</v>
      </c>
    </row>
    <row r="514" spans="1:13">
      <c r="B514" s="11" t="s">
        <v>21</v>
      </c>
      <c r="C514" s="12" t="s">
        <v>15</v>
      </c>
      <c r="D514" s="28"/>
      <c r="E514" s="28"/>
      <c r="F514" s="28"/>
      <c r="G514" s="22">
        <f>SUM(G508:G510)</f>
        <v>0</v>
      </c>
      <c r="H514" s="15">
        <v>37.42</v>
      </c>
      <c r="I514" s="10">
        <f t="shared" si="113"/>
        <v>0</v>
      </c>
      <c r="L514" s="5">
        <f>SUM(G514)*I488</f>
        <v>0</v>
      </c>
    </row>
    <row r="515" spans="1:13">
      <c r="B515" s="11" t="s">
        <v>21</v>
      </c>
      <c r="C515" s="12" t="s">
        <v>16</v>
      </c>
      <c r="D515" s="28"/>
      <c r="E515" s="28"/>
      <c r="F515" s="28"/>
      <c r="G515" s="22">
        <f>SUM(G511:G512)</f>
        <v>0</v>
      </c>
      <c r="H515" s="15">
        <v>37.42</v>
      </c>
      <c r="I515" s="10">
        <f t="shared" si="113"/>
        <v>0</v>
      </c>
      <c r="M515" s="5">
        <f>SUM(G515)*I488</f>
        <v>0</v>
      </c>
    </row>
    <row r="516" spans="1:13">
      <c r="B516" s="11" t="s">
        <v>13</v>
      </c>
      <c r="C516" s="12" t="s">
        <v>17</v>
      </c>
      <c r="D516" s="28"/>
      <c r="E516" s="28"/>
      <c r="F516" s="28"/>
      <c r="G516" s="34"/>
      <c r="H516" s="15">
        <v>37.42</v>
      </c>
      <c r="I516" s="10">
        <f t="shared" si="113"/>
        <v>0</v>
      </c>
      <c r="L516" s="5">
        <f>SUM(G516)*I488</f>
        <v>0</v>
      </c>
    </row>
    <row r="517" spans="1:13">
      <c r="B517" s="11" t="s">
        <v>12</v>
      </c>
      <c r="C517" s="12"/>
      <c r="D517" s="28"/>
      <c r="E517" s="28"/>
      <c r="F517" s="28"/>
      <c r="G517" s="10"/>
      <c r="H517" s="15">
        <v>37.42</v>
      </c>
      <c r="I517" s="10">
        <f t="shared" si="113"/>
        <v>0</v>
      </c>
    </row>
    <row r="518" spans="1:13">
      <c r="B518" s="11" t="s">
        <v>11</v>
      </c>
      <c r="C518" s="12"/>
      <c r="D518" s="28"/>
      <c r="E518" s="28"/>
      <c r="F518" s="28"/>
      <c r="G518" s="10">
        <v>1</v>
      </c>
      <c r="H518" s="15">
        <f>SUM(I490:I517)*0.01</f>
        <v>0</v>
      </c>
      <c r="I518" s="10">
        <f>SUM(G518*H518)</f>
        <v>0</v>
      </c>
    </row>
    <row r="519" spans="1:13" s="2" customFormat="1">
      <c r="B519" s="8" t="s">
        <v>10</v>
      </c>
      <c r="D519" s="27"/>
      <c r="E519" s="27"/>
      <c r="F519" s="27"/>
      <c r="G519" s="6">
        <f>SUM(G513:G516)</f>
        <v>0</v>
      </c>
      <c r="H519" s="14"/>
      <c r="I519" s="6">
        <f>SUM(I490:I518)</f>
        <v>0</v>
      </c>
      <c r="J519" s="6">
        <f>SUM(I519)*I488</f>
        <v>0</v>
      </c>
      <c r="K519" s="6">
        <f>SUM(K513:K518)</f>
        <v>0</v>
      </c>
      <c r="L519" s="6">
        <f t="shared" ref="L519" si="114">SUM(L513:L518)</f>
        <v>0</v>
      </c>
      <c r="M519" s="6">
        <f t="shared" ref="M519" si="115">SUM(M513:M518)</f>
        <v>0</v>
      </c>
    </row>
    <row r="520" spans="1:13" ht="15.6">
      <c r="A520" s="3" t="s">
        <v>9</v>
      </c>
      <c r="B520" s="70" t="str">
        <f>'JMS SHEDULE OF WORKS'!D18</f>
        <v>FF-15 Female WC mirror</v>
      </c>
      <c r="D520" s="26">
        <v>2.96</v>
      </c>
      <c r="E520" s="26">
        <v>1.075</v>
      </c>
      <c r="F520" s="71" t="str">
        <f>'JMS SHEDULE OF WORKS'!J18</f>
        <v>WC-12</v>
      </c>
      <c r="H520" s="13" t="s">
        <v>22</v>
      </c>
      <c r="I520" s="24">
        <f>'JMS SHEDULE OF WORKS'!G18</f>
        <v>1</v>
      </c>
    </row>
    <row r="521" spans="1:13" s="2" customFormat="1">
      <c r="A521" s="69" t="str">
        <f>'JMS SHEDULE OF WORKS'!A18</f>
        <v>6881/16</v>
      </c>
      <c r="B521" s="8" t="s">
        <v>3</v>
      </c>
      <c r="C521" s="2" t="s">
        <v>4</v>
      </c>
      <c r="D521" s="27" t="s">
        <v>5</v>
      </c>
      <c r="E521" s="27" t="s">
        <v>5</v>
      </c>
      <c r="F521" s="27" t="s">
        <v>23</v>
      </c>
      <c r="G521" s="6" t="s">
        <v>6</v>
      </c>
      <c r="H521" s="14" t="s">
        <v>7</v>
      </c>
      <c r="I521" s="6" t="s">
        <v>8</v>
      </c>
      <c r="J521" s="6"/>
      <c r="K521" s="6" t="s">
        <v>18</v>
      </c>
      <c r="L521" s="6" t="s">
        <v>19</v>
      </c>
      <c r="M521" s="6" t="s">
        <v>20</v>
      </c>
    </row>
    <row r="522" spans="1:13">
      <c r="A522" s="30" t="s">
        <v>24</v>
      </c>
      <c r="B522" s="11" t="s">
        <v>11</v>
      </c>
      <c r="C522" s="12" t="s">
        <v>1213</v>
      </c>
      <c r="D522" s="28">
        <v>3.2000000000000001E-2</v>
      </c>
      <c r="E522" s="28">
        <v>3.2000000000000001E-2</v>
      </c>
      <c r="F522" s="28">
        <f t="shared" ref="F522:F523" si="116">SUM(D522*E522)</f>
        <v>1.024E-3</v>
      </c>
      <c r="G522" s="10">
        <f>SUM(D520)*3</f>
        <v>8.879999999999999</v>
      </c>
      <c r="H522" s="15">
        <v>550</v>
      </c>
      <c r="I522" s="10">
        <f t="shared" ref="I522:I523" si="117">SUM(F522*G522)*H522</f>
        <v>5.0012159999999986</v>
      </c>
    </row>
    <row r="523" spans="1:13">
      <c r="A523" s="30" t="s">
        <v>24</v>
      </c>
      <c r="B523" s="11" t="s">
        <v>11</v>
      </c>
      <c r="C523" s="12" t="s">
        <v>1213</v>
      </c>
      <c r="D523" s="28">
        <v>3.2000000000000001E-2</v>
      </c>
      <c r="E523" s="28">
        <v>3.2000000000000001E-2</v>
      </c>
      <c r="F523" s="28">
        <f t="shared" si="116"/>
        <v>1.024E-3</v>
      </c>
      <c r="G523" s="10">
        <f>SUM(E520)*20</f>
        <v>21.5</v>
      </c>
      <c r="H523" s="15">
        <v>550</v>
      </c>
      <c r="I523" s="10">
        <f t="shared" si="117"/>
        <v>12.108799999999999</v>
      </c>
    </row>
    <row r="524" spans="1:13">
      <c r="A524" s="30" t="s">
        <v>24</v>
      </c>
      <c r="B524" s="11"/>
      <c r="C524" s="12"/>
      <c r="D524" s="28"/>
      <c r="E524" s="28"/>
      <c r="F524" s="28">
        <f t="shared" ref="F524:F530" si="118">SUM(D524*E524)</f>
        <v>0</v>
      </c>
      <c r="G524" s="10"/>
      <c r="H524" s="15"/>
      <c r="I524" s="10">
        <f t="shared" ref="I524:I530" si="119">SUM(F524*G524)*H524</f>
        <v>0</v>
      </c>
    </row>
    <row r="525" spans="1:13">
      <c r="A525" s="31" t="s">
        <v>25</v>
      </c>
      <c r="B525" s="11" t="s">
        <v>1224</v>
      </c>
      <c r="C525" s="12" t="s">
        <v>1169</v>
      </c>
      <c r="D525" s="28">
        <v>1.1000000000000001</v>
      </c>
      <c r="E525" s="28">
        <v>0.2</v>
      </c>
      <c r="F525" s="28">
        <f t="shared" si="118"/>
        <v>0.22000000000000003</v>
      </c>
      <c r="G525" s="10">
        <v>2</v>
      </c>
      <c r="H525" s="15">
        <v>12</v>
      </c>
      <c r="I525" s="10">
        <f t="shared" si="119"/>
        <v>5.2800000000000011</v>
      </c>
    </row>
    <row r="526" spans="1:13">
      <c r="A526" s="31" t="s">
        <v>25</v>
      </c>
      <c r="B526" s="11" t="s">
        <v>1178</v>
      </c>
      <c r="C526" s="12" t="s">
        <v>1169</v>
      </c>
      <c r="D526" s="28">
        <v>1.1000000000000001</v>
      </c>
      <c r="E526" s="28">
        <v>0.2</v>
      </c>
      <c r="F526" s="28">
        <f t="shared" si="118"/>
        <v>0.22000000000000003</v>
      </c>
      <c r="G526" s="10">
        <v>4</v>
      </c>
      <c r="H526" s="15">
        <v>12</v>
      </c>
      <c r="I526" s="10">
        <f t="shared" si="119"/>
        <v>10.560000000000002</v>
      </c>
    </row>
    <row r="527" spans="1:13">
      <c r="A527" s="31" t="s">
        <v>25</v>
      </c>
      <c r="B527" s="11" t="s">
        <v>1189</v>
      </c>
      <c r="C527" s="12" t="s">
        <v>1169</v>
      </c>
      <c r="D527" s="28">
        <v>3</v>
      </c>
      <c r="E527" s="28">
        <v>0.2</v>
      </c>
      <c r="F527" s="28">
        <f t="shared" si="118"/>
        <v>0.60000000000000009</v>
      </c>
      <c r="G527" s="10">
        <v>1</v>
      </c>
      <c r="H527" s="15">
        <v>12</v>
      </c>
      <c r="I527" s="10">
        <f t="shared" si="119"/>
        <v>7.2000000000000011</v>
      </c>
    </row>
    <row r="528" spans="1:13">
      <c r="A528" s="31" t="s">
        <v>25</v>
      </c>
      <c r="B528" s="11" t="s">
        <v>1225</v>
      </c>
      <c r="C528" s="12" t="s">
        <v>1169</v>
      </c>
      <c r="D528" s="28">
        <v>3</v>
      </c>
      <c r="E528" s="28">
        <v>0.2</v>
      </c>
      <c r="F528" s="28">
        <f t="shared" si="118"/>
        <v>0.60000000000000009</v>
      </c>
      <c r="G528" s="10">
        <v>1</v>
      </c>
      <c r="H528" s="15">
        <v>12</v>
      </c>
      <c r="I528" s="10">
        <f t="shared" si="119"/>
        <v>7.2000000000000011</v>
      </c>
    </row>
    <row r="529" spans="1:10">
      <c r="A529" s="31" t="s">
        <v>25</v>
      </c>
      <c r="B529" s="11" t="s">
        <v>1227</v>
      </c>
      <c r="C529" s="12" t="s">
        <v>1169</v>
      </c>
      <c r="D529" s="28">
        <v>1.1000000000000001</v>
      </c>
      <c r="E529" s="28">
        <v>1.8</v>
      </c>
      <c r="F529" s="28">
        <f t="shared" si="118"/>
        <v>1.9800000000000002</v>
      </c>
      <c r="G529" s="10">
        <v>2</v>
      </c>
      <c r="H529" s="15">
        <v>12</v>
      </c>
      <c r="I529" s="10">
        <f t="shared" si="119"/>
        <v>47.52</v>
      </c>
    </row>
    <row r="530" spans="1:10">
      <c r="A530" s="31" t="s">
        <v>25</v>
      </c>
      <c r="B530" s="11" t="s">
        <v>1227</v>
      </c>
      <c r="C530" s="12" t="s">
        <v>1169</v>
      </c>
      <c r="D530" s="28">
        <v>1.1000000000000001</v>
      </c>
      <c r="E530" s="28">
        <v>0.4</v>
      </c>
      <c r="F530" s="28">
        <f t="shared" si="118"/>
        <v>0.44000000000000006</v>
      </c>
      <c r="G530" s="10">
        <v>3</v>
      </c>
      <c r="H530" s="15">
        <v>12</v>
      </c>
      <c r="I530" s="10">
        <f t="shared" si="119"/>
        <v>15.840000000000003</v>
      </c>
    </row>
    <row r="531" spans="1:10">
      <c r="A531" s="31" t="s">
        <v>39</v>
      </c>
      <c r="B531" s="11"/>
      <c r="C531" s="12"/>
      <c r="D531" s="28"/>
      <c r="E531" s="28"/>
      <c r="F531" s="28"/>
      <c r="G531" s="10"/>
      <c r="H531" s="15"/>
      <c r="I531" s="10">
        <f t="shared" ref="I531:I533" si="120">SUM(G531*H531)</f>
        <v>0</v>
      </c>
    </row>
    <row r="532" spans="1:10">
      <c r="A532" s="31" t="s">
        <v>39</v>
      </c>
      <c r="B532" s="11"/>
      <c r="C532" s="12"/>
      <c r="D532" s="28"/>
      <c r="E532" s="28"/>
      <c r="F532" s="28"/>
      <c r="G532" s="10"/>
      <c r="H532" s="15"/>
      <c r="I532" s="10">
        <f t="shared" si="120"/>
        <v>0</v>
      </c>
    </row>
    <row r="533" spans="1:10">
      <c r="A533" s="31" t="s">
        <v>39</v>
      </c>
      <c r="B533" s="11"/>
      <c r="C533" s="12"/>
      <c r="D533" s="28"/>
      <c r="E533" s="28"/>
      <c r="F533" s="28"/>
      <c r="G533" s="10"/>
      <c r="H533" s="15"/>
      <c r="I533" s="10">
        <f t="shared" si="120"/>
        <v>0</v>
      </c>
    </row>
    <row r="534" spans="1:10">
      <c r="A534" s="32" t="s">
        <v>28</v>
      </c>
      <c r="B534" s="11" t="s">
        <v>1226</v>
      </c>
      <c r="C534" s="12"/>
      <c r="D534" s="28"/>
      <c r="E534" s="28"/>
      <c r="F534" s="28"/>
      <c r="G534" s="10">
        <v>1</v>
      </c>
      <c r="H534" s="15">
        <v>3835</v>
      </c>
      <c r="I534" s="10">
        <f t="shared" ref="I534:I535" si="121">SUM(G534*H534)</f>
        <v>3835</v>
      </c>
      <c r="J534" s="5" t="s">
        <v>1327</v>
      </c>
    </row>
    <row r="535" spans="1:10">
      <c r="A535" s="32" t="s">
        <v>28</v>
      </c>
      <c r="B535" s="11" t="s">
        <v>1223</v>
      </c>
      <c r="C535" s="12"/>
      <c r="D535" s="28"/>
      <c r="E535" s="28"/>
      <c r="F535" s="28"/>
      <c r="G535" s="10">
        <v>1</v>
      </c>
      <c r="H535" s="15">
        <f>322.23+159.34</f>
        <v>481.57000000000005</v>
      </c>
      <c r="I535" s="10">
        <f t="shared" si="121"/>
        <v>481.57000000000005</v>
      </c>
      <c r="J535" s="10" t="s">
        <v>1235</v>
      </c>
    </row>
    <row r="536" spans="1:10">
      <c r="A536" s="32" t="s">
        <v>28</v>
      </c>
      <c r="B536" s="11"/>
      <c r="C536" s="12"/>
      <c r="D536" s="28"/>
      <c r="E536" s="28"/>
      <c r="F536" s="28"/>
      <c r="G536" s="10"/>
      <c r="H536" s="15"/>
      <c r="I536" s="10">
        <f t="shared" ref="I536:I552" si="122">SUM(G536*H536)</f>
        <v>0</v>
      </c>
    </row>
    <row r="537" spans="1:10">
      <c r="A537" t="s">
        <v>26</v>
      </c>
      <c r="B537" s="11"/>
      <c r="C537" s="12"/>
      <c r="D537" s="28"/>
      <c r="E537" s="28"/>
      <c r="F537" s="28"/>
      <c r="G537" s="33">
        <v>0.1</v>
      </c>
      <c r="H537" s="15">
        <f>SUM(I534:I536)</f>
        <v>4316.57</v>
      </c>
      <c r="I537" s="10">
        <f t="shared" si="122"/>
        <v>431.65699999999998</v>
      </c>
    </row>
    <row r="538" spans="1:10">
      <c r="B538" s="11" t="s">
        <v>27</v>
      </c>
      <c r="C538" s="12"/>
      <c r="D538" s="28"/>
      <c r="E538" s="28"/>
      <c r="F538" s="28"/>
      <c r="G538" s="10">
        <f>SUM(I525:I530)/12</f>
        <v>7.8000000000000016</v>
      </c>
      <c r="H538" s="15">
        <v>12</v>
      </c>
      <c r="I538" s="10">
        <f t="shared" si="122"/>
        <v>93.600000000000023</v>
      </c>
    </row>
    <row r="539" spans="1:10">
      <c r="B539" s="11" t="s">
        <v>13</v>
      </c>
      <c r="C539" s="12" t="s">
        <v>14</v>
      </c>
      <c r="D539" s="28" t="s">
        <v>29</v>
      </c>
      <c r="E539" s="28"/>
      <c r="F539" s="28">
        <f>SUM(G522:G524)</f>
        <v>30.38</v>
      </c>
      <c r="G539" s="34">
        <f>SUM(F539)/20</f>
        <v>1.5189999999999999</v>
      </c>
      <c r="H539" s="23"/>
      <c r="I539" s="10">
        <f t="shared" si="122"/>
        <v>0</v>
      </c>
    </row>
    <row r="540" spans="1:10">
      <c r="B540" s="11" t="s">
        <v>13</v>
      </c>
      <c r="C540" s="12" t="s">
        <v>14</v>
      </c>
      <c r="D540" s="28" t="s">
        <v>30</v>
      </c>
      <c r="E540" s="28"/>
      <c r="F540" s="28">
        <f>SUM(G525:G530)</f>
        <v>13</v>
      </c>
      <c r="G540" s="34">
        <f>SUM(F540)/10</f>
        <v>1.3</v>
      </c>
      <c r="H540" s="23"/>
      <c r="I540" s="10">
        <f t="shared" si="122"/>
        <v>0</v>
      </c>
    </row>
    <row r="541" spans="1:10">
      <c r="B541" s="11" t="s">
        <v>13</v>
      </c>
      <c r="C541" s="12" t="s">
        <v>14</v>
      </c>
      <c r="D541" s="28" t="s">
        <v>60</v>
      </c>
      <c r="E541" s="28"/>
      <c r="F541" s="72"/>
      <c r="G541" s="34">
        <f>SUM(F541)*0.25</f>
        <v>0</v>
      </c>
      <c r="H541" s="23"/>
      <c r="I541" s="10">
        <f t="shared" si="122"/>
        <v>0</v>
      </c>
    </row>
    <row r="542" spans="1:10">
      <c r="B542" s="11" t="s">
        <v>13</v>
      </c>
      <c r="C542" s="12" t="s">
        <v>14</v>
      </c>
      <c r="D542" s="28"/>
      <c r="E542" s="28"/>
      <c r="F542" s="28"/>
      <c r="G542" s="34"/>
      <c r="H542" s="23"/>
      <c r="I542" s="10">
        <f t="shared" si="122"/>
        <v>0</v>
      </c>
    </row>
    <row r="543" spans="1:10">
      <c r="B543" s="11" t="s">
        <v>13</v>
      </c>
      <c r="C543" s="12" t="s">
        <v>15</v>
      </c>
      <c r="D543" s="28" t="s">
        <v>1228</v>
      </c>
      <c r="E543" s="28"/>
      <c r="F543" s="28">
        <v>8</v>
      </c>
      <c r="G543" s="34">
        <f>SUM(F543)*2</f>
        <v>16</v>
      </c>
      <c r="H543" s="23"/>
      <c r="I543" s="10">
        <f t="shared" si="122"/>
        <v>0</v>
      </c>
    </row>
    <row r="544" spans="1:10">
      <c r="B544" s="11" t="s">
        <v>13</v>
      </c>
      <c r="C544" s="12" t="s">
        <v>15</v>
      </c>
      <c r="D544" s="28" t="s">
        <v>1229</v>
      </c>
      <c r="E544" s="28"/>
      <c r="F544" s="28">
        <v>6</v>
      </c>
      <c r="G544" s="34">
        <f>SUM(F544)*3</f>
        <v>18</v>
      </c>
      <c r="H544" s="23"/>
      <c r="I544" s="10">
        <f t="shared" si="122"/>
        <v>0</v>
      </c>
    </row>
    <row r="545" spans="1:13">
      <c r="B545" s="11" t="s">
        <v>13</v>
      </c>
      <c r="C545" s="12" t="s">
        <v>15</v>
      </c>
      <c r="D545" s="28" t="s">
        <v>1230</v>
      </c>
      <c r="E545" s="28"/>
      <c r="F545" s="28">
        <v>2</v>
      </c>
      <c r="G545" s="34">
        <f>SUM(F545)*5</f>
        <v>10</v>
      </c>
      <c r="H545" s="23"/>
      <c r="I545" s="10">
        <f t="shared" si="122"/>
        <v>0</v>
      </c>
    </row>
    <row r="546" spans="1:13">
      <c r="B546" s="11" t="s">
        <v>13</v>
      </c>
      <c r="C546" s="12" t="s">
        <v>16</v>
      </c>
      <c r="D546" s="28"/>
      <c r="E546" s="28"/>
      <c r="F546" s="28"/>
      <c r="G546" s="34">
        <f>SUM(G538)*1.5</f>
        <v>11.700000000000003</v>
      </c>
      <c r="H546" s="23"/>
      <c r="I546" s="10">
        <f t="shared" si="122"/>
        <v>0</v>
      </c>
    </row>
    <row r="547" spans="1:13">
      <c r="B547" s="11" t="s">
        <v>13</v>
      </c>
      <c r="C547" s="12" t="s">
        <v>16</v>
      </c>
      <c r="D547" s="28"/>
      <c r="E547" s="28"/>
      <c r="F547" s="28"/>
      <c r="G547" s="34"/>
      <c r="H547" s="23"/>
      <c r="I547" s="10">
        <f t="shared" si="122"/>
        <v>0</v>
      </c>
    </row>
    <row r="548" spans="1:13">
      <c r="B548" s="11" t="s">
        <v>21</v>
      </c>
      <c r="C548" s="12" t="s">
        <v>14</v>
      </c>
      <c r="D548" s="28"/>
      <c r="E548" s="28"/>
      <c r="F548" s="28"/>
      <c r="G548" s="22">
        <f>SUM(G539:G542)</f>
        <v>2.819</v>
      </c>
      <c r="H548" s="15">
        <v>37.42</v>
      </c>
      <c r="I548" s="10">
        <f t="shared" si="122"/>
        <v>105.48698</v>
      </c>
      <c r="K548" s="5">
        <f>SUM(G548)*I520</f>
        <v>2.819</v>
      </c>
    </row>
    <row r="549" spans="1:13">
      <c r="B549" s="11" t="s">
        <v>21</v>
      </c>
      <c r="C549" s="12" t="s">
        <v>15</v>
      </c>
      <c r="D549" s="28"/>
      <c r="E549" s="28"/>
      <c r="F549" s="28"/>
      <c r="G549" s="22">
        <f>SUM(G543:G545)</f>
        <v>44</v>
      </c>
      <c r="H549" s="15">
        <v>37.42</v>
      </c>
      <c r="I549" s="10">
        <f t="shared" si="122"/>
        <v>1646.48</v>
      </c>
      <c r="L549" s="5">
        <f>SUM(G549)*I520</f>
        <v>44</v>
      </c>
    </row>
    <row r="550" spans="1:13">
      <c r="B550" s="11" t="s">
        <v>21</v>
      </c>
      <c r="C550" s="12" t="s">
        <v>16</v>
      </c>
      <c r="D550" s="28"/>
      <c r="E550" s="28"/>
      <c r="F550" s="28"/>
      <c r="G550" s="22">
        <f>SUM(G546:G547)</f>
        <v>11.700000000000003</v>
      </c>
      <c r="H550" s="15">
        <v>37.42</v>
      </c>
      <c r="I550" s="10">
        <f t="shared" si="122"/>
        <v>437.81400000000014</v>
      </c>
      <c r="M550" s="5">
        <f>SUM(G550)*I520</f>
        <v>11.700000000000003</v>
      </c>
    </row>
    <row r="551" spans="1:13">
      <c r="B551" s="11" t="s">
        <v>13</v>
      </c>
      <c r="C551" s="12" t="s">
        <v>17</v>
      </c>
      <c r="D551" s="28"/>
      <c r="E551" s="28"/>
      <c r="F551" s="28"/>
      <c r="G551" s="34">
        <v>3.5</v>
      </c>
      <c r="H551" s="15">
        <v>37.42</v>
      </c>
      <c r="I551" s="10">
        <f t="shared" si="122"/>
        <v>130.97</v>
      </c>
      <c r="L551" s="5">
        <f>SUM(G551)*I520</f>
        <v>3.5</v>
      </c>
    </row>
    <row r="552" spans="1:13">
      <c r="B552" s="11" t="s">
        <v>12</v>
      </c>
      <c r="C552" s="12"/>
      <c r="D552" s="28"/>
      <c r="E552" s="28"/>
      <c r="F552" s="28"/>
      <c r="G552" s="10"/>
      <c r="H552" s="15">
        <v>37.42</v>
      </c>
      <c r="I552" s="10">
        <f t="shared" si="122"/>
        <v>0</v>
      </c>
    </row>
    <row r="553" spans="1:13">
      <c r="B553" s="11" t="s">
        <v>11</v>
      </c>
      <c r="C553" s="12"/>
      <c r="D553" s="28"/>
      <c r="E553" s="28"/>
      <c r="F553" s="28"/>
      <c r="G553" s="10">
        <v>1</v>
      </c>
      <c r="H553" s="15">
        <f>SUM(I522:I552)*0.01</f>
        <v>72.732879960000005</v>
      </c>
      <c r="I553" s="10">
        <f>SUM(G553*H553)</f>
        <v>72.732879960000005</v>
      </c>
    </row>
    <row r="554" spans="1:13" s="2" customFormat="1">
      <c r="B554" s="8" t="s">
        <v>10</v>
      </c>
      <c r="D554" s="27"/>
      <c r="E554" s="27"/>
      <c r="F554" s="27"/>
      <c r="G554" s="6">
        <f>SUM(G548:G551)</f>
        <v>62.019000000000005</v>
      </c>
      <c r="H554" s="14"/>
      <c r="I554" s="6">
        <f>SUM(I522:I553)</f>
        <v>7346.02087596</v>
      </c>
      <c r="J554" s="6">
        <f>SUM(I554)*I520</f>
        <v>7346.02087596</v>
      </c>
      <c r="K554" s="6">
        <f>SUM(K548:K553)</f>
        <v>2.819</v>
      </c>
      <c r="L554" s="6">
        <f t="shared" ref="L554" si="123">SUM(L548:L553)</f>
        <v>47.5</v>
      </c>
      <c r="M554" s="6">
        <f t="shared" ref="M554" si="124">SUM(M548:M553)</f>
        <v>11.700000000000003</v>
      </c>
    </row>
    <row r="555" spans="1:13" ht="15.6">
      <c r="A555" s="3" t="s">
        <v>9</v>
      </c>
      <c r="B555" s="70" t="str">
        <f>'JMS SHEDULE OF WORKS'!D19</f>
        <v>E/O fluted glass</v>
      </c>
      <c r="D555" s="26">
        <f>'JMS SHEDULE OF WORKS'!F19</f>
        <v>0</v>
      </c>
      <c r="F555" s="71" t="str">
        <f>'JMS SHEDULE OF WORKS'!J19</f>
        <v>WC-12</v>
      </c>
      <c r="H555" s="13" t="s">
        <v>22</v>
      </c>
      <c r="I555" s="24">
        <f>'JMS SHEDULE OF WORKS'!G19</f>
        <v>1</v>
      </c>
    </row>
    <row r="556" spans="1:13" s="2" customFormat="1">
      <c r="A556" s="69" t="str">
        <f>'JMS SHEDULE OF WORKS'!A19</f>
        <v>6881/17</v>
      </c>
      <c r="B556" s="8" t="s">
        <v>3</v>
      </c>
      <c r="C556" s="2" t="s">
        <v>4</v>
      </c>
      <c r="D556" s="27" t="s">
        <v>5</v>
      </c>
      <c r="E556" s="27" t="s">
        <v>5</v>
      </c>
      <c r="F556" s="27" t="s">
        <v>23</v>
      </c>
      <c r="G556" s="6" t="s">
        <v>6</v>
      </c>
      <c r="H556" s="14" t="s">
        <v>7</v>
      </c>
      <c r="I556" s="6" t="s">
        <v>8</v>
      </c>
      <c r="J556" s="6"/>
      <c r="K556" s="6" t="s">
        <v>18</v>
      </c>
      <c r="L556" s="6" t="s">
        <v>19</v>
      </c>
      <c r="M556" s="6" t="s">
        <v>20</v>
      </c>
    </row>
    <row r="557" spans="1:13">
      <c r="A557" s="30" t="s">
        <v>24</v>
      </c>
      <c r="B557" s="11"/>
      <c r="C557" s="12"/>
      <c r="D557" s="28"/>
      <c r="E557" s="28"/>
      <c r="F557" s="28">
        <f t="shared" ref="F557:F562" si="125">SUM(D557*E557)</f>
        <v>0</v>
      </c>
      <c r="G557" s="10"/>
      <c r="H557" s="15"/>
      <c r="I557" s="10">
        <f t="shared" ref="I557:I562" si="126">SUM(F557*G557)*H557</f>
        <v>0</v>
      </c>
    </row>
    <row r="558" spans="1:13">
      <c r="A558" s="30" t="s">
        <v>24</v>
      </c>
      <c r="B558" s="11"/>
      <c r="C558" s="12"/>
      <c r="D558" s="28"/>
      <c r="E558" s="28"/>
      <c r="F558" s="28">
        <f t="shared" si="125"/>
        <v>0</v>
      </c>
      <c r="G558" s="10"/>
      <c r="H558" s="15"/>
      <c r="I558" s="10">
        <f t="shared" si="126"/>
        <v>0</v>
      </c>
    </row>
    <row r="559" spans="1:13">
      <c r="A559" s="30" t="s">
        <v>24</v>
      </c>
      <c r="B559" s="11"/>
      <c r="C559" s="12"/>
      <c r="D559" s="28"/>
      <c r="E559" s="28"/>
      <c r="F559" s="28">
        <f t="shared" si="125"/>
        <v>0</v>
      </c>
      <c r="G559" s="10"/>
      <c r="H559" s="15"/>
      <c r="I559" s="10">
        <f t="shared" si="126"/>
        <v>0</v>
      </c>
    </row>
    <row r="560" spans="1:13">
      <c r="A560" s="31" t="s">
        <v>25</v>
      </c>
      <c r="B560" s="11"/>
      <c r="C560" s="12"/>
      <c r="D560" s="28"/>
      <c r="E560" s="28"/>
      <c r="F560" s="28">
        <f t="shared" si="125"/>
        <v>0</v>
      </c>
      <c r="G560" s="10"/>
      <c r="H560" s="15"/>
      <c r="I560" s="10">
        <f t="shared" si="126"/>
        <v>0</v>
      </c>
    </row>
    <row r="561" spans="1:9">
      <c r="A561" s="31" t="s">
        <v>25</v>
      </c>
      <c r="B561" s="11"/>
      <c r="C561" s="12"/>
      <c r="D561" s="28"/>
      <c r="E561" s="28"/>
      <c r="F561" s="28">
        <f t="shared" si="125"/>
        <v>0</v>
      </c>
      <c r="G561" s="10"/>
      <c r="H561" s="15"/>
      <c r="I561" s="10">
        <f t="shared" si="126"/>
        <v>0</v>
      </c>
    </row>
    <row r="562" spans="1:9">
      <c r="A562" s="31" t="s">
        <v>25</v>
      </c>
      <c r="B562" s="11"/>
      <c r="C562" s="12"/>
      <c r="D562" s="28"/>
      <c r="E562" s="28"/>
      <c r="F562" s="28">
        <f t="shared" si="125"/>
        <v>0</v>
      </c>
      <c r="G562" s="10"/>
      <c r="H562" s="15"/>
      <c r="I562" s="10">
        <f t="shared" si="126"/>
        <v>0</v>
      </c>
    </row>
    <row r="563" spans="1:9">
      <c r="A563" s="31" t="s">
        <v>39</v>
      </c>
      <c r="B563" s="11"/>
      <c r="C563" s="12"/>
      <c r="D563" s="28"/>
      <c r="E563" s="28"/>
      <c r="F563" s="28"/>
      <c r="G563" s="10"/>
      <c r="H563" s="15"/>
      <c r="I563" s="10">
        <f t="shared" ref="I563:I565" si="127">SUM(G563*H563)</f>
        <v>0</v>
      </c>
    </row>
    <row r="564" spans="1:9">
      <c r="A564" s="31" t="s">
        <v>39</v>
      </c>
      <c r="B564" s="11"/>
      <c r="C564" s="12"/>
      <c r="D564" s="28"/>
      <c r="E564" s="28"/>
      <c r="F564" s="28"/>
      <c r="G564" s="10"/>
      <c r="H564" s="15"/>
      <c r="I564" s="10">
        <f t="shared" si="127"/>
        <v>0</v>
      </c>
    </row>
    <row r="565" spans="1:9">
      <c r="A565" s="31" t="s">
        <v>39</v>
      </c>
      <c r="B565" s="11"/>
      <c r="C565" s="12"/>
      <c r="D565" s="28"/>
      <c r="E565" s="28"/>
      <c r="F565" s="28"/>
      <c r="G565" s="10"/>
      <c r="H565" s="15"/>
      <c r="I565" s="10">
        <f t="shared" si="127"/>
        <v>0</v>
      </c>
    </row>
    <row r="566" spans="1:9">
      <c r="A566" s="32" t="s">
        <v>28</v>
      </c>
      <c r="B566" s="11" t="s">
        <v>1222</v>
      </c>
      <c r="C566" s="12"/>
      <c r="D566" s="28"/>
      <c r="E566" s="28"/>
      <c r="F566" s="28"/>
      <c r="G566" s="10">
        <v>3</v>
      </c>
      <c r="H566" s="15">
        <v>70</v>
      </c>
      <c r="I566" s="10">
        <f t="shared" ref="I566:I584" si="128">SUM(G566*H566)</f>
        <v>210</v>
      </c>
    </row>
    <row r="567" spans="1:9">
      <c r="A567" s="32" t="s">
        <v>28</v>
      </c>
      <c r="B567" s="11"/>
      <c r="C567" s="12"/>
      <c r="D567" s="28"/>
      <c r="E567" s="28"/>
      <c r="F567" s="28"/>
      <c r="G567" s="10"/>
      <c r="H567" s="15"/>
      <c r="I567" s="10">
        <f t="shared" si="128"/>
        <v>0</v>
      </c>
    </row>
    <row r="568" spans="1:9">
      <c r="A568" s="32" t="s">
        <v>28</v>
      </c>
      <c r="B568" s="11"/>
      <c r="C568" s="12"/>
      <c r="D568" s="28"/>
      <c r="E568" s="28"/>
      <c r="F568" s="28"/>
      <c r="G568" s="10"/>
      <c r="H568" s="15"/>
      <c r="I568" s="10">
        <f t="shared" si="128"/>
        <v>0</v>
      </c>
    </row>
    <row r="569" spans="1:9">
      <c r="A569" t="s">
        <v>26</v>
      </c>
      <c r="B569" s="11"/>
      <c r="C569" s="12"/>
      <c r="D569" s="28"/>
      <c r="E569" s="28"/>
      <c r="F569" s="28"/>
      <c r="G569" s="33">
        <v>0.1</v>
      </c>
      <c r="H569" s="15">
        <f>SUM(I566:I568)</f>
        <v>210</v>
      </c>
      <c r="I569" s="10">
        <f t="shared" si="128"/>
        <v>21</v>
      </c>
    </row>
    <row r="570" spans="1:9">
      <c r="B570" s="11" t="s">
        <v>27</v>
      </c>
      <c r="C570" s="12"/>
      <c r="D570" s="28"/>
      <c r="E570" s="28"/>
      <c r="F570" s="28"/>
      <c r="G570" s="10"/>
      <c r="H570" s="15"/>
      <c r="I570" s="10">
        <f t="shared" si="128"/>
        <v>0</v>
      </c>
    </row>
    <row r="571" spans="1:9">
      <c r="B571" s="11" t="s">
        <v>13</v>
      </c>
      <c r="C571" s="12" t="s">
        <v>14</v>
      </c>
      <c r="D571" s="28" t="s">
        <v>29</v>
      </c>
      <c r="E571" s="28"/>
      <c r="F571" s="28">
        <f>SUM(G557:G559)</f>
        <v>0</v>
      </c>
      <c r="G571" s="34">
        <f>SUM(F571)/20</f>
        <v>0</v>
      </c>
      <c r="H571" s="23"/>
      <c r="I571" s="10">
        <f t="shared" si="128"/>
        <v>0</v>
      </c>
    </row>
    <row r="572" spans="1:9">
      <c r="B572" s="11" t="s">
        <v>13</v>
      </c>
      <c r="C572" s="12" t="s">
        <v>14</v>
      </c>
      <c r="D572" s="28" t="s">
        <v>30</v>
      </c>
      <c r="E572" s="28"/>
      <c r="F572" s="28">
        <f>SUM(G560:G562)</f>
        <v>0</v>
      </c>
      <c r="G572" s="34">
        <f>SUM(F572)/10</f>
        <v>0</v>
      </c>
      <c r="H572" s="23"/>
      <c r="I572" s="10">
        <f t="shared" si="128"/>
        <v>0</v>
      </c>
    </row>
    <row r="573" spans="1:9">
      <c r="B573" s="11" t="s">
        <v>13</v>
      </c>
      <c r="C573" s="12" t="s">
        <v>14</v>
      </c>
      <c r="D573" s="28" t="s">
        <v>60</v>
      </c>
      <c r="E573" s="28"/>
      <c r="F573" s="72"/>
      <c r="G573" s="34">
        <f>SUM(F573)*0.25</f>
        <v>0</v>
      </c>
      <c r="H573" s="23"/>
      <c r="I573" s="10">
        <f t="shared" si="128"/>
        <v>0</v>
      </c>
    </row>
    <row r="574" spans="1:9">
      <c r="B574" s="11" t="s">
        <v>13</v>
      </c>
      <c r="C574" s="12" t="s">
        <v>14</v>
      </c>
      <c r="D574" s="28"/>
      <c r="E574" s="28"/>
      <c r="F574" s="28"/>
      <c r="G574" s="34"/>
      <c r="H574" s="23"/>
      <c r="I574" s="10">
        <f t="shared" si="128"/>
        <v>0</v>
      </c>
    </row>
    <row r="575" spans="1:9">
      <c r="B575" s="11" t="s">
        <v>13</v>
      </c>
      <c r="C575" s="12" t="s">
        <v>15</v>
      </c>
      <c r="D575" s="28"/>
      <c r="E575" s="28"/>
      <c r="F575" s="28"/>
      <c r="G575" s="34"/>
      <c r="H575" s="23"/>
      <c r="I575" s="10">
        <f t="shared" si="128"/>
        <v>0</v>
      </c>
    </row>
    <row r="576" spans="1:9">
      <c r="B576" s="11" t="s">
        <v>13</v>
      </c>
      <c r="C576" s="12" t="s">
        <v>15</v>
      </c>
      <c r="D576" s="28"/>
      <c r="E576" s="28"/>
      <c r="F576" s="28"/>
      <c r="G576" s="34"/>
      <c r="H576" s="23"/>
      <c r="I576" s="10">
        <f t="shared" si="128"/>
        <v>0</v>
      </c>
    </row>
    <row r="577" spans="1:13">
      <c r="B577" s="11" t="s">
        <v>13</v>
      </c>
      <c r="C577" s="12" t="s">
        <v>15</v>
      </c>
      <c r="D577" s="28"/>
      <c r="E577" s="28"/>
      <c r="F577" s="28"/>
      <c r="G577" s="34"/>
      <c r="H577" s="23"/>
      <c r="I577" s="10">
        <f t="shared" si="128"/>
        <v>0</v>
      </c>
    </row>
    <row r="578" spans="1:13">
      <c r="B578" s="11" t="s">
        <v>13</v>
      </c>
      <c r="C578" s="12" t="s">
        <v>16</v>
      </c>
      <c r="D578" s="28"/>
      <c r="E578" s="28"/>
      <c r="F578" s="28"/>
      <c r="G578" s="34"/>
      <c r="H578" s="23"/>
      <c r="I578" s="10">
        <f t="shared" si="128"/>
        <v>0</v>
      </c>
    </row>
    <row r="579" spans="1:13">
      <c r="B579" s="11" t="s">
        <v>13</v>
      </c>
      <c r="C579" s="12" t="s">
        <v>16</v>
      </c>
      <c r="D579" s="28"/>
      <c r="E579" s="28"/>
      <c r="F579" s="28"/>
      <c r="G579" s="34"/>
      <c r="H579" s="23"/>
      <c r="I579" s="10">
        <f t="shared" si="128"/>
        <v>0</v>
      </c>
    </row>
    <row r="580" spans="1:13">
      <c r="B580" s="11" t="s">
        <v>21</v>
      </c>
      <c r="C580" s="12" t="s">
        <v>14</v>
      </c>
      <c r="D580" s="28"/>
      <c r="E580" s="28"/>
      <c r="F580" s="28"/>
      <c r="G580" s="22">
        <f>SUM(G571:G574)</f>
        <v>0</v>
      </c>
      <c r="H580" s="15">
        <v>37.42</v>
      </c>
      <c r="I580" s="10">
        <f t="shared" si="128"/>
        <v>0</v>
      </c>
      <c r="K580" s="5">
        <f>SUM(G580)*I555</f>
        <v>0</v>
      </c>
    </row>
    <row r="581" spans="1:13">
      <c r="B581" s="11" t="s">
        <v>21</v>
      </c>
      <c r="C581" s="12" t="s">
        <v>15</v>
      </c>
      <c r="D581" s="28"/>
      <c r="E581" s="28"/>
      <c r="F581" s="28"/>
      <c r="G581" s="22">
        <f>SUM(G575:G577)</f>
        <v>0</v>
      </c>
      <c r="H581" s="15">
        <v>37.42</v>
      </c>
      <c r="I581" s="10">
        <f t="shared" si="128"/>
        <v>0</v>
      </c>
      <c r="L581" s="5">
        <f>SUM(G581)*I555</f>
        <v>0</v>
      </c>
    </row>
    <row r="582" spans="1:13">
      <c r="B582" s="11" t="s">
        <v>21</v>
      </c>
      <c r="C582" s="12" t="s">
        <v>16</v>
      </c>
      <c r="D582" s="28"/>
      <c r="E582" s="28"/>
      <c r="F582" s="28"/>
      <c r="G582" s="22">
        <f>SUM(G578:G579)</f>
        <v>0</v>
      </c>
      <c r="H582" s="15">
        <v>37.42</v>
      </c>
      <c r="I582" s="10">
        <f t="shared" si="128"/>
        <v>0</v>
      </c>
      <c r="M582" s="5">
        <f>SUM(G582)*I555</f>
        <v>0</v>
      </c>
    </row>
    <row r="583" spans="1:13">
      <c r="B583" s="11" t="s">
        <v>13</v>
      </c>
      <c r="C583" s="12" t="s">
        <v>17</v>
      </c>
      <c r="D583" s="28"/>
      <c r="E583" s="28"/>
      <c r="F583" s="28"/>
      <c r="G583" s="34"/>
      <c r="H583" s="15">
        <v>37.42</v>
      </c>
      <c r="I583" s="10">
        <f t="shared" si="128"/>
        <v>0</v>
      </c>
      <c r="L583" s="5">
        <f>SUM(G583)*I555</f>
        <v>0</v>
      </c>
    </row>
    <row r="584" spans="1:13">
      <c r="B584" s="11" t="s">
        <v>12</v>
      </c>
      <c r="C584" s="12"/>
      <c r="D584" s="28"/>
      <c r="E584" s="28"/>
      <c r="F584" s="28"/>
      <c r="G584" s="10"/>
      <c r="H584" s="15">
        <v>37.42</v>
      </c>
      <c r="I584" s="10">
        <f t="shared" si="128"/>
        <v>0</v>
      </c>
    </row>
    <row r="585" spans="1:13">
      <c r="B585" s="11" t="s">
        <v>11</v>
      </c>
      <c r="C585" s="12"/>
      <c r="D585" s="28"/>
      <c r="E585" s="28"/>
      <c r="F585" s="28"/>
      <c r="G585" s="10">
        <v>1</v>
      </c>
      <c r="H585" s="15">
        <f>SUM(I557:I584)*0.01</f>
        <v>2.31</v>
      </c>
      <c r="I585" s="10">
        <f>SUM(G585*H585)</f>
        <v>2.31</v>
      </c>
    </row>
    <row r="586" spans="1:13" s="2" customFormat="1">
      <c r="B586" s="8" t="s">
        <v>10</v>
      </c>
      <c r="D586" s="27"/>
      <c r="E586" s="27"/>
      <c r="F586" s="27"/>
      <c r="G586" s="6">
        <f>SUM(G580:G583)</f>
        <v>0</v>
      </c>
      <c r="H586" s="14"/>
      <c r="I586" s="6">
        <f>SUM(I557:I585)</f>
        <v>233.31</v>
      </c>
      <c r="J586" s="6">
        <f>SUM(I586)*I555</f>
        <v>233.31</v>
      </c>
      <c r="K586" s="6">
        <f>SUM(K580:K585)</f>
        <v>0</v>
      </c>
      <c r="L586" s="6">
        <f t="shared" ref="L586" si="129">SUM(L580:L585)</f>
        <v>0</v>
      </c>
      <c r="M586" s="6">
        <f t="shared" ref="M586" si="130">SUM(M580:M585)</f>
        <v>0</v>
      </c>
    </row>
    <row r="587" spans="1:13" ht="15.6">
      <c r="A587" s="3" t="s">
        <v>9</v>
      </c>
      <c r="B587" s="70" t="str">
        <f>'JMS SHEDULE OF WORKS'!D20</f>
        <v>FF-15 Male WC mirror</v>
      </c>
      <c r="D587" s="26">
        <v>4.33</v>
      </c>
      <c r="E587" s="26">
        <v>1.075</v>
      </c>
      <c r="F587" s="71" t="str">
        <f>'JMS SHEDULE OF WORKS'!J20</f>
        <v>WC-02</v>
      </c>
      <c r="H587" s="13" t="s">
        <v>22</v>
      </c>
      <c r="I587" s="24">
        <f>'JMS SHEDULE OF WORKS'!G20</f>
        <v>5</v>
      </c>
    </row>
    <row r="588" spans="1:13" s="2" customFormat="1">
      <c r="A588" s="69" t="str">
        <f>'JMS SHEDULE OF WORKS'!A20</f>
        <v>6881/18</v>
      </c>
      <c r="B588" s="8" t="s">
        <v>3</v>
      </c>
      <c r="C588" s="2" t="s">
        <v>4</v>
      </c>
      <c r="D588" s="27" t="s">
        <v>5</v>
      </c>
      <c r="E588" s="27" t="s">
        <v>5</v>
      </c>
      <c r="F588" s="27" t="s">
        <v>23</v>
      </c>
      <c r="G588" s="6" t="s">
        <v>6</v>
      </c>
      <c r="H588" s="14" t="s">
        <v>7</v>
      </c>
      <c r="I588" s="6" t="s">
        <v>8</v>
      </c>
      <c r="J588" s="6"/>
      <c r="K588" s="6" t="s">
        <v>18</v>
      </c>
      <c r="L588" s="6" t="s">
        <v>19</v>
      </c>
      <c r="M588" s="6" t="s">
        <v>20</v>
      </c>
    </row>
    <row r="589" spans="1:13">
      <c r="A589" s="30" t="s">
        <v>24</v>
      </c>
      <c r="B589" s="11" t="s">
        <v>11</v>
      </c>
      <c r="C589" s="12" t="s">
        <v>1213</v>
      </c>
      <c r="D589" s="28">
        <v>3.2000000000000001E-2</v>
      </c>
      <c r="E589" s="28">
        <v>3.2000000000000001E-2</v>
      </c>
      <c r="F589" s="28">
        <f t="shared" ref="F589:F590" si="131">SUM(D589*E589)</f>
        <v>1.024E-3</v>
      </c>
      <c r="G589" s="10">
        <f>SUM(D587)*3</f>
        <v>12.99</v>
      </c>
      <c r="H589" s="15">
        <v>550</v>
      </c>
      <c r="I589" s="10">
        <f t="shared" ref="I589:I590" si="132">SUM(F589*G589)*H589</f>
        <v>7.3159679999999998</v>
      </c>
    </row>
    <row r="590" spans="1:13">
      <c r="A590" s="30" t="s">
        <v>24</v>
      </c>
      <c r="B590" s="11" t="s">
        <v>11</v>
      </c>
      <c r="C590" s="12" t="s">
        <v>1213</v>
      </c>
      <c r="D590" s="28">
        <v>3.2000000000000001E-2</v>
      </c>
      <c r="E590" s="28">
        <v>3.2000000000000001E-2</v>
      </c>
      <c r="F590" s="28">
        <f t="shared" si="131"/>
        <v>1.024E-3</v>
      </c>
      <c r="G590" s="10">
        <f>SUM(E587)*28</f>
        <v>30.099999999999998</v>
      </c>
      <c r="H590" s="15">
        <v>550</v>
      </c>
      <c r="I590" s="10">
        <f t="shared" si="132"/>
        <v>16.952319999999997</v>
      </c>
    </row>
    <row r="591" spans="1:13">
      <c r="A591" s="30" t="s">
        <v>24</v>
      </c>
      <c r="B591" s="11"/>
      <c r="C591" s="12"/>
      <c r="D591" s="28"/>
      <c r="E591" s="28"/>
      <c r="F591" s="28">
        <f t="shared" ref="F591:F597" si="133">SUM(D591*E591)</f>
        <v>0</v>
      </c>
      <c r="G591" s="10"/>
      <c r="H591" s="15"/>
      <c r="I591" s="10">
        <f t="shared" ref="I591:I597" si="134">SUM(F591*G591)*H591</f>
        <v>0</v>
      </c>
    </row>
    <row r="592" spans="1:13">
      <c r="A592" s="31" t="s">
        <v>25</v>
      </c>
      <c r="B592" s="11" t="s">
        <v>1224</v>
      </c>
      <c r="C592" s="12" t="s">
        <v>1169</v>
      </c>
      <c r="D592" s="28">
        <v>1.1000000000000001</v>
      </c>
      <c r="E592" s="28">
        <v>0.2</v>
      </c>
      <c r="F592" s="28">
        <f t="shared" si="133"/>
        <v>0.22000000000000003</v>
      </c>
      <c r="G592" s="10">
        <v>2</v>
      </c>
      <c r="H592" s="15">
        <v>12</v>
      </c>
      <c r="I592" s="10">
        <f t="shared" si="134"/>
        <v>5.2800000000000011</v>
      </c>
    </row>
    <row r="593" spans="1:10">
      <c r="A593" s="31" t="s">
        <v>25</v>
      </c>
      <c r="B593" s="11" t="s">
        <v>1178</v>
      </c>
      <c r="C593" s="12" t="s">
        <v>1169</v>
      </c>
      <c r="D593" s="28">
        <v>1.1000000000000001</v>
      </c>
      <c r="E593" s="28">
        <v>0.2</v>
      </c>
      <c r="F593" s="28">
        <f t="shared" si="133"/>
        <v>0.22000000000000003</v>
      </c>
      <c r="G593" s="10">
        <v>6</v>
      </c>
      <c r="H593" s="15">
        <v>12</v>
      </c>
      <c r="I593" s="10">
        <f t="shared" si="134"/>
        <v>15.840000000000003</v>
      </c>
    </row>
    <row r="594" spans="1:10">
      <c r="A594" s="31" t="s">
        <v>25</v>
      </c>
      <c r="B594" s="11" t="s">
        <v>1189</v>
      </c>
      <c r="C594" s="12" t="s">
        <v>1169</v>
      </c>
      <c r="D594" s="28">
        <v>2.2000000000000002</v>
      </c>
      <c r="E594" s="28">
        <v>0.2</v>
      </c>
      <c r="F594" s="28">
        <f t="shared" si="133"/>
        <v>0.44000000000000006</v>
      </c>
      <c r="G594" s="10">
        <v>2</v>
      </c>
      <c r="H594" s="15">
        <v>12</v>
      </c>
      <c r="I594" s="10">
        <f t="shared" si="134"/>
        <v>10.560000000000002</v>
      </c>
    </row>
    <row r="595" spans="1:10">
      <c r="A595" s="31" t="s">
        <v>25</v>
      </c>
      <c r="B595" s="11" t="s">
        <v>1225</v>
      </c>
      <c r="C595" s="12" t="s">
        <v>1169</v>
      </c>
      <c r="D595" s="28">
        <v>2.2000000000000002</v>
      </c>
      <c r="E595" s="28">
        <v>0.2</v>
      </c>
      <c r="F595" s="28">
        <f t="shared" si="133"/>
        <v>0.44000000000000006</v>
      </c>
      <c r="G595" s="10">
        <v>2</v>
      </c>
      <c r="H595" s="15">
        <v>12</v>
      </c>
      <c r="I595" s="10">
        <f t="shared" si="134"/>
        <v>10.560000000000002</v>
      </c>
    </row>
    <row r="596" spans="1:10">
      <c r="A596" s="31" t="s">
        <v>25</v>
      </c>
      <c r="B596" s="11" t="s">
        <v>1227</v>
      </c>
      <c r="C596" s="12" t="s">
        <v>1169</v>
      </c>
      <c r="D596" s="28">
        <v>1.1000000000000001</v>
      </c>
      <c r="E596" s="28">
        <v>1.1000000000000001</v>
      </c>
      <c r="F596" s="28">
        <f t="shared" si="133"/>
        <v>1.2100000000000002</v>
      </c>
      <c r="G596" s="10">
        <v>3</v>
      </c>
      <c r="H596" s="15">
        <v>12</v>
      </c>
      <c r="I596" s="10">
        <f t="shared" si="134"/>
        <v>43.560000000000009</v>
      </c>
    </row>
    <row r="597" spans="1:10">
      <c r="A597" s="31" t="s">
        <v>25</v>
      </c>
      <c r="B597" s="11" t="s">
        <v>1227</v>
      </c>
      <c r="C597" s="12" t="s">
        <v>1169</v>
      </c>
      <c r="D597" s="28">
        <v>1.1000000000000001</v>
      </c>
      <c r="E597" s="28">
        <v>0.4</v>
      </c>
      <c r="F597" s="28">
        <f t="shared" si="133"/>
        <v>0.44000000000000006</v>
      </c>
      <c r="G597" s="10">
        <v>4</v>
      </c>
      <c r="H597" s="15">
        <v>12</v>
      </c>
      <c r="I597" s="10">
        <f t="shared" si="134"/>
        <v>21.120000000000005</v>
      </c>
    </row>
    <row r="598" spans="1:10">
      <c r="A598" s="31" t="s">
        <v>39</v>
      </c>
      <c r="B598" s="11"/>
      <c r="C598" s="12"/>
      <c r="D598" s="28"/>
      <c r="E598" s="28"/>
      <c r="F598" s="28"/>
      <c r="G598" s="10"/>
      <c r="H598" s="15"/>
      <c r="I598" s="10">
        <f t="shared" ref="I598:I600" si="135">SUM(G598*H598)</f>
        <v>0</v>
      </c>
    </row>
    <row r="599" spans="1:10">
      <c r="A599" s="31" t="s">
        <v>39</v>
      </c>
      <c r="B599" s="11"/>
      <c r="C599" s="12"/>
      <c r="D599" s="28"/>
      <c r="E599" s="28"/>
      <c r="F599" s="28"/>
      <c r="G599" s="10"/>
      <c r="H599" s="15"/>
      <c r="I599" s="10">
        <f t="shared" si="135"/>
        <v>0</v>
      </c>
    </row>
    <row r="600" spans="1:10">
      <c r="A600" s="31" t="s">
        <v>39</v>
      </c>
      <c r="B600" s="11"/>
      <c r="C600" s="12"/>
      <c r="D600" s="28"/>
      <c r="E600" s="28"/>
      <c r="F600" s="28"/>
      <c r="G600" s="10"/>
      <c r="H600" s="15"/>
      <c r="I600" s="10">
        <f t="shared" si="135"/>
        <v>0</v>
      </c>
    </row>
    <row r="601" spans="1:10">
      <c r="A601" s="32" t="s">
        <v>28</v>
      </c>
      <c r="B601" s="11" t="s">
        <v>1226</v>
      </c>
      <c r="C601" s="12"/>
      <c r="D601" s="28"/>
      <c r="E601" s="28"/>
      <c r="F601" s="28"/>
      <c r="G601" s="10">
        <v>1</v>
      </c>
      <c r="H601" s="15">
        <v>5140</v>
      </c>
      <c r="I601" s="10">
        <f t="shared" ref="I601:I602" si="136">SUM(G601*H601)</f>
        <v>5140</v>
      </c>
      <c r="J601" s="5" t="s">
        <v>1327</v>
      </c>
    </row>
    <row r="602" spans="1:10">
      <c r="A602" s="32" t="s">
        <v>28</v>
      </c>
      <c r="B602" s="11" t="s">
        <v>1223</v>
      </c>
      <c r="C602" s="12"/>
      <c r="D602" s="28"/>
      <c r="E602" s="28"/>
      <c r="F602" s="28"/>
      <c r="G602" s="10">
        <v>1</v>
      </c>
      <c r="H602" s="15">
        <v>659.9</v>
      </c>
      <c r="I602" s="10">
        <f t="shared" si="136"/>
        <v>659.9</v>
      </c>
      <c r="J602" s="10" t="s">
        <v>1235</v>
      </c>
    </row>
    <row r="603" spans="1:10">
      <c r="A603" s="32" t="s">
        <v>28</v>
      </c>
      <c r="B603" s="11"/>
      <c r="C603" s="12"/>
      <c r="D603" s="28"/>
      <c r="E603" s="28"/>
      <c r="F603" s="28"/>
      <c r="G603" s="10"/>
      <c r="H603" s="15"/>
      <c r="I603" s="10">
        <f t="shared" ref="I603:I619" si="137">SUM(G603*H603)</f>
        <v>0</v>
      </c>
    </row>
    <row r="604" spans="1:10">
      <c r="A604" t="s">
        <v>26</v>
      </c>
      <c r="B604" s="11"/>
      <c r="C604" s="12"/>
      <c r="D604" s="28"/>
      <c r="E604" s="28"/>
      <c r="F604" s="28"/>
      <c r="G604" s="33">
        <v>0.1</v>
      </c>
      <c r="H604" s="15">
        <f>SUM(I601:I603)</f>
        <v>5799.9</v>
      </c>
      <c r="I604" s="10">
        <f t="shared" si="137"/>
        <v>579.99</v>
      </c>
    </row>
    <row r="605" spans="1:10">
      <c r="B605" s="11" t="s">
        <v>27</v>
      </c>
      <c r="C605" s="12"/>
      <c r="D605" s="28"/>
      <c r="E605" s="28"/>
      <c r="F605" s="28"/>
      <c r="G605" s="10">
        <f>SUM(I592:I597)/12</f>
        <v>8.9100000000000019</v>
      </c>
      <c r="H605" s="15">
        <v>12</v>
      </c>
      <c r="I605" s="10">
        <f t="shared" si="137"/>
        <v>106.92000000000002</v>
      </c>
    </row>
    <row r="606" spans="1:10">
      <c r="B606" s="11" t="s">
        <v>13</v>
      </c>
      <c r="C606" s="12" t="s">
        <v>14</v>
      </c>
      <c r="D606" s="28" t="s">
        <v>29</v>
      </c>
      <c r="E606" s="28"/>
      <c r="F606" s="28">
        <f>SUM(G589:G591)</f>
        <v>43.089999999999996</v>
      </c>
      <c r="G606" s="34">
        <f>SUM(F606)/20</f>
        <v>2.1544999999999996</v>
      </c>
      <c r="H606" s="23"/>
      <c r="I606" s="10">
        <f t="shared" si="137"/>
        <v>0</v>
      </c>
    </row>
    <row r="607" spans="1:10">
      <c r="B607" s="11" t="s">
        <v>13</v>
      </c>
      <c r="C607" s="12" t="s">
        <v>14</v>
      </c>
      <c r="D607" s="28" t="s">
        <v>30</v>
      </c>
      <c r="E607" s="28"/>
      <c r="F607" s="28">
        <f>SUM(G592:G597)</f>
        <v>19</v>
      </c>
      <c r="G607" s="34">
        <f>SUM(F607)/10</f>
        <v>1.9</v>
      </c>
      <c r="H607" s="23"/>
      <c r="I607" s="10">
        <f t="shared" si="137"/>
        <v>0</v>
      </c>
    </row>
    <row r="608" spans="1:10">
      <c r="B608" s="11" t="s">
        <v>13</v>
      </c>
      <c r="C608" s="12" t="s">
        <v>14</v>
      </c>
      <c r="D608" s="28" t="s">
        <v>60</v>
      </c>
      <c r="E608" s="28"/>
      <c r="F608" s="72"/>
      <c r="G608" s="34">
        <f>SUM(F608)*0.25</f>
        <v>0</v>
      </c>
      <c r="H608" s="23"/>
      <c r="I608" s="10">
        <f t="shared" si="137"/>
        <v>0</v>
      </c>
    </row>
    <row r="609" spans="1:13">
      <c r="B609" s="11" t="s">
        <v>13</v>
      </c>
      <c r="C609" s="12" t="s">
        <v>14</v>
      </c>
      <c r="D609" s="28"/>
      <c r="E609" s="28"/>
      <c r="F609" s="28"/>
      <c r="G609" s="34"/>
      <c r="H609" s="23"/>
      <c r="I609" s="10">
        <f t="shared" si="137"/>
        <v>0</v>
      </c>
    </row>
    <row r="610" spans="1:13">
      <c r="B610" s="11" t="s">
        <v>13</v>
      </c>
      <c r="C610" s="12" t="s">
        <v>15</v>
      </c>
      <c r="D610" s="28" t="s">
        <v>1228</v>
      </c>
      <c r="E610" s="28"/>
      <c r="F610" s="28">
        <v>8</v>
      </c>
      <c r="G610" s="34">
        <f>SUM(F610)*3</f>
        <v>24</v>
      </c>
      <c r="H610" s="23"/>
      <c r="I610" s="10">
        <f t="shared" si="137"/>
        <v>0</v>
      </c>
    </row>
    <row r="611" spans="1:13">
      <c r="B611" s="11" t="s">
        <v>13</v>
      </c>
      <c r="C611" s="12" t="s">
        <v>15</v>
      </c>
      <c r="D611" s="28" t="s">
        <v>1229</v>
      </c>
      <c r="E611" s="28"/>
      <c r="F611" s="28">
        <v>6</v>
      </c>
      <c r="G611" s="34">
        <f>SUM(F611)*4</f>
        <v>24</v>
      </c>
      <c r="H611" s="23"/>
      <c r="I611" s="10">
        <f t="shared" si="137"/>
        <v>0</v>
      </c>
    </row>
    <row r="612" spans="1:13">
      <c r="B612" s="11" t="s">
        <v>13</v>
      </c>
      <c r="C612" s="12" t="s">
        <v>15</v>
      </c>
      <c r="D612" s="28" t="s">
        <v>1230</v>
      </c>
      <c r="E612" s="28"/>
      <c r="F612" s="28">
        <v>2</v>
      </c>
      <c r="G612" s="34">
        <f>SUM(F612)*7</f>
        <v>14</v>
      </c>
      <c r="H612" s="23"/>
      <c r="I612" s="10">
        <f t="shared" si="137"/>
        <v>0</v>
      </c>
    </row>
    <row r="613" spans="1:13">
      <c r="B613" s="11" t="s">
        <v>13</v>
      </c>
      <c r="C613" s="12" t="s">
        <v>16</v>
      </c>
      <c r="D613" s="28"/>
      <c r="E613" s="28"/>
      <c r="F613" s="28"/>
      <c r="G613" s="34">
        <f>SUM(G605)*1.5</f>
        <v>13.365000000000002</v>
      </c>
      <c r="H613" s="23"/>
      <c r="I613" s="10">
        <f t="shared" si="137"/>
        <v>0</v>
      </c>
    </row>
    <row r="614" spans="1:13">
      <c r="B614" s="11" t="s">
        <v>13</v>
      </c>
      <c r="C614" s="12" t="s">
        <v>16</v>
      </c>
      <c r="D614" s="28"/>
      <c r="E614" s="28"/>
      <c r="F614" s="28"/>
      <c r="G614" s="34"/>
      <c r="H614" s="23"/>
      <c r="I614" s="10">
        <f t="shared" si="137"/>
        <v>0</v>
      </c>
    </row>
    <row r="615" spans="1:13">
      <c r="B615" s="11" t="s">
        <v>21</v>
      </c>
      <c r="C615" s="12" t="s">
        <v>14</v>
      </c>
      <c r="D615" s="28"/>
      <c r="E615" s="28"/>
      <c r="F615" s="28"/>
      <c r="G615" s="22">
        <f>SUM(G606:G609)</f>
        <v>4.0544999999999991</v>
      </c>
      <c r="H615" s="15">
        <v>37.42</v>
      </c>
      <c r="I615" s="10">
        <f t="shared" si="137"/>
        <v>151.71938999999998</v>
      </c>
      <c r="K615" s="5">
        <f>SUM(G615)*I587</f>
        <v>20.272499999999994</v>
      </c>
    </row>
    <row r="616" spans="1:13">
      <c r="B616" s="11" t="s">
        <v>21</v>
      </c>
      <c r="C616" s="12" t="s">
        <v>15</v>
      </c>
      <c r="D616" s="28"/>
      <c r="E616" s="28"/>
      <c r="F616" s="28"/>
      <c r="G616" s="22">
        <f>SUM(G610:G612)</f>
        <v>62</v>
      </c>
      <c r="H616" s="15">
        <v>37.42</v>
      </c>
      <c r="I616" s="10">
        <f t="shared" si="137"/>
        <v>2320.04</v>
      </c>
      <c r="L616" s="5">
        <f>SUM(G616)*I587</f>
        <v>310</v>
      </c>
    </row>
    <row r="617" spans="1:13">
      <c r="B617" s="11" t="s">
        <v>21</v>
      </c>
      <c r="C617" s="12" t="s">
        <v>16</v>
      </c>
      <c r="D617" s="28"/>
      <c r="E617" s="28"/>
      <c r="F617" s="28"/>
      <c r="G617" s="22">
        <f>SUM(G613:G614)</f>
        <v>13.365000000000002</v>
      </c>
      <c r="H617" s="15">
        <v>37.42</v>
      </c>
      <c r="I617" s="10">
        <f t="shared" si="137"/>
        <v>500.11830000000009</v>
      </c>
      <c r="M617" s="5">
        <f>SUM(G617)*I587</f>
        <v>66.825000000000017</v>
      </c>
    </row>
    <row r="618" spans="1:13">
      <c r="B618" s="11" t="s">
        <v>13</v>
      </c>
      <c r="C618" s="12" t="s">
        <v>17</v>
      </c>
      <c r="D618" s="28"/>
      <c r="E618" s="28"/>
      <c r="F618" s="28"/>
      <c r="G618" s="34">
        <v>5</v>
      </c>
      <c r="H618" s="15">
        <v>37.42</v>
      </c>
      <c r="I618" s="10">
        <f t="shared" si="137"/>
        <v>187.10000000000002</v>
      </c>
      <c r="L618" s="5">
        <f>SUM(G618)*I587</f>
        <v>25</v>
      </c>
    </row>
    <row r="619" spans="1:13">
      <c r="B619" s="11" t="s">
        <v>12</v>
      </c>
      <c r="C619" s="12"/>
      <c r="D619" s="28"/>
      <c r="E619" s="28"/>
      <c r="F619" s="28"/>
      <c r="G619" s="10"/>
      <c r="H619" s="15">
        <v>37.42</v>
      </c>
      <c r="I619" s="10">
        <f t="shared" si="137"/>
        <v>0</v>
      </c>
    </row>
    <row r="620" spans="1:13">
      <c r="B620" s="11" t="s">
        <v>11</v>
      </c>
      <c r="C620" s="12"/>
      <c r="D620" s="28"/>
      <c r="E620" s="28"/>
      <c r="F620" s="28"/>
      <c r="G620" s="10">
        <v>1</v>
      </c>
      <c r="H620" s="15">
        <f>SUM(I589:I619)*0.01</f>
        <v>97.769759780000001</v>
      </c>
      <c r="I620" s="10">
        <f>SUM(G620*H620)</f>
        <v>97.769759780000001</v>
      </c>
    </row>
    <row r="621" spans="1:13" s="2" customFormat="1">
      <c r="B621" s="8" t="s">
        <v>10</v>
      </c>
      <c r="D621" s="27"/>
      <c r="E621" s="27"/>
      <c r="F621" s="27"/>
      <c r="G621" s="6">
        <f>SUM(G615:G618)</f>
        <v>84.419499999999999</v>
      </c>
      <c r="H621" s="14"/>
      <c r="I621" s="6">
        <f>SUM(I589:I620)</f>
        <v>9874.7457377800001</v>
      </c>
      <c r="J621" s="6">
        <f>SUM(I621)*I587</f>
        <v>49373.728688900002</v>
      </c>
      <c r="K621" s="6">
        <f>SUM(K615:K620)</f>
        <v>20.272499999999994</v>
      </c>
      <c r="L621" s="6">
        <f t="shared" ref="L621" si="138">SUM(L615:L620)</f>
        <v>335</v>
      </c>
      <c r="M621" s="6">
        <f t="shared" ref="M621" si="139">SUM(M615:M620)</f>
        <v>66.825000000000017</v>
      </c>
    </row>
    <row r="622" spans="1:13" ht="15.6">
      <c r="A622" s="3" t="s">
        <v>9</v>
      </c>
      <c r="B622" s="70" t="str">
        <f>'JMS SHEDULE OF WORKS'!D21</f>
        <v>E/O fluted glass</v>
      </c>
      <c r="D622" s="26">
        <f>'JMS SHEDULE OF WORKS'!F21</f>
        <v>0</v>
      </c>
      <c r="F622" s="71" t="str">
        <f>'JMS SHEDULE OF WORKS'!J21</f>
        <v>WC-02</v>
      </c>
      <c r="H622" s="13" t="s">
        <v>22</v>
      </c>
      <c r="I622" s="24">
        <f>'JMS SHEDULE OF WORKS'!G21</f>
        <v>5</v>
      </c>
    </row>
    <row r="623" spans="1:13" s="2" customFormat="1">
      <c r="A623" s="69" t="str">
        <f>'JMS SHEDULE OF WORKS'!A21</f>
        <v>6881/19</v>
      </c>
      <c r="B623" s="8" t="s">
        <v>3</v>
      </c>
      <c r="C623" s="2" t="s">
        <v>4</v>
      </c>
      <c r="D623" s="27" t="s">
        <v>5</v>
      </c>
      <c r="E623" s="27" t="s">
        <v>5</v>
      </c>
      <c r="F623" s="27" t="s">
        <v>23</v>
      </c>
      <c r="G623" s="6" t="s">
        <v>6</v>
      </c>
      <c r="H623" s="14" t="s">
        <v>7</v>
      </c>
      <c r="I623" s="6" t="s">
        <v>8</v>
      </c>
      <c r="J623" s="6"/>
      <c r="K623" s="6" t="s">
        <v>18</v>
      </c>
      <c r="L623" s="6" t="s">
        <v>19</v>
      </c>
      <c r="M623" s="6" t="s">
        <v>20</v>
      </c>
    </row>
    <row r="624" spans="1:13">
      <c r="A624" s="30" t="s">
        <v>24</v>
      </c>
      <c r="B624" s="11"/>
      <c r="C624" s="12"/>
      <c r="D624" s="28"/>
      <c r="E624" s="28"/>
      <c r="F624" s="28">
        <f t="shared" ref="F624:F629" si="140">SUM(D624*E624)</f>
        <v>0</v>
      </c>
      <c r="G624" s="10"/>
      <c r="H624" s="15"/>
      <c r="I624" s="10">
        <f t="shared" ref="I624:I629" si="141">SUM(F624*G624)*H624</f>
        <v>0</v>
      </c>
    </row>
    <row r="625" spans="1:9">
      <c r="A625" s="30" t="s">
        <v>24</v>
      </c>
      <c r="B625" s="11"/>
      <c r="C625" s="12"/>
      <c r="D625" s="28"/>
      <c r="E625" s="28"/>
      <c r="F625" s="28">
        <f t="shared" si="140"/>
        <v>0</v>
      </c>
      <c r="G625" s="10"/>
      <c r="H625" s="15"/>
      <c r="I625" s="10">
        <f t="shared" si="141"/>
        <v>0</v>
      </c>
    </row>
    <row r="626" spans="1:9">
      <c r="A626" s="30" t="s">
        <v>24</v>
      </c>
      <c r="B626" s="11"/>
      <c r="C626" s="12"/>
      <c r="D626" s="28"/>
      <c r="E626" s="28"/>
      <c r="F626" s="28">
        <f t="shared" si="140"/>
        <v>0</v>
      </c>
      <c r="G626" s="10"/>
      <c r="H626" s="15"/>
      <c r="I626" s="10">
        <f t="shared" si="141"/>
        <v>0</v>
      </c>
    </row>
    <row r="627" spans="1:9">
      <c r="A627" s="31" t="s">
        <v>25</v>
      </c>
      <c r="B627" s="11"/>
      <c r="C627" s="12"/>
      <c r="D627" s="28"/>
      <c r="E627" s="28"/>
      <c r="F627" s="28">
        <f t="shared" si="140"/>
        <v>0</v>
      </c>
      <c r="G627" s="10"/>
      <c r="H627" s="15"/>
      <c r="I627" s="10">
        <f t="shared" si="141"/>
        <v>0</v>
      </c>
    </row>
    <row r="628" spans="1:9">
      <c r="A628" s="31" t="s">
        <v>25</v>
      </c>
      <c r="B628" s="11"/>
      <c r="C628" s="12"/>
      <c r="D628" s="28"/>
      <c r="E628" s="28"/>
      <c r="F628" s="28">
        <f t="shared" si="140"/>
        <v>0</v>
      </c>
      <c r="G628" s="10"/>
      <c r="H628" s="15"/>
      <c r="I628" s="10">
        <f t="shared" si="141"/>
        <v>0</v>
      </c>
    </row>
    <row r="629" spans="1:9">
      <c r="A629" s="31" t="s">
        <v>25</v>
      </c>
      <c r="B629" s="11"/>
      <c r="C629" s="12"/>
      <c r="D629" s="28"/>
      <c r="E629" s="28"/>
      <c r="F629" s="28">
        <f t="shared" si="140"/>
        <v>0</v>
      </c>
      <c r="G629" s="10"/>
      <c r="H629" s="15"/>
      <c r="I629" s="10">
        <f t="shared" si="141"/>
        <v>0</v>
      </c>
    </row>
    <row r="630" spans="1:9">
      <c r="A630" s="31" t="s">
        <v>39</v>
      </c>
      <c r="B630" s="11"/>
      <c r="C630" s="12"/>
      <c r="D630" s="28"/>
      <c r="E630" s="28"/>
      <c r="F630" s="28"/>
      <c r="G630" s="10"/>
      <c r="H630" s="15"/>
      <c r="I630" s="10">
        <f t="shared" ref="I630:I632" si="142">SUM(G630*H630)</f>
        <v>0</v>
      </c>
    </row>
    <row r="631" spans="1:9">
      <c r="A631" s="31" t="s">
        <v>39</v>
      </c>
      <c r="B631" s="11"/>
      <c r="C631" s="12"/>
      <c r="D631" s="28"/>
      <c r="E631" s="28"/>
      <c r="F631" s="28"/>
      <c r="G631" s="10"/>
      <c r="H631" s="15"/>
      <c r="I631" s="10">
        <f t="shared" si="142"/>
        <v>0</v>
      </c>
    </row>
    <row r="632" spans="1:9">
      <c r="A632" s="31" t="s">
        <v>39</v>
      </c>
      <c r="B632" s="11"/>
      <c r="C632" s="12"/>
      <c r="D632" s="28"/>
      <c r="E632" s="28"/>
      <c r="F632" s="28"/>
      <c r="G632" s="10"/>
      <c r="H632" s="15"/>
      <c r="I632" s="10">
        <f t="shared" si="142"/>
        <v>0</v>
      </c>
    </row>
    <row r="633" spans="1:9">
      <c r="A633" s="32" t="s">
        <v>28</v>
      </c>
      <c r="B633" s="11" t="s">
        <v>1222</v>
      </c>
      <c r="C633" s="12"/>
      <c r="D633" s="28"/>
      <c r="E633" s="28"/>
      <c r="F633" s="28"/>
      <c r="G633" s="10">
        <v>4</v>
      </c>
      <c r="H633" s="15">
        <v>70</v>
      </c>
      <c r="I633" s="10">
        <f t="shared" ref="I633:I651" si="143">SUM(G633*H633)</f>
        <v>280</v>
      </c>
    </row>
    <row r="634" spans="1:9">
      <c r="A634" s="32" t="s">
        <v>28</v>
      </c>
      <c r="B634" s="11"/>
      <c r="C634" s="12"/>
      <c r="D634" s="28"/>
      <c r="E634" s="28"/>
      <c r="F634" s="28"/>
      <c r="G634" s="10"/>
      <c r="H634" s="15"/>
      <c r="I634" s="10">
        <f t="shared" si="143"/>
        <v>0</v>
      </c>
    </row>
    <row r="635" spans="1:9">
      <c r="A635" s="32" t="s">
        <v>28</v>
      </c>
      <c r="B635" s="11"/>
      <c r="C635" s="12"/>
      <c r="D635" s="28"/>
      <c r="E635" s="28"/>
      <c r="F635" s="28"/>
      <c r="G635" s="10"/>
      <c r="H635" s="15"/>
      <c r="I635" s="10">
        <f t="shared" si="143"/>
        <v>0</v>
      </c>
    </row>
    <row r="636" spans="1:9">
      <c r="A636" t="s">
        <v>26</v>
      </c>
      <c r="B636" s="11"/>
      <c r="C636" s="12"/>
      <c r="D636" s="28"/>
      <c r="E636" s="28"/>
      <c r="F636" s="28"/>
      <c r="G636" s="33">
        <v>0.1</v>
      </c>
      <c r="H636" s="15">
        <f>SUM(I633:I635)</f>
        <v>280</v>
      </c>
      <c r="I636" s="10">
        <f t="shared" si="143"/>
        <v>28</v>
      </c>
    </row>
    <row r="637" spans="1:9">
      <c r="B637" s="11" t="s">
        <v>27</v>
      </c>
      <c r="C637" s="12"/>
      <c r="D637" s="28"/>
      <c r="E637" s="28"/>
      <c r="F637" s="28"/>
      <c r="G637" s="10"/>
      <c r="H637" s="15"/>
      <c r="I637" s="10">
        <f t="shared" si="143"/>
        <v>0</v>
      </c>
    </row>
    <row r="638" spans="1:9">
      <c r="B638" s="11" t="s">
        <v>13</v>
      </c>
      <c r="C638" s="12" t="s">
        <v>14</v>
      </c>
      <c r="D638" s="28" t="s">
        <v>29</v>
      </c>
      <c r="E638" s="28"/>
      <c r="F638" s="28">
        <f>SUM(G624:G626)</f>
        <v>0</v>
      </c>
      <c r="G638" s="34">
        <f>SUM(F638)/20</f>
        <v>0</v>
      </c>
      <c r="H638" s="23"/>
      <c r="I638" s="10">
        <f t="shared" si="143"/>
        <v>0</v>
      </c>
    </row>
    <row r="639" spans="1:9">
      <c r="B639" s="11" t="s">
        <v>13</v>
      </c>
      <c r="C639" s="12" t="s">
        <v>14</v>
      </c>
      <c r="D639" s="28" t="s">
        <v>30</v>
      </c>
      <c r="E639" s="28"/>
      <c r="F639" s="28">
        <f>SUM(G627:G629)</f>
        <v>0</v>
      </c>
      <c r="G639" s="34">
        <f>SUM(F639)/10</f>
        <v>0</v>
      </c>
      <c r="H639" s="23"/>
      <c r="I639" s="10">
        <f t="shared" si="143"/>
        <v>0</v>
      </c>
    </row>
    <row r="640" spans="1:9">
      <c r="B640" s="11" t="s">
        <v>13</v>
      </c>
      <c r="C640" s="12" t="s">
        <v>14</v>
      </c>
      <c r="D640" s="28" t="s">
        <v>60</v>
      </c>
      <c r="E640" s="28"/>
      <c r="F640" s="72"/>
      <c r="G640" s="34">
        <f>SUM(F640)*0.25</f>
        <v>0</v>
      </c>
      <c r="H640" s="23"/>
      <c r="I640" s="10">
        <f t="shared" si="143"/>
        <v>0</v>
      </c>
    </row>
    <row r="641" spans="1:13">
      <c r="B641" s="11" t="s">
        <v>13</v>
      </c>
      <c r="C641" s="12" t="s">
        <v>14</v>
      </c>
      <c r="D641" s="28"/>
      <c r="E641" s="28"/>
      <c r="F641" s="28"/>
      <c r="G641" s="34"/>
      <c r="H641" s="23"/>
      <c r="I641" s="10">
        <f t="shared" si="143"/>
        <v>0</v>
      </c>
    </row>
    <row r="642" spans="1:13">
      <c r="B642" s="11" t="s">
        <v>13</v>
      </c>
      <c r="C642" s="12" t="s">
        <v>15</v>
      </c>
      <c r="D642" s="28"/>
      <c r="E642" s="28"/>
      <c r="F642" s="28"/>
      <c r="G642" s="34"/>
      <c r="H642" s="23"/>
      <c r="I642" s="10">
        <f t="shared" si="143"/>
        <v>0</v>
      </c>
    </row>
    <row r="643" spans="1:13">
      <c r="B643" s="11" t="s">
        <v>13</v>
      </c>
      <c r="C643" s="12" t="s">
        <v>15</v>
      </c>
      <c r="D643" s="28"/>
      <c r="E643" s="28"/>
      <c r="F643" s="28"/>
      <c r="G643" s="34"/>
      <c r="H643" s="23"/>
      <c r="I643" s="10">
        <f t="shared" si="143"/>
        <v>0</v>
      </c>
    </row>
    <row r="644" spans="1:13">
      <c r="B644" s="11" t="s">
        <v>13</v>
      </c>
      <c r="C644" s="12" t="s">
        <v>15</v>
      </c>
      <c r="D644" s="28"/>
      <c r="E644" s="28"/>
      <c r="F644" s="28"/>
      <c r="G644" s="34"/>
      <c r="H644" s="23"/>
      <c r="I644" s="10">
        <f t="shared" si="143"/>
        <v>0</v>
      </c>
    </row>
    <row r="645" spans="1:13">
      <c r="B645" s="11" t="s">
        <v>13</v>
      </c>
      <c r="C645" s="12" t="s">
        <v>16</v>
      </c>
      <c r="D645" s="28"/>
      <c r="E645" s="28"/>
      <c r="F645" s="28"/>
      <c r="G645" s="34"/>
      <c r="H645" s="23"/>
      <c r="I645" s="10">
        <f t="shared" si="143"/>
        <v>0</v>
      </c>
    </row>
    <row r="646" spans="1:13">
      <c r="B646" s="11" t="s">
        <v>13</v>
      </c>
      <c r="C646" s="12" t="s">
        <v>16</v>
      </c>
      <c r="D646" s="28"/>
      <c r="E646" s="28"/>
      <c r="F646" s="28"/>
      <c r="G646" s="34"/>
      <c r="H646" s="23"/>
      <c r="I646" s="10">
        <f t="shared" si="143"/>
        <v>0</v>
      </c>
    </row>
    <row r="647" spans="1:13">
      <c r="B647" s="11" t="s">
        <v>21</v>
      </c>
      <c r="C647" s="12" t="s">
        <v>14</v>
      </c>
      <c r="D647" s="28"/>
      <c r="E647" s="28"/>
      <c r="F647" s="28"/>
      <c r="G647" s="22">
        <f>SUM(G638:G641)</f>
        <v>0</v>
      </c>
      <c r="H647" s="15">
        <v>37.42</v>
      </c>
      <c r="I647" s="10">
        <f t="shared" si="143"/>
        <v>0</v>
      </c>
      <c r="K647" s="5">
        <f>SUM(G647)*I622</f>
        <v>0</v>
      </c>
    </row>
    <row r="648" spans="1:13">
      <c r="B648" s="11" t="s">
        <v>21</v>
      </c>
      <c r="C648" s="12" t="s">
        <v>15</v>
      </c>
      <c r="D648" s="28"/>
      <c r="E648" s="28"/>
      <c r="F648" s="28"/>
      <c r="G648" s="22">
        <f>SUM(G642:G644)</f>
        <v>0</v>
      </c>
      <c r="H648" s="15">
        <v>37.42</v>
      </c>
      <c r="I648" s="10">
        <f t="shared" si="143"/>
        <v>0</v>
      </c>
      <c r="L648" s="5">
        <f>SUM(G648)*I622</f>
        <v>0</v>
      </c>
    </row>
    <row r="649" spans="1:13">
      <c r="B649" s="11" t="s">
        <v>21</v>
      </c>
      <c r="C649" s="12" t="s">
        <v>16</v>
      </c>
      <c r="D649" s="28"/>
      <c r="E649" s="28"/>
      <c r="F649" s="28"/>
      <c r="G649" s="22">
        <f>SUM(G645:G646)</f>
        <v>0</v>
      </c>
      <c r="H649" s="15">
        <v>37.42</v>
      </c>
      <c r="I649" s="10">
        <f t="shared" si="143"/>
        <v>0</v>
      </c>
      <c r="M649" s="5">
        <f>SUM(G649)*I622</f>
        <v>0</v>
      </c>
    </row>
    <row r="650" spans="1:13">
      <c r="B650" s="11" t="s">
        <v>13</v>
      </c>
      <c r="C650" s="12" t="s">
        <v>17</v>
      </c>
      <c r="D650" s="28"/>
      <c r="E650" s="28"/>
      <c r="F650" s="28"/>
      <c r="G650" s="34"/>
      <c r="H650" s="15">
        <v>37.42</v>
      </c>
      <c r="I650" s="10">
        <f t="shared" si="143"/>
        <v>0</v>
      </c>
      <c r="L650" s="5">
        <f>SUM(G650)*I622</f>
        <v>0</v>
      </c>
    </row>
    <row r="651" spans="1:13">
      <c r="B651" s="11" t="s">
        <v>12</v>
      </c>
      <c r="C651" s="12"/>
      <c r="D651" s="28"/>
      <c r="E651" s="28"/>
      <c r="F651" s="28"/>
      <c r="G651" s="10"/>
      <c r="H651" s="15">
        <v>37.42</v>
      </c>
      <c r="I651" s="10">
        <f t="shared" si="143"/>
        <v>0</v>
      </c>
    </row>
    <row r="652" spans="1:13">
      <c r="B652" s="11" t="s">
        <v>11</v>
      </c>
      <c r="C652" s="12"/>
      <c r="D652" s="28"/>
      <c r="E652" s="28"/>
      <c r="F652" s="28"/>
      <c r="G652" s="10">
        <v>1</v>
      </c>
      <c r="H652" s="15">
        <f>SUM(I624:I651)*0.01</f>
        <v>3.08</v>
      </c>
      <c r="I652" s="10">
        <f>SUM(G652*H652)</f>
        <v>3.08</v>
      </c>
    </row>
    <row r="653" spans="1:13" s="2" customFormat="1">
      <c r="B653" s="8" t="s">
        <v>10</v>
      </c>
      <c r="D653" s="27"/>
      <c r="E653" s="27"/>
      <c r="F653" s="27"/>
      <c r="G653" s="6">
        <f>SUM(G647:G650)</f>
        <v>0</v>
      </c>
      <c r="H653" s="14"/>
      <c r="I653" s="6">
        <f>SUM(I624:I652)</f>
        <v>311.08</v>
      </c>
      <c r="J653" s="6">
        <f>SUM(I653)*I622</f>
        <v>1555.3999999999999</v>
      </c>
      <c r="K653" s="6">
        <f>SUM(K647:K652)</f>
        <v>0</v>
      </c>
      <c r="L653" s="6">
        <f t="shared" ref="L653" si="144">SUM(L647:L652)</f>
        <v>0</v>
      </c>
      <c r="M653" s="6">
        <f t="shared" ref="M653" si="145">SUM(M647:M652)</f>
        <v>0</v>
      </c>
    </row>
    <row r="654" spans="1:13" ht="15.6">
      <c r="A654" s="3" t="s">
        <v>9</v>
      </c>
      <c r="B654" s="70" t="str">
        <f>'JMS SHEDULE OF WORKS'!D22</f>
        <v>FF-15 Female WC mirror</v>
      </c>
      <c r="D654" s="26">
        <v>5.7</v>
      </c>
      <c r="E654" s="26">
        <v>1.075</v>
      </c>
      <c r="F654" s="71" t="str">
        <f>'JMS SHEDULE OF WORKS'!J22</f>
        <v>WC-04</v>
      </c>
      <c r="H654" s="13" t="s">
        <v>22</v>
      </c>
      <c r="I654" s="24">
        <f>'JMS SHEDULE OF WORKS'!G22</f>
        <v>5</v>
      </c>
    </row>
    <row r="655" spans="1:13" s="2" customFormat="1">
      <c r="A655" s="69" t="str">
        <f>'JMS SHEDULE OF WORKS'!A22</f>
        <v>6881/20</v>
      </c>
      <c r="B655" s="8" t="s">
        <v>3</v>
      </c>
      <c r="C655" s="2" t="s">
        <v>4</v>
      </c>
      <c r="D655" s="27" t="s">
        <v>5</v>
      </c>
      <c r="E655" s="27" t="s">
        <v>5</v>
      </c>
      <c r="F655" s="27" t="s">
        <v>23</v>
      </c>
      <c r="G655" s="6" t="s">
        <v>6</v>
      </c>
      <c r="H655" s="14" t="s">
        <v>7</v>
      </c>
      <c r="I655" s="6" t="s">
        <v>8</v>
      </c>
      <c r="J655" s="6"/>
      <c r="K655" s="6" t="s">
        <v>18</v>
      </c>
      <c r="L655" s="6" t="s">
        <v>19</v>
      </c>
      <c r="M655" s="6" t="s">
        <v>20</v>
      </c>
    </row>
    <row r="656" spans="1:13">
      <c r="A656" s="30" t="s">
        <v>24</v>
      </c>
      <c r="B656" s="11" t="s">
        <v>11</v>
      </c>
      <c r="C656" s="12" t="s">
        <v>1213</v>
      </c>
      <c r="D656" s="28">
        <v>3.2000000000000001E-2</v>
      </c>
      <c r="E656" s="28">
        <v>3.2000000000000001E-2</v>
      </c>
      <c r="F656" s="28">
        <f t="shared" ref="F656:F657" si="146">SUM(D656*E656)</f>
        <v>1.024E-3</v>
      </c>
      <c r="G656" s="10">
        <f>SUM(D654)*3</f>
        <v>17.100000000000001</v>
      </c>
      <c r="H656" s="15">
        <v>550</v>
      </c>
      <c r="I656" s="10">
        <f t="shared" ref="I656:I657" si="147">SUM(F656*G656)*H656</f>
        <v>9.6307200000000019</v>
      </c>
    </row>
    <row r="657" spans="1:10">
      <c r="A657" s="30" t="s">
        <v>24</v>
      </c>
      <c r="B657" s="11" t="s">
        <v>11</v>
      </c>
      <c r="C657" s="12" t="s">
        <v>1213</v>
      </c>
      <c r="D657" s="28">
        <v>3.2000000000000001E-2</v>
      </c>
      <c r="E657" s="28">
        <v>3.2000000000000001E-2</v>
      </c>
      <c r="F657" s="28">
        <f t="shared" si="146"/>
        <v>1.024E-3</v>
      </c>
      <c r="G657" s="10">
        <f>SUM(E654)*36</f>
        <v>38.699999999999996</v>
      </c>
      <c r="H657" s="15">
        <v>550</v>
      </c>
      <c r="I657" s="10">
        <f t="shared" si="147"/>
        <v>21.795839999999995</v>
      </c>
    </row>
    <row r="658" spans="1:10">
      <c r="A658" s="30" t="s">
        <v>24</v>
      </c>
      <c r="B658" s="11"/>
      <c r="C658" s="12"/>
      <c r="D658" s="28"/>
      <c r="E658" s="28"/>
      <c r="F658" s="28">
        <f t="shared" ref="F658:F664" si="148">SUM(D658*E658)</f>
        <v>0</v>
      </c>
      <c r="G658" s="10"/>
      <c r="H658" s="15"/>
      <c r="I658" s="10">
        <f t="shared" ref="I658:I664" si="149">SUM(F658*G658)*H658</f>
        <v>0</v>
      </c>
    </row>
    <row r="659" spans="1:10">
      <c r="A659" s="31" t="s">
        <v>25</v>
      </c>
      <c r="B659" s="11" t="s">
        <v>1224</v>
      </c>
      <c r="C659" s="12" t="s">
        <v>1169</v>
      </c>
      <c r="D659" s="28">
        <v>1.1000000000000001</v>
      </c>
      <c r="E659" s="28">
        <v>0.2</v>
      </c>
      <c r="F659" s="28">
        <f t="shared" si="148"/>
        <v>0.22000000000000003</v>
      </c>
      <c r="G659" s="10">
        <v>2</v>
      </c>
      <c r="H659" s="15">
        <v>12</v>
      </c>
      <c r="I659" s="10">
        <f t="shared" si="149"/>
        <v>5.2800000000000011</v>
      </c>
    </row>
    <row r="660" spans="1:10">
      <c r="A660" s="31" t="s">
        <v>25</v>
      </c>
      <c r="B660" s="11" t="s">
        <v>1178</v>
      </c>
      <c r="C660" s="12" t="s">
        <v>1169</v>
      </c>
      <c r="D660" s="28">
        <v>1.1000000000000001</v>
      </c>
      <c r="E660" s="28">
        <v>0.2</v>
      </c>
      <c r="F660" s="28">
        <f t="shared" si="148"/>
        <v>0.22000000000000003</v>
      </c>
      <c r="G660" s="10">
        <v>8</v>
      </c>
      <c r="H660" s="15">
        <v>12</v>
      </c>
      <c r="I660" s="10">
        <f t="shared" si="149"/>
        <v>21.120000000000005</v>
      </c>
    </row>
    <row r="661" spans="1:10">
      <c r="A661" s="31" t="s">
        <v>25</v>
      </c>
      <c r="B661" s="11" t="s">
        <v>1189</v>
      </c>
      <c r="C661" s="12" t="s">
        <v>1169</v>
      </c>
      <c r="D661" s="28">
        <v>3</v>
      </c>
      <c r="E661" s="28">
        <v>0.2</v>
      </c>
      <c r="F661" s="28">
        <f t="shared" si="148"/>
        <v>0.60000000000000009</v>
      </c>
      <c r="G661" s="10">
        <v>2</v>
      </c>
      <c r="H661" s="15">
        <v>12</v>
      </c>
      <c r="I661" s="10">
        <f t="shared" si="149"/>
        <v>14.400000000000002</v>
      </c>
    </row>
    <row r="662" spans="1:10">
      <c r="A662" s="31" t="s">
        <v>25</v>
      </c>
      <c r="B662" s="11" t="s">
        <v>1225</v>
      </c>
      <c r="C662" s="12" t="s">
        <v>1169</v>
      </c>
      <c r="D662" s="28">
        <v>3</v>
      </c>
      <c r="E662" s="28">
        <v>0.2</v>
      </c>
      <c r="F662" s="28">
        <f t="shared" si="148"/>
        <v>0.60000000000000009</v>
      </c>
      <c r="G662" s="10">
        <v>2</v>
      </c>
      <c r="H662" s="15">
        <v>12</v>
      </c>
      <c r="I662" s="10">
        <f t="shared" si="149"/>
        <v>14.400000000000002</v>
      </c>
    </row>
    <row r="663" spans="1:10">
      <c r="A663" s="31" t="s">
        <v>25</v>
      </c>
      <c r="B663" s="11" t="s">
        <v>1227</v>
      </c>
      <c r="C663" s="12" t="s">
        <v>1169</v>
      </c>
      <c r="D663" s="28">
        <v>1.1000000000000001</v>
      </c>
      <c r="E663" s="28">
        <v>1</v>
      </c>
      <c r="F663" s="28">
        <f t="shared" si="148"/>
        <v>1.1000000000000001</v>
      </c>
      <c r="G663" s="10">
        <v>4</v>
      </c>
      <c r="H663" s="15">
        <v>12</v>
      </c>
      <c r="I663" s="10">
        <f t="shared" si="149"/>
        <v>52.800000000000004</v>
      </c>
    </row>
    <row r="664" spans="1:10">
      <c r="A664" s="31" t="s">
        <v>25</v>
      </c>
      <c r="B664" s="11" t="s">
        <v>1227</v>
      </c>
      <c r="C664" s="12" t="s">
        <v>1169</v>
      </c>
      <c r="D664" s="28">
        <v>1.1000000000000001</v>
      </c>
      <c r="E664" s="28">
        <v>0.4</v>
      </c>
      <c r="F664" s="28">
        <f t="shared" si="148"/>
        <v>0.44000000000000006</v>
      </c>
      <c r="G664" s="10">
        <v>4</v>
      </c>
      <c r="H664" s="15">
        <v>12</v>
      </c>
      <c r="I664" s="10">
        <f t="shared" si="149"/>
        <v>21.120000000000005</v>
      </c>
    </row>
    <row r="665" spans="1:10">
      <c r="A665" s="31" t="s">
        <v>39</v>
      </c>
      <c r="B665" s="11"/>
      <c r="C665" s="12"/>
      <c r="D665" s="28"/>
      <c r="E665" s="28"/>
      <c r="F665" s="28"/>
      <c r="G665" s="10"/>
      <c r="H665" s="15"/>
      <c r="I665" s="10">
        <f t="shared" ref="I665:I667" si="150">SUM(G665*H665)</f>
        <v>0</v>
      </c>
    </row>
    <row r="666" spans="1:10">
      <c r="A666" s="31" t="s">
        <v>39</v>
      </c>
      <c r="B666" s="11"/>
      <c r="C666" s="12"/>
      <c r="D666" s="28"/>
      <c r="E666" s="28"/>
      <c r="F666" s="28"/>
      <c r="G666" s="10"/>
      <c r="H666" s="15"/>
      <c r="I666" s="10">
        <f t="shared" si="150"/>
        <v>0</v>
      </c>
    </row>
    <row r="667" spans="1:10">
      <c r="A667" s="31" t="s">
        <v>39</v>
      </c>
      <c r="B667" s="11"/>
      <c r="C667" s="12"/>
      <c r="D667" s="28"/>
      <c r="E667" s="28"/>
      <c r="F667" s="28"/>
      <c r="G667" s="10"/>
      <c r="H667" s="15"/>
      <c r="I667" s="10">
        <f t="shared" si="150"/>
        <v>0</v>
      </c>
    </row>
    <row r="668" spans="1:10">
      <c r="A668" s="32" t="s">
        <v>28</v>
      </c>
      <c r="B668" s="11" t="s">
        <v>1226</v>
      </c>
      <c r="C668" s="12"/>
      <c r="D668" s="28"/>
      <c r="E668" s="28"/>
      <c r="F668" s="28"/>
      <c r="G668" s="10">
        <v>1</v>
      </c>
      <c r="H668" s="15">
        <v>6440</v>
      </c>
      <c r="I668" s="10">
        <f t="shared" ref="I668:I669" si="151">SUM(G668*H668)</f>
        <v>6440</v>
      </c>
      <c r="J668" s="5" t="s">
        <v>1327</v>
      </c>
    </row>
    <row r="669" spans="1:10">
      <c r="A669" s="32" t="s">
        <v>28</v>
      </c>
      <c r="B669" s="11" t="s">
        <v>1223</v>
      </c>
      <c r="C669" s="12"/>
      <c r="D669" s="28"/>
      <c r="E669" s="28"/>
      <c r="F669" s="28"/>
      <c r="G669" s="10">
        <v>1</v>
      </c>
      <c r="H669" s="15">
        <v>924.86</v>
      </c>
      <c r="I669" s="10">
        <f t="shared" si="151"/>
        <v>924.86</v>
      </c>
      <c r="J669" s="10" t="s">
        <v>1235</v>
      </c>
    </row>
    <row r="670" spans="1:10">
      <c r="A670" s="32" t="s">
        <v>28</v>
      </c>
      <c r="B670" s="11"/>
      <c r="C670" s="12"/>
      <c r="D670" s="28"/>
      <c r="E670" s="28"/>
      <c r="F670" s="28"/>
      <c r="G670" s="10"/>
      <c r="H670" s="15"/>
      <c r="I670" s="10">
        <f t="shared" ref="I670:I686" si="152">SUM(G670*H670)</f>
        <v>0</v>
      </c>
    </row>
    <row r="671" spans="1:10">
      <c r="A671" t="s">
        <v>26</v>
      </c>
      <c r="B671" s="11"/>
      <c r="C671" s="12"/>
      <c r="D671" s="28"/>
      <c r="E671" s="28"/>
      <c r="F671" s="28"/>
      <c r="G671" s="33">
        <v>0.1</v>
      </c>
      <c r="H671" s="15">
        <f>SUM(I668:I670)</f>
        <v>7364.86</v>
      </c>
      <c r="I671" s="10">
        <f t="shared" si="152"/>
        <v>736.48599999999999</v>
      </c>
    </row>
    <row r="672" spans="1:10">
      <c r="B672" s="11" t="s">
        <v>27</v>
      </c>
      <c r="C672" s="12"/>
      <c r="D672" s="28"/>
      <c r="E672" s="28"/>
      <c r="F672" s="28"/>
      <c r="G672" s="10">
        <f>SUM(I659:I664)/12</f>
        <v>10.760000000000003</v>
      </c>
      <c r="H672" s="15">
        <v>12</v>
      </c>
      <c r="I672" s="10">
        <f t="shared" si="152"/>
        <v>129.12000000000003</v>
      </c>
    </row>
    <row r="673" spans="2:13">
      <c r="B673" s="11" t="s">
        <v>13</v>
      </c>
      <c r="C673" s="12" t="s">
        <v>14</v>
      </c>
      <c r="D673" s="28" t="s">
        <v>29</v>
      </c>
      <c r="E673" s="28"/>
      <c r="F673" s="28">
        <f>SUM(G656:G658)</f>
        <v>55.8</v>
      </c>
      <c r="G673" s="34">
        <f>SUM(F673)/20</f>
        <v>2.79</v>
      </c>
      <c r="H673" s="23"/>
      <c r="I673" s="10">
        <f t="shared" si="152"/>
        <v>0</v>
      </c>
    </row>
    <row r="674" spans="2:13">
      <c r="B674" s="11" t="s">
        <v>13</v>
      </c>
      <c r="C674" s="12" t="s">
        <v>14</v>
      </c>
      <c r="D674" s="28" t="s">
        <v>30</v>
      </c>
      <c r="E674" s="28"/>
      <c r="F674" s="28">
        <f>SUM(G659:G664)</f>
        <v>22</v>
      </c>
      <c r="G674" s="34">
        <f>SUM(F674)/10</f>
        <v>2.2000000000000002</v>
      </c>
      <c r="H674" s="23"/>
      <c r="I674" s="10">
        <f t="shared" si="152"/>
        <v>0</v>
      </c>
    </row>
    <row r="675" spans="2:13">
      <c r="B675" s="11" t="s">
        <v>13</v>
      </c>
      <c r="C675" s="12" t="s">
        <v>14</v>
      </c>
      <c r="D675" s="28" t="s">
        <v>60</v>
      </c>
      <c r="E675" s="28"/>
      <c r="F675" s="72"/>
      <c r="G675" s="34">
        <f>SUM(F675)*0.25</f>
        <v>0</v>
      </c>
      <c r="H675" s="23"/>
      <c r="I675" s="10">
        <f t="shared" si="152"/>
        <v>0</v>
      </c>
    </row>
    <row r="676" spans="2:13">
      <c r="B676" s="11" t="s">
        <v>13</v>
      </c>
      <c r="C676" s="12" t="s">
        <v>14</v>
      </c>
      <c r="D676" s="28"/>
      <c r="E676" s="28"/>
      <c r="F676" s="28"/>
      <c r="G676" s="34"/>
      <c r="H676" s="23"/>
      <c r="I676" s="10">
        <f t="shared" si="152"/>
        <v>0</v>
      </c>
    </row>
    <row r="677" spans="2:13">
      <c r="B677" s="11" t="s">
        <v>13</v>
      </c>
      <c r="C677" s="12" t="s">
        <v>15</v>
      </c>
      <c r="D677" s="28" t="s">
        <v>1228</v>
      </c>
      <c r="E677" s="28"/>
      <c r="F677" s="28">
        <v>8</v>
      </c>
      <c r="G677" s="34">
        <f>SUM(F677)*4</f>
        <v>32</v>
      </c>
      <c r="H677" s="23"/>
      <c r="I677" s="10">
        <f t="shared" si="152"/>
        <v>0</v>
      </c>
    </row>
    <row r="678" spans="2:13">
      <c r="B678" s="11" t="s">
        <v>13</v>
      </c>
      <c r="C678" s="12" t="s">
        <v>15</v>
      </c>
      <c r="D678" s="28" t="s">
        <v>1229</v>
      </c>
      <c r="E678" s="28"/>
      <c r="F678" s="28">
        <v>6</v>
      </c>
      <c r="G678" s="34">
        <f>SUM(F678)*5</f>
        <v>30</v>
      </c>
      <c r="H678" s="23"/>
      <c r="I678" s="10">
        <f t="shared" si="152"/>
        <v>0</v>
      </c>
    </row>
    <row r="679" spans="2:13">
      <c r="B679" s="11" t="s">
        <v>13</v>
      </c>
      <c r="C679" s="12" t="s">
        <v>15</v>
      </c>
      <c r="D679" s="28" t="s">
        <v>1230</v>
      </c>
      <c r="E679" s="28"/>
      <c r="F679" s="28">
        <v>2</v>
      </c>
      <c r="G679" s="34">
        <f>SUM(F679)*9</f>
        <v>18</v>
      </c>
      <c r="H679" s="23"/>
      <c r="I679" s="10">
        <f t="shared" si="152"/>
        <v>0</v>
      </c>
    </row>
    <row r="680" spans="2:13">
      <c r="B680" s="11" t="s">
        <v>13</v>
      </c>
      <c r="C680" s="12" t="s">
        <v>16</v>
      </c>
      <c r="D680" s="28"/>
      <c r="E680" s="28"/>
      <c r="F680" s="28"/>
      <c r="G680" s="34">
        <f>SUM(G672)*1.5</f>
        <v>16.140000000000004</v>
      </c>
      <c r="H680" s="23"/>
      <c r="I680" s="10">
        <f t="shared" si="152"/>
        <v>0</v>
      </c>
    </row>
    <row r="681" spans="2:13">
      <c r="B681" s="11" t="s">
        <v>13</v>
      </c>
      <c r="C681" s="12" t="s">
        <v>16</v>
      </c>
      <c r="D681" s="28"/>
      <c r="E681" s="28"/>
      <c r="F681" s="28"/>
      <c r="G681" s="34"/>
      <c r="H681" s="23"/>
      <c r="I681" s="10">
        <f t="shared" si="152"/>
        <v>0</v>
      </c>
    </row>
    <row r="682" spans="2:13">
      <c r="B682" s="11" t="s">
        <v>21</v>
      </c>
      <c r="C682" s="12" t="s">
        <v>14</v>
      </c>
      <c r="D682" s="28"/>
      <c r="E682" s="28"/>
      <c r="F682" s="28"/>
      <c r="G682" s="22">
        <f>SUM(G673:G676)</f>
        <v>4.99</v>
      </c>
      <c r="H682" s="15">
        <v>37.42</v>
      </c>
      <c r="I682" s="10">
        <f t="shared" si="152"/>
        <v>186.72580000000002</v>
      </c>
      <c r="K682" s="5">
        <f>SUM(G682)*I654</f>
        <v>24.950000000000003</v>
      </c>
    </row>
    <row r="683" spans="2:13">
      <c r="B683" s="11" t="s">
        <v>21</v>
      </c>
      <c r="C683" s="12" t="s">
        <v>15</v>
      </c>
      <c r="D683" s="28"/>
      <c r="E683" s="28"/>
      <c r="F683" s="28"/>
      <c r="G683" s="22">
        <f>SUM(G677:G679)</f>
        <v>80</v>
      </c>
      <c r="H683" s="15">
        <v>37.42</v>
      </c>
      <c r="I683" s="10">
        <f t="shared" si="152"/>
        <v>2993.6000000000004</v>
      </c>
      <c r="L683" s="5">
        <f>SUM(G683)*I654</f>
        <v>400</v>
      </c>
    </row>
    <row r="684" spans="2:13">
      <c r="B684" s="11" t="s">
        <v>21</v>
      </c>
      <c r="C684" s="12" t="s">
        <v>16</v>
      </c>
      <c r="D684" s="28"/>
      <c r="E684" s="28"/>
      <c r="F684" s="28"/>
      <c r="G684" s="22">
        <f>SUM(G680:G681)</f>
        <v>16.140000000000004</v>
      </c>
      <c r="H684" s="15">
        <v>37.42</v>
      </c>
      <c r="I684" s="10">
        <f t="shared" si="152"/>
        <v>603.95880000000022</v>
      </c>
      <c r="M684" s="5">
        <f>SUM(G684)*I654</f>
        <v>80.700000000000017</v>
      </c>
    </row>
    <row r="685" spans="2:13">
      <c r="B685" s="11" t="s">
        <v>13</v>
      </c>
      <c r="C685" s="12" t="s">
        <v>17</v>
      </c>
      <c r="D685" s="28"/>
      <c r="E685" s="28"/>
      <c r="F685" s="28"/>
      <c r="G685" s="34">
        <v>6.5</v>
      </c>
      <c r="H685" s="15">
        <v>37.42</v>
      </c>
      <c r="I685" s="10">
        <f t="shared" si="152"/>
        <v>243.23000000000002</v>
      </c>
      <c r="L685" s="5">
        <f>SUM(G685)*I654</f>
        <v>32.5</v>
      </c>
    </row>
    <row r="686" spans="2:13">
      <c r="B686" s="11" t="s">
        <v>12</v>
      </c>
      <c r="C686" s="12"/>
      <c r="D686" s="28"/>
      <c r="E686" s="28"/>
      <c r="F686" s="28"/>
      <c r="G686" s="10"/>
      <c r="H686" s="15">
        <v>37.42</v>
      </c>
      <c r="I686" s="10">
        <f t="shared" si="152"/>
        <v>0</v>
      </c>
    </row>
    <row r="687" spans="2:13">
      <c r="B687" s="11" t="s">
        <v>11</v>
      </c>
      <c r="C687" s="12"/>
      <c r="D687" s="28"/>
      <c r="E687" s="28"/>
      <c r="F687" s="28"/>
      <c r="G687" s="10">
        <v>1</v>
      </c>
      <c r="H687" s="15">
        <f>SUM(I656:I686)*0.01</f>
        <v>124.18527160000002</v>
      </c>
      <c r="I687" s="10">
        <f>SUM(G687*H687)</f>
        <v>124.18527160000002</v>
      </c>
    </row>
    <row r="688" spans="2:13" s="2" customFormat="1">
      <c r="B688" s="8" t="s">
        <v>10</v>
      </c>
      <c r="D688" s="27"/>
      <c r="E688" s="27"/>
      <c r="F688" s="27"/>
      <c r="G688" s="6">
        <f>SUM(G682:G685)</f>
        <v>107.63</v>
      </c>
      <c r="H688" s="14"/>
      <c r="I688" s="6">
        <f>SUM(I656:I687)</f>
        <v>12542.712431600001</v>
      </c>
      <c r="J688" s="6">
        <f>SUM(I688)*I654</f>
        <v>62713.562158000001</v>
      </c>
      <c r="K688" s="6">
        <f>SUM(K682:K687)</f>
        <v>24.950000000000003</v>
      </c>
      <c r="L688" s="6">
        <f t="shared" ref="L688" si="153">SUM(L682:L687)</f>
        <v>432.5</v>
      </c>
      <c r="M688" s="6">
        <f t="shared" ref="M688" si="154">SUM(M682:M687)</f>
        <v>80.700000000000017</v>
      </c>
    </row>
    <row r="689" spans="1:13" ht="15.6">
      <c r="A689" s="3" t="s">
        <v>9</v>
      </c>
      <c r="B689" s="70" t="str">
        <f>'JMS SHEDULE OF WORKS'!D23</f>
        <v>E/O fluted glass</v>
      </c>
      <c r="D689" s="26">
        <f>'JMS SHEDULE OF WORKS'!F23</f>
        <v>0</v>
      </c>
      <c r="F689" s="71" t="str">
        <f>'JMS SHEDULE OF WORKS'!J23</f>
        <v>WC-04</v>
      </c>
      <c r="H689" s="13" t="s">
        <v>22</v>
      </c>
      <c r="I689" s="24">
        <f>'JMS SHEDULE OF WORKS'!G23</f>
        <v>5</v>
      </c>
    </row>
    <row r="690" spans="1:13" s="2" customFormat="1">
      <c r="A690" s="69" t="str">
        <f>'JMS SHEDULE OF WORKS'!A23</f>
        <v>6881/21</v>
      </c>
      <c r="B690" s="8" t="s">
        <v>3</v>
      </c>
      <c r="C690" s="2" t="s">
        <v>4</v>
      </c>
      <c r="D690" s="27" t="s">
        <v>5</v>
      </c>
      <c r="E690" s="27" t="s">
        <v>5</v>
      </c>
      <c r="F690" s="27" t="s">
        <v>23</v>
      </c>
      <c r="G690" s="6" t="s">
        <v>6</v>
      </c>
      <c r="H690" s="14" t="s">
        <v>7</v>
      </c>
      <c r="I690" s="6" t="s">
        <v>8</v>
      </c>
      <c r="J690" s="6"/>
      <c r="K690" s="6" t="s">
        <v>18</v>
      </c>
      <c r="L690" s="6" t="s">
        <v>19</v>
      </c>
      <c r="M690" s="6" t="s">
        <v>20</v>
      </c>
    </row>
    <row r="691" spans="1:13">
      <c r="A691" s="30" t="s">
        <v>24</v>
      </c>
      <c r="B691" s="11"/>
      <c r="C691" s="12"/>
      <c r="D691" s="28"/>
      <c r="E691" s="28"/>
      <c r="F691" s="28">
        <f t="shared" ref="F691:F696" si="155">SUM(D691*E691)</f>
        <v>0</v>
      </c>
      <c r="G691" s="10"/>
      <c r="H691" s="15"/>
      <c r="I691" s="10">
        <f t="shared" ref="I691:I696" si="156">SUM(F691*G691)*H691</f>
        <v>0</v>
      </c>
    </row>
    <row r="692" spans="1:13">
      <c r="A692" s="30" t="s">
        <v>24</v>
      </c>
      <c r="B692" s="11"/>
      <c r="C692" s="12"/>
      <c r="D692" s="28"/>
      <c r="E692" s="28"/>
      <c r="F692" s="28">
        <f t="shared" si="155"/>
        <v>0</v>
      </c>
      <c r="G692" s="10"/>
      <c r="H692" s="15"/>
      <c r="I692" s="10">
        <f t="shared" si="156"/>
        <v>0</v>
      </c>
    </row>
    <row r="693" spans="1:13">
      <c r="A693" s="30" t="s">
        <v>24</v>
      </c>
      <c r="B693" s="11"/>
      <c r="C693" s="12"/>
      <c r="D693" s="28"/>
      <c r="E693" s="28"/>
      <c r="F693" s="28">
        <f t="shared" si="155"/>
        <v>0</v>
      </c>
      <c r="G693" s="10"/>
      <c r="H693" s="15"/>
      <c r="I693" s="10">
        <f t="shared" si="156"/>
        <v>0</v>
      </c>
    </row>
    <row r="694" spans="1:13">
      <c r="A694" s="31" t="s">
        <v>25</v>
      </c>
      <c r="B694" s="11"/>
      <c r="C694" s="12"/>
      <c r="D694" s="28"/>
      <c r="E694" s="28"/>
      <c r="F694" s="28">
        <f t="shared" si="155"/>
        <v>0</v>
      </c>
      <c r="G694" s="10"/>
      <c r="H694" s="15"/>
      <c r="I694" s="10">
        <f t="shared" si="156"/>
        <v>0</v>
      </c>
    </row>
    <row r="695" spans="1:13">
      <c r="A695" s="31" t="s">
        <v>25</v>
      </c>
      <c r="B695" s="11"/>
      <c r="C695" s="12"/>
      <c r="D695" s="28"/>
      <c r="E695" s="28"/>
      <c r="F695" s="28">
        <f t="shared" si="155"/>
        <v>0</v>
      </c>
      <c r="G695" s="10"/>
      <c r="H695" s="15"/>
      <c r="I695" s="10">
        <f t="shared" si="156"/>
        <v>0</v>
      </c>
    </row>
    <row r="696" spans="1:13">
      <c r="A696" s="31" t="s">
        <v>25</v>
      </c>
      <c r="B696" s="11"/>
      <c r="C696" s="12"/>
      <c r="D696" s="28"/>
      <c r="E696" s="28"/>
      <c r="F696" s="28">
        <f t="shared" si="155"/>
        <v>0</v>
      </c>
      <c r="G696" s="10"/>
      <c r="H696" s="15"/>
      <c r="I696" s="10">
        <f t="shared" si="156"/>
        <v>0</v>
      </c>
    </row>
    <row r="697" spans="1:13">
      <c r="A697" s="31" t="s">
        <v>39</v>
      </c>
      <c r="B697" s="11"/>
      <c r="C697" s="12"/>
      <c r="D697" s="28"/>
      <c r="E697" s="28"/>
      <c r="F697" s="28"/>
      <c r="G697" s="10"/>
      <c r="H697" s="15"/>
      <c r="I697" s="10">
        <f t="shared" ref="I697:I699" si="157">SUM(G697*H697)</f>
        <v>0</v>
      </c>
    </row>
    <row r="698" spans="1:13">
      <c r="A698" s="31" t="s">
        <v>39</v>
      </c>
      <c r="B698" s="11"/>
      <c r="C698" s="12"/>
      <c r="D698" s="28"/>
      <c r="E698" s="28"/>
      <c r="F698" s="28"/>
      <c r="G698" s="10"/>
      <c r="H698" s="15"/>
      <c r="I698" s="10">
        <f t="shared" si="157"/>
        <v>0</v>
      </c>
    </row>
    <row r="699" spans="1:13">
      <c r="A699" s="31" t="s">
        <v>39</v>
      </c>
      <c r="B699" s="11"/>
      <c r="C699" s="12"/>
      <c r="D699" s="28"/>
      <c r="E699" s="28"/>
      <c r="F699" s="28"/>
      <c r="G699" s="10"/>
      <c r="H699" s="15"/>
      <c r="I699" s="10">
        <f t="shared" si="157"/>
        <v>0</v>
      </c>
    </row>
    <row r="700" spans="1:13">
      <c r="A700" s="32" t="s">
        <v>28</v>
      </c>
      <c r="B700" s="11" t="s">
        <v>1222</v>
      </c>
      <c r="C700" s="12"/>
      <c r="D700" s="28"/>
      <c r="E700" s="28"/>
      <c r="F700" s="28"/>
      <c r="G700" s="10">
        <v>5</v>
      </c>
      <c r="H700" s="15">
        <v>70</v>
      </c>
      <c r="I700" s="10">
        <f t="shared" ref="I700:I718" si="158">SUM(G700*H700)</f>
        <v>350</v>
      </c>
    </row>
    <row r="701" spans="1:13">
      <c r="A701" s="32" t="s">
        <v>28</v>
      </c>
      <c r="B701" s="11"/>
      <c r="C701" s="12"/>
      <c r="D701" s="28"/>
      <c r="E701" s="28"/>
      <c r="F701" s="28"/>
      <c r="G701" s="10"/>
      <c r="H701" s="15"/>
      <c r="I701" s="10">
        <f t="shared" si="158"/>
        <v>0</v>
      </c>
    </row>
    <row r="702" spans="1:13">
      <c r="A702" s="32" t="s">
        <v>28</v>
      </c>
      <c r="B702" s="11"/>
      <c r="C702" s="12"/>
      <c r="D702" s="28"/>
      <c r="E702" s="28"/>
      <c r="F702" s="28"/>
      <c r="G702" s="10"/>
      <c r="H702" s="15"/>
      <c r="I702" s="10">
        <f t="shared" si="158"/>
        <v>0</v>
      </c>
    </row>
    <row r="703" spans="1:13">
      <c r="A703" t="s">
        <v>26</v>
      </c>
      <c r="B703" s="11"/>
      <c r="C703" s="12"/>
      <c r="D703" s="28"/>
      <c r="E703" s="28"/>
      <c r="F703" s="28"/>
      <c r="G703" s="33">
        <v>0.1</v>
      </c>
      <c r="H703" s="15">
        <f>SUM(I700:I702)</f>
        <v>350</v>
      </c>
      <c r="I703" s="10">
        <f t="shared" si="158"/>
        <v>35</v>
      </c>
    </row>
    <row r="704" spans="1:13">
      <c r="B704" s="11" t="s">
        <v>27</v>
      </c>
      <c r="C704" s="12"/>
      <c r="D704" s="28"/>
      <c r="E704" s="28"/>
      <c r="F704" s="28"/>
      <c r="G704" s="10"/>
      <c r="H704" s="15"/>
      <c r="I704" s="10">
        <f t="shared" si="158"/>
        <v>0</v>
      </c>
    </row>
    <row r="705" spans="2:13">
      <c r="B705" s="11" t="s">
        <v>13</v>
      </c>
      <c r="C705" s="12" t="s">
        <v>14</v>
      </c>
      <c r="D705" s="28" t="s">
        <v>29</v>
      </c>
      <c r="E705" s="28"/>
      <c r="F705" s="28">
        <f>SUM(G691:G693)</f>
        <v>0</v>
      </c>
      <c r="G705" s="34">
        <f>SUM(F705)/20</f>
        <v>0</v>
      </c>
      <c r="H705" s="23"/>
      <c r="I705" s="10">
        <f t="shared" si="158"/>
        <v>0</v>
      </c>
    </row>
    <row r="706" spans="2:13">
      <c r="B706" s="11" t="s">
        <v>13</v>
      </c>
      <c r="C706" s="12" t="s">
        <v>14</v>
      </c>
      <c r="D706" s="28" t="s">
        <v>30</v>
      </c>
      <c r="E706" s="28"/>
      <c r="F706" s="28">
        <f>SUM(G694:G696)</f>
        <v>0</v>
      </c>
      <c r="G706" s="34">
        <f>SUM(F706)/10</f>
        <v>0</v>
      </c>
      <c r="H706" s="23"/>
      <c r="I706" s="10">
        <f t="shared" si="158"/>
        <v>0</v>
      </c>
    </row>
    <row r="707" spans="2:13">
      <c r="B707" s="11" t="s">
        <v>13</v>
      </c>
      <c r="C707" s="12" t="s">
        <v>14</v>
      </c>
      <c r="D707" s="28" t="s">
        <v>60</v>
      </c>
      <c r="E707" s="28"/>
      <c r="F707" s="72"/>
      <c r="G707" s="34">
        <f>SUM(F707)*0.25</f>
        <v>0</v>
      </c>
      <c r="H707" s="23"/>
      <c r="I707" s="10">
        <f t="shared" si="158"/>
        <v>0</v>
      </c>
    </row>
    <row r="708" spans="2:13">
      <c r="B708" s="11" t="s">
        <v>13</v>
      </c>
      <c r="C708" s="12" t="s">
        <v>14</v>
      </c>
      <c r="D708" s="28"/>
      <c r="E708" s="28"/>
      <c r="F708" s="28"/>
      <c r="G708" s="34"/>
      <c r="H708" s="23"/>
      <c r="I708" s="10">
        <f t="shared" si="158"/>
        <v>0</v>
      </c>
    </row>
    <row r="709" spans="2:13">
      <c r="B709" s="11" t="s">
        <v>13</v>
      </c>
      <c r="C709" s="12" t="s">
        <v>15</v>
      </c>
      <c r="D709" s="28"/>
      <c r="E709" s="28"/>
      <c r="F709" s="28"/>
      <c r="G709" s="34"/>
      <c r="H709" s="23"/>
      <c r="I709" s="10">
        <f t="shared" si="158"/>
        <v>0</v>
      </c>
    </row>
    <row r="710" spans="2:13">
      <c r="B710" s="11" t="s">
        <v>13</v>
      </c>
      <c r="C710" s="12" t="s">
        <v>15</v>
      </c>
      <c r="D710" s="28"/>
      <c r="E710" s="28"/>
      <c r="F710" s="28"/>
      <c r="G710" s="34"/>
      <c r="H710" s="23"/>
      <c r="I710" s="10">
        <f t="shared" si="158"/>
        <v>0</v>
      </c>
    </row>
    <row r="711" spans="2:13">
      <c r="B711" s="11" t="s">
        <v>13</v>
      </c>
      <c r="C711" s="12" t="s">
        <v>15</v>
      </c>
      <c r="D711" s="28"/>
      <c r="E711" s="28"/>
      <c r="F711" s="28"/>
      <c r="G711" s="34"/>
      <c r="H711" s="23"/>
      <c r="I711" s="10">
        <f t="shared" si="158"/>
        <v>0</v>
      </c>
    </row>
    <row r="712" spans="2:13">
      <c r="B712" s="11" t="s">
        <v>13</v>
      </c>
      <c r="C712" s="12" t="s">
        <v>16</v>
      </c>
      <c r="D712" s="28"/>
      <c r="E712" s="28"/>
      <c r="F712" s="28"/>
      <c r="G712" s="34"/>
      <c r="H712" s="23"/>
      <c r="I712" s="10">
        <f t="shared" si="158"/>
        <v>0</v>
      </c>
    </row>
    <row r="713" spans="2:13">
      <c r="B713" s="11" t="s">
        <v>13</v>
      </c>
      <c r="C713" s="12" t="s">
        <v>16</v>
      </c>
      <c r="D713" s="28"/>
      <c r="E713" s="28"/>
      <c r="F713" s="28"/>
      <c r="G713" s="34"/>
      <c r="H713" s="23"/>
      <c r="I713" s="10">
        <f t="shared" si="158"/>
        <v>0</v>
      </c>
    </row>
    <row r="714" spans="2:13">
      <c r="B714" s="11" t="s">
        <v>21</v>
      </c>
      <c r="C714" s="12" t="s">
        <v>14</v>
      </c>
      <c r="D714" s="28"/>
      <c r="E714" s="28"/>
      <c r="F714" s="28"/>
      <c r="G714" s="22">
        <f>SUM(G705:G708)</f>
        <v>0</v>
      </c>
      <c r="H714" s="15">
        <v>37.42</v>
      </c>
      <c r="I714" s="10">
        <f t="shared" si="158"/>
        <v>0</v>
      </c>
      <c r="K714" s="5">
        <f>SUM(G714)*I689</f>
        <v>0</v>
      </c>
    </row>
    <row r="715" spans="2:13">
      <c r="B715" s="11" t="s">
        <v>21</v>
      </c>
      <c r="C715" s="12" t="s">
        <v>15</v>
      </c>
      <c r="D715" s="28"/>
      <c r="E715" s="28"/>
      <c r="F715" s="28"/>
      <c r="G715" s="22">
        <f>SUM(G709:G711)</f>
        <v>0</v>
      </c>
      <c r="H715" s="15">
        <v>37.42</v>
      </c>
      <c r="I715" s="10">
        <f t="shared" si="158"/>
        <v>0</v>
      </c>
      <c r="L715" s="5">
        <f>SUM(G715)*I689</f>
        <v>0</v>
      </c>
    </row>
    <row r="716" spans="2:13">
      <c r="B716" s="11" t="s">
        <v>21</v>
      </c>
      <c r="C716" s="12" t="s">
        <v>16</v>
      </c>
      <c r="D716" s="28"/>
      <c r="E716" s="28"/>
      <c r="F716" s="28"/>
      <c r="G716" s="22">
        <f>SUM(G712:G713)</f>
        <v>0</v>
      </c>
      <c r="H716" s="15">
        <v>37.42</v>
      </c>
      <c r="I716" s="10">
        <f t="shared" si="158"/>
        <v>0</v>
      </c>
      <c r="M716" s="5">
        <f>SUM(G716)*I689</f>
        <v>0</v>
      </c>
    </row>
    <row r="717" spans="2:13">
      <c r="B717" s="11" t="s">
        <v>13</v>
      </c>
      <c r="C717" s="12" t="s">
        <v>17</v>
      </c>
      <c r="D717" s="28"/>
      <c r="E717" s="28"/>
      <c r="F717" s="28"/>
      <c r="G717" s="34"/>
      <c r="H717" s="15">
        <v>37.42</v>
      </c>
      <c r="I717" s="10">
        <f t="shared" si="158"/>
        <v>0</v>
      </c>
      <c r="L717" s="5">
        <f>SUM(G717)*I689</f>
        <v>0</v>
      </c>
    </row>
    <row r="718" spans="2:13">
      <c r="B718" s="11" t="s">
        <v>12</v>
      </c>
      <c r="C718" s="12"/>
      <c r="D718" s="28"/>
      <c r="E718" s="28"/>
      <c r="F718" s="28"/>
      <c r="G718" s="10"/>
      <c r="H718" s="15">
        <v>37.42</v>
      </c>
      <c r="I718" s="10">
        <f t="shared" si="158"/>
        <v>0</v>
      </c>
    </row>
    <row r="719" spans="2:13">
      <c r="B719" s="11" t="s">
        <v>11</v>
      </c>
      <c r="C719" s="12"/>
      <c r="D719" s="28"/>
      <c r="E719" s="28"/>
      <c r="F719" s="28"/>
      <c r="G719" s="10">
        <v>1</v>
      </c>
      <c r="H719" s="15">
        <f>SUM(I691:I718)*0.01</f>
        <v>3.85</v>
      </c>
      <c r="I719" s="10">
        <f>SUM(G719*H719)</f>
        <v>3.85</v>
      </c>
    </row>
    <row r="720" spans="2:13" s="2" customFormat="1">
      <c r="B720" s="8" t="s">
        <v>10</v>
      </c>
      <c r="D720" s="27"/>
      <c r="E720" s="27"/>
      <c r="F720" s="27"/>
      <c r="G720" s="6">
        <f>SUM(G714:G717)</f>
        <v>0</v>
      </c>
      <c r="H720" s="14"/>
      <c r="I720" s="6">
        <f>SUM(I691:I719)</f>
        <v>388.85</v>
      </c>
      <c r="J720" s="6">
        <f>SUM(I720)*I689</f>
        <v>1944.25</v>
      </c>
      <c r="K720" s="6">
        <f>SUM(K714:K719)</f>
        <v>0</v>
      </c>
      <c r="L720" s="6">
        <f t="shared" ref="L720" si="159">SUM(L714:L719)</f>
        <v>0</v>
      </c>
      <c r="M720" s="6">
        <f t="shared" ref="M720" si="160">SUM(M714:M719)</f>
        <v>0</v>
      </c>
    </row>
    <row r="721" spans="1:13" ht="15.6">
      <c r="A721" s="3" t="s">
        <v>9</v>
      </c>
      <c r="B721" s="70" t="str">
        <f>'JMS SHEDULE OF WORKS'!D24</f>
        <v>FF-15 Female WC mirror</v>
      </c>
      <c r="D721" s="26" t="str">
        <f>'JMS SHEDULE OF WORKS'!F24</f>
        <v>796mm X 1075mm</v>
      </c>
      <c r="F721" s="71" t="str">
        <f>'JMS SHEDULE OF WORKS'!J24</f>
        <v>WC-04</v>
      </c>
      <c r="H721" s="13" t="s">
        <v>22</v>
      </c>
      <c r="I721" s="24">
        <f>'JMS SHEDULE OF WORKS'!G24</f>
        <v>5</v>
      </c>
    </row>
    <row r="722" spans="1:13" s="2" customFormat="1">
      <c r="A722" s="69" t="str">
        <f>'JMS SHEDULE OF WORKS'!A24</f>
        <v>6881/22</v>
      </c>
      <c r="B722" s="8" t="s">
        <v>3</v>
      </c>
      <c r="C722" s="2" t="s">
        <v>4</v>
      </c>
      <c r="D722" s="27" t="s">
        <v>5</v>
      </c>
      <c r="E722" s="27" t="s">
        <v>5</v>
      </c>
      <c r="F722" s="27" t="s">
        <v>23</v>
      </c>
      <c r="G722" s="6" t="s">
        <v>6</v>
      </c>
      <c r="H722" s="14" t="s">
        <v>7</v>
      </c>
      <c r="I722" s="6" t="s">
        <v>8</v>
      </c>
      <c r="J722" s="6"/>
      <c r="K722" s="6" t="s">
        <v>18</v>
      </c>
      <c r="L722" s="6" t="s">
        <v>19</v>
      </c>
      <c r="M722" s="6" t="s">
        <v>20</v>
      </c>
    </row>
    <row r="723" spans="1:13">
      <c r="A723" s="30" t="s">
        <v>24</v>
      </c>
      <c r="B723" s="11"/>
      <c r="C723" s="12"/>
      <c r="D723" s="28"/>
      <c r="E723" s="28"/>
      <c r="F723" s="28">
        <f t="shared" ref="F723:F728" si="161">SUM(D723*E723)</f>
        <v>0</v>
      </c>
      <c r="G723" s="10"/>
      <c r="H723" s="15"/>
      <c r="I723" s="10">
        <f t="shared" ref="I723:I728" si="162">SUM(F723*G723)*H723</f>
        <v>0</v>
      </c>
    </row>
    <row r="724" spans="1:13">
      <c r="A724" s="30" t="s">
        <v>24</v>
      </c>
      <c r="B724" s="11"/>
      <c r="C724" s="12"/>
      <c r="D724" s="28"/>
      <c r="E724" s="28"/>
      <c r="F724" s="28">
        <f t="shared" si="161"/>
        <v>0</v>
      </c>
      <c r="G724" s="10"/>
      <c r="H724" s="15"/>
      <c r="I724" s="10">
        <f t="shared" si="162"/>
        <v>0</v>
      </c>
    </row>
    <row r="725" spans="1:13">
      <c r="A725" s="30" t="s">
        <v>24</v>
      </c>
      <c r="B725" s="11"/>
      <c r="C725" s="12"/>
      <c r="D725" s="28"/>
      <c r="E725" s="28"/>
      <c r="F725" s="28">
        <f t="shared" si="161"/>
        <v>0</v>
      </c>
      <c r="G725" s="10"/>
      <c r="H725" s="15"/>
      <c r="I725" s="10">
        <f t="shared" si="162"/>
        <v>0</v>
      </c>
    </row>
    <row r="726" spans="1:13">
      <c r="A726" s="31" t="s">
        <v>25</v>
      </c>
      <c r="B726" s="11"/>
      <c r="C726" s="12"/>
      <c r="D726" s="28"/>
      <c r="E726" s="28"/>
      <c r="F726" s="28">
        <f t="shared" si="161"/>
        <v>0</v>
      </c>
      <c r="G726" s="10"/>
      <c r="H726" s="15"/>
      <c r="I726" s="10">
        <f t="shared" si="162"/>
        <v>0</v>
      </c>
    </row>
    <row r="727" spans="1:13">
      <c r="A727" s="31" t="s">
        <v>25</v>
      </c>
      <c r="B727" s="11"/>
      <c r="C727" s="12"/>
      <c r="D727" s="28"/>
      <c r="E727" s="28"/>
      <c r="F727" s="28">
        <f t="shared" si="161"/>
        <v>0</v>
      </c>
      <c r="G727" s="10"/>
      <c r="H727" s="15"/>
      <c r="I727" s="10">
        <f t="shared" si="162"/>
        <v>0</v>
      </c>
    </row>
    <row r="728" spans="1:13">
      <c r="A728" s="31" t="s">
        <v>25</v>
      </c>
      <c r="B728" s="11"/>
      <c r="C728" s="12"/>
      <c r="D728" s="28"/>
      <c r="E728" s="28"/>
      <c r="F728" s="28">
        <f t="shared" si="161"/>
        <v>0</v>
      </c>
      <c r="G728" s="10"/>
      <c r="H728" s="15"/>
      <c r="I728" s="10">
        <f t="shared" si="162"/>
        <v>0</v>
      </c>
    </row>
    <row r="729" spans="1:13">
      <c r="A729" s="31" t="s">
        <v>39</v>
      </c>
      <c r="B729" s="11"/>
      <c r="C729" s="12"/>
      <c r="D729" s="28"/>
      <c r="E729" s="28"/>
      <c r="F729" s="28"/>
      <c r="G729" s="10"/>
      <c r="H729" s="15"/>
      <c r="I729" s="10">
        <f t="shared" ref="I729:I731" si="163">SUM(G729*H729)</f>
        <v>0</v>
      </c>
    </row>
    <row r="730" spans="1:13">
      <c r="A730" s="31" t="s">
        <v>39</v>
      </c>
      <c r="B730" s="11"/>
      <c r="C730" s="12"/>
      <c r="D730" s="28"/>
      <c r="E730" s="28"/>
      <c r="F730" s="28"/>
      <c r="G730" s="10"/>
      <c r="H730" s="15"/>
      <c r="I730" s="10">
        <f t="shared" si="163"/>
        <v>0</v>
      </c>
    </row>
    <row r="731" spans="1:13">
      <c r="A731" s="31" t="s">
        <v>39</v>
      </c>
      <c r="B731" s="11"/>
      <c r="C731" s="12"/>
      <c r="D731" s="28"/>
      <c r="E731" s="28"/>
      <c r="F731" s="28"/>
      <c r="G731" s="10"/>
      <c r="H731" s="15"/>
      <c r="I731" s="10">
        <f t="shared" si="163"/>
        <v>0</v>
      </c>
    </row>
    <row r="732" spans="1:13">
      <c r="A732" s="32" t="s">
        <v>28</v>
      </c>
      <c r="B732" s="11" t="s">
        <v>1223</v>
      </c>
      <c r="C732" s="12"/>
      <c r="D732" s="28"/>
      <c r="E732" s="28"/>
      <c r="F732" s="28"/>
      <c r="G732" s="10">
        <v>1</v>
      </c>
      <c r="H732" s="15">
        <v>148.58000000000001</v>
      </c>
      <c r="I732" s="10">
        <f t="shared" ref="I732:I750" si="164">SUM(G732*H732)</f>
        <v>148.58000000000001</v>
      </c>
      <c r="J732" s="10" t="s">
        <v>1235</v>
      </c>
    </row>
    <row r="733" spans="1:13">
      <c r="A733" s="32" t="s">
        <v>28</v>
      </c>
      <c r="B733" s="11" t="s">
        <v>1214</v>
      </c>
      <c r="C733" s="12"/>
      <c r="D733" s="28"/>
      <c r="E733" s="28"/>
      <c r="F733" s="28"/>
      <c r="G733" s="10">
        <v>1</v>
      </c>
      <c r="H733" s="15">
        <v>635</v>
      </c>
      <c r="I733" s="10">
        <f t="shared" si="164"/>
        <v>635</v>
      </c>
    </row>
    <row r="734" spans="1:13">
      <c r="A734" s="32" t="s">
        <v>28</v>
      </c>
      <c r="B734" s="11"/>
      <c r="C734" s="12"/>
      <c r="D734" s="28"/>
      <c r="E734" s="28"/>
      <c r="F734" s="28"/>
      <c r="G734" s="10"/>
      <c r="H734" s="15"/>
      <c r="I734" s="10">
        <f t="shared" si="164"/>
        <v>0</v>
      </c>
    </row>
    <row r="735" spans="1:13">
      <c r="A735" t="s">
        <v>26</v>
      </c>
      <c r="B735" s="11"/>
      <c r="C735" s="12"/>
      <c r="D735" s="28"/>
      <c r="E735" s="28"/>
      <c r="F735" s="28"/>
      <c r="G735" s="33">
        <v>0.1</v>
      </c>
      <c r="H735" s="15">
        <f>SUM(I732:I734)</f>
        <v>783.58</v>
      </c>
      <c r="I735" s="10">
        <f t="shared" si="164"/>
        <v>78.358000000000004</v>
      </c>
    </row>
    <row r="736" spans="1:13">
      <c r="B736" s="11" t="s">
        <v>27</v>
      </c>
      <c r="C736" s="12"/>
      <c r="D736" s="28"/>
      <c r="E736" s="28"/>
      <c r="F736" s="28"/>
      <c r="G736" s="10"/>
      <c r="H736" s="15"/>
      <c r="I736" s="10">
        <f t="shared" si="164"/>
        <v>0</v>
      </c>
    </row>
    <row r="737" spans="2:13">
      <c r="B737" s="11" t="s">
        <v>13</v>
      </c>
      <c r="C737" s="12" t="s">
        <v>14</v>
      </c>
      <c r="D737" s="28" t="s">
        <v>29</v>
      </c>
      <c r="E737" s="28"/>
      <c r="F737" s="28">
        <f>SUM(G723:G725)</f>
        <v>0</v>
      </c>
      <c r="G737" s="34">
        <f>SUM(F737)/20</f>
        <v>0</v>
      </c>
      <c r="H737" s="23"/>
      <c r="I737" s="10">
        <f t="shared" si="164"/>
        <v>0</v>
      </c>
    </row>
    <row r="738" spans="2:13">
      <c r="B738" s="11" t="s">
        <v>13</v>
      </c>
      <c r="C738" s="12" t="s">
        <v>14</v>
      </c>
      <c r="D738" s="28" t="s">
        <v>30</v>
      </c>
      <c r="E738" s="28"/>
      <c r="F738" s="28">
        <f>SUM(G726:G728)</f>
        <v>0</v>
      </c>
      <c r="G738" s="34">
        <f>SUM(F738)/10</f>
        <v>0</v>
      </c>
      <c r="H738" s="23"/>
      <c r="I738" s="10">
        <f t="shared" si="164"/>
        <v>0</v>
      </c>
    </row>
    <row r="739" spans="2:13">
      <c r="B739" s="11" t="s">
        <v>13</v>
      </c>
      <c r="C739" s="12" t="s">
        <v>14</v>
      </c>
      <c r="D739" s="28" t="s">
        <v>60</v>
      </c>
      <c r="E739" s="28"/>
      <c r="F739" s="72"/>
      <c r="G739" s="34">
        <f>SUM(F739)*0.25</f>
        <v>0</v>
      </c>
      <c r="H739" s="23"/>
      <c r="I739" s="10">
        <f t="shared" si="164"/>
        <v>0</v>
      </c>
    </row>
    <row r="740" spans="2:13">
      <c r="B740" s="11" t="s">
        <v>13</v>
      </c>
      <c r="C740" s="12" t="s">
        <v>14</v>
      </c>
      <c r="D740" s="28"/>
      <c r="E740" s="28"/>
      <c r="F740" s="28"/>
      <c r="G740" s="34"/>
      <c r="H740" s="23"/>
      <c r="I740" s="10">
        <f t="shared" si="164"/>
        <v>0</v>
      </c>
    </row>
    <row r="741" spans="2:13">
      <c r="B741" s="11" t="s">
        <v>13</v>
      </c>
      <c r="C741" s="12" t="s">
        <v>15</v>
      </c>
      <c r="D741" s="28"/>
      <c r="E741" s="28"/>
      <c r="F741" s="28"/>
      <c r="G741" s="34"/>
      <c r="H741" s="23"/>
      <c r="I741" s="10">
        <f t="shared" si="164"/>
        <v>0</v>
      </c>
    </row>
    <row r="742" spans="2:13">
      <c r="B742" s="11" t="s">
        <v>13</v>
      </c>
      <c r="C742" s="12" t="s">
        <v>15</v>
      </c>
      <c r="D742" s="28"/>
      <c r="E742" s="28"/>
      <c r="F742" s="28"/>
      <c r="G742" s="34"/>
      <c r="H742" s="23"/>
      <c r="I742" s="10">
        <f t="shared" si="164"/>
        <v>0</v>
      </c>
    </row>
    <row r="743" spans="2:13">
      <c r="B743" s="11" t="s">
        <v>13</v>
      </c>
      <c r="C743" s="12" t="s">
        <v>15</v>
      </c>
      <c r="D743" s="28"/>
      <c r="E743" s="28"/>
      <c r="F743" s="28"/>
      <c r="G743" s="34"/>
      <c r="H743" s="23"/>
      <c r="I743" s="10">
        <f t="shared" si="164"/>
        <v>0</v>
      </c>
    </row>
    <row r="744" spans="2:13">
      <c r="B744" s="11" t="s">
        <v>13</v>
      </c>
      <c r="C744" s="12" t="s">
        <v>16</v>
      </c>
      <c r="D744" s="28"/>
      <c r="E744" s="28"/>
      <c r="F744" s="28"/>
      <c r="G744" s="34"/>
      <c r="H744" s="23"/>
      <c r="I744" s="10">
        <f t="shared" si="164"/>
        <v>0</v>
      </c>
    </row>
    <row r="745" spans="2:13">
      <c r="B745" s="11" t="s">
        <v>13</v>
      </c>
      <c r="C745" s="12" t="s">
        <v>16</v>
      </c>
      <c r="D745" s="28"/>
      <c r="E745" s="28"/>
      <c r="F745" s="28"/>
      <c r="G745" s="34"/>
      <c r="H745" s="23"/>
      <c r="I745" s="10">
        <f t="shared" si="164"/>
        <v>0</v>
      </c>
    </row>
    <row r="746" spans="2:13">
      <c r="B746" s="11" t="s">
        <v>21</v>
      </c>
      <c r="C746" s="12" t="s">
        <v>14</v>
      </c>
      <c r="D746" s="28"/>
      <c r="E746" s="28"/>
      <c r="F746" s="28"/>
      <c r="G746" s="22">
        <f>SUM(G737:G740)</f>
        <v>0</v>
      </c>
      <c r="H746" s="15">
        <v>37.42</v>
      </c>
      <c r="I746" s="10">
        <f t="shared" si="164"/>
        <v>0</v>
      </c>
      <c r="K746" s="5">
        <f>SUM(G746)*I721</f>
        <v>0</v>
      </c>
    </row>
    <row r="747" spans="2:13">
      <c r="B747" s="11" t="s">
        <v>21</v>
      </c>
      <c r="C747" s="12" t="s">
        <v>15</v>
      </c>
      <c r="D747" s="28"/>
      <c r="E747" s="28"/>
      <c r="F747" s="28"/>
      <c r="G747" s="22">
        <f>SUM(G741:G743)</f>
        <v>0</v>
      </c>
      <c r="H747" s="15">
        <v>37.42</v>
      </c>
      <c r="I747" s="10">
        <f t="shared" si="164"/>
        <v>0</v>
      </c>
      <c r="L747" s="5">
        <f>SUM(G747)*I721</f>
        <v>0</v>
      </c>
    </row>
    <row r="748" spans="2:13">
      <c r="B748" s="11" t="s">
        <v>21</v>
      </c>
      <c r="C748" s="12" t="s">
        <v>16</v>
      </c>
      <c r="D748" s="28"/>
      <c r="E748" s="28"/>
      <c r="F748" s="28"/>
      <c r="G748" s="22">
        <f>SUM(G744:G745)</f>
        <v>0</v>
      </c>
      <c r="H748" s="15">
        <v>37.42</v>
      </c>
      <c r="I748" s="10">
        <f t="shared" si="164"/>
        <v>0</v>
      </c>
      <c r="M748" s="5">
        <f>SUM(G748)*I721</f>
        <v>0</v>
      </c>
    </row>
    <row r="749" spans="2:13">
      <c r="B749" s="11" t="s">
        <v>13</v>
      </c>
      <c r="C749" s="12" t="s">
        <v>17</v>
      </c>
      <c r="D749" s="28"/>
      <c r="E749" s="28"/>
      <c r="F749" s="28"/>
      <c r="G749" s="34"/>
      <c r="H749" s="15">
        <v>37.42</v>
      </c>
      <c r="I749" s="10">
        <f t="shared" si="164"/>
        <v>0</v>
      </c>
      <c r="L749" s="5">
        <f>SUM(G749)*I721</f>
        <v>0</v>
      </c>
    </row>
    <row r="750" spans="2:13">
      <c r="B750" s="11" t="s">
        <v>12</v>
      </c>
      <c r="C750" s="12"/>
      <c r="D750" s="28"/>
      <c r="E750" s="28"/>
      <c r="F750" s="28"/>
      <c r="G750" s="10"/>
      <c r="H750" s="15">
        <v>37.42</v>
      </c>
      <c r="I750" s="10">
        <f t="shared" si="164"/>
        <v>0</v>
      </c>
    </row>
    <row r="751" spans="2:13">
      <c r="B751" s="11" t="s">
        <v>11</v>
      </c>
      <c r="C751" s="12"/>
      <c r="D751" s="28"/>
      <c r="E751" s="28"/>
      <c r="F751" s="28"/>
      <c r="G751" s="10">
        <v>1</v>
      </c>
      <c r="H751" s="15">
        <f>SUM(I723:I750)*0.01</f>
        <v>8.6193800000000014</v>
      </c>
      <c r="I751" s="10">
        <f>SUM(G751*H751)</f>
        <v>8.6193800000000014</v>
      </c>
    </row>
    <row r="752" spans="2:13" s="2" customFormat="1">
      <c r="B752" s="8" t="s">
        <v>10</v>
      </c>
      <c r="D752" s="27"/>
      <c r="E752" s="27"/>
      <c r="F752" s="27"/>
      <c r="G752" s="6">
        <f>SUM(G746:G749)</f>
        <v>0</v>
      </c>
      <c r="H752" s="14"/>
      <c r="I752" s="6">
        <f>SUM(I723:I751)</f>
        <v>870.55738000000008</v>
      </c>
      <c r="J752" s="6">
        <f>SUM(I752)*I721</f>
        <v>4352.7869000000001</v>
      </c>
      <c r="K752" s="6">
        <f>SUM(K746:K751)</f>
        <v>0</v>
      </c>
      <c r="L752" s="6">
        <f t="shared" ref="L752" si="165">SUM(L746:L751)</f>
        <v>0</v>
      </c>
      <c r="M752" s="6">
        <f t="shared" ref="M752" si="166">SUM(M746:M751)</f>
        <v>0</v>
      </c>
    </row>
    <row r="753" spans="1:13" ht="15.6">
      <c r="A753" s="3" t="s">
        <v>9</v>
      </c>
      <c r="B753" s="70" t="str">
        <f>'JMS SHEDULE OF WORKS'!D25</f>
        <v>E/O fluted glass</v>
      </c>
      <c r="D753" s="26">
        <f>'JMS SHEDULE OF WORKS'!F25</f>
        <v>0</v>
      </c>
      <c r="F753" s="71" t="str">
        <f>'JMS SHEDULE OF WORKS'!J25</f>
        <v>WC-04</v>
      </c>
      <c r="H753" s="13" t="s">
        <v>22</v>
      </c>
      <c r="I753" s="24">
        <f>'JMS SHEDULE OF WORKS'!G25</f>
        <v>5</v>
      </c>
    </row>
    <row r="754" spans="1:13" s="2" customFormat="1">
      <c r="A754" s="69" t="str">
        <f>'JMS SHEDULE OF WORKS'!A25</f>
        <v>6881/23</v>
      </c>
      <c r="B754" s="8" t="s">
        <v>3</v>
      </c>
      <c r="C754" s="2" t="s">
        <v>4</v>
      </c>
      <c r="D754" s="27" t="s">
        <v>5</v>
      </c>
      <c r="E754" s="27" t="s">
        <v>5</v>
      </c>
      <c r="F754" s="27" t="s">
        <v>23</v>
      </c>
      <c r="G754" s="6" t="s">
        <v>6</v>
      </c>
      <c r="H754" s="14" t="s">
        <v>7</v>
      </c>
      <c r="I754" s="6" t="s">
        <v>8</v>
      </c>
      <c r="J754" s="6"/>
      <c r="K754" s="6" t="s">
        <v>18</v>
      </c>
      <c r="L754" s="6" t="s">
        <v>19</v>
      </c>
      <c r="M754" s="6" t="s">
        <v>20</v>
      </c>
    </row>
    <row r="755" spans="1:13">
      <c r="A755" s="30" t="s">
        <v>24</v>
      </c>
      <c r="B755" s="11"/>
      <c r="C755" s="12"/>
      <c r="D755" s="28"/>
      <c r="E755" s="28"/>
      <c r="F755" s="28">
        <f t="shared" ref="F755:F760" si="167">SUM(D755*E755)</f>
        <v>0</v>
      </c>
      <c r="G755" s="10"/>
      <c r="H755" s="15"/>
      <c r="I755" s="10">
        <f t="shared" ref="I755:I760" si="168">SUM(F755*G755)*H755</f>
        <v>0</v>
      </c>
    </row>
    <row r="756" spans="1:13">
      <c r="A756" s="30" t="s">
        <v>24</v>
      </c>
      <c r="B756" s="11"/>
      <c r="C756" s="12"/>
      <c r="D756" s="28"/>
      <c r="E756" s="28"/>
      <c r="F756" s="28">
        <f t="shared" si="167"/>
        <v>0</v>
      </c>
      <c r="G756" s="10"/>
      <c r="H756" s="15"/>
      <c r="I756" s="10">
        <f t="shared" si="168"/>
        <v>0</v>
      </c>
    </row>
    <row r="757" spans="1:13">
      <c r="A757" s="30" t="s">
        <v>24</v>
      </c>
      <c r="B757" s="11"/>
      <c r="C757" s="12"/>
      <c r="D757" s="28"/>
      <c r="E757" s="28"/>
      <c r="F757" s="28">
        <f t="shared" si="167"/>
        <v>0</v>
      </c>
      <c r="G757" s="10"/>
      <c r="H757" s="15"/>
      <c r="I757" s="10">
        <f t="shared" si="168"/>
        <v>0</v>
      </c>
    </row>
    <row r="758" spans="1:13">
      <c r="A758" s="31" t="s">
        <v>25</v>
      </c>
      <c r="B758" s="11"/>
      <c r="C758" s="12"/>
      <c r="D758" s="28"/>
      <c r="E758" s="28"/>
      <c r="F758" s="28">
        <f t="shared" si="167"/>
        <v>0</v>
      </c>
      <c r="G758" s="10"/>
      <c r="H758" s="15"/>
      <c r="I758" s="10">
        <f t="shared" si="168"/>
        <v>0</v>
      </c>
    </row>
    <row r="759" spans="1:13">
      <c r="A759" s="31" t="s">
        <v>25</v>
      </c>
      <c r="B759" s="11"/>
      <c r="C759" s="12"/>
      <c r="D759" s="28"/>
      <c r="E759" s="28"/>
      <c r="F759" s="28">
        <f t="shared" si="167"/>
        <v>0</v>
      </c>
      <c r="G759" s="10"/>
      <c r="H759" s="15"/>
      <c r="I759" s="10">
        <f t="shared" si="168"/>
        <v>0</v>
      </c>
    </row>
    <row r="760" spans="1:13">
      <c r="A760" s="31" t="s">
        <v>25</v>
      </c>
      <c r="B760" s="11"/>
      <c r="C760" s="12"/>
      <c r="D760" s="28"/>
      <c r="E760" s="28"/>
      <c r="F760" s="28">
        <f t="shared" si="167"/>
        <v>0</v>
      </c>
      <c r="G760" s="10"/>
      <c r="H760" s="15"/>
      <c r="I760" s="10">
        <f t="shared" si="168"/>
        <v>0</v>
      </c>
    </row>
    <row r="761" spans="1:13">
      <c r="A761" s="31" t="s">
        <v>39</v>
      </c>
      <c r="B761" s="11"/>
      <c r="C761" s="12"/>
      <c r="D761" s="28"/>
      <c r="E761" s="28"/>
      <c r="F761" s="28"/>
      <c r="G761" s="10"/>
      <c r="H761" s="15"/>
      <c r="I761" s="10">
        <f t="shared" ref="I761:I763" si="169">SUM(G761*H761)</f>
        <v>0</v>
      </c>
    </row>
    <row r="762" spans="1:13">
      <c r="A762" s="31" t="s">
        <v>39</v>
      </c>
      <c r="B762" s="11"/>
      <c r="C762" s="12"/>
      <c r="D762" s="28"/>
      <c r="E762" s="28"/>
      <c r="F762" s="28"/>
      <c r="G762" s="10"/>
      <c r="H762" s="15"/>
      <c r="I762" s="10">
        <f t="shared" si="169"/>
        <v>0</v>
      </c>
    </row>
    <row r="763" spans="1:13">
      <c r="A763" s="31" t="s">
        <v>39</v>
      </c>
      <c r="B763" s="11"/>
      <c r="C763" s="12"/>
      <c r="D763" s="28"/>
      <c r="E763" s="28"/>
      <c r="F763" s="28"/>
      <c r="G763" s="10"/>
      <c r="H763" s="15"/>
      <c r="I763" s="10">
        <f t="shared" si="169"/>
        <v>0</v>
      </c>
    </row>
    <row r="764" spans="1:13">
      <c r="A764" s="32" t="s">
        <v>28</v>
      </c>
      <c r="B764" s="11"/>
      <c r="C764" s="12"/>
      <c r="D764" s="28"/>
      <c r="E764" s="28"/>
      <c r="F764" s="28"/>
      <c r="G764" s="10"/>
      <c r="H764" s="15"/>
      <c r="I764" s="10">
        <f t="shared" ref="I764:I782" si="170">SUM(G764*H764)</f>
        <v>0</v>
      </c>
    </row>
    <row r="765" spans="1:13">
      <c r="A765" s="32" t="s">
        <v>28</v>
      </c>
      <c r="B765" s="11"/>
      <c r="C765" s="12"/>
      <c r="D765" s="28"/>
      <c r="E765" s="28"/>
      <c r="F765" s="28"/>
      <c r="G765" s="10"/>
      <c r="H765" s="15"/>
      <c r="I765" s="10">
        <f t="shared" si="170"/>
        <v>0</v>
      </c>
    </row>
    <row r="766" spans="1:13">
      <c r="A766" s="32" t="s">
        <v>28</v>
      </c>
      <c r="B766" s="11"/>
      <c r="C766" s="12"/>
      <c r="D766" s="28"/>
      <c r="E766" s="28"/>
      <c r="F766" s="28"/>
      <c r="G766" s="10"/>
      <c r="H766" s="15"/>
      <c r="I766" s="10">
        <f t="shared" si="170"/>
        <v>0</v>
      </c>
    </row>
    <row r="767" spans="1:13">
      <c r="A767" t="s">
        <v>26</v>
      </c>
      <c r="B767" s="11"/>
      <c r="C767" s="12"/>
      <c r="D767" s="28"/>
      <c r="E767" s="28"/>
      <c r="F767" s="28"/>
      <c r="G767" s="33">
        <v>0.1</v>
      </c>
      <c r="H767" s="15">
        <f>SUM(I764:I766)</f>
        <v>0</v>
      </c>
      <c r="I767" s="10">
        <f t="shared" si="170"/>
        <v>0</v>
      </c>
    </row>
    <row r="768" spans="1:13">
      <c r="B768" s="11" t="s">
        <v>27</v>
      </c>
      <c r="C768" s="12"/>
      <c r="D768" s="28"/>
      <c r="E768" s="28"/>
      <c r="F768" s="28"/>
      <c r="G768" s="10"/>
      <c r="H768" s="15"/>
      <c r="I768" s="10">
        <f t="shared" si="170"/>
        <v>0</v>
      </c>
    </row>
    <row r="769" spans="2:13">
      <c r="B769" s="11" t="s">
        <v>13</v>
      </c>
      <c r="C769" s="12" t="s">
        <v>14</v>
      </c>
      <c r="D769" s="28" t="s">
        <v>29</v>
      </c>
      <c r="E769" s="28"/>
      <c r="F769" s="28">
        <f>SUM(G755:G757)</f>
        <v>0</v>
      </c>
      <c r="G769" s="34">
        <f>SUM(F769)/20</f>
        <v>0</v>
      </c>
      <c r="H769" s="23"/>
      <c r="I769" s="10">
        <f t="shared" si="170"/>
        <v>0</v>
      </c>
    </row>
    <row r="770" spans="2:13">
      <c r="B770" s="11" t="s">
        <v>13</v>
      </c>
      <c r="C770" s="12" t="s">
        <v>14</v>
      </c>
      <c r="D770" s="28" t="s">
        <v>30</v>
      </c>
      <c r="E770" s="28"/>
      <c r="F770" s="28">
        <f>SUM(G758:G760)</f>
        <v>0</v>
      </c>
      <c r="G770" s="34">
        <f>SUM(F770)/10</f>
        <v>0</v>
      </c>
      <c r="H770" s="23"/>
      <c r="I770" s="10">
        <f t="shared" si="170"/>
        <v>0</v>
      </c>
    </row>
    <row r="771" spans="2:13">
      <c r="B771" s="11" t="s">
        <v>13</v>
      </c>
      <c r="C771" s="12" t="s">
        <v>14</v>
      </c>
      <c r="D771" s="28" t="s">
        <v>60</v>
      </c>
      <c r="E771" s="28"/>
      <c r="F771" s="72"/>
      <c r="G771" s="34">
        <f>SUM(F771)*0.25</f>
        <v>0</v>
      </c>
      <c r="H771" s="23"/>
      <c r="I771" s="10">
        <f t="shared" si="170"/>
        <v>0</v>
      </c>
    </row>
    <row r="772" spans="2:13">
      <c r="B772" s="11" t="s">
        <v>13</v>
      </c>
      <c r="C772" s="12" t="s">
        <v>14</v>
      </c>
      <c r="D772" s="28"/>
      <c r="E772" s="28"/>
      <c r="F772" s="28"/>
      <c r="G772" s="34"/>
      <c r="H772" s="23"/>
      <c r="I772" s="10">
        <f t="shared" si="170"/>
        <v>0</v>
      </c>
    </row>
    <row r="773" spans="2:13">
      <c r="B773" s="11" t="s">
        <v>13</v>
      </c>
      <c r="C773" s="12" t="s">
        <v>15</v>
      </c>
      <c r="D773" s="28"/>
      <c r="E773" s="28"/>
      <c r="F773" s="28"/>
      <c r="G773" s="34"/>
      <c r="H773" s="23"/>
      <c r="I773" s="10">
        <f t="shared" si="170"/>
        <v>0</v>
      </c>
    </row>
    <row r="774" spans="2:13">
      <c r="B774" s="11" t="s">
        <v>13</v>
      </c>
      <c r="C774" s="12" t="s">
        <v>15</v>
      </c>
      <c r="D774" s="28"/>
      <c r="E774" s="28"/>
      <c r="F774" s="28"/>
      <c r="G774" s="34"/>
      <c r="H774" s="23"/>
      <c r="I774" s="10">
        <f t="shared" si="170"/>
        <v>0</v>
      </c>
    </row>
    <row r="775" spans="2:13">
      <c r="B775" s="11" t="s">
        <v>13</v>
      </c>
      <c r="C775" s="12" t="s">
        <v>15</v>
      </c>
      <c r="D775" s="28"/>
      <c r="E775" s="28"/>
      <c r="F775" s="28"/>
      <c r="G775" s="34"/>
      <c r="H775" s="23"/>
      <c r="I775" s="10">
        <f t="shared" si="170"/>
        <v>0</v>
      </c>
    </row>
    <row r="776" spans="2:13">
      <c r="B776" s="11" t="s">
        <v>13</v>
      </c>
      <c r="C776" s="12" t="s">
        <v>16</v>
      </c>
      <c r="D776" s="28"/>
      <c r="E776" s="28"/>
      <c r="F776" s="28"/>
      <c r="G776" s="34"/>
      <c r="H776" s="23"/>
      <c r="I776" s="10">
        <f t="shared" si="170"/>
        <v>0</v>
      </c>
    </row>
    <row r="777" spans="2:13">
      <c r="B777" s="11" t="s">
        <v>13</v>
      </c>
      <c r="C777" s="12" t="s">
        <v>16</v>
      </c>
      <c r="D777" s="28"/>
      <c r="E777" s="28"/>
      <c r="F777" s="28"/>
      <c r="G777" s="34"/>
      <c r="H777" s="23"/>
      <c r="I777" s="10">
        <f t="shared" si="170"/>
        <v>0</v>
      </c>
    </row>
    <row r="778" spans="2:13">
      <c r="B778" s="11" t="s">
        <v>21</v>
      </c>
      <c r="C778" s="12" t="s">
        <v>14</v>
      </c>
      <c r="D778" s="28"/>
      <c r="E778" s="28"/>
      <c r="F778" s="28"/>
      <c r="G778" s="22">
        <f>SUM(G769:G772)</f>
        <v>0</v>
      </c>
      <c r="H778" s="15">
        <v>37.42</v>
      </c>
      <c r="I778" s="10">
        <f t="shared" si="170"/>
        <v>0</v>
      </c>
      <c r="K778" s="5">
        <f>SUM(G778)*I753</f>
        <v>0</v>
      </c>
    </row>
    <row r="779" spans="2:13">
      <c r="B779" s="11" t="s">
        <v>21</v>
      </c>
      <c r="C779" s="12" t="s">
        <v>15</v>
      </c>
      <c r="D779" s="28"/>
      <c r="E779" s="28"/>
      <c r="F779" s="28"/>
      <c r="G779" s="22">
        <f>SUM(G773:G775)</f>
        <v>0</v>
      </c>
      <c r="H779" s="15">
        <v>37.42</v>
      </c>
      <c r="I779" s="10">
        <f t="shared" si="170"/>
        <v>0</v>
      </c>
      <c r="L779" s="5">
        <f>SUM(G779)*I753</f>
        <v>0</v>
      </c>
    </row>
    <row r="780" spans="2:13">
      <c r="B780" s="11" t="s">
        <v>21</v>
      </c>
      <c r="C780" s="12" t="s">
        <v>16</v>
      </c>
      <c r="D780" s="28"/>
      <c r="E780" s="28"/>
      <c r="F780" s="28"/>
      <c r="G780" s="22">
        <f>SUM(G776:G777)</f>
        <v>0</v>
      </c>
      <c r="H780" s="15">
        <v>37.42</v>
      </c>
      <c r="I780" s="10">
        <f t="shared" si="170"/>
        <v>0</v>
      </c>
      <c r="M780" s="5">
        <f>SUM(G780)*I753</f>
        <v>0</v>
      </c>
    </row>
    <row r="781" spans="2:13">
      <c r="B781" s="11" t="s">
        <v>13</v>
      </c>
      <c r="C781" s="12" t="s">
        <v>17</v>
      </c>
      <c r="D781" s="28"/>
      <c r="E781" s="28"/>
      <c r="F781" s="28"/>
      <c r="G781" s="34"/>
      <c r="H781" s="15">
        <v>37.42</v>
      </c>
      <c r="I781" s="10">
        <f t="shared" si="170"/>
        <v>0</v>
      </c>
      <c r="L781" s="5">
        <f>SUM(G781)*I753</f>
        <v>0</v>
      </c>
    </row>
    <row r="782" spans="2:13">
      <c r="B782" s="11" t="s">
        <v>12</v>
      </c>
      <c r="C782" s="12"/>
      <c r="D782" s="28"/>
      <c r="E782" s="28"/>
      <c r="F782" s="28"/>
      <c r="G782" s="10"/>
      <c r="H782" s="15">
        <v>37.42</v>
      </c>
      <c r="I782" s="10">
        <f t="shared" si="170"/>
        <v>0</v>
      </c>
    </row>
    <row r="783" spans="2:13">
      <c r="B783" s="11" t="s">
        <v>11</v>
      </c>
      <c r="C783" s="12"/>
      <c r="D783" s="28"/>
      <c r="E783" s="28"/>
      <c r="F783" s="28"/>
      <c r="G783" s="10">
        <v>1</v>
      </c>
      <c r="H783" s="15">
        <f>SUM(I755:I782)*0.01</f>
        <v>0</v>
      </c>
      <c r="I783" s="10">
        <f>SUM(G783*H783)</f>
        <v>0</v>
      </c>
    </row>
    <row r="784" spans="2:13" s="2" customFormat="1">
      <c r="B784" s="8" t="s">
        <v>10</v>
      </c>
      <c r="D784" s="27"/>
      <c r="E784" s="27"/>
      <c r="F784" s="27"/>
      <c r="G784" s="6">
        <f>SUM(G778:G781)</f>
        <v>0</v>
      </c>
      <c r="H784" s="14"/>
      <c r="I784" s="6">
        <f>SUM(I755:I783)</f>
        <v>0</v>
      </c>
      <c r="J784" s="6">
        <f>SUM(I784)*I753</f>
        <v>0</v>
      </c>
      <c r="K784" s="6">
        <f>SUM(K778:K783)</f>
        <v>0</v>
      </c>
      <c r="L784" s="6">
        <f t="shared" ref="L784" si="171">SUM(L778:L783)</f>
        <v>0</v>
      </c>
      <c r="M784" s="6">
        <f t="shared" ref="M784" si="172">SUM(M778:M783)</f>
        <v>0</v>
      </c>
    </row>
    <row r="785" spans="1:13" ht="15.6">
      <c r="A785" s="3" t="s">
        <v>9</v>
      </c>
      <c r="B785" s="70" t="str">
        <f>'JMS SHEDULE OF WORKS'!D26</f>
        <v>SA-11 Male vanity unit</v>
      </c>
      <c r="D785" s="26" t="str">
        <f>'JMS SHEDULE OF WORKS'!F26</f>
        <v>1590mm X 500mm X 400mm</v>
      </c>
      <c r="F785" s="71" t="str">
        <f>'JMS SHEDULE OF WORKS'!J26</f>
        <v>WC-11</v>
      </c>
      <c r="H785" s="13" t="s">
        <v>22</v>
      </c>
      <c r="I785" s="24">
        <f>'JMS SHEDULE OF WORKS'!G26</f>
        <v>1</v>
      </c>
    </row>
    <row r="786" spans="1:13" s="2" customFormat="1">
      <c r="A786" s="69" t="str">
        <f>'JMS SHEDULE OF WORKS'!A26</f>
        <v>6881/24</v>
      </c>
      <c r="B786" s="8" t="s">
        <v>3</v>
      </c>
      <c r="C786" s="2" t="s">
        <v>4</v>
      </c>
      <c r="D786" s="27" t="s">
        <v>5</v>
      </c>
      <c r="E786" s="27" t="s">
        <v>5</v>
      </c>
      <c r="F786" s="27" t="s">
        <v>23</v>
      </c>
      <c r="G786" s="6" t="s">
        <v>6</v>
      </c>
      <c r="H786" s="14" t="s">
        <v>7</v>
      </c>
      <c r="I786" s="6" t="s">
        <v>8</v>
      </c>
      <c r="J786" s="6"/>
      <c r="K786" s="6" t="s">
        <v>18</v>
      </c>
      <c r="L786" s="6" t="s">
        <v>19</v>
      </c>
      <c r="M786" s="6" t="s">
        <v>20</v>
      </c>
    </row>
    <row r="787" spans="1:13">
      <c r="A787" s="30" t="s">
        <v>24</v>
      </c>
      <c r="B787" s="11"/>
      <c r="C787" s="12"/>
      <c r="D787" s="28"/>
      <c r="E787" s="28"/>
      <c r="F787" s="28">
        <f t="shared" ref="F787:F792" si="173">SUM(D787*E787)</f>
        <v>0</v>
      </c>
      <c r="G787" s="10"/>
      <c r="H787" s="15"/>
      <c r="I787" s="10">
        <f t="shared" ref="I787:I792" si="174">SUM(F787*G787)*H787</f>
        <v>0</v>
      </c>
    </row>
    <row r="788" spans="1:13">
      <c r="A788" s="30" t="s">
        <v>24</v>
      </c>
      <c r="B788" s="11"/>
      <c r="C788" s="12"/>
      <c r="D788" s="28"/>
      <c r="E788" s="28"/>
      <c r="F788" s="28">
        <f t="shared" si="173"/>
        <v>0</v>
      </c>
      <c r="G788" s="10"/>
      <c r="H788" s="15"/>
      <c r="I788" s="10">
        <f t="shared" si="174"/>
        <v>0</v>
      </c>
    </row>
    <row r="789" spans="1:13">
      <c r="A789" s="30" t="s">
        <v>24</v>
      </c>
      <c r="B789" s="11"/>
      <c r="C789" s="12"/>
      <c r="D789" s="28"/>
      <c r="E789" s="28"/>
      <c r="F789" s="28">
        <f t="shared" si="173"/>
        <v>0</v>
      </c>
      <c r="G789" s="10"/>
      <c r="H789" s="15"/>
      <c r="I789" s="10">
        <f t="shared" si="174"/>
        <v>0</v>
      </c>
    </row>
    <row r="790" spans="1:13">
      <c r="A790" s="31" t="s">
        <v>25</v>
      </c>
      <c r="B790" s="11"/>
      <c r="C790" s="12"/>
      <c r="D790" s="28"/>
      <c r="E790" s="28"/>
      <c r="F790" s="28">
        <f t="shared" si="173"/>
        <v>0</v>
      </c>
      <c r="G790" s="10"/>
      <c r="H790" s="15"/>
      <c r="I790" s="10">
        <f t="shared" si="174"/>
        <v>0</v>
      </c>
    </row>
    <row r="791" spans="1:13">
      <c r="A791" s="31" t="s">
        <v>25</v>
      </c>
      <c r="B791" s="11"/>
      <c r="C791" s="12"/>
      <c r="D791" s="28"/>
      <c r="E791" s="28"/>
      <c r="F791" s="28">
        <f t="shared" si="173"/>
        <v>0</v>
      </c>
      <c r="G791" s="10"/>
      <c r="H791" s="15"/>
      <c r="I791" s="10">
        <f t="shared" si="174"/>
        <v>0</v>
      </c>
    </row>
    <row r="792" spans="1:13">
      <c r="A792" s="31" t="s">
        <v>25</v>
      </c>
      <c r="B792" s="11"/>
      <c r="C792" s="12"/>
      <c r="D792" s="28"/>
      <c r="E792" s="28"/>
      <c r="F792" s="28">
        <f t="shared" si="173"/>
        <v>0</v>
      </c>
      <c r="G792" s="10"/>
      <c r="H792" s="15"/>
      <c r="I792" s="10">
        <f t="shared" si="174"/>
        <v>0</v>
      </c>
    </row>
    <row r="793" spans="1:13">
      <c r="A793" s="31" t="s">
        <v>39</v>
      </c>
      <c r="B793" s="11"/>
      <c r="C793" s="12"/>
      <c r="D793" s="28"/>
      <c r="E793" s="28"/>
      <c r="F793" s="28"/>
      <c r="G793" s="10"/>
      <c r="H793" s="15"/>
      <c r="I793" s="10">
        <f t="shared" ref="I793:I795" si="175">SUM(G793*H793)</f>
        <v>0</v>
      </c>
    </row>
    <row r="794" spans="1:13">
      <c r="A794" s="31" t="s">
        <v>39</v>
      </c>
      <c r="B794" s="11"/>
      <c r="C794" s="12"/>
      <c r="D794" s="28"/>
      <c r="E794" s="28"/>
      <c r="F794" s="28"/>
      <c r="G794" s="10"/>
      <c r="H794" s="15"/>
      <c r="I794" s="10">
        <f t="shared" si="175"/>
        <v>0</v>
      </c>
    </row>
    <row r="795" spans="1:13">
      <c r="A795" s="31" t="s">
        <v>39</v>
      </c>
      <c r="B795" s="11"/>
      <c r="C795" s="12"/>
      <c r="D795" s="28"/>
      <c r="E795" s="28"/>
      <c r="F795" s="28"/>
      <c r="G795" s="10"/>
      <c r="H795" s="15"/>
      <c r="I795" s="10">
        <f t="shared" si="175"/>
        <v>0</v>
      </c>
    </row>
    <row r="796" spans="1:13">
      <c r="A796" s="32" t="s">
        <v>28</v>
      </c>
      <c r="B796" s="11" t="s">
        <v>1238</v>
      </c>
      <c r="C796" s="12"/>
      <c r="D796" s="28"/>
      <c r="E796" s="28"/>
      <c r="F796" s="28"/>
      <c r="G796" s="10">
        <v>1</v>
      </c>
      <c r="H796" s="15">
        <v>2950</v>
      </c>
      <c r="I796" s="10">
        <f t="shared" ref="I796:I815" si="176">SUM(G796*H796)</f>
        <v>2950</v>
      </c>
      <c r="J796" s="5" t="s">
        <v>1256</v>
      </c>
    </row>
    <row r="797" spans="1:13">
      <c r="A797" s="32" t="s">
        <v>28</v>
      </c>
      <c r="B797" s="11" t="s">
        <v>1239</v>
      </c>
      <c r="C797" s="12"/>
      <c r="D797" s="28"/>
      <c r="E797" s="28"/>
      <c r="F797" s="28"/>
      <c r="G797" s="10">
        <v>1</v>
      </c>
      <c r="H797" s="15">
        <v>1236</v>
      </c>
      <c r="I797" s="10">
        <f t="shared" si="176"/>
        <v>1236</v>
      </c>
      <c r="J797" s="10" t="s">
        <v>1242</v>
      </c>
    </row>
    <row r="798" spans="1:13">
      <c r="A798" s="32" t="s">
        <v>28</v>
      </c>
      <c r="B798" s="11" t="s">
        <v>1241</v>
      </c>
      <c r="C798" s="12"/>
      <c r="D798" s="28"/>
      <c r="E798" s="28"/>
      <c r="F798" s="28"/>
      <c r="G798" s="10">
        <v>1</v>
      </c>
      <c r="H798" s="15">
        <v>234</v>
      </c>
      <c r="I798" s="10">
        <f t="shared" ref="I798:I799" si="177">SUM(G798*H798)</f>
        <v>234</v>
      </c>
      <c r="J798" s="10" t="s">
        <v>1242</v>
      </c>
    </row>
    <row r="799" spans="1:13">
      <c r="A799" s="32" t="s">
        <v>28</v>
      </c>
      <c r="B799" s="11" t="s">
        <v>1244</v>
      </c>
      <c r="C799" s="12"/>
      <c r="D799" s="28"/>
      <c r="E799" s="28"/>
      <c r="F799" s="28"/>
      <c r="G799" s="10">
        <v>0.4</v>
      </c>
      <c r="H799" s="15">
        <f>SUM(I797:I798)</f>
        <v>1470</v>
      </c>
      <c r="I799" s="10">
        <f t="shared" si="177"/>
        <v>588</v>
      </c>
      <c r="J799" s="10" t="s">
        <v>1242</v>
      </c>
    </row>
    <row r="800" spans="1:13">
      <c r="A800" t="s">
        <v>26</v>
      </c>
      <c r="B800" s="11"/>
      <c r="C800" s="12"/>
      <c r="D800" s="28"/>
      <c r="E800" s="28"/>
      <c r="F800" s="28"/>
      <c r="G800" s="33">
        <v>0.1</v>
      </c>
      <c r="H800" s="15">
        <f>SUM(I796:I799)</f>
        <v>5008</v>
      </c>
      <c r="I800" s="10">
        <f t="shared" si="176"/>
        <v>500.8</v>
      </c>
    </row>
    <row r="801" spans="2:13">
      <c r="B801" s="11" t="s">
        <v>27</v>
      </c>
      <c r="C801" s="12"/>
      <c r="D801" s="28"/>
      <c r="E801" s="28"/>
      <c r="F801" s="28"/>
      <c r="G801" s="10"/>
      <c r="H801" s="15"/>
      <c r="I801" s="10">
        <f t="shared" si="176"/>
        <v>0</v>
      </c>
    </row>
    <row r="802" spans="2:13">
      <c r="B802" s="11" t="s">
        <v>13</v>
      </c>
      <c r="C802" s="12" t="s">
        <v>14</v>
      </c>
      <c r="D802" s="28" t="s">
        <v>29</v>
      </c>
      <c r="E802" s="28"/>
      <c r="F802" s="28">
        <f>SUM(G787:G789)</f>
        <v>0</v>
      </c>
      <c r="G802" s="34">
        <f>SUM(F802)/20</f>
        <v>0</v>
      </c>
      <c r="H802" s="23"/>
      <c r="I802" s="10">
        <f t="shared" si="176"/>
        <v>0</v>
      </c>
    </row>
    <row r="803" spans="2:13">
      <c r="B803" s="11" t="s">
        <v>13</v>
      </c>
      <c r="C803" s="12" t="s">
        <v>14</v>
      </c>
      <c r="D803" s="28" t="s">
        <v>30</v>
      </c>
      <c r="E803" s="28"/>
      <c r="F803" s="28">
        <f>SUM(G790:G792)</f>
        <v>0</v>
      </c>
      <c r="G803" s="34">
        <f>SUM(F803)/10</f>
        <v>0</v>
      </c>
      <c r="H803" s="23"/>
      <c r="I803" s="10">
        <f t="shared" si="176"/>
        <v>0</v>
      </c>
    </row>
    <row r="804" spans="2:13">
      <c r="B804" s="11" t="s">
        <v>13</v>
      </c>
      <c r="C804" s="12" t="s">
        <v>14</v>
      </c>
      <c r="D804" s="28" t="s">
        <v>60</v>
      </c>
      <c r="E804" s="28"/>
      <c r="F804" s="72"/>
      <c r="G804" s="34">
        <f>SUM(F804)*0.25</f>
        <v>0</v>
      </c>
      <c r="H804" s="23"/>
      <c r="I804" s="10">
        <f t="shared" si="176"/>
        <v>0</v>
      </c>
    </row>
    <row r="805" spans="2:13">
      <c r="B805" s="11" t="s">
        <v>13</v>
      </c>
      <c r="C805" s="12" t="s">
        <v>14</v>
      </c>
      <c r="D805" s="28"/>
      <c r="E805" s="28"/>
      <c r="F805" s="28"/>
      <c r="G805" s="34"/>
      <c r="H805" s="23"/>
      <c r="I805" s="10">
        <f t="shared" si="176"/>
        <v>0</v>
      </c>
    </row>
    <row r="806" spans="2:13">
      <c r="B806" s="11" t="s">
        <v>13</v>
      </c>
      <c r="C806" s="12" t="s">
        <v>15</v>
      </c>
      <c r="D806" s="28"/>
      <c r="E806" s="28"/>
      <c r="F806" s="28"/>
      <c r="G806" s="34"/>
      <c r="H806" s="23"/>
      <c r="I806" s="10">
        <f t="shared" si="176"/>
        <v>0</v>
      </c>
    </row>
    <row r="807" spans="2:13">
      <c r="B807" s="11" t="s">
        <v>13</v>
      </c>
      <c r="C807" s="12" t="s">
        <v>15</v>
      </c>
      <c r="D807" s="28"/>
      <c r="E807" s="28"/>
      <c r="F807" s="28"/>
      <c r="G807" s="34"/>
      <c r="H807" s="23"/>
      <c r="I807" s="10">
        <f t="shared" si="176"/>
        <v>0</v>
      </c>
    </row>
    <row r="808" spans="2:13">
      <c r="B808" s="11" t="s">
        <v>13</v>
      </c>
      <c r="C808" s="12" t="s">
        <v>15</v>
      </c>
      <c r="D808" s="28"/>
      <c r="E808" s="28"/>
      <c r="F808" s="28"/>
      <c r="G808" s="34"/>
      <c r="H808" s="23"/>
      <c r="I808" s="10">
        <f t="shared" si="176"/>
        <v>0</v>
      </c>
    </row>
    <row r="809" spans="2:13">
      <c r="B809" s="11" t="s">
        <v>13</v>
      </c>
      <c r="C809" s="12" t="s">
        <v>16</v>
      </c>
      <c r="D809" s="28"/>
      <c r="E809" s="28"/>
      <c r="F809" s="28"/>
      <c r="G809" s="34"/>
      <c r="H809" s="23"/>
      <c r="I809" s="10">
        <f t="shared" si="176"/>
        <v>0</v>
      </c>
    </row>
    <row r="810" spans="2:13">
      <c r="B810" s="11" t="s">
        <v>13</v>
      </c>
      <c r="C810" s="12" t="s">
        <v>16</v>
      </c>
      <c r="D810" s="28"/>
      <c r="E810" s="28"/>
      <c r="F810" s="28"/>
      <c r="G810" s="34"/>
      <c r="H810" s="23"/>
      <c r="I810" s="10">
        <f t="shared" si="176"/>
        <v>0</v>
      </c>
    </row>
    <row r="811" spans="2:13">
      <c r="B811" s="11" t="s">
        <v>21</v>
      </c>
      <c r="C811" s="12" t="s">
        <v>14</v>
      </c>
      <c r="D811" s="28"/>
      <c r="E811" s="28"/>
      <c r="F811" s="28"/>
      <c r="G811" s="22">
        <f>SUM(G802:G805)</f>
        <v>0</v>
      </c>
      <c r="H811" s="15">
        <v>37.42</v>
      </c>
      <c r="I811" s="10">
        <f t="shared" si="176"/>
        <v>0</v>
      </c>
      <c r="K811" s="5">
        <f>SUM(G811)*I785</f>
        <v>0</v>
      </c>
    </row>
    <row r="812" spans="2:13">
      <c r="B812" s="11" t="s">
        <v>21</v>
      </c>
      <c r="C812" s="12" t="s">
        <v>15</v>
      </c>
      <c r="D812" s="28"/>
      <c r="E812" s="28"/>
      <c r="F812" s="28"/>
      <c r="G812" s="22">
        <f>SUM(G806:G808)</f>
        <v>0</v>
      </c>
      <c r="H812" s="15">
        <v>37.42</v>
      </c>
      <c r="I812" s="10">
        <f t="shared" si="176"/>
        <v>0</v>
      </c>
      <c r="L812" s="5">
        <f>SUM(G812)*I785</f>
        <v>0</v>
      </c>
    </row>
    <row r="813" spans="2:13">
      <c r="B813" s="11" t="s">
        <v>21</v>
      </c>
      <c r="C813" s="12" t="s">
        <v>16</v>
      </c>
      <c r="D813" s="28"/>
      <c r="E813" s="28"/>
      <c r="F813" s="28"/>
      <c r="G813" s="22">
        <f>SUM(G809:G810)</f>
        <v>0</v>
      </c>
      <c r="H813" s="15">
        <v>37.42</v>
      </c>
      <c r="I813" s="10">
        <f t="shared" si="176"/>
        <v>0</v>
      </c>
      <c r="M813" s="5">
        <f>SUM(G813)*I785</f>
        <v>0</v>
      </c>
    </row>
    <row r="814" spans="2:13">
      <c r="B814" s="11" t="s">
        <v>13</v>
      </c>
      <c r="C814" s="12" t="s">
        <v>17</v>
      </c>
      <c r="D814" s="28"/>
      <c r="E814" s="28"/>
      <c r="F814" s="28"/>
      <c r="G814" s="34">
        <v>1</v>
      </c>
      <c r="H814" s="15">
        <v>37.42</v>
      </c>
      <c r="I814" s="10">
        <f t="shared" si="176"/>
        <v>37.42</v>
      </c>
      <c r="L814" s="5">
        <f>SUM(G814)*I785</f>
        <v>1</v>
      </c>
    </row>
    <row r="815" spans="2:13">
      <c r="B815" s="11" t="s">
        <v>12</v>
      </c>
      <c r="C815" s="12"/>
      <c r="D815" s="28"/>
      <c r="E815" s="28"/>
      <c r="F815" s="28"/>
      <c r="G815" s="10">
        <v>2</v>
      </c>
      <c r="H815" s="15">
        <v>37.42</v>
      </c>
      <c r="I815" s="10">
        <f t="shared" si="176"/>
        <v>74.84</v>
      </c>
    </row>
    <row r="816" spans="2:13">
      <c r="B816" s="11" t="s">
        <v>11</v>
      </c>
      <c r="C816" s="12"/>
      <c r="D816" s="28"/>
      <c r="E816" s="28"/>
      <c r="F816" s="28"/>
      <c r="G816" s="10">
        <v>1</v>
      </c>
      <c r="H816" s="15">
        <f>SUM(I787:I815)*0.01</f>
        <v>56.210600000000007</v>
      </c>
      <c r="I816" s="10">
        <f>SUM(G816*H816)</f>
        <v>56.210600000000007</v>
      </c>
    </row>
    <row r="817" spans="1:13" s="2" customFormat="1">
      <c r="B817" s="8" t="s">
        <v>10</v>
      </c>
      <c r="D817" s="27"/>
      <c r="E817" s="27"/>
      <c r="F817" s="27"/>
      <c r="G817" s="6">
        <f>SUM(G811:G814)</f>
        <v>1</v>
      </c>
      <c r="H817" s="14"/>
      <c r="I817" s="6">
        <f>SUM(I787:I816)</f>
        <v>5677.2706000000007</v>
      </c>
      <c r="J817" s="6">
        <f>SUM(I817)*I785</f>
        <v>5677.2706000000007</v>
      </c>
      <c r="K817" s="6">
        <f>SUM(K811:K816)</f>
        <v>0</v>
      </c>
      <c r="L817" s="6">
        <f t="shared" ref="L817" si="178">SUM(L811:L816)</f>
        <v>1</v>
      </c>
      <c r="M817" s="6">
        <f t="shared" ref="M817" si="179">SUM(M811:M816)</f>
        <v>0</v>
      </c>
    </row>
    <row r="818" spans="1:13" ht="15.6">
      <c r="A818" s="3" t="s">
        <v>9</v>
      </c>
      <c r="B818" s="70" t="str">
        <f>'JMS SHEDULE OF WORKS'!D27</f>
        <v>SA-11 Male vanity unit</v>
      </c>
      <c r="D818" s="26" t="str">
        <f>'JMS SHEDULE OF WORKS'!F27</f>
        <v>796mm X 500mm X 400mm</v>
      </c>
      <c r="F818" s="71" t="str">
        <f>'JMS SHEDULE OF WORKS'!J27</f>
        <v>WC-11</v>
      </c>
      <c r="H818" s="13" t="s">
        <v>22</v>
      </c>
      <c r="I818" s="24">
        <f>'JMS SHEDULE OF WORKS'!G27</f>
        <v>1</v>
      </c>
    </row>
    <row r="819" spans="1:13" s="2" customFormat="1">
      <c r="A819" s="69" t="str">
        <f>'JMS SHEDULE OF WORKS'!A27</f>
        <v>6881/25</v>
      </c>
      <c r="B819" s="8" t="s">
        <v>3</v>
      </c>
      <c r="C819" s="2" t="s">
        <v>4</v>
      </c>
      <c r="D819" s="27" t="s">
        <v>5</v>
      </c>
      <c r="E819" s="27" t="s">
        <v>5</v>
      </c>
      <c r="F819" s="27" t="s">
        <v>23</v>
      </c>
      <c r="G819" s="6" t="s">
        <v>6</v>
      </c>
      <c r="H819" s="14" t="s">
        <v>7</v>
      </c>
      <c r="I819" s="6" t="s">
        <v>8</v>
      </c>
      <c r="J819" s="6"/>
      <c r="K819" s="6" t="s">
        <v>18</v>
      </c>
      <c r="L819" s="6" t="s">
        <v>19</v>
      </c>
      <c r="M819" s="6" t="s">
        <v>20</v>
      </c>
    </row>
    <row r="820" spans="1:13">
      <c r="A820" s="30" t="s">
        <v>24</v>
      </c>
      <c r="B820" s="11"/>
      <c r="C820" s="12"/>
      <c r="D820" s="28"/>
      <c r="E820" s="28"/>
      <c r="F820" s="28">
        <f t="shared" ref="F820:F825" si="180">SUM(D820*E820)</f>
        <v>0</v>
      </c>
      <c r="G820" s="10"/>
      <c r="H820" s="15"/>
      <c r="I820" s="10">
        <f t="shared" ref="I820:I825" si="181">SUM(F820*G820)*H820</f>
        <v>0</v>
      </c>
    </row>
    <row r="821" spans="1:13">
      <c r="A821" s="30" t="s">
        <v>24</v>
      </c>
      <c r="B821" s="11"/>
      <c r="C821" s="12"/>
      <c r="D821" s="28"/>
      <c r="E821" s="28"/>
      <c r="F821" s="28">
        <f t="shared" si="180"/>
        <v>0</v>
      </c>
      <c r="G821" s="10"/>
      <c r="H821" s="15"/>
      <c r="I821" s="10">
        <f t="shared" si="181"/>
        <v>0</v>
      </c>
    </row>
    <row r="822" spans="1:13">
      <c r="A822" s="30" t="s">
        <v>24</v>
      </c>
      <c r="B822" s="11"/>
      <c r="C822" s="12"/>
      <c r="D822" s="28"/>
      <c r="E822" s="28"/>
      <c r="F822" s="28">
        <f t="shared" si="180"/>
        <v>0</v>
      </c>
      <c r="G822" s="10"/>
      <c r="H822" s="15"/>
      <c r="I822" s="10">
        <f t="shared" si="181"/>
        <v>0</v>
      </c>
    </row>
    <row r="823" spans="1:13">
      <c r="A823" s="31" t="s">
        <v>25</v>
      </c>
      <c r="B823" s="11"/>
      <c r="C823" s="12"/>
      <c r="D823" s="28"/>
      <c r="E823" s="28"/>
      <c r="F823" s="28">
        <f t="shared" si="180"/>
        <v>0</v>
      </c>
      <c r="G823" s="10"/>
      <c r="H823" s="15"/>
      <c r="I823" s="10">
        <f t="shared" si="181"/>
        <v>0</v>
      </c>
    </row>
    <row r="824" spans="1:13">
      <c r="A824" s="31" t="s">
        <v>25</v>
      </c>
      <c r="B824" s="11"/>
      <c r="C824" s="12"/>
      <c r="D824" s="28"/>
      <c r="E824" s="28"/>
      <c r="F824" s="28">
        <f t="shared" si="180"/>
        <v>0</v>
      </c>
      <c r="G824" s="10"/>
      <c r="H824" s="15"/>
      <c r="I824" s="10">
        <f t="shared" si="181"/>
        <v>0</v>
      </c>
    </row>
    <row r="825" spans="1:13">
      <c r="A825" s="31" t="s">
        <v>25</v>
      </c>
      <c r="B825" s="11"/>
      <c r="C825" s="12"/>
      <c r="D825" s="28"/>
      <c r="E825" s="28"/>
      <c r="F825" s="28">
        <f t="shared" si="180"/>
        <v>0</v>
      </c>
      <c r="G825" s="10"/>
      <c r="H825" s="15"/>
      <c r="I825" s="10">
        <f t="shared" si="181"/>
        <v>0</v>
      </c>
    </row>
    <row r="826" spans="1:13">
      <c r="A826" s="31" t="s">
        <v>39</v>
      </c>
      <c r="B826" s="11"/>
      <c r="C826" s="12"/>
      <c r="D826" s="28"/>
      <c r="E826" s="28"/>
      <c r="F826" s="28"/>
      <c r="G826" s="10"/>
      <c r="H826" s="15"/>
      <c r="I826" s="10">
        <f t="shared" ref="I826:I828" si="182">SUM(G826*H826)</f>
        <v>0</v>
      </c>
    </row>
    <row r="827" spans="1:13">
      <c r="A827" s="31" t="s">
        <v>39</v>
      </c>
      <c r="B827" s="11"/>
      <c r="C827" s="12"/>
      <c r="D827" s="28"/>
      <c r="E827" s="28"/>
      <c r="F827" s="28"/>
      <c r="G827" s="10"/>
      <c r="H827" s="15"/>
      <c r="I827" s="10">
        <f t="shared" si="182"/>
        <v>0</v>
      </c>
    </row>
    <row r="828" spans="1:13">
      <c r="A828" s="31" t="s">
        <v>39</v>
      </c>
      <c r="B828" s="11"/>
      <c r="C828" s="12"/>
      <c r="D828" s="28"/>
      <c r="E828" s="28"/>
      <c r="F828" s="28"/>
      <c r="G828" s="10"/>
      <c r="H828" s="15"/>
      <c r="I828" s="10">
        <f t="shared" si="182"/>
        <v>0</v>
      </c>
    </row>
    <row r="829" spans="1:13">
      <c r="A829" s="32" t="s">
        <v>28</v>
      </c>
      <c r="B829" s="11" t="s">
        <v>1238</v>
      </c>
      <c r="C829" s="12"/>
      <c r="D829" s="28"/>
      <c r="E829" s="28"/>
      <c r="F829" s="28"/>
      <c r="G829" s="10">
        <v>1</v>
      </c>
      <c r="H829" s="15">
        <v>2475</v>
      </c>
      <c r="I829" s="10">
        <f t="shared" ref="I829" si="183">SUM(G829*H829)</f>
        <v>2475</v>
      </c>
      <c r="J829" s="5" t="s">
        <v>1256</v>
      </c>
    </row>
    <row r="830" spans="1:13">
      <c r="A830" s="32" t="s">
        <v>28</v>
      </c>
      <c r="B830" s="11" t="s">
        <v>1239</v>
      </c>
      <c r="C830" s="12"/>
      <c r="D830" s="28"/>
      <c r="E830" s="28"/>
      <c r="F830" s="28"/>
      <c r="G830" s="10">
        <v>1</v>
      </c>
      <c r="H830" s="15">
        <v>499</v>
      </c>
      <c r="I830" s="10">
        <f t="shared" ref="I830:I848" si="184">SUM(G830*H830)</f>
        <v>499</v>
      </c>
      <c r="J830" s="10" t="s">
        <v>1242</v>
      </c>
    </row>
    <row r="831" spans="1:13">
      <c r="A831" s="32" t="s">
        <v>28</v>
      </c>
      <c r="B831" s="11" t="s">
        <v>1241</v>
      </c>
      <c r="C831" s="12"/>
      <c r="D831" s="28"/>
      <c r="E831" s="28"/>
      <c r="F831" s="28"/>
      <c r="G831" s="10">
        <v>1</v>
      </c>
      <c r="H831" s="15">
        <v>117</v>
      </c>
      <c r="I831" s="10">
        <f t="shared" si="184"/>
        <v>117</v>
      </c>
      <c r="J831" s="10" t="s">
        <v>1242</v>
      </c>
    </row>
    <row r="832" spans="1:13">
      <c r="A832" s="32" t="s">
        <v>28</v>
      </c>
      <c r="B832" s="11" t="s">
        <v>1244</v>
      </c>
      <c r="C832" s="12"/>
      <c r="D832" s="28"/>
      <c r="E832" s="28"/>
      <c r="F832" s="28"/>
      <c r="G832" s="10">
        <v>0.4</v>
      </c>
      <c r="H832" s="15">
        <f>SUM(I830:I831)</f>
        <v>616</v>
      </c>
      <c r="I832" s="10">
        <f t="shared" si="184"/>
        <v>246.4</v>
      </c>
      <c r="J832" s="10" t="s">
        <v>1242</v>
      </c>
    </row>
    <row r="833" spans="1:13">
      <c r="A833" t="s">
        <v>26</v>
      </c>
      <c r="B833" s="11"/>
      <c r="C833" s="12"/>
      <c r="D833" s="28"/>
      <c r="E833" s="28"/>
      <c r="F833" s="28"/>
      <c r="G833" s="33">
        <v>0.1</v>
      </c>
      <c r="H833" s="15">
        <f>SUM(I829:I832)</f>
        <v>3337.4</v>
      </c>
      <c r="I833" s="10">
        <f t="shared" si="184"/>
        <v>333.74</v>
      </c>
    </row>
    <row r="834" spans="1:13">
      <c r="B834" s="11" t="s">
        <v>27</v>
      </c>
      <c r="C834" s="12"/>
      <c r="D834" s="28"/>
      <c r="E834" s="28"/>
      <c r="F834" s="28"/>
      <c r="G834" s="10"/>
      <c r="H834" s="15"/>
      <c r="I834" s="10">
        <f t="shared" si="184"/>
        <v>0</v>
      </c>
    </row>
    <row r="835" spans="1:13">
      <c r="B835" s="11" t="s">
        <v>13</v>
      </c>
      <c r="C835" s="12" t="s">
        <v>14</v>
      </c>
      <c r="D835" s="28" t="s">
        <v>29</v>
      </c>
      <c r="E835" s="28"/>
      <c r="F835" s="28">
        <f>SUM(G820:G822)</f>
        <v>0</v>
      </c>
      <c r="G835" s="34">
        <f>SUM(F835)/20</f>
        <v>0</v>
      </c>
      <c r="H835" s="23"/>
      <c r="I835" s="10">
        <f t="shared" si="184"/>
        <v>0</v>
      </c>
    </row>
    <row r="836" spans="1:13">
      <c r="B836" s="11" t="s">
        <v>13</v>
      </c>
      <c r="C836" s="12" t="s">
        <v>14</v>
      </c>
      <c r="D836" s="28" t="s">
        <v>30</v>
      </c>
      <c r="E836" s="28"/>
      <c r="F836" s="28">
        <f>SUM(G823:G825)</f>
        <v>0</v>
      </c>
      <c r="G836" s="34">
        <f>SUM(F836)/10</f>
        <v>0</v>
      </c>
      <c r="H836" s="23"/>
      <c r="I836" s="10">
        <f t="shared" si="184"/>
        <v>0</v>
      </c>
    </row>
    <row r="837" spans="1:13">
      <c r="B837" s="11" t="s">
        <v>13</v>
      </c>
      <c r="C837" s="12" t="s">
        <v>14</v>
      </c>
      <c r="D837" s="28" t="s">
        <v>60</v>
      </c>
      <c r="E837" s="28"/>
      <c r="F837" s="72"/>
      <c r="G837" s="34">
        <f>SUM(F837)*0.25</f>
        <v>0</v>
      </c>
      <c r="H837" s="23"/>
      <c r="I837" s="10">
        <f t="shared" si="184"/>
        <v>0</v>
      </c>
    </row>
    <row r="838" spans="1:13">
      <c r="B838" s="11" t="s">
        <v>13</v>
      </c>
      <c r="C838" s="12" t="s">
        <v>14</v>
      </c>
      <c r="D838" s="28"/>
      <c r="E838" s="28"/>
      <c r="F838" s="28"/>
      <c r="G838" s="34"/>
      <c r="H838" s="23"/>
      <c r="I838" s="10">
        <f t="shared" si="184"/>
        <v>0</v>
      </c>
    </row>
    <row r="839" spans="1:13">
      <c r="B839" s="11" t="s">
        <v>13</v>
      </c>
      <c r="C839" s="12" t="s">
        <v>15</v>
      </c>
      <c r="D839" s="28"/>
      <c r="E839" s="28"/>
      <c r="F839" s="28"/>
      <c r="G839" s="34"/>
      <c r="H839" s="23"/>
      <c r="I839" s="10">
        <f t="shared" si="184"/>
        <v>0</v>
      </c>
    </row>
    <row r="840" spans="1:13">
      <c r="B840" s="11" t="s">
        <v>13</v>
      </c>
      <c r="C840" s="12" t="s">
        <v>15</v>
      </c>
      <c r="D840" s="28"/>
      <c r="E840" s="28"/>
      <c r="F840" s="28"/>
      <c r="G840" s="34"/>
      <c r="H840" s="23"/>
      <c r="I840" s="10">
        <f t="shared" si="184"/>
        <v>0</v>
      </c>
    </row>
    <row r="841" spans="1:13">
      <c r="B841" s="11" t="s">
        <v>13</v>
      </c>
      <c r="C841" s="12" t="s">
        <v>15</v>
      </c>
      <c r="D841" s="28"/>
      <c r="E841" s="28"/>
      <c r="F841" s="28"/>
      <c r="G841" s="34"/>
      <c r="H841" s="23"/>
      <c r="I841" s="10">
        <f t="shared" si="184"/>
        <v>0</v>
      </c>
    </row>
    <row r="842" spans="1:13">
      <c r="B842" s="11" t="s">
        <v>13</v>
      </c>
      <c r="C842" s="12" t="s">
        <v>16</v>
      </c>
      <c r="D842" s="28"/>
      <c r="E842" s="28"/>
      <c r="F842" s="28"/>
      <c r="G842" s="34"/>
      <c r="H842" s="23"/>
      <c r="I842" s="10">
        <f t="shared" si="184"/>
        <v>0</v>
      </c>
    </row>
    <row r="843" spans="1:13">
      <c r="B843" s="11" t="s">
        <v>13</v>
      </c>
      <c r="C843" s="12" t="s">
        <v>16</v>
      </c>
      <c r="D843" s="28"/>
      <c r="E843" s="28"/>
      <c r="F843" s="28"/>
      <c r="G843" s="34"/>
      <c r="H843" s="23"/>
      <c r="I843" s="10">
        <f t="shared" si="184"/>
        <v>0</v>
      </c>
    </row>
    <row r="844" spans="1:13">
      <c r="B844" s="11" t="s">
        <v>21</v>
      </c>
      <c r="C844" s="12" t="s">
        <v>14</v>
      </c>
      <c r="D844" s="28"/>
      <c r="E844" s="28"/>
      <c r="F844" s="28"/>
      <c r="G844" s="22">
        <f>SUM(G835:G838)</f>
        <v>0</v>
      </c>
      <c r="H844" s="15">
        <v>37.42</v>
      </c>
      <c r="I844" s="10">
        <f t="shared" si="184"/>
        <v>0</v>
      </c>
      <c r="K844" s="5">
        <f>SUM(G844)*I818</f>
        <v>0</v>
      </c>
    </row>
    <row r="845" spans="1:13">
      <c r="B845" s="11" t="s">
        <v>21</v>
      </c>
      <c r="C845" s="12" t="s">
        <v>15</v>
      </c>
      <c r="D845" s="28"/>
      <c r="E845" s="28"/>
      <c r="F845" s="28"/>
      <c r="G845" s="22">
        <f>SUM(G839:G841)</f>
        <v>0</v>
      </c>
      <c r="H845" s="15">
        <v>37.42</v>
      </c>
      <c r="I845" s="10">
        <f t="shared" si="184"/>
        <v>0</v>
      </c>
      <c r="L845" s="5">
        <f>SUM(G845)*I818</f>
        <v>0</v>
      </c>
    </row>
    <row r="846" spans="1:13">
      <c r="B846" s="11" t="s">
        <v>21</v>
      </c>
      <c r="C846" s="12" t="s">
        <v>16</v>
      </c>
      <c r="D846" s="28"/>
      <c r="E846" s="28"/>
      <c r="F846" s="28"/>
      <c r="G846" s="22">
        <f>SUM(G842:G843)</f>
        <v>0</v>
      </c>
      <c r="H846" s="15">
        <v>37.42</v>
      </c>
      <c r="I846" s="10">
        <f t="shared" si="184"/>
        <v>0</v>
      </c>
      <c r="M846" s="5">
        <f>SUM(G846)*I818</f>
        <v>0</v>
      </c>
    </row>
    <row r="847" spans="1:13">
      <c r="B847" s="11" t="s">
        <v>13</v>
      </c>
      <c r="C847" s="12" t="s">
        <v>17</v>
      </c>
      <c r="D847" s="28"/>
      <c r="E847" s="28"/>
      <c r="F847" s="28"/>
      <c r="G847" s="34">
        <v>1</v>
      </c>
      <c r="H847" s="15">
        <v>37.42</v>
      </c>
      <c r="I847" s="10">
        <f t="shared" si="184"/>
        <v>37.42</v>
      </c>
      <c r="L847" s="5">
        <f>SUM(G847)*I818</f>
        <v>1</v>
      </c>
    </row>
    <row r="848" spans="1:13">
      <c r="B848" s="11" t="s">
        <v>12</v>
      </c>
      <c r="C848" s="12"/>
      <c r="D848" s="28"/>
      <c r="E848" s="28"/>
      <c r="F848" s="28"/>
      <c r="G848" s="10">
        <v>2</v>
      </c>
      <c r="H848" s="15">
        <v>37.42</v>
      </c>
      <c r="I848" s="10">
        <f t="shared" si="184"/>
        <v>74.84</v>
      </c>
    </row>
    <row r="849" spans="1:13">
      <c r="B849" s="11" t="s">
        <v>11</v>
      </c>
      <c r="C849" s="12"/>
      <c r="D849" s="28"/>
      <c r="E849" s="28"/>
      <c r="F849" s="28"/>
      <c r="G849" s="10">
        <v>1</v>
      </c>
      <c r="H849" s="15">
        <f>SUM(I820:I848)*0.01</f>
        <v>37.834000000000003</v>
      </c>
      <c r="I849" s="10">
        <f>SUM(G849*H849)</f>
        <v>37.834000000000003</v>
      </c>
    </row>
    <row r="850" spans="1:13" s="2" customFormat="1">
      <c r="B850" s="8" t="s">
        <v>10</v>
      </c>
      <c r="D850" s="27"/>
      <c r="E850" s="27"/>
      <c r="F850" s="27"/>
      <c r="G850" s="6">
        <f>SUM(G844:G847)</f>
        <v>1</v>
      </c>
      <c r="H850" s="14"/>
      <c r="I850" s="6">
        <f>SUM(I820:I849)</f>
        <v>3821.2340000000004</v>
      </c>
      <c r="J850" s="6">
        <f>SUM(I850)*I818</f>
        <v>3821.2340000000004</v>
      </c>
      <c r="K850" s="6">
        <f>SUM(K844:K849)</f>
        <v>0</v>
      </c>
      <c r="L850" s="6">
        <f t="shared" ref="L850" si="185">SUM(L844:L849)</f>
        <v>1</v>
      </c>
      <c r="M850" s="6">
        <f t="shared" ref="M850" si="186">SUM(M844:M849)</f>
        <v>0</v>
      </c>
    </row>
    <row r="851" spans="1:13" ht="15.6">
      <c r="A851" s="3" t="s">
        <v>9</v>
      </c>
      <c r="B851" s="70" t="str">
        <f>'JMS SHEDULE OF WORKS'!D28</f>
        <v>SA-33 towel dispenser</v>
      </c>
      <c r="D851" s="26">
        <f>'JMS SHEDULE OF WORKS'!F28</f>
        <v>0</v>
      </c>
      <c r="F851" s="71">
        <f>'JMS SHEDULE OF WORKS'!J28</f>
        <v>0</v>
      </c>
      <c r="H851" s="13" t="s">
        <v>22</v>
      </c>
      <c r="I851" s="24">
        <f>'JMS SHEDULE OF WORKS'!G28</f>
        <v>3</v>
      </c>
    </row>
    <row r="852" spans="1:13" s="2" customFormat="1">
      <c r="A852" s="69" t="str">
        <f>'JMS SHEDULE OF WORKS'!A28</f>
        <v>6881/26</v>
      </c>
      <c r="B852" s="8" t="s">
        <v>3</v>
      </c>
      <c r="C852" s="2" t="s">
        <v>4</v>
      </c>
      <c r="D852" s="27" t="s">
        <v>5</v>
      </c>
      <c r="E852" s="27" t="s">
        <v>5</v>
      </c>
      <c r="F852" s="27" t="s">
        <v>23</v>
      </c>
      <c r="G852" s="6" t="s">
        <v>6</v>
      </c>
      <c r="H852" s="14" t="s">
        <v>7</v>
      </c>
      <c r="I852" s="6" t="s">
        <v>8</v>
      </c>
      <c r="J852" s="6"/>
      <c r="K852" s="6" t="s">
        <v>18</v>
      </c>
      <c r="L852" s="6" t="s">
        <v>19</v>
      </c>
      <c r="M852" s="6" t="s">
        <v>20</v>
      </c>
    </row>
    <row r="853" spans="1:13">
      <c r="A853" s="30" t="s">
        <v>24</v>
      </c>
      <c r="B853" s="11"/>
      <c r="C853" s="12"/>
      <c r="D853" s="28"/>
      <c r="E853" s="28"/>
      <c r="F853" s="28">
        <f t="shared" ref="F853:F858" si="187">SUM(D853*E853)</f>
        <v>0</v>
      </c>
      <c r="G853" s="10"/>
      <c r="H853" s="15"/>
      <c r="I853" s="10">
        <f t="shared" ref="I853:I858" si="188">SUM(F853*G853)*H853</f>
        <v>0</v>
      </c>
    </row>
    <row r="854" spans="1:13">
      <c r="A854" s="30" t="s">
        <v>24</v>
      </c>
      <c r="B854" s="11"/>
      <c r="C854" s="12"/>
      <c r="D854" s="28"/>
      <c r="E854" s="28"/>
      <c r="F854" s="28">
        <f t="shared" si="187"/>
        <v>0</v>
      </c>
      <c r="G854" s="10"/>
      <c r="H854" s="15"/>
      <c r="I854" s="10">
        <f t="shared" si="188"/>
        <v>0</v>
      </c>
    </row>
    <row r="855" spans="1:13">
      <c r="A855" s="30" t="s">
        <v>24</v>
      </c>
      <c r="B855" s="11"/>
      <c r="C855" s="12"/>
      <c r="D855" s="28"/>
      <c r="E855" s="28"/>
      <c r="F855" s="28">
        <f t="shared" si="187"/>
        <v>0</v>
      </c>
      <c r="G855" s="10"/>
      <c r="H855" s="15"/>
      <c r="I855" s="10">
        <f t="shared" si="188"/>
        <v>0</v>
      </c>
    </row>
    <row r="856" spans="1:13">
      <c r="A856" s="31" t="s">
        <v>25</v>
      </c>
      <c r="B856" s="11"/>
      <c r="C856" s="12"/>
      <c r="D856" s="28"/>
      <c r="E856" s="28"/>
      <c r="F856" s="28">
        <f t="shared" si="187"/>
        <v>0</v>
      </c>
      <c r="G856" s="10"/>
      <c r="H856" s="15"/>
      <c r="I856" s="10">
        <f t="shared" si="188"/>
        <v>0</v>
      </c>
    </row>
    <row r="857" spans="1:13">
      <c r="A857" s="31" t="s">
        <v>25</v>
      </c>
      <c r="B857" s="11"/>
      <c r="C857" s="12"/>
      <c r="D857" s="28"/>
      <c r="E857" s="28"/>
      <c r="F857" s="28">
        <f t="shared" si="187"/>
        <v>0</v>
      </c>
      <c r="G857" s="10"/>
      <c r="H857" s="15"/>
      <c r="I857" s="10">
        <f t="shared" si="188"/>
        <v>0</v>
      </c>
    </row>
    <row r="858" spans="1:13">
      <c r="A858" s="31" t="s">
        <v>25</v>
      </c>
      <c r="B858" s="11"/>
      <c r="C858" s="12"/>
      <c r="D858" s="28"/>
      <c r="E858" s="28"/>
      <c r="F858" s="28">
        <f t="shared" si="187"/>
        <v>0</v>
      </c>
      <c r="G858" s="10"/>
      <c r="H858" s="15"/>
      <c r="I858" s="10">
        <f t="shared" si="188"/>
        <v>0</v>
      </c>
    </row>
    <row r="859" spans="1:13">
      <c r="A859" s="31" t="s">
        <v>39</v>
      </c>
      <c r="B859" s="11"/>
      <c r="C859" s="12"/>
      <c r="D859" s="28"/>
      <c r="E859" s="28"/>
      <c r="F859" s="28"/>
      <c r="G859" s="10"/>
      <c r="H859" s="15"/>
      <c r="I859" s="10">
        <f t="shared" ref="I859:I861" si="189">SUM(G859*H859)</f>
        <v>0</v>
      </c>
    </row>
    <row r="860" spans="1:13">
      <c r="A860" s="31" t="s">
        <v>39</v>
      </c>
      <c r="B860" s="11"/>
      <c r="C860" s="12"/>
      <c r="D860" s="28"/>
      <c r="E860" s="28"/>
      <c r="F860" s="28"/>
      <c r="G860" s="10"/>
      <c r="H860" s="15"/>
      <c r="I860" s="10">
        <f t="shared" si="189"/>
        <v>0</v>
      </c>
    </row>
    <row r="861" spans="1:13">
      <c r="A861" s="31" t="s">
        <v>39</v>
      </c>
      <c r="B861" s="11"/>
      <c r="C861" s="12"/>
      <c r="D861" s="28"/>
      <c r="E861" s="28"/>
      <c r="F861" s="28"/>
      <c r="G861" s="10"/>
      <c r="H861" s="15"/>
      <c r="I861" s="10">
        <f t="shared" si="189"/>
        <v>0</v>
      </c>
    </row>
    <row r="862" spans="1:13">
      <c r="A862" s="32" t="s">
        <v>28</v>
      </c>
      <c r="B862" s="11"/>
      <c r="C862" s="12"/>
      <c r="D862" s="28"/>
      <c r="E862" s="28"/>
      <c r="F862" s="28"/>
      <c r="G862" s="10"/>
      <c r="H862" s="15"/>
      <c r="I862" s="10">
        <f t="shared" ref="I862:I880" si="190">SUM(G862*H862)</f>
        <v>0</v>
      </c>
    </row>
    <row r="863" spans="1:13">
      <c r="A863" s="32" t="s">
        <v>28</v>
      </c>
      <c r="B863" s="11"/>
      <c r="C863" s="12"/>
      <c r="D863" s="28"/>
      <c r="E863" s="28"/>
      <c r="F863" s="28"/>
      <c r="G863" s="10"/>
      <c r="H863" s="15"/>
      <c r="I863" s="10">
        <f t="shared" si="190"/>
        <v>0</v>
      </c>
    </row>
    <row r="864" spans="1:13">
      <c r="A864" s="32" t="s">
        <v>28</v>
      </c>
      <c r="B864" s="11"/>
      <c r="C864" s="12"/>
      <c r="D864" s="28"/>
      <c r="E864" s="28"/>
      <c r="F864" s="28"/>
      <c r="G864" s="10"/>
      <c r="H864" s="15"/>
      <c r="I864" s="10">
        <f t="shared" si="190"/>
        <v>0</v>
      </c>
    </row>
    <row r="865" spans="1:13">
      <c r="A865" t="s">
        <v>26</v>
      </c>
      <c r="B865" s="11"/>
      <c r="C865" s="12"/>
      <c r="D865" s="28"/>
      <c r="E865" s="28"/>
      <c r="F865" s="28"/>
      <c r="G865" s="33">
        <v>0.1</v>
      </c>
      <c r="H865" s="15">
        <f>SUM(I862:I864)</f>
        <v>0</v>
      </c>
      <c r="I865" s="10">
        <f t="shared" si="190"/>
        <v>0</v>
      </c>
    </row>
    <row r="866" spans="1:13">
      <c r="B866" s="11" t="s">
        <v>27</v>
      </c>
      <c r="C866" s="12"/>
      <c r="D866" s="28"/>
      <c r="E866" s="28"/>
      <c r="F866" s="28"/>
      <c r="G866" s="10"/>
      <c r="H866" s="15"/>
      <c r="I866" s="10">
        <f t="shared" si="190"/>
        <v>0</v>
      </c>
    </row>
    <row r="867" spans="1:13">
      <c r="B867" s="11" t="s">
        <v>13</v>
      </c>
      <c r="C867" s="12" t="s">
        <v>14</v>
      </c>
      <c r="D867" s="28" t="s">
        <v>29</v>
      </c>
      <c r="E867" s="28"/>
      <c r="F867" s="28">
        <f>SUM(G853:G855)</f>
        <v>0</v>
      </c>
      <c r="G867" s="34">
        <f>SUM(F867)/20</f>
        <v>0</v>
      </c>
      <c r="H867" s="23"/>
      <c r="I867" s="10">
        <f t="shared" si="190"/>
        <v>0</v>
      </c>
    </row>
    <row r="868" spans="1:13">
      <c r="B868" s="11" t="s">
        <v>13</v>
      </c>
      <c r="C868" s="12" t="s">
        <v>14</v>
      </c>
      <c r="D868" s="28" t="s">
        <v>30</v>
      </c>
      <c r="E868" s="28"/>
      <c r="F868" s="28">
        <f>SUM(G856:G858)</f>
        <v>0</v>
      </c>
      <c r="G868" s="34">
        <f>SUM(F868)/10</f>
        <v>0</v>
      </c>
      <c r="H868" s="23"/>
      <c r="I868" s="10">
        <f t="shared" si="190"/>
        <v>0</v>
      </c>
    </row>
    <row r="869" spans="1:13">
      <c r="B869" s="11" t="s">
        <v>13</v>
      </c>
      <c r="C869" s="12" t="s">
        <v>14</v>
      </c>
      <c r="D869" s="28" t="s">
        <v>60</v>
      </c>
      <c r="E869" s="28"/>
      <c r="F869" s="72"/>
      <c r="G869" s="34">
        <f>SUM(F869)*0.25</f>
        <v>0</v>
      </c>
      <c r="H869" s="23"/>
      <c r="I869" s="10">
        <f t="shared" si="190"/>
        <v>0</v>
      </c>
    </row>
    <row r="870" spans="1:13">
      <c r="B870" s="11" t="s">
        <v>13</v>
      </c>
      <c r="C870" s="12" t="s">
        <v>14</v>
      </c>
      <c r="D870" s="28"/>
      <c r="E870" s="28"/>
      <c r="F870" s="28"/>
      <c r="G870" s="34"/>
      <c r="H870" s="23"/>
      <c r="I870" s="10">
        <f t="shared" si="190"/>
        <v>0</v>
      </c>
    </row>
    <row r="871" spans="1:13">
      <c r="B871" s="11" t="s">
        <v>13</v>
      </c>
      <c r="C871" s="12" t="s">
        <v>15</v>
      </c>
      <c r="D871" s="28"/>
      <c r="E871" s="28"/>
      <c r="F871" s="28"/>
      <c r="G871" s="34"/>
      <c r="H871" s="23"/>
      <c r="I871" s="10">
        <f t="shared" si="190"/>
        <v>0</v>
      </c>
    </row>
    <row r="872" spans="1:13">
      <c r="B872" s="11" t="s">
        <v>13</v>
      </c>
      <c r="C872" s="12" t="s">
        <v>15</v>
      </c>
      <c r="D872" s="28"/>
      <c r="E872" s="28"/>
      <c r="F872" s="28"/>
      <c r="G872" s="34"/>
      <c r="H872" s="23"/>
      <c r="I872" s="10">
        <f t="shared" si="190"/>
        <v>0</v>
      </c>
    </row>
    <row r="873" spans="1:13">
      <c r="B873" s="11" t="s">
        <v>13</v>
      </c>
      <c r="C873" s="12" t="s">
        <v>15</v>
      </c>
      <c r="D873" s="28"/>
      <c r="E873" s="28"/>
      <c r="F873" s="28"/>
      <c r="G873" s="34"/>
      <c r="H873" s="23"/>
      <c r="I873" s="10">
        <f t="shared" si="190"/>
        <v>0</v>
      </c>
    </row>
    <row r="874" spans="1:13">
      <c r="B874" s="11" t="s">
        <v>13</v>
      </c>
      <c r="C874" s="12" t="s">
        <v>16</v>
      </c>
      <c r="D874" s="28"/>
      <c r="E874" s="28"/>
      <c r="F874" s="28"/>
      <c r="G874" s="34"/>
      <c r="H874" s="23"/>
      <c r="I874" s="10">
        <f t="shared" si="190"/>
        <v>0</v>
      </c>
    </row>
    <row r="875" spans="1:13">
      <c r="B875" s="11" t="s">
        <v>13</v>
      </c>
      <c r="C875" s="12" t="s">
        <v>16</v>
      </c>
      <c r="D875" s="28"/>
      <c r="E875" s="28"/>
      <c r="F875" s="28"/>
      <c r="G875" s="34"/>
      <c r="H875" s="23"/>
      <c r="I875" s="10">
        <f t="shared" si="190"/>
        <v>0</v>
      </c>
    </row>
    <row r="876" spans="1:13">
      <c r="B876" s="11" t="s">
        <v>21</v>
      </c>
      <c r="C876" s="12" t="s">
        <v>14</v>
      </c>
      <c r="D876" s="28"/>
      <c r="E876" s="28"/>
      <c r="F876" s="28"/>
      <c r="G876" s="22">
        <f>SUM(G867:G870)</f>
        <v>0</v>
      </c>
      <c r="H876" s="15">
        <v>37.42</v>
      </c>
      <c r="I876" s="10">
        <f t="shared" si="190"/>
        <v>0</v>
      </c>
      <c r="K876" s="5">
        <f>SUM(G876)*I851</f>
        <v>0</v>
      </c>
    </row>
    <row r="877" spans="1:13">
      <c r="B877" s="11" t="s">
        <v>21</v>
      </c>
      <c r="C877" s="12" t="s">
        <v>15</v>
      </c>
      <c r="D877" s="28"/>
      <c r="E877" s="28"/>
      <c r="F877" s="28"/>
      <c r="G877" s="22">
        <f>SUM(G871:G873)</f>
        <v>0</v>
      </c>
      <c r="H877" s="15">
        <v>37.42</v>
      </c>
      <c r="I877" s="10">
        <f t="shared" si="190"/>
        <v>0</v>
      </c>
      <c r="L877" s="5">
        <f>SUM(G877)*I851</f>
        <v>0</v>
      </c>
    </row>
    <row r="878" spans="1:13">
      <c r="B878" s="11" t="s">
        <v>21</v>
      </c>
      <c r="C878" s="12" t="s">
        <v>16</v>
      </c>
      <c r="D878" s="28"/>
      <c r="E878" s="28"/>
      <c r="F878" s="28"/>
      <c r="G878" s="22">
        <f>SUM(G874:G875)</f>
        <v>0</v>
      </c>
      <c r="H878" s="15">
        <v>37.42</v>
      </c>
      <c r="I878" s="10">
        <f t="shared" si="190"/>
        <v>0</v>
      </c>
      <c r="M878" s="5">
        <f>SUM(G878)*I851</f>
        <v>0</v>
      </c>
    </row>
    <row r="879" spans="1:13">
      <c r="B879" s="11" t="s">
        <v>13</v>
      </c>
      <c r="C879" s="12" t="s">
        <v>17</v>
      </c>
      <c r="D879" s="28"/>
      <c r="E879" s="28"/>
      <c r="F879" s="28"/>
      <c r="G879" s="34"/>
      <c r="H879" s="15">
        <v>37.42</v>
      </c>
      <c r="I879" s="10">
        <f t="shared" si="190"/>
        <v>0</v>
      </c>
      <c r="L879" s="5">
        <f>SUM(G879)*I851</f>
        <v>0</v>
      </c>
    </row>
    <row r="880" spans="1:13">
      <c r="B880" s="11" t="s">
        <v>12</v>
      </c>
      <c r="C880" s="12"/>
      <c r="D880" s="28"/>
      <c r="E880" s="28"/>
      <c r="F880" s="28"/>
      <c r="G880" s="10"/>
      <c r="H880" s="15">
        <v>37.42</v>
      </c>
      <c r="I880" s="10">
        <f t="shared" si="190"/>
        <v>0</v>
      </c>
    </row>
    <row r="881" spans="1:13">
      <c r="B881" s="11" t="s">
        <v>11</v>
      </c>
      <c r="C881" s="12"/>
      <c r="D881" s="28"/>
      <c r="E881" s="28"/>
      <c r="F881" s="28"/>
      <c r="G881" s="10">
        <v>1</v>
      </c>
      <c r="H881" s="15">
        <f>SUM(I853:I880)*0.01</f>
        <v>0</v>
      </c>
      <c r="I881" s="10">
        <f>SUM(G881*H881)</f>
        <v>0</v>
      </c>
    </row>
    <row r="882" spans="1:13" s="2" customFormat="1">
      <c r="B882" s="8" t="s">
        <v>10</v>
      </c>
      <c r="D882" s="27"/>
      <c r="E882" s="27"/>
      <c r="F882" s="27"/>
      <c r="G882" s="6">
        <f>SUM(G876:G879)</f>
        <v>0</v>
      </c>
      <c r="H882" s="14"/>
      <c r="I882" s="6">
        <f>SUM(I853:I881)</f>
        <v>0</v>
      </c>
      <c r="J882" s="6">
        <f>SUM(I882)*I851</f>
        <v>0</v>
      </c>
      <c r="K882" s="6">
        <f>SUM(K876:K881)</f>
        <v>0</v>
      </c>
      <c r="L882" s="6">
        <f t="shared" ref="L882" si="191">SUM(L876:L881)</f>
        <v>0</v>
      </c>
      <c r="M882" s="6">
        <f t="shared" ref="M882" si="192">SUM(M876:M881)</f>
        <v>0</v>
      </c>
    </row>
    <row r="883" spans="1:13" ht="15.6">
      <c r="A883" s="3" t="s">
        <v>9</v>
      </c>
      <c r="B883" s="70" t="str">
        <f>'JMS SHEDULE OF WORKS'!D29</f>
        <v>SA-32 soap dispenser</v>
      </c>
      <c r="D883" s="26">
        <f>'JMS SHEDULE OF WORKS'!F29</f>
        <v>0</v>
      </c>
      <c r="F883" s="71">
        <f>'JMS SHEDULE OF WORKS'!J29</f>
        <v>0</v>
      </c>
      <c r="H883" s="13" t="s">
        <v>22</v>
      </c>
      <c r="I883" s="24">
        <f>'JMS SHEDULE OF WORKS'!G29</f>
        <v>3</v>
      </c>
    </row>
    <row r="884" spans="1:13" s="2" customFormat="1">
      <c r="A884" s="69" t="str">
        <f>'JMS SHEDULE OF WORKS'!A29</f>
        <v>6881/27</v>
      </c>
      <c r="B884" s="8" t="s">
        <v>3</v>
      </c>
      <c r="C884" s="2" t="s">
        <v>4</v>
      </c>
      <c r="D884" s="27" t="s">
        <v>5</v>
      </c>
      <c r="E884" s="27" t="s">
        <v>5</v>
      </c>
      <c r="F884" s="27" t="s">
        <v>23</v>
      </c>
      <c r="G884" s="6" t="s">
        <v>6</v>
      </c>
      <c r="H884" s="14" t="s">
        <v>7</v>
      </c>
      <c r="I884" s="6" t="s">
        <v>8</v>
      </c>
      <c r="J884" s="6"/>
      <c r="K884" s="6" t="s">
        <v>18</v>
      </c>
      <c r="L884" s="6" t="s">
        <v>19</v>
      </c>
      <c r="M884" s="6" t="s">
        <v>20</v>
      </c>
    </row>
    <row r="885" spans="1:13">
      <c r="A885" s="30" t="s">
        <v>24</v>
      </c>
      <c r="B885" s="11"/>
      <c r="C885" s="12"/>
      <c r="D885" s="28"/>
      <c r="E885" s="28"/>
      <c r="F885" s="28">
        <f t="shared" ref="F885:F890" si="193">SUM(D885*E885)</f>
        <v>0</v>
      </c>
      <c r="G885" s="10"/>
      <c r="H885" s="15"/>
      <c r="I885" s="10">
        <f t="shared" ref="I885:I890" si="194">SUM(F885*G885)*H885</f>
        <v>0</v>
      </c>
    </row>
    <row r="886" spans="1:13">
      <c r="A886" s="30" t="s">
        <v>24</v>
      </c>
      <c r="B886" s="11"/>
      <c r="C886" s="12"/>
      <c r="D886" s="28"/>
      <c r="E886" s="28"/>
      <c r="F886" s="28">
        <f t="shared" si="193"/>
        <v>0</v>
      </c>
      <c r="G886" s="10"/>
      <c r="H886" s="15"/>
      <c r="I886" s="10">
        <f t="shared" si="194"/>
        <v>0</v>
      </c>
    </row>
    <row r="887" spans="1:13">
      <c r="A887" s="30" t="s">
        <v>24</v>
      </c>
      <c r="B887" s="11"/>
      <c r="C887" s="12"/>
      <c r="D887" s="28"/>
      <c r="E887" s="28"/>
      <c r="F887" s="28">
        <f t="shared" si="193"/>
        <v>0</v>
      </c>
      <c r="G887" s="10"/>
      <c r="H887" s="15"/>
      <c r="I887" s="10">
        <f t="shared" si="194"/>
        <v>0</v>
      </c>
    </row>
    <row r="888" spans="1:13">
      <c r="A888" s="31" t="s">
        <v>25</v>
      </c>
      <c r="B888" s="11"/>
      <c r="C888" s="12"/>
      <c r="D888" s="28"/>
      <c r="E888" s="28"/>
      <c r="F888" s="28">
        <f t="shared" si="193"/>
        <v>0</v>
      </c>
      <c r="G888" s="10"/>
      <c r="H888" s="15"/>
      <c r="I888" s="10">
        <f t="shared" si="194"/>
        <v>0</v>
      </c>
    </row>
    <row r="889" spans="1:13">
      <c r="A889" s="31" t="s">
        <v>25</v>
      </c>
      <c r="B889" s="11"/>
      <c r="C889" s="12"/>
      <c r="D889" s="28"/>
      <c r="E889" s="28"/>
      <c r="F889" s="28">
        <f t="shared" si="193"/>
        <v>0</v>
      </c>
      <c r="G889" s="10"/>
      <c r="H889" s="15"/>
      <c r="I889" s="10">
        <f t="shared" si="194"/>
        <v>0</v>
      </c>
    </row>
    <row r="890" spans="1:13">
      <c r="A890" s="31" t="s">
        <v>25</v>
      </c>
      <c r="B890" s="11"/>
      <c r="C890" s="12"/>
      <c r="D890" s="28"/>
      <c r="E890" s="28"/>
      <c r="F890" s="28">
        <f t="shared" si="193"/>
        <v>0</v>
      </c>
      <c r="G890" s="10"/>
      <c r="H890" s="15"/>
      <c r="I890" s="10">
        <f t="shared" si="194"/>
        <v>0</v>
      </c>
    </row>
    <row r="891" spans="1:13">
      <c r="A891" s="31" t="s">
        <v>39</v>
      </c>
      <c r="B891" s="11"/>
      <c r="C891" s="12"/>
      <c r="D891" s="28"/>
      <c r="E891" s="28"/>
      <c r="F891" s="28"/>
      <c r="G891" s="10"/>
      <c r="H891" s="15"/>
      <c r="I891" s="10">
        <f t="shared" ref="I891:I893" si="195">SUM(G891*H891)</f>
        <v>0</v>
      </c>
    </row>
    <row r="892" spans="1:13">
      <c r="A892" s="31" t="s">
        <v>39</v>
      </c>
      <c r="B892" s="11"/>
      <c r="C892" s="12"/>
      <c r="D892" s="28"/>
      <c r="E892" s="28"/>
      <c r="F892" s="28"/>
      <c r="G892" s="10"/>
      <c r="H892" s="15"/>
      <c r="I892" s="10">
        <f t="shared" si="195"/>
        <v>0</v>
      </c>
    </row>
    <row r="893" spans="1:13">
      <c r="A893" s="31" t="s">
        <v>39</v>
      </c>
      <c r="B893" s="11"/>
      <c r="C893" s="12"/>
      <c r="D893" s="28"/>
      <c r="E893" s="28"/>
      <c r="F893" s="28"/>
      <c r="G893" s="10"/>
      <c r="H893" s="15"/>
      <c r="I893" s="10">
        <f t="shared" si="195"/>
        <v>0</v>
      </c>
    </row>
    <row r="894" spans="1:13">
      <c r="A894" s="32" t="s">
        <v>28</v>
      </c>
      <c r="B894" s="11"/>
      <c r="C894" s="12"/>
      <c r="D894" s="28"/>
      <c r="E894" s="28"/>
      <c r="F894" s="28"/>
      <c r="G894" s="10"/>
      <c r="H894" s="15"/>
      <c r="I894" s="10">
        <f t="shared" ref="I894:I912" si="196">SUM(G894*H894)</f>
        <v>0</v>
      </c>
    </row>
    <row r="895" spans="1:13">
      <c r="A895" s="32" t="s">
        <v>28</v>
      </c>
      <c r="B895" s="11"/>
      <c r="C895" s="12"/>
      <c r="D895" s="28"/>
      <c r="E895" s="28"/>
      <c r="F895" s="28"/>
      <c r="G895" s="10"/>
      <c r="H895" s="15"/>
      <c r="I895" s="10">
        <f t="shared" si="196"/>
        <v>0</v>
      </c>
    </row>
    <row r="896" spans="1:13">
      <c r="A896" s="32" t="s">
        <v>28</v>
      </c>
      <c r="B896" s="11"/>
      <c r="C896" s="12"/>
      <c r="D896" s="28"/>
      <c r="E896" s="28"/>
      <c r="F896" s="28"/>
      <c r="G896" s="10"/>
      <c r="H896" s="15"/>
      <c r="I896" s="10">
        <f t="shared" si="196"/>
        <v>0</v>
      </c>
    </row>
    <row r="897" spans="1:13">
      <c r="A897" t="s">
        <v>26</v>
      </c>
      <c r="B897" s="11"/>
      <c r="C897" s="12"/>
      <c r="D897" s="28"/>
      <c r="E897" s="28"/>
      <c r="F897" s="28"/>
      <c r="G897" s="33">
        <v>0.1</v>
      </c>
      <c r="H897" s="15">
        <f>SUM(I894:I896)</f>
        <v>0</v>
      </c>
      <c r="I897" s="10">
        <f t="shared" si="196"/>
        <v>0</v>
      </c>
    </row>
    <row r="898" spans="1:13">
      <c r="B898" s="11" t="s">
        <v>27</v>
      </c>
      <c r="C898" s="12"/>
      <c r="D898" s="28"/>
      <c r="E898" s="28"/>
      <c r="F898" s="28"/>
      <c r="G898" s="10"/>
      <c r="H898" s="15"/>
      <c r="I898" s="10">
        <f t="shared" si="196"/>
        <v>0</v>
      </c>
    </row>
    <row r="899" spans="1:13">
      <c r="B899" s="11" t="s">
        <v>13</v>
      </c>
      <c r="C899" s="12" t="s">
        <v>14</v>
      </c>
      <c r="D899" s="28" t="s">
        <v>29</v>
      </c>
      <c r="E899" s="28"/>
      <c r="F899" s="28">
        <f>SUM(G885:G887)</f>
        <v>0</v>
      </c>
      <c r="G899" s="34">
        <f>SUM(F899)/20</f>
        <v>0</v>
      </c>
      <c r="H899" s="23"/>
      <c r="I899" s="10">
        <f t="shared" si="196"/>
        <v>0</v>
      </c>
    </row>
    <row r="900" spans="1:13">
      <c r="B900" s="11" t="s">
        <v>13</v>
      </c>
      <c r="C900" s="12" t="s">
        <v>14</v>
      </c>
      <c r="D900" s="28" t="s">
        <v>30</v>
      </c>
      <c r="E900" s="28"/>
      <c r="F900" s="28">
        <f>SUM(G888:G890)</f>
        <v>0</v>
      </c>
      <c r="G900" s="34">
        <f>SUM(F900)/10</f>
        <v>0</v>
      </c>
      <c r="H900" s="23"/>
      <c r="I900" s="10">
        <f t="shared" si="196"/>
        <v>0</v>
      </c>
    </row>
    <row r="901" spans="1:13">
      <c r="B901" s="11" t="s">
        <v>13</v>
      </c>
      <c r="C901" s="12" t="s">
        <v>14</v>
      </c>
      <c r="D901" s="28" t="s">
        <v>60</v>
      </c>
      <c r="E901" s="28"/>
      <c r="F901" s="72"/>
      <c r="G901" s="34">
        <f>SUM(F901)*0.25</f>
        <v>0</v>
      </c>
      <c r="H901" s="23"/>
      <c r="I901" s="10">
        <f t="shared" si="196"/>
        <v>0</v>
      </c>
    </row>
    <row r="902" spans="1:13">
      <c r="B902" s="11" t="s">
        <v>13</v>
      </c>
      <c r="C902" s="12" t="s">
        <v>14</v>
      </c>
      <c r="D902" s="28"/>
      <c r="E902" s="28"/>
      <c r="F902" s="28"/>
      <c r="G902" s="34"/>
      <c r="H902" s="23"/>
      <c r="I902" s="10">
        <f t="shared" si="196"/>
        <v>0</v>
      </c>
    </row>
    <row r="903" spans="1:13">
      <c r="B903" s="11" t="s">
        <v>13</v>
      </c>
      <c r="C903" s="12" t="s">
        <v>15</v>
      </c>
      <c r="D903" s="28"/>
      <c r="E903" s="28"/>
      <c r="F903" s="28"/>
      <c r="G903" s="34"/>
      <c r="H903" s="23"/>
      <c r="I903" s="10">
        <f t="shared" si="196"/>
        <v>0</v>
      </c>
    </row>
    <row r="904" spans="1:13">
      <c r="B904" s="11" t="s">
        <v>13</v>
      </c>
      <c r="C904" s="12" t="s">
        <v>15</v>
      </c>
      <c r="D904" s="28"/>
      <c r="E904" s="28"/>
      <c r="F904" s="28"/>
      <c r="G904" s="34"/>
      <c r="H904" s="23"/>
      <c r="I904" s="10">
        <f t="shared" si="196"/>
        <v>0</v>
      </c>
    </row>
    <row r="905" spans="1:13">
      <c r="B905" s="11" t="s">
        <v>13</v>
      </c>
      <c r="C905" s="12" t="s">
        <v>15</v>
      </c>
      <c r="D905" s="28"/>
      <c r="E905" s="28"/>
      <c r="F905" s="28"/>
      <c r="G905" s="34"/>
      <c r="H905" s="23"/>
      <c r="I905" s="10">
        <f t="shared" si="196"/>
        <v>0</v>
      </c>
    </row>
    <row r="906" spans="1:13">
      <c r="B906" s="11" t="s">
        <v>13</v>
      </c>
      <c r="C906" s="12" t="s">
        <v>16</v>
      </c>
      <c r="D906" s="28"/>
      <c r="E906" s="28"/>
      <c r="F906" s="28"/>
      <c r="G906" s="34"/>
      <c r="H906" s="23"/>
      <c r="I906" s="10">
        <f t="shared" si="196"/>
        <v>0</v>
      </c>
    </row>
    <row r="907" spans="1:13">
      <c r="B907" s="11" t="s">
        <v>13</v>
      </c>
      <c r="C907" s="12" t="s">
        <v>16</v>
      </c>
      <c r="D907" s="28"/>
      <c r="E907" s="28"/>
      <c r="F907" s="28"/>
      <c r="G907" s="34"/>
      <c r="H907" s="23"/>
      <c r="I907" s="10">
        <f t="shared" si="196"/>
        <v>0</v>
      </c>
    </row>
    <row r="908" spans="1:13">
      <c r="B908" s="11" t="s">
        <v>21</v>
      </c>
      <c r="C908" s="12" t="s">
        <v>14</v>
      </c>
      <c r="D908" s="28"/>
      <c r="E908" s="28"/>
      <c r="F908" s="28"/>
      <c r="G908" s="22">
        <f>SUM(G899:G902)</f>
        <v>0</v>
      </c>
      <c r="H908" s="15">
        <v>37.42</v>
      </c>
      <c r="I908" s="10">
        <f t="shared" si="196"/>
        <v>0</v>
      </c>
      <c r="K908" s="5">
        <f>SUM(G908)*I883</f>
        <v>0</v>
      </c>
    </row>
    <row r="909" spans="1:13">
      <c r="B909" s="11" t="s">
        <v>21</v>
      </c>
      <c r="C909" s="12" t="s">
        <v>15</v>
      </c>
      <c r="D909" s="28"/>
      <c r="E909" s="28"/>
      <c r="F909" s="28"/>
      <c r="G909" s="22">
        <f>SUM(G903:G905)</f>
        <v>0</v>
      </c>
      <c r="H909" s="15">
        <v>37.42</v>
      </c>
      <c r="I909" s="10">
        <f t="shared" si="196"/>
        <v>0</v>
      </c>
      <c r="L909" s="5">
        <f>SUM(G909)*I883</f>
        <v>0</v>
      </c>
    </row>
    <row r="910" spans="1:13">
      <c r="B910" s="11" t="s">
        <v>21</v>
      </c>
      <c r="C910" s="12" t="s">
        <v>16</v>
      </c>
      <c r="D910" s="28"/>
      <c r="E910" s="28"/>
      <c r="F910" s="28"/>
      <c r="G910" s="22">
        <f>SUM(G906:G907)</f>
        <v>0</v>
      </c>
      <c r="H910" s="15">
        <v>37.42</v>
      </c>
      <c r="I910" s="10">
        <f t="shared" si="196"/>
        <v>0</v>
      </c>
      <c r="M910" s="5">
        <f>SUM(G910)*I883</f>
        <v>0</v>
      </c>
    </row>
    <row r="911" spans="1:13">
      <c r="B911" s="11" t="s">
        <v>13</v>
      </c>
      <c r="C911" s="12" t="s">
        <v>17</v>
      </c>
      <c r="D911" s="28"/>
      <c r="E911" s="28"/>
      <c r="F911" s="28"/>
      <c r="G911" s="34"/>
      <c r="H911" s="15">
        <v>37.42</v>
      </c>
      <c r="I911" s="10">
        <f t="shared" si="196"/>
        <v>0</v>
      </c>
      <c r="L911" s="5">
        <f>SUM(G911)*I883</f>
        <v>0</v>
      </c>
    </row>
    <row r="912" spans="1:13">
      <c r="B912" s="11" t="s">
        <v>12</v>
      </c>
      <c r="C912" s="12"/>
      <c r="D912" s="28"/>
      <c r="E912" s="28"/>
      <c r="F912" s="28"/>
      <c r="G912" s="10"/>
      <c r="H912" s="15">
        <v>37.42</v>
      </c>
      <c r="I912" s="10">
        <f t="shared" si="196"/>
        <v>0</v>
      </c>
    </row>
    <row r="913" spans="1:13">
      <c r="B913" s="11" t="s">
        <v>11</v>
      </c>
      <c r="C913" s="12"/>
      <c r="D913" s="28"/>
      <c r="E913" s="28"/>
      <c r="F913" s="28"/>
      <c r="G913" s="10">
        <v>1</v>
      </c>
      <c r="H913" s="15">
        <f>SUM(I885:I912)*0.01</f>
        <v>0</v>
      </c>
      <c r="I913" s="10">
        <f>SUM(G913*H913)</f>
        <v>0</v>
      </c>
    </row>
    <row r="914" spans="1:13" s="2" customFormat="1">
      <c r="B914" s="8" t="s">
        <v>10</v>
      </c>
      <c r="D914" s="27"/>
      <c r="E914" s="27"/>
      <c r="F914" s="27"/>
      <c r="G914" s="6">
        <f>SUM(G908:G911)</f>
        <v>0</v>
      </c>
      <c r="H914" s="14"/>
      <c r="I914" s="6">
        <f>SUM(I885:I913)</f>
        <v>0</v>
      </c>
      <c r="J914" s="6">
        <f>SUM(I914)*I883</f>
        <v>0</v>
      </c>
      <c r="K914" s="6">
        <f>SUM(K908:K913)</f>
        <v>0</v>
      </c>
      <c r="L914" s="6">
        <f t="shared" ref="L914" si="197">SUM(L908:L913)</f>
        <v>0</v>
      </c>
      <c r="M914" s="6">
        <f t="shared" ref="M914" si="198">SUM(M908:M913)</f>
        <v>0</v>
      </c>
    </row>
    <row r="915" spans="1:13" ht="15.6">
      <c r="A915" s="3" t="s">
        <v>9</v>
      </c>
      <c r="B915" s="70" t="str">
        <f>'JMS SHEDULE OF WORKS'!D30</f>
        <v>intergrated bin</v>
      </c>
      <c r="D915" s="26">
        <f>'JMS SHEDULE OF WORKS'!F30</f>
        <v>0</v>
      </c>
      <c r="F915" s="71">
        <f>'JMS SHEDULE OF WORKS'!J30</f>
        <v>0</v>
      </c>
      <c r="H915" s="13" t="s">
        <v>22</v>
      </c>
      <c r="I915" s="24">
        <f>'JMS SHEDULE OF WORKS'!G30</f>
        <v>3</v>
      </c>
    </row>
    <row r="916" spans="1:13" s="2" customFormat="1">
      <c r="A916" s="69" t="str">
        <f>'JMS SHEDULE OF WORKS'!A30</f>
        <v>6881/28</v>
      </c>
      <c r="B916" s="8" t="s">
        <v>3</v>
      </c>
      <c r="C916" s="2" t="s">
        <v>4</v>
      </c>
      <c r="D916" s="27" t="s">
        <v>5</v>
      </c>
      <c r="E916" s="27" t="s">
        <v>5</v>
      </c>
      <c r="F916" s="27" t="s">
        <v>23</v>
      </c>
      <c r="G916" s="6" t="s">
        <v>6</v>
      </c>
      <c r="H916" s="14" t="s">
        <v>7</v>
      </c>
      <c r="I916" s="6" t="s">
        <v>8</v>
      </c>
      <c r="J916" s="6"/>
      <c r="K916" s="6" t="s">
        <v>18</v>
      </c>
      <c r="L916" s="6" t="s">
        <v>19</v>
      </c>
      <c r="M916" s="6" t="s">
        <v>20</v>
      </c>
    </row>
    <row r="917" spans="1:13">
      <c r="A917" s="30" t="s">
        <v>24</v>
      </c>
      <c r="B917" s="11"/>
      <c r="C917" s="12"/>
      <c r="D917" s="28"/>
      <c r="E917" s="28"/>
      <c r="F917" s="28">
        <f t="shared" ref="F917:F922" si="199">SUM(D917*E917)</f>
        <v>0</v>
      </c>
      <c r="G917" s="10"/>
      <c r="H917" s="15"/>
      <c r="I917" s="10">
        <f t="shared" ref="I917:I922" si="200">SUM(F917*G917)*H917</f>
        <v>0</v>
      </c>
    </row>
    <row r="918" spans="1:13">
      <c r="A918" s="30" t="s">
        <v>24</v>
      </c>
      <c r="B918" s="11"/>
      <c r="C918" s="12"/>
      <c r="D918" s="28"/>
      <c r="E918" s="28"/>
      <c r="F918" s="28">
        <f t="shared" si="199"/>
        <v>0</v>
      </c>
      <c r="G918" s="10"/>
      <c r="H918" s="15"/>
      <c r="I918" s="10">
        <f t="shared" si="200"/>
        <v>0</v>
      </c>
    </row>
    <row r="919" spans="1:13">
      <c r="A919" s="30" t="s">
        <v>24</v>
      </c>
      <c r="B919" s="11"/>
      <c r="C919" s="12"/>
      <c r="D919" s="28"/>
      <c r="E919" s="28"/>
      <c r="F919" s="28">
        <f t="shared" si="199"/>
        <v>0</v>
      </c>
      <c r="G919" s="10"/>
      <c r="H919" s="15"/>
      <c r="I919" s="10">
        <f t="shared" si="200"/>
        <v>0</v>
      </c>
    </row>
    <row r="920" spans="1:13">
      <c r="A920" s="31" t="s">
        <v>25</v>
      </c>
      <c r="B920" s="11"/>
      <c r="C920" s="12"/>
      <c r="D920" s="28"/>
      <c r="E920" s="28"/>
      <c r="F920" s="28">
        <f t="shared" si="199"/>
        <v>0</v>
      </c>
      <c r="G920" s="10"/>
      <c r="H920" s="15"/>
      <c r="I920" s="10">
        <f t="shared" si="200"/>
        <v>0</v>
      </c>
    </row>
    <row r="921" spans="1:13">
      <c r="A921" s="31" t="s">
        <v>25</v>
      </c>
      <c r="B921" s="11"/>
      <c r="C921" s="12"/>
      <c r="D921" s="28"/>
      <c r="E921" s="28"/>
      <c r="F921" s="28">
        <f t="shared" si="199"/>
        <v>0</v>
      </c>
      <c r="G921" s="10"/>
      <c r="H921" s="15"/>
      <c r="I921" s="10">
        <f t="shared" si="200"/>
        <v>0</v>
      </c>
    </row>
    <row r="922" spans="1:13">
      <c r="A922" s="31" t="s">
        <v>25</v>
      </c>
      <c r="B922" s="11"/>
      <c r="C922" s="12"/>
      <c r="D922" s="28"/>
      <c r="E922" s="28"/>
      <c r="F922" s="28">
        <f t="shared" si="199"/>
        <v>0</v>
      </c>
      <c r="G922" s="10"/>
      <c r="H922" s="15"/>
      <c r="I922" s="10">
        <f t="shared" si="200"/>
        <v>0</v>
      </c>
    </row>
    <row r="923" spans="1:13">
      <c r="A923" s="31" t="s">
        <v>39</v>
      </c>
      <c r="B923" s="11"/>
      <c r="C923" s="12"/>
      <c r="D923" s="28"/>
      <c r="E923" s="28"/>
      <c r="F923" s="28"/>
      <c r="G923" s="10"/>
      <c r="H923" s="15"/>
      <c r="I923" s="10">
        <f t="shared" ref="I923:I925" si="201">SUM(G923*H923)</f>
        <v>0</v>
      </c>
    </row>
    <row r="924" spans="1:13">
      <c r="A924" s="31" t="s">
        <v>39</v>
      </c>
      <c r="B924" s="11"/>
      <c r="C924" s="12"/>
      <c r="D924" s="28"/>
      <c r="E924" s="28"/>
      <c r="F924" s="28"/>
      <c r="G924" s="10"/>
      <c r="H924" s="15"/>
      <c r="I924" s="10">
        <f t="shared" si="201"/>
        <v>0</v>
      </c>
    </row>
    <row r="925" spans="1:13">
      <c r="A925" s="31" t="s">
        <v>39</v>
      </c>
      <c r="B925" s="11"/>
      <c r="C925" s="12"/>
      <c r="D925" s="28"/>
      <c r="E925" s="28"/>
      <c r="F925" s="28"/>
      <c r="G925" s="10"/>
      <c r="H925" s="15"/>
      <c r="I925" s="10">
        <f t="shared" si="201"/>
        <v>0</v>
      </c>
    </row>
    <row r="926" spans="1:13">
      <c r="A926" s="32" t="s">
        <v>28</v>
      </c>
      <c r="B926" s="11" t="s">
        <v>1240</v>
      </c>
      <c r="C926" s="12" t="s">
        <v>1243</v>
      </c>
      <c r="D926" s="28"/>
      <c r="E926" s="28"/>
      <c r="F926" s="28"/>
      <c r="G926" s="10">
        <v>1</v>
      </c>
      <c r="H926" s="15">
        <v>150</v>
      </c>
      <c r="I926" s="10">
        <f t="shared" ref="I926" si="202">SUM(G926*H926)</f>
        <v>150</v>
      </c>
    </row>
    <row r="927" spans="1:13">
      <c r="A927" s="32" t="s">
        <v>28</v>
      </c>
      <c r="B927" s="11"/>
      <c r="C927" s="12"/>
      <c r="D927" s="28"/>
      <c r="E927" s="28"/>
      <c r="F927" s="28"/>
      <c r="G927" s="10"/>
      <c r="H927" s="15"/>
      <c r="I927" s="10">
        <f t="shared" ref="I927:I944" si="203">SUM(G927*H927)</f>
        <v>0</v>
      </c>
    </row>
    <row r="928" spans="1:13">
      <c r="A928" s="32" t="s">
        <v>28</v>
      </c>
      <c r="B928" s="11"/>
      <c r="C928" s="12"/>
      <c r="D928" s="28"/>
      <c r="E928" s="28"/>
      <c r="F928" s="28"/>
      <c r="G928" s="10"/>
      <c r="H928" s="15"/>
      <c r="I928" s="10">
        <f t="shared" si="203"/>
        <v>0</v>
      </c>
    </row>
    <row r="929" spans="1:13">
      <c r="A929" t="s">
        <v>26</v>
      </c>
      <c r="B929" s="11"/>
      <c r="C929" s="12"/>
      <c r="D929" s="28"/>
      <c r="E929" s="28"/>
      <c r="F929" s="28"/>
      <c r="G929" s="33">
        <v>0.1</v>
      </c>
      <c r="H929" s="15">
        <f>SUM(I926:I928)</f>
        <v>150</v>
      </c>
      <c r="I929" s="10">
        <f t="shared" si="203"/>
        <v>15</v>
      </c>
    </row>
    <row r="930" spans="1:13">
      <c r="B930" s="11" t="s">
        <v>27</v>
      </c>
      <c r="C930" s="12"/>
      <c r="D930" s="28"/>
      <c r="E930" s="28"/>
      <c r="F930" s="28"/>
      <c r="G930" s="10"/>
      <c r="H930" s="15"/>
      <c r="I930" s="10">
        <f t="shared" si="203"/>
        <v>0</v>
      </c>
    </row>
    <row r="931" spans="1:13">
      <c r="B931" s="11" t="s">
        <v>13</v>
      </c>
      <c r="C931" s="12" t="s">
        <v>14</v>
      </c>
      <c r="D931" s="28" t="s">
        <v>29</v>
      </c>
      <c r="E931" s="28"/>
      <c r="F931" s="28">
        <f>SUM(G917:G919)</f>
        <v>0</v>
      </c>
      <c r="G931" s="34">
        <f>SUM(F931)/20</f>
        <v>0</v>
      </c>
      <c r="H931" s="23"/>
      <c r="I931" s="10">
        <f t="shared" si="203"/>
        <v>0</v>
      </c>
    </row>
    <row r="932" spans="1:13">
      <c r="B932" s="11" t="s">
        <v>13</v>
      </c>
      <c r="C932" s="12" t="s">
        <v>14</v>
      </c>
      <c r="D932" s="28" t="s">
        <v>30</v>
      </c>
      <c r="E932" s="28"/>
      <c r="F932" s="28">
        <f>SUM(G920:G922)</f>
        <v>0</v>
      </c>
      <c r="G932" s="34">
        <f>SUM(F932)/10</f>
        <v>0</v>
      </c>
      <c r="H932" s="23"/>
      <c r="I932" s="10">
        <f t="shared" si="203"/>
        <v>0</v>
      </c>
    </row>
    <row r="933" spans="1:13">
      <c r="B933" s="11" t="s">
        <v>13</v>
      </c>
      <c r="C933" s="12" t="s">
        <v>14</v>
      </c>
      <c r="D933" s="28" t="s">
        <v>60</v>
      </c>
      <c r="E933" s="28"/>
      <c r="F933" s="72"/>
      <c r="G933" s="34">
        <f>SUM(F933)*0.25</f>
        <v>0</v>
      </c>
      <c r="H933" s="23"/>
      <c r="I933" s="10">
        <f t="shared" si="203"/>
        <v>0</v>
      </c>
    </row>
    <row r="934" spans="1:13">
      <c r="B934" s="11" t="s">
        <v>13</v>
      </c>
      <c r="C934" s="12" t="s">
        <v>14</v>
      </c>
      <c r="D934" s="28"/>
      <c r="E934" s="28"/>
      <c r="F934" s="28"/>
      <c r="G934" s="34"/>
      <c r="H934" s="23"/>
      <c r="I934" s="10">
        <f t="shared" si="203"/>
        <v>0</v>
      </c>
    </row>
    <row r="935" spans="1:13">
      <c r="B935" s="11" t="s">
        <v>13</v>
      </c>
      <c r="C935" s="12" t="s">
        <v>15</v>
      </c>
      <c r="D935" s="28"/>
      <c r="E935" s="28"/>
      <c r="F935" s="28"/>
      <c r="G935" s="34"/>
      <c r="H935" s="23"/>
      <c r="I935" s="10">
        <f t="shared" si="203"/>
        <v>0</v>
      </c>
    </row>
    <row r="936" spans="1:13">
      <c r="B936" s="11" t="s">
        <v>13</v>
      </c>
      <c r="C936" s="12" t="s">
        <v>15</v>
      </c>
      <c r="D936" s="28"/>
      <c r="E936" s="28"/>
      <c r="F936" s="28"/>
      <c r="G936" s="34"/>
      <c r="H936" s="23"/>
      <c r="I936" s="10">
        <f t="shared" si="203"/>
        <v>0</v>
      </c>
    </row>
    <row r="937" spans="1:13">
      <c r="B937" s="11" t="s">
        <v>13</v>
      </c>
      <c r="C937" s="12" t="s">
        <v>15</v>
      </c>
      <c r="D937" s="28"/>
      <c r="E937" s="28"/>
      <c r="F937" s="28"/>
      <c r="G937" s="34"/>
      <c r="H937" s="23"/>
      <c r="I937" s="10">
        <f t="shared" si="203"/>
        <v>0</v>
      </c>
    </row>
    <row r="938" spans="1:13">
      <c r="B938" s="11" t="s">
        <v>13</v>
      </c>
      <c r="C938" s="12" t="s">
        <v>16</v>
      </c>
      <c r="D938" s="28"/>
      <c r="E938" s="28"/>
      <c r="F938" s="28"/>
      <c r="G938" s="34"/>
      <c r="H938" s="23"/>
      <c r="I938" s="10">
        <f t="shared" si="203"/>
        <v>0</v>
      </c>
    </row>
    <row r="939" spans="1:13">
      <c r="B939" s="11" t="s">
        <v>13</v>
      </c>
      <c r="C939" s="12" t="s">
        <v>16</v>
      </c>
      <c r="D939" s="28"/>
      <c r="E939" s="28"/>
      <c r="F939" s="28"/>
      <c r="G939" s="34"/>
      <c r="H939" s="23"/>
      <c r="I939" s="10">
        <f t="shared" si="203"/>
        <v>0</v>
      </c>
    </row>
    <row r="940" spans="1:13">
      <c r="B940" s="11" t="s">
        <v>21</v>
      </c>
      <c r="C940" s="12" t="s">
        <v>14</v>
      </c>
      <c r="D940" s="28"/>
      <c r="E940" s="28"/>
      <c r="F940" s="28"/>
      <c r="G940" s="22">
        <f>SUM(G931:G934)</f>
        <v>0</v>
      </c>
      <c r="H940" s="15">
        <v>37.42</v>
      </c>
      <c r="I940" s="10">
        <f t="shared" si="203"/>
        <v>0</v>
      </c>
      <c r="K940" s="5">
        <f>SUM(G940)*I915</f>
        <v>0</v>
      </c>
    </row>
    <row r="941" spans="1:13">
      <c r="B941" s="11" t="s">
        <v>21</v>
      </c>
      <c r="C941" s="12" t="s">
        <v>15</v>
      </c>
      <c r="D941" s="28"/>
      <c r="E941" s="28"/>
      <c r="F941" s="28"/>
      <c r="G941" s="22">
        <f>SUM(G935:G937)</f>
        <v>0</v>
      </c>
      <c r="H941" s="15">
        <v>37.42</v>
      </c>
      <c r="I941" s="10">
        <f t="shared" si="203"/>
        <v>0</v>
      </c>
      <c r="L941" s="5">
        <f>SUM(G941)*I915</f>
        <v>0</v>
      </c>
    </row>
    <row r="942" spans="1:13">
      <c r="B942" s="11" t="s">
        <v>21</v>
      </c>
      <c r="C942" s="12" t="s">
        <v>16</v>
      </c>
      <c r="D942" s="28"/>
      <c r="E942" s="28"/>
      <c r="F942" s="28"/>
      <c r="G942" s="22">
        <f>SUM(G938:G939)</f>
        <v>0</v>
      </c>
      <c r="H942" s="15">
        <v>37.42</v>
      </c>
      <c r="I942" s="10">
        <f t="shared" si="203"/>
        <v>0</v>
      </c>
      <c r="M942" s="5">
        <f>SUM(G942)*I915</f>
        <v>0</v>
      </c>
    </row>
    <row r="943" spans="1:13">
      <c r="B943" s="11" t="s">
        <v>13</v>
      </c>
      <c r="C943" s="12" t="s">
        <v>17</v>
      </c>
      <c r="D943" s="28"/>
      <c r="E943" s="28"/>
      <c r="F943" s="28"/>
      <c r="G943" s="34"/>
      <c r="H943" s="15">
        <v>37.42</v>
      </c>
      <c r="I943" s="10">
        <f t="shared" si="203"/>
        <v>0</v>
      </c>
      <c r="L943" s="5">
        <f>SUM(G943)*I915</f>
        <v>0</v>
      </c>
    </row>
    <row r="944" spans="1:13">
      <c r="B944" s="11" t="s">
        <v>12</v>
      </c>
      <c r="C944" s="12"/>
      <c r="D944" s="28"/>
      <c r="E944" s="28"/>
      <c r="F944" s="28"/>
      <c r="G944" s="10"/>
      <c r="H944" s="15">
        <v>37.42</v>
      </c>
      <c r="I944" s="10">
        <f t="shared" si="203"/>
        <v>0</v>
      </c>
    </row>
    <row r="945" spans="1:13">
      <c r="B945" s="11" t="s">
        <v>11</v>
      </c>
      <c r="C945" s="12"/>
      <c r="D945" s="28"/>
      <c r="E945" s="28"/>
      <c r="F945" s="28"/>
      <c r="G945" s="10">
        <v>1</v>
      </c>
      <c r="H945" s="15">
        <f>SUM(I917:I944)*0.01</f>
        <v>1.6500000000000001</v>
      </c>
      <c r="I945" s="10">
        <f>SUM(G945*H945)</f>
        <v>1.6500000000000001</v>
      </c>
    </row>
    <row r="946" spans="1:13" s="2" customFormat="1">
      <c r="B946" s="8" t="s">
        <v>10</v>
      </c>
      <c r="D946" s="27"/>
      <c r="E946" s="27"/>
      <c r="F946" s="27"/>
      <c r="G946" s="6">
        <f>SUM(G940:G943)</f>
        <v>0</v>
      </c>
      <c r="H946" s="14"/>
      <c r="I946" s="6">
        <f>SUM(I917:I945)</f>
        <v>166.65</v>
      </c>
      <c r="J946" s="6">
        <f>SUM(I946)*I915</f>
        <v>499.95000000000005</v>
      </c>
      <c r="K946" s="6">
        <f>SUM(K940:K945)</f>
        <v>0</v>
      </c>
      <c r="L946" s="6">
        <f t="shared" ref="L946" si="204">SUM(L940:L945)</f>
        <v>0</v>
      </c>
      <c r="M946" s="6">
        <f t="shared" ref="M946" si="205">SUM(M940:M945)</f>
        <v>0</v>
      </c>
    </row>
    <row r="947" spans="1:13" ht="15.6">
      <c r="A947" s="3" t="s">
        <v>9</v>
      </c>
      <c r="B947" s="70" t="str">
        <f>'JMS SHEDULE OF WORKS'!D31</f>
        <v>SA-11 Female vanity unit</v>
      </c>
      <c r="D947" s="26" t="str">
        <f>'JMS SHEDULE OF WORKS'!F31</f>
        <v>2960mm X 500mm x 400mm</v>
      </c>
      <c r="F947" s="71" t="str">
        <f>'JMS SHEDULE OF WORKS'!J31</f>
        <v>WC-12</v>
      </c>
      <c r="H947" s="13" t="s">
        <v>22</v>
      </c>
      <c r="I947" s="24">
        <f>'JMS SHEDULE OF WORKS'!G31</f>
        <v>1</v>
      </c>
    </row>
    <row r="948" spans="1:13" s="2" customFormat="1">
      <c r="A948" s="69" t="str">
        <f>'JMS SHEDULE OF WORKS'!A31</f>
        <v>6881/29</v>
      </c>
      <c r="B948" s="8" t="s">
        <v>3</v>
      </c>
      <c r="C948" s="2" t="s">
        <v>4</v>
      </c>
      <c r="D948" s="27" t="s">
        <v>5</v>
      </c>
      <c r="E948" s="27" t="s">
        <v>5</v>
      </c>
      <c r="F948" s="27" t="s">
        <v>23</v>
      </c>
      <c r="G948" s="6" t="s">
        <v>6</v>
      </c>
      <c r="H948" s="14" t="s">
        <v>7</v>
      </c>
      <c r="I948" s="6" t="s">
        <v>8</v>
      </c>
      <c r="J948" s="6"/>
      <c r="K948" s="6" t="s">
        <v>18</v>
      </c>
      <c r="L948" s="6" t="s">
        <v>19</v>
      </c>
      <c r="M948" s="6" t="s">
        <v>20</v>
      </c>
    </row>
    <row r="949" spans="1:13">
      <c r="A949" s="30" t="s">
        <v>24</v>
      </c>
      <c r="B949" s="11"/>
      <c r="C949" s="12"/>
      <c r="D949" s="28"/>
      <c r="E949" s="28"/>
      <c r="F949" s="28">
        <f t="shared" ref="F949:F954" si="206">SUM(D949*E949)</f>
        <v>0</v>
      </c>
      <c r="G949" s="10"/>
      <c r="H949" s="15"/>
      <c r="I949" s="10">
        <f t="shared" ref="I949:I954" si="207">SUM(F949*G949)*H949</f>
        <v>0</v>
      </c>
    </row>
    <row r="950" spans="1:13">
      <c r="A950" s="30" t="s">
        <v>24</v>
      </c>
      <c r="B950" s="11"/>
      <c r="C950" s="12"/>
      <c r="D950" s="28"/>
      <c r="E950" s="28"/>
      <c r="F950" s="28">
        <f t="shared" si="206"/>
        <v>0</v>
      </c>
      <c r="G950" s="10"/>
      <c r="H950" s="15"/>
      <c r="I950" s="10">
        <f t="shared" si="207"/>
        <v>0</v>
      </c>
    </row>
    <row r="951" spans="1:13">
      <c r="A951" s="30" t="s">
        <v>24</v>
      </c>
      <c r="B951" s="11"/>
      <c r="C951" s="12"/>
      <c r="D951" s="28"/>
      <c r="E951" s="28"/>
      <c r="F951" s="28">
        <f t="shared" si="206"/>
        <v>0</v>
      </c>
      <c r="G951" s="10"/>
      <c r="H951" s="15"/>
      <c r="I951" s="10">
        <f t="shared" si="207"/>
        <v>0</v>
      </c>
    </row>
    <row r="952" spans="1:13">
      <c r="A952" s="31" t="s">
        <v>25</v>
      </c>
      <c r="B952" s="11"/>
      <c r="C952" s="12"/>
      <c r="D952" s="28"/>
      <c r="E952" s="28"/>
      <c r="F952" s="28">
        <f t="shared" si="206"/>
        <v>0</v>
      </c>
      <c r="G952" s="10"/>
      <c r="H952" s="15"/>
      <c r="I952" s="10">
        <f t="shared" si="207"/>
        <v>0</v>
      </c>
    </row>
    <row r="953" spans="1:13">
      <c r="A953" s="31" t="s">
        <v>25</v>
      </c>
      <c r="B953" s="11"/>
      <c r="C953" s="12"/>
      <c r="D953" s="28"/>
      <c r="E953" s="28"/>
      <c r="F953" s="28">
        <f t="shared" si="206"/>
        <v>0</v>
      </c>
      <c r="G953" s="10"/>
      <c r="H953" s="15"/>
      <c r="I953" s="10">
        <f t="shared" si="207"/>
        <v>0</v>
      </c>
    </row>
    <row r="954" spans="1:13">
      <c r="A954" s="31" t="s">
        <v>25</v>
      </c>
      <c r="B954" s="11"/>
      <c r="C954" s="12"/>
      <c r="D954" s="28"/>
      <c r="E954" s="28"/>
      <c r="F954" s="28">
        <f t="shared" si="206"/>
        <v>0</v>
      </c>
      <c r="G954" s="10"/>
      <c r="H954" s="15"/>
      <c r="I954" s="10">
        <f t="shared" si="207"/>
        <v>0</v>
      </c>
    </row>
    <row r="955" spans="1:13">
      <c r="A955" s="31" t="s">
        <v>39</v>
      </c>
      <c r="B955" s="11"/>
      <c r="C955" s="12"/>
      <c r="D955" s="28"/>
      <c r="E955" s="28"/>
      <c r="F955" s="28"/>
      <c r="G955" s="10"/>
      <c r="H955" s="15"/>
      <c r="I955" s="10">
        <f t="shared" ref="I955:I957" si="208">SUM(G955*H955)</f>
        <v>0</v>
      </c>
    </row>
    <row r="956" spans="1:13">
      <c r="A956" s="31" t="s">
        <v>39</v>
      </c>
      <c r="B956" s="11"/>
      <c r="C956" s="12"/>
      <c r="D956" s="28"/>
      <c r="E956" s="28"/>
      <c r="F956" s="28"/>
      <c r="G956" s="10"/>
      <c r="H956" s="15"/>
      <c r="I956" s="10">
        <f t="shared" si="208"/>
        <v>0</v>
      </c>
    </row>
    <row r="957" spans="1:13">
      <c r="A957" s="31" t="s">
        <v>39</v>
      </c>
      <c r="B957" s="11"/>
      <c r="C957" s="12"/>
      <c r="D957" s="28"/>
      <c r="E957" s="28"/>
      <c r="F957" s="28"/>
      <c r="G957" s="10"/>
      <c r="H957" s="15"/>
      <c r="I957" s="10">
        <f t="shared" si="208"/>
        <v>0</v>
      </c>
    </row>
    <row r="958" spans="1:13">
      <c r="A958" s="32" t="s">
        <v>28</v>
      </c>
      <c r="B958" s="11" t="s">
        <v>1238</v>
      </c>
      <c r="C958" s="12"/>
      <c r="D958" s="28"/>
      <c r="E958" s="28"/>
      <c r="F958" s="28"/>
      <c r="G958" s="10">
        <v>1</v>
      </c>
      <c r="H958" s="15">
        <v>3315</v>
      </c>
      <c r="I958" s="10">
        <f t="shared" ref="I958" si="209">SUM(G958*H958)</f>
        <v>3315</v>
      </c>
      <c r="J958" s="5" t="s">
        <v>1256</v>
      </c>
    </row>
    <row r="959" spans="1:13">
      <c r="A959" s="32" t="s">
        <v>28</v>
      </c>
      <c r="B959" s="11" t="s">
        <v>1239</v>
      </c>
      <c r="C959" s="12"/>
      <c r="D959" s="28"/>
      <c r="E959" s="28"/>
      <c r="F959" s="28"/>
      <c r="G959" s="10">
        <v>1</v>
      </c>
      <c r="H959" s="15">
        <v>2250</v>
      </c>
      <c r="I959" s="10">
        <f t="shared" ref="I959:I977" si="210">SUM(G959*H959)</f>
        <v>2250</v>
      </c>
      <c r="J959" s="10" t="s">
        <v>1242</v>
      </c>
    </row>
    <row r="960" spans="1:13">
      <c r="A960" s="32" t="s">
        <v>28</v>
      </c>
      <c r="B960" s="11" t="s">
        <v>1241</v>
      </c>
      <c r="C960" s="12"/>
      <c r="D960" s="28"/>
      <c r="E960" s="28"/>
      <c r="F960" s="28"/>
      <c r="G960" s="10">
        <v>1</v>
      </c>
      <c r="H960" s="15">
        <v>452</v>
      </c>
      <c r="I960" s="10">
        <f t="shared" si="210"/>
        <v>452</v>
      </c>
      <c r="J960" s="10" t="s">
        <v>1242</v>
      </c>
    </row>
    <row r="961" spans="1:13">
      <c r="A961" s="32" t="s">
        <v>28</v>
      </c>
      <c r="B961" s="11" t="s">
        <v>1244</v>
      </c>
      <c r="C961" s="12"/>
      <c r="D961" s="28"/>
      <c r="E961" s="28"/>
      <c r="F961" s="28"/>
      <c r="G961" s="10">
        <v>0.4</v>
      </c>
      <c r="H961" s="15">
        <f>SUM(I959:I960)</f>
        <v>2702</v>
      </c>
      <c r="I961" s="10">
        <f t="shared" si="210"/>
        <v>1080.8</v>
      </c>
      <c r="J961" s="10" t="s">
        <v>1242</v>
      </c>
    </row>
    <row r="962" spans="1:13">
      <c r="A962" t="s">
        <v>26</v>
      </c>
      <c r="B962" s="11"/>
      <c r="C962" s="12"/>
      <c r="D962" s="28"/>
      <c r="E962" s="28"/>
      <c r="F962" s="28"/>
      <c r="G962" s="33">
        <v>0.1</v>
      </c>
      <c r="H962" s="15">
        <f>SUM(I958:I961)</f>
        <v>7097.8</v>
      </c>
      <c r="I962" s="10">
        <f t="shared" si="210"/>
        <v>709.78000000000009</v>
      </c>
    </row>
    <row r="963" spans="1:13">
      <c r="B963" s="11" t="s">
        <v>27</v>
      </c>
      <c r="C963" s="12"/>
      <c r="D963" s="28"/>
      <c r="E963" s="28"/>
      <c r="F963" s="28"/>
      <c r="G963" s="10"/>
      <c r="H963" s="15"/>
      <c r="I963" s="10">
        <f t="shared" si="210"/>
        <v>0</v>
      </c>
    </row>
    <row r="964" spans="1:13">
      <c r="B964" s="11" t="s">
        <v>13</v>
      </c>
      <c r="C964" s="12" t="s">
        <v>14</v>
      </c>
      <c r="D964" s="28" t="s">
        <v>29</v>
      </c>
      <c r="E964" s="28"/>
      <c r="F964" s="28">
        <f>SUM(G949:G951)</f>
        <v>0</v>
      </c>
      <c r="G964" s="34">
        <f>SUM(F964)/20</f>
        <v>0</v>
      </c>
      <c r="H964" s="23"/>
      <c r="I964" s="10">
        <f t="shared" si="210"/>
        <v>0</v>
      </c>
    </row>
    <row r="965" spans="1:13">
      <c r="B965" s="11" t="s">
        <v>13</v>
      </c>
      <c r="C965" s="12" t="s">
        <v>14</v>
      </c>
      <c r="D965" s="28" t="s">
        <v>30</v>
      </c>
      <c r="E965" s="28"/>
      <c r="F965" s="28">
        <f>SUM(G952:G954)</f>
        <v>0</v>
      </c>
      <c r="G965" s="34">
        <f>SUM(F965)/10</f>
        <v>0</v>
      </c>
      <c r="H965" s="23"/>
      <c r="I965" s="10">
        <f t="shared" si="210"/>
        <v>0</v>
      </c>
    </row>
    <row r="966" spans="1:13">
      <c r="B966" s="11" t="s">
        <v>13</v>
      </c>
      <c r="C966" s="12" t="s">
        <v>14</v>
      </c>
      <c r="D966" s="28" t="s">
        <v>60</v>
      </c>
      <c r="E966" s="28"/>
      <c r="F966" s="72"/>
      <c r="G966" s="34">
        <f>SUM(F966)*0.25</f>
        <v>0</v>
      </c>
      <c r="H966" s="23"/>
      <c r="I966" s="10">
        <f t="shared" si="210"/>
        <v>0</v>
      </c>
    </row>
    <row r="967" spans="1:13">
      <c r="B967" s="11" t="s">
        <v>13</v>
      </c>
      <c r="C967" s="12" t="s">
        <v>14</v>
      </c>
      <c r="D967" s="28"/>
      <c r="E967" s="28"/>
      <c r="F967" s="28"/>
      <c r="G967" s="34"/>
      <c r="H967" s="23"/>
      <c r="I967" s="10">
        <f t="shared" si="210"/>
        <v>0</v>
      </c>
    </row>
    <row r="968" spans="1:13">
      <c r="B968" s="11" t="s">
        <v>13</v>
      </c>
      <c r="C968" s="12" t="s">
        <v>15</v>
      </c>
      <c r="D968" s="28"/>
      <c r="E968" s="28"/>
      <c r="F968" s="28"/>
      <c r="G968" s="34"/>
      <c r="H968" s="23"/>
      <c r="I968" s="10">
        <f t="shared" si="210"/>
        <v>0</v>
      </c>
    </row>
    <row r="969" spans="1:13">
      <c r="B969" s="11" t="s">
        <v>13</v>
      </c>
      <c r="C969" s="12" t="s">
        <v>15</v>
      </c>
      <c r="D969" s="28"/>
      <c r="E969" s="28"/>
      <c r="F969" s="28"/>
      <c r="G969" s="34"/>
      <c r="H969" s="23"/>
      <c r="I969" s="10">
        <f t="shared" si="210"/>
        <v>0</v>
      </c>
    </row>
    <row r="970" spans="1:13">
      <c r="B970" s="11" t="s">
        <v>13</v>
      </c>
      <c r="C970" s="12" t="s">
        <v>15</v>
      </c>
      <c r="D970" s="28"/>
      <c r="E970" s="28"/>
      <c r="F970" s="28"/>
      <c r="G970" s="34"/>
      <c r="H970" s="23"/>
      <c r="I970" s="10">
        <f t="shared" si="210"/>
        <v>0</v>
      </c>
    </row>
    <row r="971" spans="1:13">
      <c r="B971" s="11" t="s">
        <v>13</v>
      </c>
      <c r="C971" s="12" t="s">
        <v>16</v>
      </c>
      <c r="D971" s="28"/>
      <c r="E971" s="28"/>
      <c r="F971" s="28"/>
      <c r="G971" s="34"/>
      <c r="H971" s="23"/>
      <c r="I971" s="10">
        <f t="shared" si="210"/>
        <v>0</v>
      </c>
    </row>
    <row r="972" spans="1:13">
      <c r="B972" s="11" t="s">
        <v>13</v>
      </c>
      <c r="C972" s="12" t="s">
        <v>16</v>
      </c>
      <c r="D972" s="28"/>
      <c r="E972" s="28"/>
      <c r="F972" s="28"/>
      <c r="G972" s="34"/>
      <c r="H972" s="23"/>
      <c r="I972" s="10">
        <f t="shared" si="210"/>
        <v>0</v>
      </c>
    </row>
    <row r="973" spans="1:13">
      <c r="B973" s="11" t="s">
        <v>21</v>
      </c>
      <c r="C973" s="12" t="s">
        <v>14</v>
      </c>
      <c r="D973" s="28"/>
      <c r="E973" s="28"/>
      <c r="F973" s="28"/>
      <c r="G973" s="22">
        <f>SUM(G964:G967)</f>
        <v>0</v>
      </c>
      <c r="H973" s="15">
        <v>37.42</v>
      </c>
      <c r="I973" s="10">
        <f t="shared" si="210"/>
        <v>0</v>
      </c>
      <c r="K973" s="5">
        <f>SUM(G973)*I947</f>
        <v>0</v>
      </c>
    </row>
    <row r="974" spans="1:13">
      <c r="B974" s="11" t="s">
        <v>21</v>
      </c>
      <c r="C974" s="12" t="s">
        <v>15</v>
      </c>
      <c r="D974" s="28"/>
      <c r="E974" s="28"/>
      <c r="F974" s="28"/>
      <c r="G974" s="22">
        <f>SUM(G968:G970)</f>
        <v>0</v>
      </c>
      <c r="H974" s="15">
        <v>37.42</v>
      </c>
      <c r="I974" s="10">
        <f t="shared" si="210"/>
        <v>0</v>
      </c>
      <c r="L974" s="5">
        <f>SUM(G974)*I947</f>
        <v>0</v>
      </c>
    </row>
    <row r="975" spans="1:13">
      <c r="B975" s="11" t="s">
        <v>21</v>
      </c>
      <c r="C975" s="12" t="s">
        <v>16</v>
      </c>
      <c r="D975" s="28"/>
      <c r="E975" s="28"/>
      <c r="F975" s="28"/>
      <c r="G975" s="22">
        <f>SUM(G971:G972)</f>
        <v>0</v>
      </c>
      <c r="H975" s="15">
        <v>37.42</v>
      </c>
      <c r="I975" s="10">
        <f t="shared" si="210"/>
        <v>0</v>
      </c>
      <c r="M975" s="5">
        <f>SUM(G975)*I947</f>
        <v>0</v>
      </c>
    </row>
    <row r="976" spans="1:13">
      <c r="B976" s="11" t="s">
        <v>13</v>
      </c>
      <c r="C976" s="12" t="s">
        <v>17</v>
      </c>
      <c r="D976" s="28"/>
      <c r="E976" s="28"/>
      <c r="F976" s="28"/>
      <c r="G976" s="34">
        <v>1</v>
      </c>
      <c r="H976" s="15">
        <v>37.42</v>
      </c>
      <c r="I976" s="10">
        <f t="shared" si="210"/>
        <v>37.42</v>
      </c>
      <c r="L976" s="5">
        <f>SUM(G976)*I947</f>
        <v>1</v>
      </c>
    </row>
    <row r="977" spans="1:13">
      <c r="B977" s="11" t="s">
        <v>12</v>
      </c>
      <c r="C977" s="12"/>
      <c r="D977" s="28"/>
      <c r="E977" s="28"/>
      <c r="F977" s="28"/>
      <c r="G977" s="10">
        <v>2</v>
      </c>
      <c r="H977" s="15">
        <v>37.42</v>
      </c>
      <c r="I977" s="10">
        <f t="shared" si="210"/>
        <v>74.84</v>
      </c>
    </row>
    <row r="978" spans="1:13">
      <c r="B978" s="11" t="s">
        <v>11</v>
      </c>
      <c r="C978" s="12"/>
      <c r="D978" s="28"/>
      <c r="E978" s="28"/>
      <c r="F978" s="28"/>
      <c r="G978" s="10">
        <v>1</v>
      </c>
      <c r="H978" s="15">
        <f>SUM(I949:I977)*0.01</f>
        <v>79.198400000000007</v>
      </c>
      <c r="I978" s="10">
        <f>SUM(G978*H978)</f>
        <v>79.198400000000007</v>
      </c>
    </row>
    <row r="979" spans="1:13" s="2" customFormat="1">
      <c r="B979" s="8" t="s">
        <v>10</v>
      </c>
      <c r="D979" s="27"/>
      <c r="E979" s="27"/>
      <c r="F979" s="27"/>
      <c r="G979" s="6">
        <f>SUM(G973:G976)</f>
        <v>1</v>
      </c>
      <c r="H979" s="14"/>
      <c r="I979" s="6">
        <f>SUM(I949:I978)</f>
        <v>7999.0384000000004</v>
      </c>
      <c r="J979" s="6">
        <f>SUM(I979)*I947</f>
        <v>7999.0384000000004</v>
      </c>
      <c r="K979" s="6">
        <f>SUM(K973:K978)</f>
        <v>0</v>
      </c>
      <c r="L979" s="6">
        <f t="shared" ref="L979" si="211">SUM(L973:L978)</f>
        <v>1</v>
      </c>
      <c r="M979" s="6">
        <f t="shared" ref="M979" si="212">SUM(M973:M978)</f>
        <v>0</v>
      </c>
    </row>
    <row r="980" spans="1:13" ht="15.6">
      <c r="A980" s="3" t="s">
        <v>9</v>
      </c>
      <c r="B980" s="70" t="str">
        <f>'JMS SHEDULE OF WORKS'!D32</f>
        <v>SA-33 towel dispenser</v>
      </c>
      <c r="D980" s="26">
        <f>'JMS SHEDULE OF WORKS'!F32</f>
        <v>0</v>
      </c>
      <c r="F980" s="71">
        <f>'JMS SHEDULE OF WORKS'!J32</f>
        <v>0</v>
      </c>
      <c r="H980" s="13" t="s">
        <v>22</v>
      </c>
      <c r="I980" s="24">
        <f>'JMS SHEDULE OF WORKS'!G32</f>
        <v>3</v>
      </c>
    </row>
    <row r="981" spans="1:13" s="2" customFormat="1">
      <c r="A981" s="69" t="str">
        <f>'JMS SHEDULE OF WORKS'!A32</f>
        <v>6881/30</v>
      </c>
      <c r="B981" s="8" t="s">
        <v>3</v>
      </c>
      <c r="C981" s="2" t="s">
        <v>4</v>
      </c>
      <c r="D981" s="27" t="s">
        <v>5</v>
      </c>
      <c r="E981" s="27" t="s">
        <v>5</v>
      </c>
      <c r="F981" s="27" t="s">
        <v>23</v>
      </c>
      <c r="G981" s="6" t="s">
        <v>6</v>
      </c>
      <c r="H981" s="14" t="s">
        <v>7</v>
      </c>
      <c r="I981" s="6" t="s">
        <v>8</v>
      </c>
      <c r="J981" s="6"/>
      <c r="K981" s="6" t="s">
        <v>18</v>
      </c>
      <c r="L981" s="6" t="s">
        <v>19</v>
      </c>
      <c r="M981" s="6" t="s">
        <v>20</v>
      </c>
    </row>
    <row r="982" spans="1:13">
      <c r="A982" s="30" t="s">
        <v>24</v>
      </c>
      <c r="B982" s="11"/>
      <c r="C982" s="12"/>
      <c r="D982" s="28"/>
      <c r="E982" s="28"/>
      <c r="F982" s="28">
        <f t="shared" ref="F982:F987" si="213">SUM(D982*E982)</f>
        <v>0</v>
      </c>
      <c r="G982" s="10"/>
      <c r="H982" s="15"/>
      <c r="I982" s="10">
        <f t="shared" ref="I982:I987" si="214">SUM(F982*G982)*H982</f>
        <v>0</v>
      </c>
    </row>
    <row r="983" spans="1:13">
      <c r="A983" s="30" t="s">
        <v>24</v>
      </c>
      <c r="B983" s="11"/>
      <c r="C983" s="12"/>
      <c r="D983" s="28"/>
      <c r="E983" s="28"/>
      <c r="F983" s="28">
        <f t="shared" si="213"/>
        <v>0</v>
      </c>
      <c r="G983" s="10"/>
      <c r="H983" s="15"/>
      <c r="I983" s="10">
        <f t="shared" si="214"/>
        <v>0</v>
      </c>
    </row>
    <row r="984" spans="1:13">
      <c r="A984" s="30" t="s">
        <v>24</v>
      </c>
      <c r="B984" s="11"/>
      <c r="C984" s="12"/>
      <c r="D984" s="28"/>
      <c r="E984" s="28"/>
      <c r="F984" s="28">
        <f t="shared" si="213"/>
        <v>0</v>
      </c>
      <c r="G984" s="10"/>
      <c r="H984" s="15"/>
      <c r="I984" s="10">
        <f t="shared" si="214"/>
        <v>0</v>
      </c>
    </row>
    <row r="985" spans="1:13">
      <c r="A985" s="31" t="s">
        <v>25</v>
      </c>
      <c r="B985" s="11"/>
      <c r="C985" s="12"/>
      <c r="D985" s="28"/>
      <c r="E985" s="28"/>
      <c r="F985" s="28">
        <f t="shared" si="213"/>
        <v>0</v>
      </c>
      <c r="G985" s="10"/>
      <c r="H985" s="15"/>
      <c r="I985" s="10">
        <f t="shared" si="214"/>
        <v>0</v>
      </c>
    </row>
    <row r="986" spans="1:13">
      <c r="A986" s="31" t="s">
        <v>25</v>
      </c>
      <c r="B986" s="11"/>
      <c r="C986" s="12"/>
      <c r="D986" s="28"/>
      <c r="E986" s="28"/>
      <c r="F986" s="28">
        <f t="shared" si="213"/>
        <v>0</v>
      </c>
      <c r="G986" s="10"/>
      <c r="H986" s="15"/>
      <c r="I986" s="10">
        <f t="shared" si="214"/>
        <v>0</v>
      </c>
    </row>
    <row r="987" spans="1:13">
      <c r="A987" s="31" t="s">
        <v>25</v>
      </c>
      <c r="B987" s="11"/>
      <c r="C987" s="12"/>
      <c r="D987" s="28"/>
      <c r="E987" s="28"/>
      <c r="F987" s="28">
        <f t="shared" si="213"/>
        <v>0</v>
      </c>
      <c r="G987" s="10"/>
      <c r="H987" s="15"/>
      <c r="I987" s="10">
        <f t="shared" si="214"/>
        <v>0</v>
      </c>
    </row>
    <row r="988" spans="1:13">
      <c r="A988" s="31" t="s">
        <v>39</v>
      </c>
      <c r="B988" s="11"/>
      <c r="C988" s="12"/>
      <c r="D988" s="28"/>
      <c r="E988" s="28"/>
      <c r="F988" s="28"/>
      <c r="G988" s="10"/>
      <c r="H988" s="15"/>
      <c r="I988" s="10">
        <f t="shared" ref="I988:I990" si="215">SUM(G988*H988)</f>
        <v>0</v>
      </c>
    </row>
    <row r="989" spans="1:13">
      <c r="A989" s="31" t="s">
        <v>39</v>
      </c>
      <c r="B989" s="11"/>
      <c r="C989" s="12"/>
      <c r="D989" s="28"/>
      <c r="E989" s="28"/>
      <c r="F989" s="28"/>
      <c r="G989" s="10"/>
      <c r="H989" s="15"/>
      <c r="I989" s="10">
        <f t="shared" si="215"/>
        <v>0</v>
      </c>
    </row>
    <row r="990" spans="1:13">
      <c r="A990" s="31" t="s">
        <v>39</v>
      </c>
      <c r="B990" s="11"/>
      <c r="C990" s="12"/>
      <c r="D990" s="28"/>
      <c r="E990" s="28"/>
      <c r="F990" s="28"/>
      <c r="G990" s="10"/>
      <c r="H990" s="15"/>
      <c r="I990" s="10">
        <f t="shared" si="215"/>
        <v>0</v>
      </c>
    </row>
    <row r="991" spans="1:13">
      <c r="A991" s="32" t="s">
        <v>28</v>
      </c>
      <c r="B991" s="11"/>
      <c r="C991" s="12"/>
      <c r="D991" s="28"/>
      <c r="E991" s="28"/>
      <c r="F991" s="28"/>
      <c r="G991" s="10"/>
      <c r="H991" s="15"/>
      <c r="I991" s="10">
        <f t="shared" ref="I991:I1009" si="216">SUM(G991*H991)</f>
        <v>0</v>
      </c>
    </row>
    <row r="992" spans="1:13">
      <c r="A992" s="32" t="s">
        <v>28</v>
      </c>
      <c r="B992" s="11"/>
      <c r="C992" s="12"/>
      <c r="D992" s="28"/>
      <c r="E992" s="28"/>
      <c r="F992" s="28"/>
      <c r="G992" s="10"/>
      <c r="H992" s="15"/>
      <c r="I992" s="10">
        <f t="shared" si="216"/>
        <v>0</v>
      </c>
    </row>
    <row r="993" spans="1:13">
      <c r="A993" s="32" t="s">
        <v>28</v>
      </c>
      <c r="B993" s="11"/>
      <c r="C993" s="12"/>
      <c r="D993" s="28"/>
      <c r="E993" s="28"/>
      <c r="F993" s="28"/>
      <c r="G993" s="10"/>
      <c r="H993" s="15"/>
      <c r="I993" s="10">
        <f t="shared" si="216"/>
        <v>0</v>
      </c>
    </row>
    <row r="994" spans="1:13">
      <c r="A994" t="s">
        <v>26</v>
      </c>
      <c r="B994" s="11"/>
      <c r="C994" s="12"/>
      <c r="D994" s="28"/>
      <c r="E994" s="28"/>
      <c r="F994" s="28"/>
      <c r="G994" s="33">
        <v>0.1</v>
      </c>
      <c r="H994" s="15">
        <f>SUM(I991:I993)</f>
        <v>0</v>
      </c>
      <c r="I994" s="10">
        <f t="shared" si="216"/>
        <v>0</v>
      </c>
    </row>
    <row r="995" spans="1:13">
      <c r="B995" s="11" t="s">
        <v>27</v>
      </c>
      <c r="C995" s="12"/>
      <c r="D995" s="28"/>
      <c r="E995" s="28"/>
      <c r="F995" s="28"/>
      <c r="G995" s="10"/>
      <c r="H995" s="15"/>
      <c r="I995" s="10">
        <f t="shared" si="216"/>
        <v>0</v>
      </c>
    </row>
    <row r="996" spans="1:13">
      <c r="B996" s="11" t="s">
        <v>13</v>
      </c>
      <c r="C996" s="12" t="s">
        <v>14</v>
      </c>
      <c r="D996" s="28" t="s">
        <v>29</v>
      </c>
      <c r="E996" s="28"/>
      <c r="F996" s="28">
        <f>SUM(G982:G984)</f>
        <v>0</v>
      </c>
      <c r="G996" s="34">
        <f>SUM(F996)/20</f>
        <v>0</v>
      </c>
      <c r="H996" s="23"/>
      <c r="I996" s="10">
        <f t="shared" si="216"/>
        <v>0</v>
      </c>
    </row>
    <row r="997" spans="1:13">
      <c r="B997" s="11" t="s">
        <v>13</v>
      </c>
      <c r="C997" s="12" t="s">
        <v>14</v>
      </c>
      <c r="D997" s="28" t="s">
        <v>30</v>
      </c>
      <c r="E997" s="28"/>
      <c r="F997" s="28">
        <f>SUM(G985:G987)</f>
        <v>0</v>
      </c>
      <c r="G997" s="34">
        <f>SUM(F997)/10</f>
        <v>0</v>
      </c>
      <c r="H997" s="23"/>
      <c r="I997" s="10">
        <f t="shared" si="216"/>
        <v>0</v>
      </c>
    </row>
    <row r="998" spans="1:13">
      <c r="B998" s="11" t="s">
        <v>13</v>
      </c>
      <c r="C998" s="12" t="s">
        <v>14</v>
      </c>
      <c r="D998" s="28" t="s">
        <v>60</v>
      </c>
      <c r="E998" s="28"/>
      <c r="F998" s="72"/>
      <c r="G998" s="34">
        <f>SUM(F998)*0.25</f>
        <v>0</v>
      </c>
      <c r="H998" s="23"/>
      <c r="I998" s="10">
        <f t="shared" si="216"/>
        <v>0</v>
      </c>
    </row>
    <row r="999" spans="1:13">
      <c r="B999" s="11" t="s">
        <v>13</v>
      </c>
      <c r="C999" s="12" t="s">
        <v>14</v>
      </c>
      <c r="D999" s="28"/>
      <c r="E999" s="28"/>
      <c r="F999" s="28"/>
      <c r="G999" s="34"/>
      <c r="H999" s="23"/>
      <c r="I999" s="10">
        <f t="shared" si="216"/>
        <v>0</v>
      </c>
    </row>
    <row r="1000" spans="1:13">
      <c r="B1000" s="11" t="s">
        <v>13</v>
      </c>
      <c r="C1000" s="12" t="s">
        <v>15</v>
      </c>
      <c r="D1000" s="28"/>
      <c r="E1000" s="28"/>
      <c r="F1000" s="28"/>
      <c r="G1000" s="34"/>
      <c r="H1000" s="23"/>
      <c r="I1000" s="10">
        <f t="shared" si="216"/>
        <v>0</v>
      </c>
    </row>
    <row r="1001" spans="1:13">
      <c r="B1001" s="11" t="s">
        <v>13</v>
      </c>
      <c r="C1001" s="12" t="s">
        <v>15</v>
      </c>
      <c r="D1001" s="28"/>
      <c r="E1001" s="28"/>
      <c r="F1001" s="28"/>
      <c r="G1001" s="34"/>
      <c r="H1001" s="23"/>
      <c r="I1001" s="10">
        <f t="shared" si="216"/>
        <v>0</v>
      </c>
    </row>
    <row r="1002" spans="1:13">
      <c r="B1002" s="11" t="s">
        <v>13</v>
      </c>
      <c r="C1002" s="12" t="s">
        <v>15</v>
      </c>
      <c r="D1002" s="28"/>
      <c r="E1002" s="28"/>
      <c r="F1002" s="28"/>
      <c r="G1002" s="34"/>
      <c r="H1002" s="23"/>
      <c r="I1002" s="10">
        <f t="shared" si="216"/>
        <v>0</v>
      </c>
    </row>
    <row r="1003" spans="1:13">
      <c r="B1003" s="11" t="s">
        <v>13</v>
      </c>
      <c r="C1003" s="12" t="s">
        <v>16</v>
      </c>
      <c r="D1003" s="28"/>
      <c r="E1003" s="28"/>
      <c r="F1003" s="28"/>
      <c r="G1003" s="34"/>
      <c r="H1003" s="23"/>
      <c r="I1003" s="10">
        <f t="shared" si="216"/>
        <v>0</v>
      </c>
    </row>
    <row r="1004" spans="1:13">
      <c r="B1004" s="11" t="s">
        <v>13</v>
      </c>
      <c r="C1004" s="12" t="s">
        <v>16</v>
      </c>
      <c r="D1004" s="28"/>
      <c r="E1004" s="28"/>
      <c r="F1004" s="28"/>
      <c r="G1004" s="34"/>
      <c r="H1004" s="23"/>
      <c r="I1004" s="10">
        <f t="shared" si="216"/>
        <v>0</v>
      </c>
    </row>
    <row r="1005" spans="1:13">
      <c r="B1005" s="11" t="s">
        <v>21</v>
      </c>
      <c r="C1005" s="12" t="s">
        <v>14</v>
      </c>
      <c r="D1005" s="28"/>
      <c r="E1005" s="28"/>
      <c r="F1005" s="28"/>
      <c r="G1005" s="22">
        <f>SUM(G996:G999)</f>
        <v>0</v>
      </c>
      <c r="H1005" s="15">
        <v>37.42</v>
      </c>
      <c r="I1005" s="10">
        <f t="shared" si="216"/>
        <v>0</v>
      </c>
      <c r="K1005" s="5">
        <f>SUM(G1005)*I980</f>
        <v>0</v>
      </c>
    </row>
    <row r="1006" spans="1:13">
      <c r="B1006" s="11" t="s">
        <v>21</v>
      </c>
      <c r="C1006" s="12" t="s">
        <v>15</v>
      </c>
      <c r="D1006" s="28"/>
      <c r="E1006" s="28"/>
      <c r="F1006" s="28"/>
      <c r="G1006" s="22">
        <f>SUM(G1000:G1002)</f>
        <v>0</v>
      </c>
      <c r="H1006" s="15">
        <v>37.42</v>
      </c>
      <c r="I1006" s="10">
        <f t="shared" si="216"/>
        <v>0</v>
      </c>
      <c r="L1006" s="5">
        <f>SUM(G1006)*I980</f>
        <v>0</v>
      </c>
    </row>
    <row r="1007" spans="1:13">
      <c r="B1007" s="11" t="s">
        <v>21</v>
      </c>
      <c r="C1007" s="12" t="s">
        <v>16</v>
      </c>
      <c r="D1007" s="28"/>
      <c r="E1007" s="28"/>
      <c r="F1007" s="28"/>
      <c r="G1007" s="22">
        <f>SUM(G1003:G1004)</f>
        <v>0</v>
      </c>
      <c r="H1007" s="15">
        <v>37.42</v>
      </c>
      <c r="I1007" s="10">
        <f t="shared" si="216"/>
        <v>0</v>
      </c>
      <c r="M1007" s="5">
        <f>SUM(G1007)*I980</f>
        <v>0</v>
      </c>
    </row>
    <row r="1008" spans="1:13">
      <c r="B1008" s="11" t="s">
        <v>13</v>
      </c>
      <c r="C1008" s="12" t="s">
        <v>17</v>
      </c>
      <c r="D1008" s="28"/>
      <c r="E1008" s="28"/>
      <c r="F1008" s="28"/>
      <c r="G1008" s="34"/>
      <c r="H1008" s="15">
        <v>37.42</v>
      </c>
      <c r="I1008" s="10">
        <f t="shared" si="216"/>
        <v>0</v>
      </c>
      <c r="L1008" s="5">
        <f>SUM(G1008)*I980</f>
        <v>0</v>
      </c>
    </row>
    <row r="1009" spans="1:13">
      <c r="B1009" s="11" t="s">
        <v>12</v>
      </c>
      <c r="C1009" s="12"/>
      <c r="D1009" s="28"/>
      <c r="E1009" s="28"/>
      <c r="F1009" s="28"/>
      <c r="G1009" s="10"/>
      <c r="H1009" s="15">
        <v>37.42</v>
      </c>
      <c r="I1009" s="10">
        <f t="shared" si="216"/>
        <v>0</v>
      </c>
    </row>
    <row r="1010" spans="1:13">
      <c r="B1010" s="11" t="s">
        <v>11</v>
      </c>
      <c r="C1010" s="12"/>
      <c r="D1010" s="28"/>
      <c r="E1010" s="28"/>
      <c r="F1010" s="28"/>
      <c r="G1010" s="10">
        <v>1</v>
      </c>
      <c r="H1010" s="15">
        <f>SUM(I982:I1009)*0.01</f>
        <v>0</v>
      </c>
      <c r="I1010" s="10">
        <f>SUM(G1010*H1010)</f>
        <v>0</v>
      </c>
    </row>
    <row r="1011" spans="1:13" s="2" customFormat="1">
      <c r="B1011" s="8" t="s">
        <v>10</v>
      </c>
      <c r="D1011" s="27"/>
      <c r="E1011" s="27"/>
      <c r="F1011" s="27"/>
      <c r="G1011" s="6">
        <f>SUM(G1005:G1008)</f>
        <v>0</v>
      </c>
      <c r="H1011" s="14"/>
      <c r="I1011" s="6">
        <f>SUM(I982:I1010)</f>
        <v>0</v>
      </c>
      <c r="J1011" s="6">
        <f>SUM(I1011)*I980</f>
        <v>0</v>
      </c>
      <c r="K1011" s="6">
        <f>SUM(K1005:K1010)</f>
        <v>0</v>
      </c>
      <c r="L1011" s="6">
        <f t="shared" ref="L1011" si="217">SUM(L1005:L1010)</f>
        <v>0</v>
      </c>
      <c r="M1011" s="6">
        <f t="shared" ref="M1011" si="218">SUM(M1005:M1010)</f>
        <v>0</v>
      </c>
    </row>
    <row r="1012" spans="1:13" ht="15.6">
      <c r="A1012" s="3" t="s">
        <v>9</v>
      </c>
      <c r="B1012" s="70" t="str">
        <f>'JMS SHEDULE OF WORKS'!D33</f>
        <v>SA-32 soap dispenser</v>
      </c>
      <c r="D1012" s="26">
        <f>'JMS SHEDULE OF WORKS'!F33</f>
        <v>0</v>
      </c>
      <c r="F1012" s="71">
        <f>'JMS SHEDULE OF WORKS'!J33</f>
        <v>0</v>
      </c>
      <c r="H1012" s="13" t="s">
        <v>22</v>
      </c>
      <c r="I1012" s="24">
        <f>'JMS SHEDULE OF WORKS'!G33</f>
        <v>4</v>
      </c>
    </row>
    <row r="1013" spans="1:13" s="2" customFormat="1">
      <c r="A1013" s="69" t="str">
        <f>'JMS SHEDULE OF WORKS'!A33</f>
        <v>6881/31</v>
      </c>
      <c r="B1013" s="8" t="s">
        <v>3</v>
      </c>
      <c r="C1013" s="2" t="s">
        <v>4</v>
      </c>
      <c r="D1013" s="27" t="s">
        <v>5</v>
      </c>
      <c r="E1013" s="27" t="s">
        <v>5</v>
      </c>
      <c r="F1013" s="27" t="s">
        <v>23</v>
      </c>
      <c r="G1013" s="6" t="s">
        <v>6</v>
      </c>
      <c r="H1013" s="14" t="s">
        <v>7</v>
      </c>
      <c r="I1013" s="6" t="s">
        <v>8</v>
      </c>
      <c r="J1013" s="6"/>
      <c r="K1013" s="6" t="s">
        <v>18</v>
      </c>
      <c r="L1013" s="6" t="s">
        <v>19</v>
      </c>
      <c r="M1013" s="6" t="s">
        <v>20</v>
      </c>
    </row>
    <row r="1014" spans="1:13">
      <c r="A1014" s="30" t="s">
        <v>24</v>
      </c>
      <c r="B1014" s="11"/>
      <c r="C1014" s="12"/>
      <c r="D1014" s="28"/>
      <c r="E1014" s="28"/>
      <c r="F1014" s="28">
        <f t="shared" ref="F1014:F1019" si="219">SUM(D1014*E1014)</f>
        <v>0</v>
      </c>
      <c r="G1014" s="10"/>
      <c r="H1014" s="15"/>
      <c r="I1014" s="10">
        <f t="shared" ref="I1014:I1019" si="220">SUM(F1014*G1014)*H1014</f>
        <v>0</v>
      </c>
    </row>
    <row r="1015" spans="1:13">
      <c r="A1015" s="30" t="s">
        <v>24</v>
      </c>
      <c r="B1015" s="11"/>
      <c r="C1015" s="12"/>
      <c r="D1015" s="28"/>
      <c r="E1015" s="28"/>
      <c r="F1015" s="28">
        <f t="shared" si="219"/>
        <v>0</v>
      </c>
      <c r="G1015" s="10"/>
      <c r="H1015" s="15"/>
      <c r="I1015" s="10">
        <f t="shared" si="220"/>
        <v>0</v>
      </c>
    </row>
    <row r="1016" spans="1:13">
      <c r="A1016" s="30" t="s">
        <v>24</v>
      </c>
      <c r="B1016" s="11"/>
      <c r="C1016" s="12"/>
      <c r="D1016" s="28"/>
      <c r="E1016" s="28"/>
      <c r="F1016" s="28">
        <f t="shared" si="219"/>
        <v>0</v>
      </c>
      <c r="G1016" s="10"/>
      <c r="H1016" s="15"/>
      <c r="I1016" s="10">
        <f t="shared" si="220"/>
        <v>0</v>
      </c>
    </row>
    <row r="1017" spans="1:13">
      <c r="A1017" s="31" t="s">
        <v>25</v>
      </c>
      <c r="B1017" s="11"/>
      <c r="C1017" s="12"/>
      <c r="D1017" s="28"/>
      <c r="E1017" s="28"/>
      <c r="F1017" s="28">
        <f t="shared" si="219"/>
        <v>0</v>
      </c>
      <c r="G1017" s="10"/>
      <c r="H1017" s="15"/>
      <c r="I1017" s="10">
        <f t="shared" si="220"/>
        <v>0</v>
      </c>
    </row>
    <row r="1018" spans="1:13">
      <c r="A1018" s="31" t="s">
        <v>25</v>
      </c>
      <c r="B1018" s="11"/>
      <c r="C1018" s="12"/>
      <c r="D1018" s="28"/>
      <c r="E1018" s="28"/>
      <c r="F1018" s="28">
        <f t="shared" si="219"/>
        <v>0</v>
      </c>
      <c r="G1018" s="10"/>
      <c r="H1018" s="15"/>
      <c r="I1018" s="10">
        <f t="shared" si="220"/>
        <v>0</v>
      </c>
    </row>
    <row r="1019" spans="1:13">
      <c r="A1019" s="31" t="s">
        <v>25</v>
      </c>
      <c r="B1019" s="11"/>
      <c r="C1019" s="12"/>
      <c r="D1019" s="28"/>
      <c r="E1019" s="28"/>
      <c r="F1019" s="28">
        <f t="shared" si="219"/>
        <v>0</v>
      </c>
      <c r="G1019" s="10"/>
      <c r="H1019" s="15"/>
      <c r="I1019" s="10">
        <f t="shared" si="220"/>
        <v>0</v>
      </c>
    </row>
    <row r="1020" spans="1:13">
      <c r="A1020" s="31" t="s">
        <v>39</v>
      </c>
      <c r="B1020" s="11"/>
      <c r="C1020" s="12"/>
      <c r="D1020" s="28"/>
      <c r="E1020" s="28"/>
      <c r="F1020" s="28"/>
      <c r="G1020" s="10"/>
      <c r="H1020" s="15"/>
      <c r="I1020" s="10">
        <f t="shared" ref="I1020:I1022" si="221">SUM(G1020*H1020)</f>
        <v>0</v>
      </c>
    </row>
    <row r="1021" spans="1:13">
      <c r="A1021" s="31" t="s">
        <v>39</v>
      </c>
      <c r="B1021" s="11"/>
      <c r="C1021" s="12"/>
      <c r="D1021" s="28"/>
      <c r="E1021" s="28"/>
      <c r="F1021" s="28"/>
      <c r="G1021" s="10"/>
      <c r="H1021" s="15"/>
      <c r="I1021" s="10">
        <f t="shared" si="221"/>
        <v>0</v>
      </c>
    </row>
    <row r="1022" spans="1:13">
      <c r="A1022" s="31" t="s">
        <v>39</v>
      </c>
      <c r="B1022" s="11"/>
      <c r="C1022" s="12"/>
      <c r="D1022" s="28"/>
      <c r="E1022" s="28"/>
      <c r="F1022" s="28"/>
      <c r="G1022" s="10"/>
      <c r="H1022" s="15"/>
      <c r="I1022" s="10">
        <f t="shared" si="221"/>
        <v>0</v>
      </c>
    </row>
    <row r="1023" spans="1:13">
      <c r="A1023" s="32" t="s">
        <v>28</v>
      </c>
      <c r="B1023" s="11"/>
      <c r="C1023" s="12"/>
      <c r="D1023" s="28"/>
      <c r="E1023" s="28"/>
      <c r="F1023" s="28"/>
      <c r="G1023" s="10"/>
      <c r="H1023" s="15"/>
      <c r="I1023" s="10">
        <f t="shared" ref="I1023:I1041" si="222">SUM(G1023*H1023)</f>
        <v>0</v>
      </c>
    </row>
    <row r="1024" spans="1:13">
      <c r="A1024" s="32" t="s">
        <v>28</v>
      </c>
      <c r="B1024" s="11"/>
      <c r="C1024" s="12"/>
      <c r="D1024" s="28"/>
      <c r="E1024" s="28"/>
      <c r="F1024" s="28"/>
      <c r="G1024" s="10"/>
      <c r="H1024" s="15"/>
      <c r="I1024" s="10">
        <f t="shared" si="222"/>
        <v>0</v>
      </c>
    </row>
    <row r="1025" spans="1:13">
      <c r="A1025" s="32" t="s">
        <v>28</v>
      </c>
      <c r="B1025" s="11"/>
      <c r="C1025" s="12"/>
      <c r="D1025" s="28"/>
      <c r="E1025" s="28"/>
      <c r="F1025" s="28"/>
      <c r="G1025" s="10"/>
      <c r="H1025" s="15"/>
      <c r="I1025" s="10">
        <f t="shared" si="222"/>
        <v>0</v>
      </c>
    </row>
    <row r="1026" spans="1:13">
      <c r="A1026" t="s">
        <v>26</v>
      </c>
      <c r="B1026" s="11"/>
      <c r="C1026" s="12"/>
      <c r="D1026" s="28"/>
      <c r="E1026" s="28"/>
      <c r="F1026" s="28"/>
      <c r="G1026" s="33">
        <v>0.1</v>
      </c>
      <c r="H1026" s="15">
        <f>SUM(I1023:I1025)</f>
        <v>0</v>
      </c>
      <c r="I1026" s="10">
        <f t="shared" si="222"/>
        <v>0</v>
      </c>
    </row>
    <row r="1027" spans="1:13">
      <c r="B1027" s="11" t="s">
        <v>27</v>
      </c>
      <c r="C1027" s="12"/>
      <c r="D1027" s="28"/>
      <c r="E1027" s="28"/>
      <c r="F1027" s="28"/>
      <c r="G1027" s="10"/>
      <c r="H1027" s="15"/>
      <c r="I1027" s="10">
        <f t="shared" si="222"/>
        <v>0</v>
      </c>
    </row>
    <row r="1028" spans="1:13">
      <c r="B1028" s="11" t="s">
        <v>13</v>
      </c>
      <c r="C1028" s="12" t="s">
        <v>14</v>
      </c>
      <c r="D1028" s="28" t="s">
        <v>29</v>
      </c>
      <c r="E1028" s="28"/>
      <c r="F1028" s="28">
        <f>SUM(G1014:G1016)</f>
        <v>0</v>
      </c>
      <c r="G1028" s="34">
        <f>SUM(F1028)/20</f>
        <v>0</v>
      </c>
      <c r="H1028" s="23"/>
      <c r="I1028" s="10">
        <f t="shared" si="222"/>
        <v>0</v>
      </c>
    </row>
    <row r="1029" spans="1:13">
      <c r="B1029" s="11" t="s">
        <v>13</v>
      </c>
      <c r="C1029" s="12" t="s">
        <v>14</v>
      </c>
      <c r="D1029" s="28" t="s">
        <v>30</v>
      </c>
      <c r="E1029" s="28"/>
      <c r="F1029" s="28">
        <f>SUM(G1017:G1019)</f>
        <v>0</v>
      </c>
      <c r="G1029" s="34">
        <f>SUM(F1029)/10</f>
        <v>0</v>
      </c>
      <c r="H1029" s="23"/>
      <c r="I1029" s="10">
        <f t="shared" si="222"/>
        <v>0</v>
      </c>
    </row>
    <row r="1030" spans="1:13">
      <c r="B1030" s="11" t="s">
        <v>13</v>
      </c>
      <c r="C1030" s="12" t="s">
        <v>14</v>
      </c>
      <c r="D1030" s="28" t="s">
        <v>60</v>
      </c>
      <c r="E1030" s="28"/>
      <c r="F1030" s="72"/>
      <c r="G1030" s="34">
        <f>SUM(F1030)*0.25</f>
        <v>0</v>
      </c>
      <c r="H1030" s="23"/>
      <c r="I1030" s="10">
        <f t="shared" si="222"/>
        <v>0</v>
      </c>
    </row>
    <row r="1031" spans="1:13">
      <c r="B1031" s="11" t="s">
        <v>13</v>
      </c>
      <c r="C1031" s="12" t="s">
        <v>14</v>
      </c>
      <c r="D1031" s="28"/>
      <c r="E1031" s="28"/>
      <c r="F1031" s="28"/>
      <c r="G1031" s="34"/>
      <c r="H1031" s="23"/>
      <c r="I1031" s="10">
        <f t="shared" si="222"/>
        <v>0</v>
      </c>
    </row>
    <row r="1032" spans="1:13">
      <c r="B1032" s="11" t="s">
        <v>13</v>
      </c>
      <c r="C1032" s="12" t="s">
        <v>15</v>
      </c>
      <c r="D1032" s="28"/>
      <c r="E1032" s="28"/>
      <c r="F1032" s="28"/>
      <c r="G1032" s="34"/>
      <c r="H1032" s="23"/>
      <c r="I1032" s="10">
        <f t="shared" si="222"/>
        <v>0</v>
      </c>
    </row>
    <row r="1033" spans="1:13">
      <c r="B1033" s="11" t="s">
        <v>13</v>
      </c>
      <c r="C1033" s="12" t="s">
        <v>15</v>
      </c>
      <c r="D1033" s="28"/>
      <c r="E1033" s="28"/>
      <c r="F1033" s="28"/>
      <c r="G1033" s="34"/>
      <c r="H1033" s="23"/>
      <c r="I1033" s="10">
        <f t="shared" si="222"/>
        <v>0</v>
      </c>
    </row>
    <row r="1034" spans="1:13">
      <c r="B1034" s="11" t="s">
        <v>13</v>
      </c>
      <c r="C1034" s="12" t="s">
        <v>15</v>
      </c>
      <c r="D1034" s="28"/>
      <c r="E1034" s="28"/>
      <c r="F1034" s="28"/>
      <c r="G1034" s="34"/>
      <c r="H1034" s="23"/>
      <c r="I1034" s="10">
        <f t="shared" si="222"/>
        <v>0</v>
      </c>
    </row>
    <row r="1035" spans="1:13">
      <c r="B1035" s="11" t="s">
        <v>13</v>
      </c>
      <c r="C1035" s="12" t="s">
        <v>16</v>
      </c>
      <c r="D1035" s="28"/>
      <c r="E1035" s="28"/>
      <c r="F1035" s="28"/>
      <c r="G1035" s="34"/>
      <c r="H1035" s="23"/>
      <c r="I1035" s="10">
        <f t="shared" si="222"/>
        <v>0</v>
      </c>
    </row>
    <row r="1036" spans="1:13">
      <c r="B1036" s="11" t="s">
        <v>13</v>
      </c>
      <c r="C1036" s="12" t="s">
        <v>16</v>
      </c>
      <c r="D1036" s="28"/>
      <c r="E1036" s="28"/>
      <c r="F1036" s="28"/>
      <c r="G1036" s="34"/>
      <c r="H1036" s="23"/>
      <c r="I1036" s="10">
        <f t="shared" si="222"/>
        <v>0</v>
      </c>
    </row>
    <row r="1037" spans="1:13">
      <c r="B1037" s="11" t="s">
        <v>21</v>
      </c>
      <c r="C1037" s="12" t="s">
        <v>14</v>
      </c>
      <c r="D1037" s="28"/>
      <c r="E1037" s="28"/>
      <c r="F1037" s="28"/>
      <c r="G1037" s="22">
        <f>SUM(G1028:G1031)</f>
        <v>0</v>
      </c>
      <c r="H1037" s="15">
        <v>37.42</v>
      </c>
      <c r="I1037" s="10">
        <f t="shared" si="222"/>
        <v>0</v>
      </c>
      <c r="K1037" s="5">
        <f>SUM(G1037)*I1012</f>
        <v>0</v>
      </c>
    </row>
    <row r="1038" spans="1:13">
      <c r="B1038" s="11" t="s">
        <v>21</v>
      </c>
      <c r="C1038" s="12" t="s">
        <v>15</v>
      </c>
      <c r="D1038" s="28"/>
      <c r="E1038" s="28"/>
      <c r="F1038" s="28"/>
      <c r="G1038" s="22">
        <f>SUM(G1032:G1034)</f>
        <v>0</v>
      </c>
      <c r="H1038" s="15">
        <v>37.42</v>
      </c>
      <c r="I1038" s="10">
        <f t="shared" si="222"/>
        <v>0</v>
      </c>
      <c r="L1038" s="5">
        <f>SUM(G1038)*I1012</f>
        <v>0</v>
      </c>
    </row>
    <row r="1039" spans="1:13">
      <c r="B1039" s="11" t="s">
        <v>21</v>
      </c>
      <c r="C1039" s="12" t="s">
        <v>16</v>
      </c>
      <c r="D1039" s="28"/>
      <c r="E1039" s="28"/>
      <c r="F1039" s="28"/>
      <c r="G1039" s="22">
        <f>SUM(G1035:G1036)</f>
        <v>0</v>
      </c>
      <c r="H1039" s="15">
        <v>37.42</v>
      </c>
      <c r="I1039" s="10">
        <f t="shared" si="222"/>
        <v>0</v>
      </c>
      <c r="M1039" s="5">
        <f>SUM(G1039)*I1012</f>
        <v>0</v>
      </c>
    </row>
    <row r="1040" spans="1:13">
      <c r="B1040" s="11" t="s">
        <v>13</v>
      </c>
      <c r="C1040" s="12" t="s">
        <v>17</v>
      </c>
      <c r="D1040" s="28"/>
      <c r="E1040" s="28"/>
      <c r="F1040" s="28"/>
      <c r="G1040" s="34"/>
      <c r="H1040" s="15">
        <v>37.42</v>
      </c>
      <c r="I1040" s="10">
        <f t="shared" si="222"/>
        <v>0</v>
      </c>
      <c r="L1040" s="5">
        <f>SUM(G1040)*I1012</f>
        <v>0</v>
      </c>
    </row>
    <row r="1041" spans="1:13">
      <c r="B1041" s="11" t="s">
        <v>12</v>
      </c>
      <c r="C1041" s="12"/>
      <c r="D1041" s="28"/>
      <c r="E1041" s="28"/>
      <c r="F1041" s="28"/>
      <c r="G1041" s="10"/>
      <c r="H1041" s="15">
        <v>37.42</v>
      </c>
      <c r="I1041" s="10">
        <f t="shared" si="222"/>
        <v>0</v>
      </c>
    </row>
    <row r="1042" spans="1:13">
      <c r="B1042" s="11" t="s">
        <v>11</v>
      </c>
      <c r="C1042" s="12"/>
      <c r="D1042" s="28"/>
      <c r="E1042" s="28"/>
      <c r="F1042" s="28"/>
      <c r="G1042" s="10">
        <v>1</v>
      </c>
      <c r="H1042" s="15">
        <f>SUM(I1014:I1041)*0.01</f>
        <v>0</v>
      </c>
      <c r="I1042" s="10">
        <f>SUM(G1042*H1042)</f>
        <v>0</v>
      </c>
    </row>
    <row r="1043" spans="1:13" s="2" customFormat="1">
      <c r="B1043" s="8" t="s">
        <v>10</v>
      </c>
      <c r="D1043" s="27"/>
      <c r="E1043" s="27"/>
      <c r="F1043" s="27"/>
      <c r="G1043" s="6">
        <f>SUM(G1037:G1040)</f>
        <v>0</v>
      </c>
      <c r="H1043" s="14"/>
      <c r="I1043" s="6">
        <f>SUM(I1014:I1042)</f>
        <v>0</v>
      </c>
      <c r="J1043" s="6">
        <f>SUM(I1043)*I1012</f>
        <v>0</v>
      </c>
      <c r="K1043" s="6">
        <f>SUM(K1037:K1042)</f>
        <v>0</v>
      </c>
      <c r="L1043" s="6">
        <f t="shared" ref="L1043" si="223">SUM(L1037:L1042)</f>
        <v>0</v>
      </c>
      <c r="M1043" s="6">
        <f t="shared" ref="M1043" si="224">SUM(M1037:M1042)</f>
        <v>0</v>
      </c>
    </row>
    <row r="1044" spans="1:13" ht="15.6">
      <c r="A1044" s="3" t="s">
        <v>9</v>
      </c>
      <c r="B1044" s="70" t="str">
        <f>'JMS SHEDULE OF WORKS'!D34</f>
        <v>intergrated bin</v>
      </c>
      <c r="D1044" s="26">
        <f>'JMS SHEDULE OF WORKS'!F34</f>
        <v>0</v>
      </c>
      <c r="F1044" s="71">
        <f>'JMS SHEDULE OF WORKS'!J34</f>
        <v>0</v>
      </c>
      <c r="H1044" s="13" t="s">
        <v>22</v>
      </c>
      <c r="I1044" s="24">
        <f>'JMS SHEDULE OF WORKS'!G34</f>
        <v>3</v>
      </c>
    </row>
    <row r="1045" spans="1:13" s="2" customFormat="1">
      <c r="A1045" s="69" t="str">
        <f>'JMS SHEDULE OF WORKS'!A34</f>
        <v>6881/32</v>
      </c>
      <c r="B1045" s="8" t="s">
        <v>3</v>
      </c>
      <c r="C1045" s="2" t="s">
        <v>4</v>
      </c>
      <c r="D1045" s="27" t="s">
        <v>5</v>
      </c>
      <c r="E1045" s="27" t="s">
        <v>5</v>
      </c>
      <c r="F1045" s="27" t="s">
        <v>23</v>
      </c>
      <c r="G1045" s="6" t="s">
        <v>6</v>
      </c>
      <c r="H1045" s="14" t="s">
        <v>7</v>
      </c>
      <c r="I1045" s="6" t="s">
        <v>8</v>
      </c>
      <c r="J1045" s="6"/>
      <c r="K1045" s="6" t="s">
        <v>18</v>
      </c>
      <c r="L1045" s="6" t="s">
        <v>19</v>
      </c>
      <c r="M1045" s="6" t="s">
        <v>20</v>
      </c>
    </row>
    <row r="1046" spans="1:13">
      <c r="A1046" s="30" t="s">
        <v>24</v>
      </c>
      <c r="B1046" s="11"/>
      <c r="C1046" s="12"/>
      <c r="D1046" s="28"/>
      <c r="E1046" s="28"/>
      <c r="F1046" s="28">
        <f t="shared" ref="F1046:F1051" si="225">SUM(D1046*E1046)</f>
        <v>0</v>
      </c>
      <c r="G1046" s="10"/>
      <c r="H1046" s="15"/>
      <c r="I1046" s="10">
        <f t="shared" ref="I1046:I1051" si="226">SUM(F1046*G1046)*H1046</f>
        <v>0</v>
      </c>
    </row>
    <row r="1047" spans="1:13">
      <c r="A1047" s="30" t="s">
        <v>24</v>
      </c>
      <c r="B1047" s="11"/>
      <c r="C1047" s="12"/>
      <c r="D1047" s="28"/>
      <c r="E1047" s="28"/>
      <c r="F1047" s="28">
        <f t="shared" si="225"/>
        <v>0</v>
      </c>
      <c r="G1047" s="10"/>
      <c r="H1047" s="15"/>
      <c r="I1047" s="10">
        <f t="shared" si="226"/>
        <v>0</v>
      </c>
    </row>
    <row r="1048" spans="1:13">
      <c r="A1048" s="30" t="s">
        <v>24</v>
      </c>
      <c r="B1048" s="11"/>
      <c r="C1048" s="12"/>
      <c r="D1048" s="28"/>
      <c r="E1048" s="28"/>
      <c r="F1048" s="28">
        <f t="shared" si="225"/>
        <v>0</v>
      </c>
      <c r="G1048" s="10"/>
      <c r="H1048" s="15"/>
      <c r="I1048" s="10">
        <f t="shared" si="226"/>
        <v>0</v>
      </c>
    </row>
    <row r="1049" spans="1:13">
      <c r="A1049" s="31" t="s">
        <v>25</v>
      </c>
      <c r="B1049" s="11"/>
      <c r="C1049" s="12"/>
      <c r="D1049" s="28"/>
      <c r="E1049" s="28"/>
      <c r="F1049" s="28">
        <f t="shared" si="225"/>
        <v>0</v>
      </c>
      <c r="G1049" s="10"/>
      <c r="H1049" s="15"/>
      <c r="I1049" s="10">
        <f t="shared" si="226"/>
        <v>0</v>
      </c>
    </row>
    <row r="1050" spans="1:13">
      <c r="A1050" s="31" t="s">
        <v>25</v>
      </c>
      <c r="B1050" s="11"/>
      <c r="C1050" s="12"/>
      <c r="D1050" s="28"/>
      <c r="E1050" s="28"/>
      <c r="F1050" s="28">
        <f t="shared" si="225"/>
        <v>0</v>
      </c>
      <c r="G1050" s="10"/>
      <c r="H1050" s="15"/>
      <c r="I1050" s="10">
        <f t="shared" si="226"/>
        <v>0</v>
      </c>
    </row>
    <row r="1051" spans="1:13">
      <c r="A1051" s="31" t="s">
        <v>25</v>
      </c>
      <c r="B1051" s="11"/>
      <c r="C1051" s="12"/>
      <c r="D1051" s="28"/>
      <c r="E1051" s="28"/>
      <c r="F1051" s="28">
        <f t="shared" si="225"/>
        <v>0</v>
      </c>
      <c r="G1051" s="10"/>
      <c r="H1051" s="15"/>
      <c r="I1051" s="10">
        <f t="shared" si="226"/>
        <v>0</v>
      </c>
    </row>
    <row r="1052" spans="1:13">
      <c r="A1052" s="31" t="s">
        <v>39</v>
      </c>
      <c r="B1052" s="11"/>
      <c r="C1052" s="12"/>
      <c r="D1052" s="28"/>
      <c r="E1052" s="28"/>
      <c r="F1052" s="28"/>
      <c r="G1052" s="10"/>
      <c r="H1052" s="15"/>
      <c r="I1052" s="10">
        <f t="shared" ref="I1052:I1054" si="227">SUM(G1052*H1052)</f>
        <v>0</v>
      </c>
    </row>
    <row r="1053" spans="1:13">
      <c r="A1053" s="31" t="s">
        <v>39</v>
      </c>
      <c r="B1053" s="11"/>
      <c r="C1053" s="12"/>
      <c r="D1053" s="28"/>
      <c r="E1053" s="28"/>
      <c r="F1053" s="28"/>
      <c r="G1053" s="10"/>
      <c r="H1053" s="15"/>
      <c r="I1053" s="10">
        <f t="shared" si="227"/>
        <v>0</v>
      </c>
    </row>
    <row r="1054" spans="1:13">
      <c r="A1054" s="31" t="s">
        <v>39</v>
      </c>
      <c r="B1054" s="11"/>
      <c r="C1054" s="12"/>
      <c r="D1054" s="28"/>
      <c r="E1054" s="28"/>
      <c r="F1054" s="28"/>
      <c r="G1054" s="10"/>
      <c r="H1054" s="15"/>
      <c r="I1054" s="10">
        <f t="shared" si="227"/>
        <v>0</v>
      </c>
    </row>
    <row r="1055" spans="1:13">
      <c r="A1055" s="32" t="s">
        <v>28</v>
      </c>
      <c r="B1055" s="11" t="s">
        <v>1240</v>
      </c>
      <c r="C1055" s="12" t="s">
        <v>1243</v>
      </c>
      <c r="D1055" s="28"/>
      <c r="E1055" s="28"/>
      <c r="F1055" s="28"/>
      <c r="G1055" s="10">
        <v>1</v>
      </c>
      <c r="H1055" s="15">
        <v>150</v>
      </c>
      <c r="I1055" s="10">
        <f t="shared" ref="I1055" si="228">SUM(G1055*H1055)</f>
        <v>150</v>
      </c>
    </row>
    <row r="1056" spans="1:13">
      <c r="A1056" s="32" t="s">
        <v>28</v>
      </c>
      <c r="B1056" s="11"/>
      <c r="C1056" s="12"/>
      <c r="D1056" s="28"/>
      <c r="E1056" s="28"/>
      <c r="F1056" s="28"/>
      <c r="G1056" s="10"/>
      <c r="H1056" s="15"/>
      <c r="I1056" s="10">
        <f t="shared" ref="I1056:I1073" si="229">SUM(G1056*H1056)</f>
        <v>0</v>
      </c>
    </row>
    <row r="1057" spans="1:13">
      <c r="A1057" s="32" t="s">
        <v>28</v>
      </c>
      <c r="B1057" s="11"/>
      <c r="C1057" s="12"/>
      <c r="D1057" s="28"/>
      <c r="E1057" s="28"/>
      <c r="F1057" s="28"/>
      <c r="G1057" s="10"/>
      <c r="H1057" s="15"/>
      <c r="I1057" s="10">
        <f t="shared" si="229"/>
        <v>0</v>
      </c>
    </row>
    <row r="1058" spans="1:13">
      <c r="A1058" t="s">
        <v>26</v>
      </c>
      <c r="B1058" s="11"/>
      <c r="C1058" s="12"/>
      <c r="D1058" s="28"/>
      <c r="E1058" s="28"/>
      <c r="F1058" s="28"/>
      <c r="G1058" s="33">
        <v>0.1</v>
      </c>
      <c r="H1058" s="15">
        <f>SUM(I1055:I1057)</f>
        <v>150</v>
      </c>
      <c r="I1058" s="10">
        <f t="shared" si="229"/>
        <v>15</v>
      </c>
    </row>
    <row r="1059" spans="1:13">
      <c r="B1059" s="11" t="s">
        <v>27</v>
      </c>
      <c r="C1059" s="12"/>
      <c r="D1059" s="28"/>
      <c r="E1059" s="28"/>
      <c r="F1059" s="28"/>
      <c r="G1059" s="10"/>
      <c r="H1059" s="15"/>
      <c r="I1059" s="10">
        <f t="shared" si="229"/>
        <v>0</v>
      </c>
    </row>
    <row r="1060" spans="1:13">
      <c r="B1060" s="11" t="s">
        <v>13</v>
      </c>
      <c r="C1060" s="12" t="s">
        <v>14</v>
      </c>
      <c r="D1060" s="28" t="s">
        <v>29</v>
      </c>
      <c r="E1060" s="28"/>
      <c r="F1060" s="28">
        <f>SUM(G1046:G1048)</f>
        <v>0</v>
      </c>
      <c r="G1060" s="34">
        <f>SUM(F1060)/20</f>
        <v>0</v>
      </c>
      <c r="H1060" s="23"/>
      <c r="I1060" s="10">
        <f t="shared" si="229"/>
        <v>0</v>
      </c>
    </row>
    <row r="1061" spans="1:13">
      <c r="B1061" s="11" t="s">
        <v>13</v>
      </c>
      <c r="C1061" s="12" t="s">
        <v>14</v>
      </c>
      <c r="D1061" s="28" t="s">
        <v>30</v>
      </c>
      <c r="E1061" s="28"/>
      <c r="F1061" s="28">
        <f>SUM(G1049:G1051)</f>
        <v>0</v>
      </c>
      <c r="G1061" s="34">
        <f>SUM(F1061)/10</f>
        <v>0</v>
      </c>
      <c r="H1061" s="23"/>
      <c r="I1061" s="10">
        <f t="shared" si="229"/>
        <v>0</v>
      </c>
    </row>
    <row r="1062" spans="1:13">
      <c r="B1062" s="11" t="s">
        <v>13</v>
      </c>
      <c r="C1062" s="12" t="s">
        <v>14</v>
      </c>
      <c r="D1062" s="28" t="s">
        <v>60</v>
      </c>
      <c r="E1062" s="28"/>
      <c r="F1062" s="72"/>
      <c r="G1062" s="34">
        <f>SUM(F1062)*0.25</f>
        <v>0</v>
      </c>
      <c r="H1062" s="23"/>
      <c r="I1062" s="10">
        <f t="shared" si="229"/>
        <v>0</v>
      </c>
    </row>
    <row r="1063" spans="1:13">
      <c r="B1063" s="11" t="s">
        <v>13</v>
      </c>
      <c r="C1063" s="12" t="s">
        <v>14</v>
      </c>
      <c r="D1063" s="28"/>
      <c r="E1063" s="28"/>
      <c r="F1063" s="28"/>
      <c r="G1063" s="34"/>
      <c r="H1063" s="23"/>
      <c r="I1063" s="10">
        <f t="shared" si="229"/>
        <v>0</v>
      </c>
    </row>
    <row r="1064" spans="1:13">
      <c r="B1064" s="11" t="s">
        <v>13</v>
      </c>
      <c r="C1064" s="12" t="s">
        <v>15</v>
      </c>
      <c r="D1064" s="28"/>
      <c r="E1064" s="28"/>
      <c r="F1064" s="28"/>
      <c r="G1064" s="34"/>
      <c r="H1064" s="23"/>
      <c r="I1064" s="10">
        <f t="shared" si="229"/>
        <v>0</v>
      </c>
    </row>
    <row r="1065" spans="1:13">
      <c r="B1065" s="11" t="s">
        <v>13</v>
      </c>
      <c r="C1065" s="12" t="s">
        <v>15</v>
      </c>
      <c r="D1065" s="28"/>
      <c r="E1065" s="28"/>
      <c r="F1065" s="28"/>
      <c r="G1065" s="34"/>
      <c r="H1065" s="23"/>
      <c r="I1065" s="10">
        <f t="shared" si="229"/>
        <v>0</v>
      </c>
    </row>
    <row r="1066" spans="1:13">
      <c r="B1066" s="11" t="s">
        <v>13</v>
      </c>
      <c r="C1066" s="12" t="s">
        <v>15</v>
      </c>
      <c r="D1066" s="28"/>
      <c r="E1066" s="28"/>
      <c r="F1066" s="28"/>
      <c r="G1066" s="34"/>
      <c r="H1066" s="23"/>
      <c r="I1066" s="10">
        <f t="shared" si="229"/>
        <v>0</v>
      </c>
    </row>
    <row r="1067" spans="1:13">
      <c r="B1067" s="11" t="s">
        <v>13</v>
      </c>
      <c r="C1067" s="12" t="s">
        <v>16</v>
      </c>
      <c r="D1067" s="28"/>
      <c r="E1067" s="28"/>
      <c r="F1067" s="28"/>
      <c r="G1067" s="34"/>
      <c r="H1067" s="23"/>
      <c r="I1067" s="10">
        <f t="shared" si="229"/>
        <v>0</v>
      </c>
    </row>
    <row r="1068" spans="1:13">
      <c r="B1068" s="11" t="s">
        <v>13</v>
      </c>
      <c r="C1068" s="12" t="s">
        <v>16</v>
      </c>
      <c r="D1068" s="28"/>
      <c r="E1068" s="28"/>
      <c r="F1068" s="28"/>
      <c r="G1068" s="34"/>
      <c r="H1068" s="23"/>
      <c r="I1068" s="10">
        <f t="shared" si="229"/>
        <v>0</v>
      </c>
    </row>
    <row r="1069" spans="1:13">
      <c r="B1069" s="11" t="s">
        <v>21</v>
      </c>
      <c r="C1069" s="12" t="s">
        <v>14</v>
      </c>
      <c r="D1069" s="28"/>
      <c r="E1069" s="28"/>
      <c r="F1069" s="28"/>
      <c r="G1069" s="22">
        <f>SUM(G1060:G1063)</f>
        <v>0</v>
      </c>
      <c r="H1069" s="15">
        <v>37.42</v>
      </c>
      <c r="I1069" s="10">
        <f t="shared" si="229"/>
        <v>0</v>
      </c>
      <c r="K1069" s="5">
        <f>SUM(G1069)*I1044</f>
        <v>0</v>
      </c>
    </row>
    <row r="1070" spans="1:13">
      <c r="B1070" s="11" t="s">
        <v>21</v>
      </c>
      <c r="C1070" s="12" t="s">
        <v>15</v>
      </c>
      <c r="D1070" s="28"/>
      <c r="E1070" s="28"/>
      <c r="F1070" s="28"/>
      <c r="G1070" s="22">
        <f>SUM(G1064:G1066)</f>
        <v>0</v>
      </c>
      <c r="H1070" s="15">
        <v>37.42</v>
      </c>
      <c r="I1070" s="10">
        <f t="shared" si="229"/>
        <v>0</v>
      </c>
      <c r="L1070" s="5">
        <f>SUM(G1070)*I1044</f>
        <v>0</v>
      </c>
    </row>
    <row r="1071" spans="1:13">
      <c r="B1071" s="11" t="s">
        <v>21</v>
      </c>
      <c r="C1071" s="12" t="s">
        <v>16</v>
      </c>
      <c r="D1071" s="28"/>
      <c r="E1071" s="28"/>
      <c r="F1071" s="28"/>
      <c r="G1071" s="22">
        <f>SUM(G1067:G1068)</f>
        <v>0</v>
      </c>
      <c r="H1071" s="15">
        <v>37.42</v>
      </c>
      <c r="I1071" s="10">
        <f t="shared" si="229"/>
        <v>0</v>
      </c>
      <c r="M1071" s="5">
        <f>SUM(G1071)*I1044</f>
        <v>0</v>
      </c>
    </row>
    <row r="1072" spans="1:13">
      <c r="B1072" s="11" t="s">
        <v>13</v>
      </c>
      <c r="C1072" s="12" t="s">
        <v>17</v>
      </c>
      <c r="D1072" s="28"/>
      <c r="E1072" s="28"/>
      <c r="F1072" s="28"/>
      <c r="G1072" s="34"/>
      <c r="H1072" s="15">
        <v>37.42</v>
      </c>
      <c r="I1072" s="10">
        <f t="shared" si="229"/>
        <v>0</v>
      </c>
      <c r="L1072" s="5">
        <f>SUM(G1072)*I1044</f>
        <v>0</v>
      </c>
    </row>
    <row r="1073" spans="1:13">
      <c r="B1073" s="11" t="s">
        <v>12</v>
      </c>
      <c r="C1073" s="12"/>
      <c r="D1073" s="28"/>
      <c r="E1073" s="28"/>
      <c r="F1073" s="28"/>
      <c r="G1073" s="10"/>
      <c r="H1073" s="15">
        <v>37.42</v>
      </c>
      <c r="I1073" s="10">
        <f t="shared" si="229"/>
        <v>0</v>
      </c>
    </row>
    <row r="1074" spans="1:13">
      <c r="B1074" s="11" t="s">
        <v>11</v>
      </c>
      <c r="C1074" s="12"/>
      <c r="D1074" s="28"/>
      <c r="E1074" s="28"/>
      <c r="F1074" s="28"/>
      <c r="G1074" s="10">
        <v>1</v>
      </c>
      <c r="H1074" s="15">
        <f>SUM(I1046:I1073)*0.01</f>
        <v>1.6500000000000001</v>
      </c>
      <c r="I1074" s="10">
        <f>SUM(G1074*H1074)</f>
        <v>1.6500000000000001</v>
      </c>
    </row>
    <row r="1075" spans="1:13" s="2" customFormat="1">
      <c r="B1075" s="8" t="s">
        <v>10</v>
      </c>
      <c r="D1075" s="27"/>
      <c r="E1075" s="27"/>
      <c r="F1075" s="27"/>
      <c r="G1075" s="6">
        <f>SUM(G1069:G1072)</f>
        <v>0</v>
      </c>
      <c r="H1075" s="14"/>
      <c r="I1075" s="6">
        <f>SUM(I1046:I1074)</f>
        <v>166.65</v>
      </c>
      <c r="J1075" s="6">
        <f>SUM(I1075)*I1044</f>
        <v>499.95000000000005</v>
      </c>
      <c r="K1075" s="6">
        <f>SUM(K1069:K1074)</f>
        <v>0</v>
      </c>
      <c r="L1075" s="6">
        <f t="shared" ref="L1075" si="230">SUM(L1069:L1074)</f>
        <v>0</v>
      </c>
      <c r="M1075" s="6">
        <f t="shared" ref="M1075" si="231">SUM(M1069:M1074)</f>
        <v>0</v>
      </c>
    </row>
    <row r="1076" spans="1:13" ht="15.6">
      <c r="A1076" s="3" t="s">
        <v>9</v>
      </c>
      <c r="B1076" s="70" t="str">
        <f>'JMS SHEDULE OF WORKS'!D35</f>
        <v>SA-11 Male vanity unit</v>
      </c>
      <c r="D1076" s="26" t="str">
        <f>'JMS SHEDULE OF WORKS'!F35</f>
        <v>4330mm X 500mm X 400mm</v>
      </c>
      <c r="F1076" s="71" t="str">
        <f>'JMS SHEDULE OF WORKS'!J35</f>
        <v>WC-02</v>
      </c>
      <c r="H1076" s="13" t="s">
        <v>22</v>
      </c>
      <c r="I1076" s="24">
        <f>'JMS SHEDULE OF WORKS'!G35</f>
        <v>5</v>
      </c>
    </row>
    <row r="1077" spans="1:13" s="2" customFormat="1">
      <c r="A1077" s="69" t="str">
        <f>'JMS SHEDULE OF WORKS'!A35</f>
        <v>6881/33</v>
      </c>
      <c r="B1077" s="8" t="s">
        <v>3</v>
      </c>
      <c r="C1077" s="2" t="s">
        <v>4</v>
      </c>
      <c r="D1077" s="27" t="s">
        <v>5</v>
      </c>
      <c r="E1077" s="27" t="s">
        <v>5</v>
      </c>
      <c r="F1077" s="27" t="s">
        <v>23</v>
      </c>
      <c r="G1077" s="6" t="s">
        <v>6</v>
      </c>
      <c r="H1077" s="14" t="s">
        <v>7</v>
      </c>
      <c r="I1077" s="6" t="s">
        <v>8</v>
      </c>
      <c r="J1077" s="6"/>
      <c r="K1077" s="6" t="s">
        <v>18</v>
      </c>
      <c r="L1077" s="6" t="s">
        <v>19</v>
      </c>
      <c r="M1077" s="6" t="s">
        <v>20</v>
      </c>
    </row>
    <row r="1078" spans="1:13">
      <c r="A1078" s="30" t="s">
        <v>24</v>
      </c>
      <c r="B1078" s="11"/>
      <c r="C1078" s="12"/>
      <c r="D1078" s="28"/>
      <c r="E1078" s="28"/>
      <c r="F1078" s="28">
        <f t="shared" ref="F1078:F1083" si="232">SUM(D1078*E1078)</f>
        <v>0</v>
      </c>
      <c r="G1078" s="10"/>
      <c r="H1078" s="15"/>
      <c r="I1078" s="10">
        <f t="shared" ref="I1078:I1083" si="233">SUM(F1078*G1078)*H1078</f>
        <v>0</v>
      </c>
    </row>
    <row r="1079" spans="1:13">
      <c r="A1079" s="30" t="s">
        <v>24</v>
      </c>
      <c r="B1079" s="11"/>
      <c r="C1079" s="12"/>
      <c r="D1079" s="28"/>
      <c r="E1079" s="28"/>
      <c r="F1079" s="28">
        <f t="shared" si="232"/>
        <v>0</v>
      </c>
      <c r="G1079" s="10"/>
      <c r="H1079" s="15"/>
      <c r="I1079" s="10">
        <f t="shared" si="233"/>
        <v>0</v>
      </c>
    </row>
    <row r="1080" spans="1:13">
      <c r="A1080" s="30" t="s">
        <v>24</v>
      </c>
      <c r="B1080" s="11"/>
      <c r="C1080" s="12"/>
      <c r="D1080" s="28"/>
      <c r="E1080" s="28"/>
      <c r="F1080" s="28">
        <f t="shared" si="232"/>
        <v>0</v>
      </c>
      <c r="G1080" s="10"/>
      <c r="H1080" s="15"/>
      <c r="I1080" s="10">
        <f t="shared" si="233"/>
        <v>0</v>
      </c>
    </row>
    <row r="1081" spans="1:13">
      <c r="A1081" s="31" t="s">
        <v>25</v>
      </c>
      <c r="B1081" s="11"/>
      <c r="C1081" s="12"/>
      <c r="D1081" s="28"/>
      <c r="E1081" s="28"/>
      <c r="F1081" s="28">
        <f t="shared" si="232"/>
        <v>0</v>
      </c>
      <c r="G1081" s="10"/>
      <c r="H1081" s="15"/>
      <c r="I1081" s="10">
        <f t="shared" si="233"/>
        <v>0</v>
      </c>
    </row>
    <row r="1082" spans="1:13">
      <c r="A1082" s="31" t="s">
        <v>25</v>
      </c>
      <c r="B1082" s="11"/>
      <c r="C1082" s="12"/>
      <c r="D1082" s="28"/>
      <c r="E1082" s="28"/>
      <c r="F1082" s="28">
        <f t="shared" si="232"/>
        <v>0</v>
      </c>
      <c r="G1082" s="10"/>
      <c r="H1082" s="15"/>
      <c r="I1082" s="10">
        <f t="shared" si="233"/>
        <v>0</v>
      </c>
    </row>
    <row r="1083" spans="1:13">
      <c r="A1083" s="31" t="s">
        <v>25</v>
      </c>
      <c r="B1083" s="11"/>
      <c r="C1083" s="12"/>
      <c r="D1083" s="28"/>
      <c r="E1083" s="28"/>
      <c r="F1083" s="28">
        <f t="shared" si="232"/>
        <v>0</v>
      </c>
      <c r="G1083" s="10"/>
      <c r="H1083" s="15"/>
      <c r="I1083" s="10">
        <f t="shared" si="233"/>
        <v>0</v>
      </c>
    </row>
    <row r="1084" spans="1:13">
      <c r="A1084" s="31" t="s">
        <v>39</v>
      </c>
      <c r="B1084" s="11"/>
      <c r="C1084" s="12"/>
      <c r="D1084" s="28"/>
      <c r="E1084" s="28"/>
      <c r="F1084" s="28"/>
      <c r="G1084" s="10"/>
      <c r="H1084" s="15"/>
      <c r="I1084" s="10">
        <f t="shared" ref="I1084:I1086" si="234">SUM(G1084*H1084)</f>
        <v>0</v>
      </c>
    </row>
    <row r="1085" spans="1:13">
      <c r="A1085" s="31" t="s">
        <v>39</v>
      </c>
      <c r="B1085" s="11"/>
      <c r="C1085" s="12"/>
      <c r="D1085" s="28"/>
      <c r="E1085" s="28"/>
      <c r="F1085" s="28"/>
      <c r="G1085" s="10"/>
      <c r="H1085" s="15"/>
      <c r="I1085" s="10">
        <f t="shared" si="234"/>
        <v>0</v>
      </c>
    </row>
    <row r="1086" spans="1:13">
      <c r="A1086" s="31" t="s">
        <v>39</v>
      </c>
      <c r="B1086" s="11"/>
      <c r="C1086" s="12"/>
      <c r="D1086" s="28"/>
      <c r="E1086" s="28"/>
      <c r="F1086" s="28"/>
      <c r="G1086" s="10"/>
      <c r="H1086" s="15"/>
      <c r="I1086" s="10">
        <f t="shared" si="234"/>
        <v>0</v>
      </c>
    </row>
    <row r="1087" spans="1:13">
      <c r="A1087" s="32" t="s">
        <v>28</v>
      </c>
      <c r="B1087" s="11" t="s">
        <v>1238</v>
      </c>
      <c r="C1087" s="12"/>
      <c r="D1087" s="28"/>
      <c r="E1087" s="28"/>
      <c r="F1087" s="28"/>
      <c r="G1087" s="10">
        <v>1</v>
      </c>
      <c r="H1087" s="15">
        <v>2800</v>
      </c>
      <c r="I1087" s="10">
        <f t="shared" ref="I1087" si="235">SUM(G1087*H1087)</f>
        <v>2800</v>
      </c>
      <c r="J1087" s="5" t="s">
        <v>1256</v>
      </c>
    </row>
    <row r="1088" spans="1:13">
      <c r="A1088" s="32" t="s">
        <v>28</v>
      </c>
      <c r="B1088" s="11" t="s">
        <v>1239</v>
      </c>
      <c r="C1088" s="12"/>
      <c r="D1088" s="28"/>
      <c r="E1088" s="28"/>
      <c r="F1088" s="28"/>
      <c r="G1088" s="10">
        <v>1</v>
      </c>
      <c r="H1088" s="15">
        <v>3272</v>
      </c>
      <c r="I1088" s="10">
        <f t="shared" ref="I1088:I1106" si="236">SUM(G1088*H1088)</f>
        <v>3272</v>
      </c>
      <c r="J1088" s="10" t="s">
        <v>1242</v>
      </c>
    </row>
    <row r="1089" spans="1:13">
      <c r="A1089" s="32" t="s">
        <v>28</v>
      </c>
      <c r="B1089" s="11" t="s">
        <v>1241</v>
      </c>
      <c r="C1089" s="12"/>
      <c r="D1089" s="28"/>
      <c r="E1089" s="28"/>
      <c r="F1089" s="28"/>
      <c r="G1089" s="10">
        <v>1</v>
      </c>
      <c r="H1089" s="15">
        <v>670</v>
      </c>
      <c r="I1089" s="10">
        <f t="shared" si="236"/>
        <v>670</v>
      </c>
      <c r="J1089" s="10" t="s">
        <v>1242</v>
      </c>
    </row>
    <row r="1090" spans="1:13">
      <c r="A1090" s="32" t="s">
        <v>28</v>
      </c>
      <c r="B1090" s="11" t="s">
        <v>1244</v>
      </c>
      <c r="C1090" s="12"/>
      <c r="D1090" s="28"/>
      <c r="E1090" s="28"/>
      <c r="F1090" s="28"/>
      <c r="G1090" s="10">
        <v>0.4</v>
      </c>
      <c r="H1090" s="15">
        <f>SUM(I1088:I1089)</f>
        <v>3942</v>
      </c>
      <c r="I1090" s="10">
        <f t="shared" si="236"/>
        <v>1576.8000000000002</v>
      </c>
      <c r="J1090" s="10" t="s">
        <v>1242</v>
      </c>
    </row>
    <row r="1091" spans="1:13">
      <c r="A1091" t="s">
        <v>26</v>
      </c>
      <c r="B1091" s="11"/>
      <c r="C1091" s="12"/>
      <c r="D1091" s="28"/>
      <c r="E1091" s="28"/>
      <c r="F1091" s="28"/>
      <c r="G1091" s="33">
        <v>0.1</v>
      </c>
      <c r="H1091" s="15">
        <f>SUM(I1087:I1090)</f>
        <v>8318.7999999999993</v>
      </c>
      <c r="I1091" s="10">
        <f t="shared" si="236"/>
        <v>831.88</v>
      </c>
    </row>
    <row r="1092" spans="1:13">
      <c r="B1092" s="11" t="s">
        <v>27</v>
      </c>
      <c r="C1092" s="12"/>
      <c r="D1092" s="28"/>
      <c r="E1092" s="28"/>
      <c r="F1092" s="28"/>
      <c r="G1092" s="10"/>
      <c r="H1092" s="15"/>
      <c r="I1092" s="10">
        <f t="shared" si="236"/>
        <v>0</v>
      </c>
    </row>
    <row r="1093" spans="1:13">
      <c r="B1093" s="11" t="s">
        <v>13</v>
      </c>
      <c r="C1093" s="12" t="s">
        <v>14</v>
      </c>
      <c r="D1093" s="28" t="s">
        <v>29</v>
      </c>
      <c r="E1093" s="28"/>
      <c r="F1093" s="28">
        <f>SUM(G1078:G1080)</f>
        <v>0</v>
      </c>
      <c r="G1093" s="34">
        <f>SUM(F1093)/20</f>
        <v>0</v>
      </c>
      <c r="H1093" s="23"/>
      <c r="I1093" s="10">
        <f t="shared" si="236"/>
        <v>0</v>
      </c>
    </row>
    <row r="1094" spans="1:13">
      <c r="B1094" s="11" t="s">
        <v>13</v>
      </c>
      <c r="C1094" s="12" t="s">
        <v>14</v>
      </c>
      <c r="D1094" s="28" t="s">
        <v>30</v>
      </c>
      <c r="E1094" s="28"/>
      <c r="F1094" s="28">
        <f>SUM(G1081:G1083)</f>
        <v>0</v>
      </c>
      <c r="G1094" s="34">
        <f>SUM(F1094)/10</f>
        <v>0</v>
      </c>
      <c r="H1094" s="23"/>
      <c r="I1094" s="10">
        <f t="shared" si="236"/>
        <v>0</v>
      </c>
    </row>
    <row r="1095" spans="1:13">
      <c r="B1095" s="11" t="s">
        <v>13</v>
      </c>
      <c r="C1095" s="12" t="s">
        <v>14</v>
      </c>
      <c r="D1095" s="28" t="s">
        <v>60</v>
      </c>
      <c r="E1095" s="28"/>
      <c r="F1095" s="72"/>
      <c r="G1095" s="34">
        <f>SUM(F1095)*0.25</f>
        <v>0</v>
      </c>
      <c r="H1095" s="23"/>
      <c r="I1095" s="10">
        <f t="shared" si="236"/>
        <v>0</v>
      </c>
    </row>
    <row r="1096" spans="1:13">
      <c r="B1096" s="11" t="s">
        <v>13</v>
      </c>
      <c r="C1096" s="12" t="s">
        <v>14</v>
      </c>
      <c r="D1096" s="28"/>
      <c r="E1096" s="28"/>
      <c r="F1096" s="28"/>
      <c r="G1096" s="34"/>
      <c r="H1096" s="23"/>
      <c r="I1096" s="10">
        <f t="shared" si="236"/>
        <v>0</v>
      </c>
    </row>
    <row r="1097" spans="1:13">
      <c r="B1097" s="11" t="s">
        <v>13</v>
      </c>
      <c r="C1097" s="12" t="s">
        <v>15</v>
      </c>
      <c r="D1097" s="28"/>
      <c r="E1097" s="28"/>
      <c r="F1097" s="28"/>
      <c r="G1097" s="34"/>
      <c r="H1097" s="23"/>
      <c r="I1097" s="10">
        <f t="shared" si="236"/>
        <v>0</v>
      </c>
    </row>
    <row r="1098" spans="1:13">
      <c r="B1098" s="11" t="s">
        <v>13</v>
      </c>
      <c r="C1098" s="12" t="s">
        <v>15</v>
      </c>
      <c r="D1098" s="28"/>
      <c r="E1098" s="28"/>
      <c r="F1098" s="28"/>
      <c r="G1098" s="34"/>
      <c r="H1098" s="23"/>
      <c r="I1098" s="10">
        <f t="shared" si="236"/>
        <v>0</v>
      </c>
    </row>
    <row r="1099" spans="1:13">
      <c r="B1099" s="11" t="s">
        <v>13</v>
      </c>
      <c r="C1099" s="12" t="s">
        <v>15</v>
      </c>
      <c r="D1099" s="28"/>
      <c r="E1099" s="28"/>
      <c r="F1099" s="28"/>
      <c r="G1099" s="34"/>
      <c r="H1099" s="23"/>
      <c r="I1099" s="10">
        <f t="shared" si="236"/>
        <v>0</v>
      </c>
    </row>
    <row r="1100" spans="1:13">
      <c r="B1100" s="11" t="s">
        <v>13</v>
      </c>
      <c r="C1100" s="12" t="s">
        <v>16</v>
      </c>
      <c r="D1100" s="28"/>
      <c r="E1100" s="28"/>
      <c r="F1100" s="28"/>
      <c r="G1100" s="34"/>
      <c r="H1100" s="23"/>
      <c r="I1100" s="10">
        <f t="shared" si="236"/>
        <v>0</v>
      </c>
    </row>
    <row r="1101" spans="1:13">
      <c r="B1101" s="11" t="s">
        <v>13</v>
      </c>
      <c r="C1101" s="12" t="s">
        <v>16</v>
      </c>
      <c r="D1101" s="28"/>
      <c r="E1101" s="28"/>
      <c r="F1101" s="28"/>
      <c r="G1101" s="34"/>
      <c r="H1101" s="23"/>
      <c r="I1101" s="10">
        <f t="shared" si="236"/>
        <v>0</v>
      </c>
    </row>
    <row r="1102" spans="1:13">
      <c r="B1102" s="11" t="s">
        <v>21</v>
      </c>
      <c r="C1102" s="12" t="s">
        <v>14</v>
      </c>
      <c r="D1102" s="28"/>
      <c r="E1102" s="28"/>
      <c r="F1102" s="28"/>
      <c r="G1102" s="22">
        <f>SUM(G1093:G1096)</f>
        <v>0</v>
      </c>
      <c r="H1102" s="15">
        <v>37.42</v>
      </c>
      <c r="I1102" s="10">
        <f t="shared" si="236"/>
        <v>0</v>
      </c>
      <c r="K1102" s="5">
        <f>SUM(G1102)*I1076</f>
        <v>0</v>
      </c>
    </row>
    <row r="1103" spans="1:13">
      <c r="B1103" s="11" t="s">
        <v>21</v>
      </c>
      <c r="C1103" s="12" t="s">
        <v>15</v>
      </c>
      <c r="D1103" s="28"/>
      <c r="E1103" s="28"/>
      <c r="F1103" s="28"/>
      <c r="G1103" s="22">
        <f>SUM(G1097:G1099)</f>
        <v>0</v>
      </c>
      <c r="H1103" s="15">
        <v>37.42</v>
      </c>
      <c r="I1103" s="10">
        <f t="shared" si="236"/>
        <v>0</v>
      </c>
      <c r="L1103" s="5">
        <f>SUM(G1103)*I1076</f>
        <v>0</v>
      </c>
    </row>
    <row r="1104" spans="1:13">
      <c r="B1104" s="11" t="s">
        <v>21</v>
      </c>
      <c r="C1104" s="12" t="s">
        <v>16</v>
      </c>
      <c r="D1104" s="28"/>
      <c r="E1104" s="28"/>
      <c r="F1104" s="28"/>
      <c r="G1104" s="22">
        <f>SUM(G1100:G1101)</f>
        <v>0</v>
      </c>
      <c r="H1104" s="15">
        <v>37.42</v>
      </c>
      <c r="I1104" s="10">
        <f t="shared" si="236"/>
        <v>0</v>
      </c>
      <c r="M1104" s="5">
        <f>SUM(G1104)*I1076</f>
        <v>0</v>
      </c>
    </row>
    <row r="1105" spans="1:13">
      <c r="B1105" s="11" t="s">
        <v>13</v>
      </c>
      <c r="C1105" s="12" t="s">
        <v>17</v>
      </c>
      <c r="D1105" s="28"/>
      <c r="E1105" s="28"/>
      <c r="F1105" s="28"/>
      <c r="G1105" s="34">
        <v>1</v>
      </c>
      <c r="H1105" s="15">
        <v>37.42</v>
      </c>
      <c r="I1105" s="10">
        <f t="shared" si="236"/>
        <v>37.42</v>
      </c>
      <c r="L1105" s="5">
        <f>SUM(G1105)*I1076</f>
        <v>5</v>
      </c>
    </row>
    <row r="1106" spans="1:13">
      <c r="B1106" s="11" t="s">
        <v>12</v>
      </c>
      <c r="C1106" s="12"/>
      <c r="D1106" s="28"/>
      <c r="E1106" s="28"/>
      <c r="F1106" s="28"/>
      <c r="G1106" s="10">
        <v>2</v>
      </c>
      <c r="H1106" s="15">
        <v>37.42</v>
      </c>
      <c r="I1106" s="10">
        <f t="shared" si="236"/>
        <v>74.84</v>
      </c>
    </row>
    <row r="1107" spans="1:13">
      <c r="B1107" s="11" t="s">
        <v>11</v>
      </c>
      <c r="C1107" s="12"/>
      <c r="D1107" s="28"/>
      <c r="E1107" s="28"/>
      <c r="F1107" s="28"/>
      <c r="G1107" s="10">
        <v>1</v>
      </c>
      <c r="H1107" s="15">
        <f>SUM(I1078:I1106)*0.01</f>
        <v>92.62939999999999</v>
      </c>
      <c r="I1107" s="10">
        <f>SUM(G1107*H1107)</f>
        <v>92.62939999999999</v>
      </c>
    </row>
    <row r="1108" spans="1:13" s="2" customFormat="1">
      <c r="B1108" s="8" t="s">
        <v>10</v>
      </c>
      <c r="D1108" s="27"/>
      <c r="E1108" s="27"/>
      <c r="F1108" s="27"/>
      <c r="G1108" s="6">
        <f>SUM(G1102:G1105)</f>
        <v>1</v>
      </c>
      <c r="H1108" s="14"/>
      <c r="I1108" s="6">
        <f>SUM(I1078:I1107)</f>
        <v>9355.5693999999985</v>
      </c>
      <c r="J1108" s="6">
        <f>SUM(I1108)*I1076</f>
        <v>46777.846999999994</v>
      </c>
      <c r="K1108" s="6">
        <f>SUM(K1102:K1107)</f>
        <v>0</v>
      </c>
      <c r="L1108" s="6">
        <f t="shared" ref="L1108" si="237">SUM(L1102:L1107)</f>
        <v>5</v>
      </c>
      <c r="M1108" s="6">
        <f t="shared" ref="M1108" si="238">SUM(M1102:M1107)</f>
        <v>0</v>
      </c>
    </row>
    <row r="1109" spans="1:13" ht="15.6">
      <c r="A1109" s="3" t="s">
        <v>9</v>
      </c>
      <c r="B1109" s="70" t="str">
        <f>'JMS SHEDULE OF WORKS'!D36</f>
        <v>SA-33 towel dispenser</v>
      </c>
      <c r="D1109" s="26">
        <f>'JMS SHEDULE OF WORKS'!F36</f>
        <v>0</v>
      </c>
      <c r="F1109" s="71">
        <f>'JMS SHEDULE OF WORKS'!J36</f>
        <v>0</v>
      </c>
      <c r="H1109" s="13" t="s">
        <v>22</v>
      </c>
      <c r="I1109" s="24">
        <f>'JMS SHEDULE OF WORKS'!G36</f>
        <v>20</v>
      </c>
    </row>
    <row r="1110" spans="1:13" s="2" customFormat="1">
      <c r="A1110" s="69" t="str">
        <f>'JMS SHEDULE OF WORKS'!A36</f>
        <v>6881/34</v>
      </c>
      <c r="B1110" s="8" t="s">
        <v>3</v>
      </c>
      <c r="C1110" s="2" t="s">
        <v>4</v>
      </c>
      <c r="D1110" s="27" t="s">
        <v>5</v>
      </c>
      <c r="E1110" s="27" t="s">
        <v>5</v>
      </c>
      <c r="F1110" s="27" t="s">
        <v>23</v>
      </c>
      <c r="G1110" s="6" t="s">
        <v>6</v>
      </c>
      <c r="H1110" s="14" t="s">
        <v>7</v>
      </c>
      <c r="I1110" s="6" t="s">
        <v>8</v>
      </c>
      <c r="J1110" s="6"/>
      <c r="K1110" s="6" t="s">
        <v>18</v>
      </c>
      <c r="L1110" s="6" t="s">
        <v>19</v>
      </c>
      <c r="M1110" s="6" t="s">
        <v>20</v>
      </c>
    </row>
    <row r="1111" spans="1:13">
      <c r="A1111" s="30" t="s">
        <v>24</v>
      </c>
      <c r="B1111" s="11"/>
      <c r="C1111" s="12"/>
      <c r="D1111" s="28"/>
      <c r="E1111" s="28"/>
      <c r="F1111" s="28">
        <f t="shared" ref="F1111:F1116" si="239">SUM(D1111*E1111)</f>
        <v>0</v>
      </c>
      <c r="G1111" s="10"/>
      <c r="H1111" s="15"/>
      <c r="I1111" s="10">
        <f t="shared" ref="I1111:I1116" si="240">SUM(F1111*G1111)*H1111</f>
        <v>0</v>
      </c>
    </row>
    <row r="1112" spans="1:13">
      <c r="A1112" s="30" t="s">
        <v>24</v>
      </c>
      <c r="B1112" s="11"/>
      <c r="C1112" s="12"/>
      <c r="D1112" s="28"/>
      <c r="E1112" s="28"/>
      <c r="F1112" s="28">
        <f t="shared" si="239"/>
        <v>0</v>
      </c>
      <c r="G1112" s="10"/>
      <c r="H1112" s="15"/>
      <c r="I1112" s="10">
        <f t="shared" si="240"/>
        <v>0</v>
      </c>
    </row>
    <row r="1113" spans="1:13">
      <c r="A1113" s="30" t="s">
        <v>24</v>
      </c>
      <c r="B1113" s="11"/>
      <c r="C1113" s="12"/>
      <c r="D1113" s="28"/>
      <c r="E1113" s="28"/>
      <c r="F1113" s="28">
        <f t="shared" si="239"/>
        <v>0</v>
      </c>
      <c r="G1113" s="10"/>
      <c r="H1113" s="15"/>
      <c r="I1113" s="10">
        <f t="shared" si="240"/>
        <v>0</v>
      </c>
    </row>
    <row r="1114" spans="1:13">
      <c r="A1114" s="31" t="s">
        <v>25</v>
      </c>
      <c r="B1114" s="11"/>
      <c r="C1114" s="12"/>
      <c r="D1114" s="28"/>
      <c r="E1114" s="28"/>
      <c r="F1114" s="28">
        <f t="shared" si="239"/>
        <v>0</v>
      </c>
      <c r="G1114" s="10"/>
      <c r="H1114" s="15"/>
      <c r="I1114" s="10">
        <f t="shared" si="240"/>
        <v>0</v>
      </c>
    </row>
    <row r="1115" spans="1:13">
      <c r="A1115" s="31" t="s">
        <v>25</v>
      </c>
      <c r="B1115" s="11"/>
      <c r="C1115" s="12"/>
      <c r="D1115" s="28"/>
      <c r="E1115" s="28"/>
      <c r="F1115" s="28">
        <f t="shared" si="239"/>
        <v>0</v>
      </c>
      <c r="G1115" s="10"/>
      <c r="H1115" s="15"/>
      <c r="I1115" s="10">
        <f t="shared" si="240"/>
        <v>0</v>
      </c>
    </row>
    <row r="1116" spans="1:13">
      <c r="A1116" s="31" t="s">
        <v>25</v>
      </c>
      <c r="B1116" s="11"/>
      <c r="C1116" s="12"/>
      <c r="D1116" s="28"/>
      <c r="E1116" s="28"/>
      <c r="F1116" s="28">
        <f t="shared" si="239"/>
        <v>0</v>
      </c>
      <c r="G1116" s="10"/>
      <c r="H1116" s="15"/>
      <c r="I1116" s="10">
        <f t="shared" si="240"/>
        <v>0</v>
      </c>
    </row>
    <row r="1117" spans="1:13">
      <c r="A1117" s="31" t="s">
        <v>39</v>
      </c>
      <c r="B1117" s="11"/>
      <c r="C1117" s="12"/>
      <c r="D1117" s="28"/>
      <c r="E1117" s="28"/>
      <c r="F1117" s="28"/>
      <c r="G1117" s="10"/>
      <c r="H1117" s="15"/>
      <c r="I1117" s="10">
        <f t="shared" ref="I1117:I1119" si="241">SUM(G1117*H1117)</f>
        <v>0</v>
      </c>
    </row>
    <row r="1118" spans="1:13">
      <c r="A1118" s="31" t="s">
        <v>39</v>
      </c>
      <c r="B1118" s="11"/>
      <c r="C1118" s="12"/>
      <c r="D1118" s="28"/>
      <c r="E1118" s="28"/>
      <c r="F1118" s="28"/>
      <c r="G1118" s="10"/>
      <c r="H1118" s="15"/>
      <c r="I1118" s="10">
        <f t="shared" si="241"/>
        <v>0</v>
      </c>
    </row>
    <row r="1119" spans="1:13">
      <c r="A1119" s="31" t="s">
        <v>39</v>
      </c>
      <c r="B1119" s="11"/>
      <c r="C1119" s="12"/>
      <c r="D1119" s="28"/>
      <c r="E1119" s="28"/>
      <c r="F1119" s="28"/>
      <c r="G1119" s="10"/>
      <c r="H1119" s="15"/>
      <c r="I1119" s="10">
        <f t="shared" si="241"/>
        <v>0</v>
      </c>
    </row>
    <row r="1120" spans="1:13">
      <c r="A1120" s="32" t="s">
        <v>28</v>
      </c>
      <c r="B1120" s="11"/>
      <c r="C1120" s="12"/>
      <c r="D1120" s="28"/>
      <c r="E1120" s="28"/>
      <c r="F1120" s="28"/>
      <c r="G1120" s="10"/>
      <c r="H1120" s="15"/>
      <c r="I1120" s="10">
        <f t="shared" ref="I1120:I1138" si="242">SUM(G1120*H1120)</f>
        <v>0</v>
      </c>
    </row>
    <row r="1121" spans="1:13">
      <c r="A1121" s="32" t="s">
        <v>28</v>
      </c>
      <c r="B1121" s="11"/>
      <c r="C1121" s="12"/>
      <c r="D1121" s="28"/>
      <c r="E1121" s="28"/>
      <c r="F1121" s="28"/>
      <c r="G1121" s="10"/>
      <c r="H1121" s="15"/>
      <c r="I1121" s="10">
        <f t="shared" si="242"/>
        <v>0</v>
      </c>
    </row>
    <row r="1122" spans="1:13">
      <c r="A1122" s="32" t="s">
        <v>28</v>
      </c>
      <c r="B1122" s="11"/>
      <c r="C1122" s="12"/>
      <c r="D1122" s="28"/>
      <c r="E1122" s="28"/>
      <c r="F1122" s="28"/>
      <c r="G1122" s="10"/>
      <c r="H1122" s="15"/>
      <c r="I1122" s="10">
        <f t="shared" si="242"/>
        <v>0</v>
      </c>
    </row>
    <row r="1123" spans="1:13">
      <c r="A1123" t="s">
        <v>26</v>
      </c>
      <c r="B1123" s="11"/>
      <c r="C1123" s="12"/>
      <c r="D1123" s="28"/>
      <c r="E1123" s="28"/>
      <c r="F1123" s="28"/>
      <c r="G1123" s="33">
        <v>0.1</v>
      </c>
      <c r="H1123" s="15">
        <f>SUM(I1120:I1122)</f>
        <v>0</v>
      </c>
      <c r="I1123" s="10">
        <f t="shared" si="242"/>
        <v>0</v>
      </c>
    </row>
    <row r="1124" spans="1:13">
      <c r="B1124" s="11" t="s">
        <v>27</v>
      </c>
      <c r="C1124" s="12"/>
      <c r="D1124" s="28"/>
      <c r="E1124" s="28"/>
      <c r="F1124" s="28"/>
      <c r="G1124" s="10"/>
      <c r="H1124" s="15"/>
      <c r="I1124" s="10">
        <f t="shared" si="242"/>
        <v>0</v>
      </c>
    </row>
    <row r="1125" spans="1:13">
      <c r="B1125" s="11" t="s">
        <v>13</v>
      </c>
      <c r="C1125" s="12" t="s">
        <v>14</v>
      </c>
      <c r="D1125" s="28" t="s">
        <v>29</v>
      </c>
      <c r="E1125" s="28"/>
      <c r="F1125" s="28">
        <f>SUM(G1111:G1113)</f>
        <v>0</v>
      </c>
      <c r="G1125" s="34">
        <f>SUM(F1125)/20</f>
        <v>0</v>
      </c>
      <c r="H1125" s="23"/>
      <c r="I1125" s="10">
        <f t="shared" si="242"/>
        <v>0</v>
      </c>
    </row>
    <row r="1126" spans="1:13">
      <c r="B1126" s="11" t="s">
        <v>13</v>
      </c>
      <c r="C1126" s="12" t="s">
        <v>14</v>
      </c>
      <c r="D1126" s="28" t="s">
        <v>30</v>
      </c>
      <c r="E1126" s="28"/>
      <c r="F1126" s="28">
        <f>SUM(G1114:G1116)</f>
        <v>0</v>
      </c>
      <c r="G1126" s="34">
        <f>SUM(F1126)/10</f>
        <v>0</v>
      </c>
      <c r="H1126" s="23"/>
      <c r="I1126" s="10">
        <f t="shared" si="242"/>
        <v>0</v>
      </c>
    </row>
    <row r="1127" spans="1:13">
      <c r="B1127" s="11" t="s">
        <v>13</v>
      </c>
      <c r="C1127" s="12" t="s">
        <v>14</v>
      </c>
      <c r="D1127" s="28" t="s">
        <v>60</v>
      </c>
      <c r="E1127" s="28"/>
      <c r="F1127" s="72"/>
      <c r="G1127" s="34">
        <f>SUM(F1127)*0.25</f>
        <v>0</v>
      </c>
      <c r="H1127" s="23"/>
      <c r="I1127" s="10">
        <f t="shared" si="242"/>
        <v>0</v>
      </c>
    </row>
    <row r="1128" spans="1:13">
      <c r="B1128" s="11" t="s">
        <v>13</v>
      </c>
      <c r="C1128" s="12" t="s">
        <v>14</v>
      </c>
      <c r="D1128" s="28"/>
      <c r="E1128" s="28"/>
      <c r="F1128" s="28"/>
      <c r="G1128" s="34"/>
      <c r="H1128" s="23"/>
      <c r="I1128" s="10">
        <f t="shared" si="242"/>
        <v>0</v>
      </c>
    </row>
    <row r="1129" spans="1:13">
      <c r="B1129" s="11" t="s">
        <v>13</v>
      </c>
      <c r="C1129" s="12" t="s">
        <v>15</v>
      </c>
      <c r="D1129" s="28"/>
      <c r="E1129" s="28"/>
      <c r="F1129" s="28"/>
      <c r="G1129" s="34"/>
      <c r="H1129" s="23"/>
      <c r="I1129" s="10">
        <f t="shared" si="242"/>
        <v>0</v>
      </c>
    </row>
    <row r="1130" spans="1:13">
      <c r="B1130" s="11" t="s">
        <v>13</v>
      </c>
      <c r="C1130" s="12" t="s">
        <v>15</v>
      </c>
      <c r="D1130" s="28"/>
      <c r="E1130" s="28"/>
      <c r="F1130" s="28"/>
      <c r="G1130" s="34"/>
      <c r="H1130" s="23"/>
      <c r="I1130" s="10">
        <f t="shared" si="242"/>
        <v>0</v>
      </c>
    </row>
    <row r="1131" spans="1:13">
      <c r="B1131" s="11" t="s">
        <v>13</v>
      </c>
      <c r="C1131" s="12" t="s">
        <v>15</v>
      </c>
      <c r="D1131" s="28"/>
      <c r="E1131" s="28"/>
      <c r="F1131" s="28"/>
      <c r="G1131" s="34"/>
      <c r="H1131" s="23"/>
      <c r="I1131" s="10">
        <f t="shared" si="242"/>
        <v>0</v>
      </c>
    </row>
    <row r="1132" spans="1:13">
      <c r="B1132" s="11" t="s">
        <v>13</v>
      </c>
      <c r="C1132" s="12" t="s">
        <v>16</v>
      </c>
      <c r="D1132" s="28"/>
      <c r="E1132" s="28"/>
      <c r="F1132" s="28"/>
      <c r="G1132" s="34"/>
      <c r="H1132" s="23"/>
      <c r="I1132" s="10">
        <f t="shared" si="242"/>
        <v>0</v>
      </c>
    </row>
    <row r="1133" spans="1:13">
      <c r="B1133" s="11" t="s">
        <v>13</v>
      </c>
      <c r="C1133" s="12" t="s">
        <v>16</v>
      </c>
      <c r="D1133" s="28"/>
      <c r="E1133" s="28"/>
      <c r="F1133" s="28"/>
      <c r="G1133" s="34"/>
      <c r="H1133" s="23"/>
      <c r="I1133" s="10">
        <f t="shared" si="242"/>
        <v>0</v>
      </c>
    </row>
    <row r="1134" spans="1:13">
      <c r="B1134" s="11" t="s">
        <v>21</v>
      </c>
      <c r="C1134" s="12" t="s">
        <v>14</v>
      </c>
      <c r="D1134" s="28"/>
      <c r="E1134" s="28"/>
      <c r="F1134" s="28"/>
      <c r="G1134" s="22">
        <f>SUM(G1125:G1128)</f>
        <v>0</v>
      </c>
      <c r="H1134" s="15">
        <v>37.42</v>
      </c>
      <c r="I1134" s="10">
        <f t="shared" si="242"/>
        <v>0</v>
      </c>
      <c r="K1134" s="5">
        <f>SUM(G1134)*I1109</f>
        <v>0</v>
      </c>
    </row>
    <row r="1135" spans="1:13">
      <c r="B1135" s="11" t="s">
        <v>21</v>
      </c>
      <c r="C1135" s="12" t="s">
        <v>15</v>
      </c>
      <c r="D1135" s="28"/>
      <c r="E1135" s="28"/>
      <c r="F1135" s="28"/>
      <c r="G1135" s="22">
        <f>SUM(G1129:G1131)</f>
        <v>0</v>
      </c>
      <c r="H1135" s="15">
        <v>37.42</v>
      </c>
      <c r="I1135" s="10">
        <f t="shared" si="242"/>
        <v>0</v>
      </c>
      <c r="L1135" s="5">
        <f>SUM(G1135)*I1109</f>
        <v>0</v>
      </c>
    </row>
    <row r="1136" spans="1:13">
      <c r="B1136" s="11" t="s">
        <v>21</v>
      </c>
      <c r="C1136" s="12" t="s">
        <v>16</v>
      </c>
      <c r="D1136" s="28"/>
      <c r="E1136" s="28"/>
      <c r="F1136" s="28"/>
      <c r="G1136" s="22">
        <f>SUM(G1132:G1133)</f>
        <v>0</v>
      </c>
      <c r="H1136" s="15">
        <v>37.42</v>
      </c>
      <c r="I1136" s="10">
        <f t="shared" si="242"/>
        <v>0</v>
      </c>
      <c r="M1136" s="5">
        <f>SUM(G1136)*I1109</f>
        <v>0</v>
      </c>
    </row>
    <row r="1137" spans="1:13">
      <c r="B1137" s="11" t="s">
        <v>13</v>
      </c>
      <c r="C1137" s="12" t="s">
        <v>17</v>
      </c>
      <c r="D1137" s="28"/>
      <c r="E1137" s="28"/>
      <c r="F1137" s="28"/>
      <c r="G1137" s="34"/>
      <c r="H1137" s="15">
        <v>37.42</v>
      </c>
      <c r="I1137" s="10">
        <f t="shared" si="242"/>
        <v>0</v>
      </c>
      <c r="L1137" s="5">
        <f>SUM(G1137)*I1109</f>
        <v>0</v>
      </c>
    </row>
    <row r="1138" spans="1:13">
      <c r="B1138" s="11" t="s">
        <v>12</v>
      </c>
      <c r="C1138" s="12"/>
      <c r="D1138" s="28"/>
      <c r="E1138" s="28"/>
      <c r="F1138" s="28"/>
      <c r="G1138" s="10"/>
      <c r="H1138" s="15">
        <v>37.42</v>
      </c>
      <c r="I1138" s="10">
        <f t="shared" si="242"/>
        <v>0</v>
      </c>
    </row>
    <row r="1139" spans="1:13">
      <c r="B1139" s="11" t="s">
        <v>11</v>
      </c>
      <c r="C1139" s="12"/>
      <c r="D1139" s="28"/>
      <c r="E1139" s="28"/>
      <c r="F1139" s="28"/>
      <c r="G1139" s="10">
        <v>1</v>
      </c>
      <c r="H1139" s="15">
        <f>SUM(I1111:I1138)*0.01</f>
        <v>0</v>
      </c>
      <c r="I1139" s="10">
        <f>SUM(G1139*H1139)</f>
        <v>0</v>
      </c>
    </row>
    <row r="1140" spans="1:13" s="2" customFormat="1">
      <c r="B1140" s="8" t="s">
        <v>10</v>
      </c>
      <c r="D1140" s="27"/>
      <c r="E1140" s="27"/>
      <c r="F1140" s="27"/>
      <c r="G1140" s="6">
        <f>SUM(G1134:G1137)</f>
        <v>0</v>
      </c>
      <c r="H1140" s="14"/>
      <c r="I1140" s="6">
        <f>SUM(I1111:I1139)</f>
        <v>0</v>
      </c>
      <c r="J1140" s="6">
        <f>SUM(I1140)*I1109</f>
        <v>0</v>
      </c>
      <c r="K1140" s="6">
        <f>SUM(K1134:K1139)</f>
        <v>0</v>
      </c>
      <c r="L1140" s="6">
        <f t="shared" ref="L1140" si="243">SUM(L1134:L1139)</f>
        <v>0</v>
      </c>
      <c r="M1140" s="6">
        <f t="shared" ref="M1140" si="244">SUM(M1134:M1139)</f>
        <v>0</v>
      </c>
    </row>
    <row r="1141" spans="1:13" ht="15.6">
      <c r="A1141" s="3" t="s">
        <v>9</v>
      </c>
      <c r="B1141" s="70" t="str">
        <f>'JMS SHEDULE OF WORKS'!D37</f>
        <v>SA-32 soap dispenser</v>
      </c>
      <c r="D1141" s="26">
        <f>'JMS SHEDULE OF WORKS'!F37</f>
        <v>0</v>
      </c>
      <c r="F1141" s="71">
        <f>'JMS SHEDULE OF WORKS'!J37</f>
        <v>0</v>
      </c>
      <c r="H1141" s="13" t="s">
        <v>22</v>
      </c>
      <c r="I1141" s="24">
        <f>'JMS SHEDULE OF WORKS'!G37</f>
        <v>30</v>
      </c>
    </row>
    <row r="1142" spans="1:13" s="2" customFormat="1">
      <c r="A1142" s="69" t="str">
        <f>'JMS SHEDULE OF WORKS'!A37</f>
        <v>6881/35</v>
      </c>
      <c r="B1142" s="8" t="s">
        <v>3</v>
      </c>
      <c r="C1142" s="2" t="s">
        <v>4</v>
      </c>
      <c r="D1142" s="27" t="s">
        <v>5</v>
      </c>
      <c r="E1142" s="27" t="s">
        <v>5</v>
      </c>
      <c r="F1142" s="27" t="s">
        <v>23</v>
      </c>
      <c r="G1142" s="6" t="s">
        <v>6</v>
      </c>
      <c r="H1142" s="14" t="s">
        <v>7</v>
      </c>
      <c r="I1142" s="6" t="s">
        <v>8</v>
      </c>
      <c r="J1142" s="6"/>
      <c r="K1142" s="6" t="s">
        <v>18</v>
      </c>
      <c r="L1142" s="6" t="s">
        <v>19</v>
      </c>
      <c r="M1142" s="6" t="s">
        <v>20</v>
      </c>
    </row>
    <row r="1143" spans="1:13">
      <c r="A1143" s="30" t="s">
        <v>24</v>
      </c>
      <c r="B1143" s="11"/>
      <c r="C1143" s="12"/>
      <c r="D1143" s="28"/>
      <c r="E1143" s="28"/>
      <c r="F1143" s="28">
        <f t="shared" ref="F1143:F1148" si="245">SUM(D1143*E1143)</f>
        <v>0</v>
      </c>
      <c r="G1143" s="10"/>
      <c r="H1143" s="15"/>
      <c r="I1143" s="10">
        <f t="shared" ref="I1143:I1148" si="246">SUM(F1143*G1143)*H1143</f>
        <v>0</v>
      </c>
    </row>
    <row r="1144" spans="1:13">
      <c r="A1144" s="30" t="s">
        <v>24</v>
      </c>
      <c r="B1144" s="11"/>
      <c r="C1144" s="12"/>
      <c r="D1144" s="28"/>
      <c r="E1144" s="28"/>
      <c r="F1144" s="28">
        <f t="shared" si="245"/>
        <v>0</v>
      </c>
      <c r="G1144" s="10"/>
      <c r="H1144" s="15"/>
      <c r="I1144" s="10">
        <f t="shared" si="246"/>
        <v>0</v>
      </c>
    </row>
    <row r="1145" spans="1:13">
      <c r="A1145" s="30" t="s">
        <v>24</v>
      </c>
      <c r="B1145" s="11"/>
      <c r="C1145" s="12"/>
      <c r="D1145" s="28"/>
      <c r="E1145" s="28"/>
      <c r="F1145" s="28">
        <f t="shared" si="245"/>
        <v>0</v>
      </c>
      <c r="G1145" s="10"/>
      <c r="H1145" s="15"/>
      <c r="I1145" s="10">
        <f t="shared" si="246"/>
        <v>0</v>
      </c>
    </row>
    <row r="1146" spans="1:13">
      <c r="A1146" s="31" t="s">
        <v>25</v>
      </c>
      <c r="B1146" s="11"/>
      <c r="C1146" s="12"/>
      <c r="D1146" s="28"/>
      <c r="E1146" s="28"/>
      <c r="F1146" s="28">
        <f t="shared" si="245"/>
        <v>0</v>
      </c>
      <c r="G1146" s="10"/>
      <c r="H1146" s="15"/>
      <c r="I1146" s="10">
        <f t="shared" si="246"/>
        <v>0</v>
      </c>
    </row>
    <row r="1147" spans="1:13">
      <c r="A1147" s="31" t="s">
        <v>25</v>
      </c>
      <c r="B1147" s="11"/>
      <c r="C1147" s="12"/>
      <c r="D1147" s="28"/>
      <c r="E1147" s="28"/>
      <c r="F1147" s="28">
        <f t="shared" si="245"/>
        <v>0</v>
      </c>
      <c r="G1147" s="10"/>
      <c r="H1147" s="15"/>
      <c r="I1147" s="10">
        <f t="shared" si="246"/>
        <v>0</v>
      </c>
    </row>
    <row r="1148" spans="1:13">
      <c r="A1148" s="31" t="s">
        <v>25</v>
      </c>
      <c r="B1148" s="11"/>
      <c r="C1148" s="12"/>
      <c r="D1148" s="28"/>
      <c r="E1148" s="28"/>
      <c r="F1148" s="28">
        <f t="shared" si="245"/>
        <v>0</v>
      </c>
      <c r="G1148" s="10"/>
      <c r="H1148" s="15"/>
      <c r="I1148" s="10">
        <f t="shared" si="246"/>
        <v>0</v>
      </c>
    </row>
    <row r="1149" spans="1:13">
      <c r="A1149" s="31" t="s">
        <v>39</v>
      </c>
      <c r="B1149" s="11"/>
      <c r="C1149" s="12"/>
      <c r="D1149" s="28"/>
      <c r="E1149" s="28"/>
      <c r="F1149" s="28"/>
      <c r="G1149" s="10"/>
      <c r="H1149" s="15"/>
      <c r="I1149" s="10">
        <f t="shared" ref="I1149:I1151" si="247">SUM(G1149*H1149)</f>
        <v>0</v>
      </c>
    </row>
    <row r="1150" spans="1:13">
      <c r="A1150" s="31" t="s">
        <v>39</v>
      </c>
      <c r="B1150" s="11"/>
      <c r="C1150" s="12"/>
      <c r="D1150" s="28"/>
      <c r="E1150" s="28"/>
      <c r="F1150" s="28"/>
      <c r="G1150" s="10"/>
      <c r="H1150" s="15"/>
      <c r="I1150" s="10">
        <f t="shared" si="247"/>
        <v>0</v>
      </c>
    </row>
    <row r="1151" spans="1:13">
      <c r="A1151" s="31" t="s">
        <v>39</v>
      </c>
      <c r="B1151" s="11"/>
      <c r="C1151" s="12"/>
      <c r="D1151" s="28"/>
      <c r="E1151" s="28"/>
      <c r="F1151" s="28"/>
      <c r="G1151" s="10"/>
      <c r="H1151" s="15"/>
      <c r="I1151" s="10">
        <f t="shared" si="247"/>
        <v>0</v>
      </c>
    </row>
    <row r="1152" spans="1:13">
      <c r="A1152" s="32" t="s">
        <v>28</v>
      </c>
      <c r="B1152" s="11"/>
      <c r="C1152" s="12"/>
      <c r="D1152" s="28"/>
      <c r="E1152" s="28"/>
      <c r="F1152" s="28"/>
      <c r="G1152" s="10"/>
      <c r="H1152" s="15"/>
      <c r="I1152" s="10">
        <f t="shared" ref="I1152:I1170" si="248">SUM(G1152*H1152)</f>
        <v>0</v>
      </c>
    </row>
    <row r="1153" spans="1:13">
      <c r="A1153" s="32" t="s">
        <v>28</v>
      </c>
      <c r="B1153" s="11"/>
      <c r="C1153" s="12"/>
      <c r="D1153" s="28"/>
      <c r="E1153" s="28"/>
      <c r="F1153" s="28"/>
      <c r="G1153" s="10"/>
      <c r="H1153" s="15"/>
      <c r="I1153" s="10">
        <f t="shared" si="248"/>
        <v>0</v>
      </c>
    </row>
    <row r="1154" spans="1:13">
      <c r="A1154" s="32" t="s">
        <v>28</v>
      </c>
      <c r="B1154" s="11"/>
      <c r="C1154" s="12"/>
      <c r="D1154" s="28"/>
      <c r="E1154" s="28"/>
      <c r="F1154" s="28"/>
      <c r="G1154" s="10"/>
      <c r="H1154" s="15"/>
      <c r="I1154" s="10">
        <f t="shared" si="248"/>
        <v>0</v>
      </c>
    </row>
    <row r="1155" spans="1:13">
      <c r="A1155" t="s">
        <v>26</v>
      </c>
      <c r="B1155" s="11"/>
      <c r="C1155" s="12"/>
      <c r="D1155" s="28"/>
      <c r="E1155" s="28"/>
      <c r="F1155" s="28"/>
      <c r="G1155" s="33">
        <v>0.1</v>
      </c>
      <c r="H1155" s="15">
        <f>SUM(I1152:I1154)</f>
        <v>0</v>
      </c>
      <c r="I1155" s="10">
        <f t="shared" si="248"/>
        <v>0</v>
      </c>
    </row>
    <row r="1156" spans="1:13">
      <c r="B1156" s="11" t="s">
        <v>27</v>
      </c>
      <c r="C1156" s="12"/>
      <c r="D1156" s="28"/>
      <c r="E1156" s="28"/>
      <c r="F1156" s="28"/>
      <c r="G1156" s="10"/>
      <c r="H1156" s="15"/>
      <c r="I1156" s="10">
        <f t="shared" si="248"/>
        <v>0</v>
      </c>
    </row>
    <row r="1157" spans="1:13">
      <c r="B1157" s="11" t="s">
        <v>13</v>
      </c>
      <c r="C1157" s="12" t="s">
        <v>14</v>
      </c>
      <c r="D1157" s="28" t="s">
        <v>29</v>
      </c>
      <c r="E1157" s="28"/>
      <c r="F1157" s="28">
        <f>SUM(G1143:G1145)</f>
        <v>0</v>
      </c>
      <c r="G1157" s="34">
        <f>SUM(F1157)/20</f>
        <v>0</v>
      </c>
      <c r="H1157" s="23"/>
      <c r="I1157" s="10">
        <f t="shared" si="248"/>
        <v>0</v>
      </c>
    </row>
    <row r="1158" spans="1:13">
      <c r="B1158" s="11" t="s">
        <v>13</v>
      </c>
      <c r="C1158" s="12" t="s">
        <v>14</v>
      </c>
      <c r="D1158" s="28" t="s">
        <v>30</v>
      </c>
      <c r="E1158" s="28"/>
      <c r="F1158" s="28">
        <f>SUM(G1146:G1148)</f>
        <v>0</v>
      </c>
      <c r="G1158" s="34">
        <f>SUM(F1158)/10</f>
        <v>0</v>
      </c>
      <c r="H1158" s="23"/>
      <c r="I1158" s="10">
        <f t="shared" si="248"/>
        <v>0</v>
      </c>
    </row>
    <row r="1159" spans="1:13">
      <c r="B1159" s="11" t="s">
        <v>13</v>
      </c>
      <c r="C1159" s="12" t="s">
        <v>14</v>
      </c>
      <c r="D1159" s="28" t="s">
        <v>60</v>
      </c>
      <c r="E1159" s="28"/>
      <c r="F1159" s="72"/>
      <c r="G1159" s="34">
        <f>SUM(F1159)*0.25</f>
        <v>0</v>
      </c>
      <c r="H1159" s="23"/>
      <c r="I1159" s="10">
        <f t="shared" si="248"/>
        <v>0</v>
      </c>
    </row>
    <row r="1160" spans="1:13">
      <c r="B1160" s="11" t="s">
        <v>13</v>
      </c>
      <c r="C1160" s="12" t="s">
        <v>14</v>
      </c>
      <c r="D1160" s="28"/>
      <c r="E1160" s="28"/>
      <c r="F1160" s="28"/>
      <c r="G1160" s="34"/>
      <c r="H1160" s="23"/>
      <c r="I1160" s="10">
        <f t="shared" si="248"/>
        <v>0</v>
      </c>
    </row>
    <row r="1161" spans="1:13">
      <c r="B1161" s="11" t="s">
        <v>13</v>
      </c>
      <c r="C1161" s="12" t="s">
        <v>15</v>
      </c>
      <c r="D1161" s="28"/>
      <c r="E1161" s="28"/>
      <c r="F1161" s="28"/>
      <c r="G1161" s="34"/>
      <c r="H1161" s="23"/>
      <c r="I1161" s="10">
        <f t="shared" si="248"/>
        <v>0</v>
      </c>
    </row>
    <row r="1162" spans="1:13">
      <c r="B1162" s="11" t="s">
        <v>13</v>
      </c>
      <c r="C1162" s="12" t="s">
        <v>15</v>
      </c>
      <c r="D1162" s="28"/>
      <c r="E1162" s="28"/>
      <c r="F1162" s="28"/>
      <c r="G1162" s="34"/>
      <c r="H1162" s="23"/>
      <c r="I1162" s="10">
        <f t="shared" si="248"/>
        <v>0</v>
      </c>
    </row>
    <row r="1163" spans="1:13">
      <c r="B1163" s="11" t="s">
        <v>13</v>
      </c>
      <c r="C1163" s="12" t="s">
        <v>15</v>
      </c>
      <c r="D1163" s="28"/>
      <c r="E1163" s="28"/>
      <c r="F1163" s="28"/>
      <c r="G1163" s="34"/>
      <c r="H1163" s="23"/>
      <c r="I1163" s="10">
        <f t="shared" si="248"/>
        <v>0</v>
      </c>
    </row>
    <row r="1164" spans="1:13">
      <c r="B1164" s="11" t="s">
        <v>13</v>
      </c>
      <c r="C1164" s="12" t="s">
        <v>16</v>
      </c>
      <c r="D1164" s="28"/>
      <c r="E1164" s="28"/>
      <c r="F1164" s="28"/>
      <c r="G1164" s="34"/>
      <c r="H1164" s="23"/>
      <c r="I1164" s="10">
        <f t="shared" si="248"/>
        <v>0</v>
      </c>
    </row>
    <row r="1165" spans="1:13">
      <c r="B1165" s="11" t="s">
        <v>13</v>
      </c>
      <c r="C1165" s="12" t="s">
        <v>16</v>
      </c>
      <c r="D1165" s="28"/>
      <c r="E1165" s="28"/>
      <c r="F1165" s="28"/>
      <c r="G1165" s="34"/>
      <c r="H1165" s="23"/>
      <c r="I1165" s="10">
        <f t="shared" si="248"/>
        <v>0</v>
      </c>
    </row>
    <row r="1166" spans="1:13">
      <c r="B1166" s="11" t="s">
        <v>21</v>
      </c>
      <c r="C1166" s="12" t="s">
        <v>14</v>
      </c>
      <c r="D1166" s="28"/>
      <c r="E1166" s="28"/>
      <c r="F1166" s="28"/>
      <c r="G1166" s="22">
        <f>SUM(G1157:G1160)</f>
        <v>0</v>
      </c>
      <c r="H1166" s="15">
        <v>37.42</v>
      </c>
      <c r="I1166" s="10">
        <f t="shared" si="248"/>
        <v>0</v>
      </c>
      <c r="K1166" s="5">
        <f>SUM(G1166)*I1141</f>
        <v>0</v>
      </c>
    </row>
    <row r="1167" spans="1:13">
      <c r="B1167" s="11" t="s">
        <v>21</v>
      </c>
      <c r="C1167" s="12" t="s">
        <v>15</v>
      </c>
      <c r="D1167" s="28"/>
      <c r="E1167" s="28"/>
      <c r="F1167" s="28"/>
      <c r="G1167" s="22">
        <f>SUM(G1161:G1163)</f>
        <v>0</v>
      </c>
      <c r="H1167" s="15">
        <v>37.42</v>
      </c>
      <c r="I1167" s="10">
        <f t="shared" si="248"/>
        <v>0</v>
      </c>
      <c r="L1167" s="5">
        <f>SUM(G1167)*I1141</f>
        <v>0</v>
      </c>
    </row>
    <row r="1168" spans="1:13">
      <c r="B1168" s="11" t="s">
        <v>21</v>
      </c>
      <c r="C1168" s="12" t="s">
        <v>16</v>
      </c>
      <c r="D1168" s="28"/>
      <c r="E1168" s="28"/>
      <c r="F1168" s="28"/>
      <c r="G1168" s="22">
        <f>SUM(G1164:G1165)</f>
        <v>0</v>
      </c>
      <c r="H1168" s="15">
        <v>37.42</v>
      </c>
      <c r="I1168" s="10">
        <f t="shared" si="248"/>
        <v>0</v>
      </c>
      <c r="M1168" s="5">
        <f>SUM(G1168)*I1141</f>
        <v>0</v>
      </c>
    </row>
    <row r="1169" spans="1:13">
      <c r="B1169" s="11" t="s">
        <v>13</v>
      </c>
      <c r="C1169" s="12" t="s">
        <v>17</v>
      </c>
      <c r="D1169" s="28"/>
      <c r="E1169" s="28"/>
      <c r="F1169" s="28"/>
      <c r="G1169" s="34"/>
      <c r="H1169" s="15">
        <v>37.42</v>
      </c>
      <c r="I1169" s="10">
        <f t="shared" si="248"/>
        <v>0</v>
      </c>
      <c r="L1169" s="5">
        <f>SUM(G1169)*I1141</f>
        <v>0</v>
      </c>
    </row>
    <row r="1170" spans="1:13">
      <c r="B1170" s="11" t="s">
        <v>12</v>
      </c>
      <c r="C1170" s="12"/>
      <c r="D1170" s="28"/>
      <c r="E1170" s="28"/>
      <c r="F1170" s="28"/>
      <c r="G1170" s="10"/>
      <c r="H1170" s="15">
        <v>37.42</v>
      </c>
      <c r="I1170" s="10">
        <f t="shared" si="248"/>
        <v>0</v>
      </c>
    </row>
    <row r="1171" spans="1:13">
      <c r="B1171" s="11" t="s">
        <v>11</v>
      </c>
      <c r="C1171" s="12"/>
      <c r="D1171" s="28"/>
      <c r="E1171" s="28"/>
      <c r="F1171" s="28"/>
      <c r="G1171" s="10">
        <v>1</v>
      </c>
      <c r="H1171" s="15">
        <f>SUM(I1143:I1170)*0.01</f>
        <v>0</v>
      </c>
      <c r="I1171" s="10">
        <f>SUM(G1171*H1171)</f>
        <v>0</v>
      </c>
    </row>
    <row r="1172" spans="1:13" s="2" customFormat="1">
      <c r="B1172" s="8" t="s">
        <v>10</v>
      </c>
      <c r="D1172" s="27"/>
      <c r="E1172" s="27"/>
      <c r="F1172" s="27"/>
      <c r="G1172" s="6">
        <f>SUM(G1166:G1169)</f>
        <v>0</v>
      </c>
      <c r="H1172" s="14"/>
      <c r="I1172" s="6">
        <f>SUM(I1143:I1171)</f>
        <v>0</v>
      </c>
      <c r="J1172" s="6">
        <f>SUM(I1172)*I1141</f>
        <v>0</v>
      </c>
      <c r="K1172" s="6">
        <f>SUM(K1166:K1171)</f>
        <v>0</v>
      </c>
      <c r="L1172" s="6">
        <f t="shared" ref="L1172" si="249">SUM(L1166:L1171)</f>
        <v>0</v>
      </c>
      <c r="M1172" s="6">
        <f t="shared" ref="M1172" si="250">SUM(M1166:M1171)</f>
        <v>0</v>
      </c>
    </row>
    <row r="1173" spans="1:13" ht="15.6">
      <c r="A1173" s="3" t="s">
        <v>9</v>
      </c>
      <c r="B1173" s="70" t="str">
        <f>'JMS SHEDULE OF WORKS'!D38</f>
        <v>intergrated bin</v>
      </c>
      <c r="D1173" s="26">
        <f>'JMS SHEDULE OF WORKS'!F38</f>
        <v>0</v>
      </c>
      <c r="F1173" s="71">
        <f>'JMS SHEDULE OF WORKS'!J38</f>
        <v>0</v>
      </c>
      <c r="H1173" s="13" t="s">
        <v>22</v>
      </c>
      <c r="I1173" s="24">
        <f>'JMS SHEDULE OF WORKS'!G38</f>
        <v>20</v>
      </c>
    </row>
    <row r="1174" spans="1:13" s="2" customFormat="1">
      <c r="A1174" s="69" t="str">
        <f>'JMS SHEDULE OF WORKS'!A38</f>
        <v>6881/36</v>
      </c>
      <c r="B1174" s="8" t="s">
        <v>3</v>
      </c>
      <c r="C1174" s="2" t="s">
        <v>4</v>
      </c>
      <c r="D1174" s="27" t="s">
        <v>5</v>
      </c>
      <c r="E1174" s="27" t="s">
        <v>5</v>
      </c>
      <c r="F1174" s="27" t="s">
        <v>23</v>
      </c>
      <c r="G1174" s="6" t="s">
        <v>6</v>
      </c>
      <c r="H1174" s="14" t="s">
        <v>7</v>
      </c>
      <c r="I1174" s="6" t="s">
        <v>8</v>
      </c>
      <c r="J1174" s="6"/>
      <c r="K1174" s="6" t="s">
        <v>18</v>
      </c>
      <c r="L1174" s="6" t="s">
        <v>19</v>
      </c>
      <c r="M1174" s="6" t="s">
        <v>20</v>
      </c>
    </row>
    <row r="1175" spans="1:13">
      <c r="A1175" s="30" t="s">
        <v>24</v>
      </c>
      <c r="B1175" s="11"/>
      <c r="C1175" s="12"/>
      <c r="D1175" s="28"/>
      <c r="E1175" s="28"/>
      <c r="F1175" s="28">
        <f t="shared" ref="F1175:F1180" si="251">SUM(D1175*E1175)</f>
        <v>0</v>
      </c>
      <c r="G1175" s="10"/>
      <c r="H1175" s="15"/>
      <c r="I1175" s="10">
        <f t="shared" ref="I1175:I1180" si="252">SUM(F1175*G1175)*H1175</f>
        <v>0</v>
      </c>
    </row>
    <row r="1176" spans="1:13">
      <c r="A1176" s="30" t="s">
        <v>24</v>
      </c>
      <c r="B1176" s="11"/>
      <c r="C1176" s="12"/>
      <c r="D1176" s="28"/>
      <c r="E1176" s="28"/>
      <c r="F1176" s="28">
        <f t="shared" si="251"/>
        <v>0</v>
      </c>
      <c r="G1176" s="10"/>
      <c r="H1176" s="15"/>
      <c r="I1176" s="10">
        <f t="shared" si="252"/>
        <v>0</v>
      </c>
    </row>
    <row r="1177" spans="1:13">
      <c r="A1177" s="30" t="s">
        <v>24</v>
      </c>
      <c r="B1177" s="11"/>
      <c r="C1177" s="12"/>
      <c r="D1177" s="28"/>
      <c r="E1177" s="28"/>
      <c r="F1177" s="28">
        <f t="shared" si="251"/>
        <v>0</v>
      </c>
      <c r="G1177" s="10"/>
      <c r="H1177" s="15"/>
      <c r="I1177" s="10">
        <f t="shared" si="252"/>
        <v>0</v>
      </c>
    </row>
    <row r="1178" spans="1:13">
      <c r="A1178" s="31" t="s">
        <v>25</v>
      </c>
      <c r="B1178" s="11"/>
      <c r="C1178" s="12"/>
      <c r="D1178" s="28"/>
      <c r="E1178" s="28"/>
      <c r="F1178" s="28">
        <f t="shared" si="251"/>
        <v>0</v>
      </c>
      <c r="G1178" s="10"/>
      <c r="H1178" s="15"/>
      <c r="I1178" s="10">
        <f t="shared" si="252"/>
        <v>0</v>
      </c>
    </row>
    <row r="1179" spans="1:13">
      <c r="A1179" s="31" t="s">
        <v>25</v>
      </c>
      <c r="B1179" s="11"/>
      <c r="C1179" s="12"/>
      <c r="D1179" s="28"/>
      <c r="E1179" s="28"/>
      <c r="F1179" s="28">
        <f t="shared" si="251"/>
        <v>0</v>
      </c>
      <c r="G1179" s="10"/>
      <c r="H1179" s="15"/>
      <c r="I1179" s="10">
        <f t="shared" si="252"/>
        <v>0</v>
      </c>
    </row>
    <row r="1180" spans="1:13">
      <c r="A1180" s="31" t="s">
        <v>25</v>
      </c>
      <c r="B1180" s="11"/>
      <c r="C1180" s="12"/>
      <c r="D1180" s="28"/>
      <c r="E1180" s="28"/>
      <c r="F1180" s="28">
        <f t="shared" si="251"/>
        <v>0</v>
      </c>
      <c r="G1180" s="10"/>
      <c r="H1180" s="15"/>
      <c r="I1180" s="10">
        <f t="shared" si="252"/>
        <v>0</v>
      </c>
    </row>
    <row r="1181" spans="1:13">
      <c r="A1181" s="31" t="s">
        <v>39</v>
      </c>
      <c r="B1181" s="11"/>
      <c r="C1181" s="12"/>
      <c r="D1181" s="28"/>
      <c r="E1181" s="28"/>
      <c r="F1181" s="28"/>
      <c r="G1181" s="10"/>
      <c r="H1181" s="15"/>
      <c r="I1181" s="10">
        <f t="shared" ref="I1181:I1183" si="253">SUM(G1181*H1181)</f>
        <v>0</v>
      </c>
    </row>
    <row r="1182" spans="1:13">
      <c r="A1182" s="31" t="s">
        <v>39</v>
      </c>
      <c r="B1182" s="11"/>
      <c r="C1182" s="12"/>
      <c r="D1182" s="28"/>
      <c r="E1182" s="28"/>
      <c r="F1182" s="28"/>
      <c r="G1182" s="10"/>
      <c r="H1182" s="15"/>
      <c r="I1182" s="10">
        <f t="shared" si="253"/>
        <v>0</v>
      </c>
    </row>
    <row r="1183" spans="1:13">
      <c r="A1183" s="31" t="s">
        <v>39</v>
      </c>
      <c r="B1183" s="11"/>
      <c r="C1183" s="12"/>
      <c r="D1183" s="28"/>
      <c r="E1183" s="28"/>
      <c r="F1183" s="28"/>
      <c r="G1183" s="10"/>
      <c r="H1183" s="15"/>
      <c r="I1183" s="10">
        <f t="shared" si="253"/>
        <v>0</v>
      </c>
    </row>
    <row r="1184" spans="1:13">
      <c r="A1184" s="32" t="s">
        <v>28</v>
      </c>
      <c r="B1184" s="11" t="s">
        <v>1240</v>
      </c>
      <c r="C1184" s="12" t="s">
        <v>1243</v>
      </c>
      <c r="D1184" s="28"/>
      <c r="E1184" s="28"/>
      <c r="F1184" s="28"/>
      <c r="G1184" s="10">
        <v>1</v>
      </c>
      <c r="H1184" s="15">
        <v>150</v>
      </c>
      <c r="I1184" s="10">
        <f t="shared" ref="I1184" si="254">SUM(G1184*H1184)</f>
        <v>150</v>
      </c>
    </row>
    <row r="1185" spans="1:13">
      <c r="A1185" s="32" t="s">
        <v>28</v>
      </c>
      <c r="B1185" s="11"/>
      <c r="C1185" s="12"/>
      <c r="D1185" s="28"/>
      <c r="E1185" s="28"/>
      <c r="F1185" s="28"/>
      <c r="G1185" s="10"/>
      <c r="H1185" s="15"/>
      <c r="I1185" s="10">
        <f t="shared" ref="I1185:I1202" si="255">SUM(G1185*H1185)</f>
        <v>0</v>
      </c>
    </row>
    <row r="1186" spans="1:13">
      <c r="A1186" s="32" t="s">
        <v>28</v>
      </c>
      <c r="B1186" s="11"/>
      <c r="C1186" s="12"/>
      <c r="D1186" s="28"/>
      <c r="E1186" s="28"/>
      <c r="F1186" s="28"/>
      <c r="G1186" s="10"/>
      <c r="H1186" s="15"/>
      <c r="I1186" s="10">
        <f t="shared" si="255"/>
        <v>0</v>
      </c>
    </row>
    <row r="1187" spans="1:13">
      <c r="A1187" t="s">
        <v>26</v>
      </c>
      <c r="B1187" s="11"/>
      <c r="C1187" s="12"/>
      <c r="D1187" s="28"/>
      <c r="E1187" s="28"/>
      <c r="F1187" s="28"/>
      <c r="G1187" s="33">
        <v>0.1</v>
      </c>
      <c r="H1187" s="15">
        <f>SUM(I1184:I1186)</f>
        <v>150</v>
      </c>
      <c r="I1187" s="10">
        <f t="shared" si="255"/>
        <v>15</v>
      </c>
    </row>
    <row r="1188" spans="1:13">
      <c r="B1188" s="11" t="s">
        <v>27</v>
      </c>
      <c r="C1188" s="12"/>
      <c r="D1188" s="28"/>
      <c r="E1188" s="28"/>
      <c r="F1188" s="28"/>
      <c r="G1188" s="10"/>
      <c r="H1188" s="15"/>
      <c r="I1188" s="10">
        <f t="shared" si="255"/>
        <v>0</v>
      </c>
    </row>
    <row r="1189" spans="1:13">
      <c r="B1189" s="11" t="s">
        <v>13</v>
      </c>
      <c r="C1189" s="12" t="s">
        <v>14</v>
      </c>
      <c r="D1189" s="28" t="s">
        <v>29</v>
      </c>
      <c r="E1189" s="28"/>
      <c r="F1189" s="28">
        <f>SUM(G1175:G1177)</f>
        <v>0</v>
      </c>
      <c r="G1189" s="34">
        <f>SUM(F1189)/20</f>
        <v>0</v>
      </c>
      <c r="H1189" s="23"/>
      <c r="I1189" s="10">
        <f t="shared" si="255"/>
        <v>0</v>
      </c>
    </row>
    <row r="1190" spans="1:13">
      <c r="B1190" s="11" t="s">
        <v>13</v>
      </c>
      <c r="C1190" s="12" t="s">
        <v>14</v>
      </c>
      <c r="D1190" s="28" t="s">
        <v>30</v>
      </c>
      <c r="E1190" s="28"/>
      <c r="F1190" s="28">
        <f>SUM(G1178:G1180)</f>
        <v>0</v>
      </c>
      <c r="G1190" s="34">
        <f>SUM(F1190)/10</f>
        <v>0</v>
      </c>
      <c r="H1190" s="23"/>
      <c r="I1190" s="10">
        <f t="shared" si="255"/>
        <v>0</v>
      </c>
    </row>
    <row r="1191" spans="1:13">
      <c r="B1191" s="11" t="s">
        <v>13</v>
      </c>
      <c r="C1191" s="12" t="s">
        <v>14</v>
      </c>
      <c r="D1191" s="28" t="s">
        <v>60</v>
      </c>
      <c r="E1191" s="28"/>
      <c r="F1191" s="72"/>
      <c r="G1191" s="34">
        <f>SUM(F1191)*0.25</f>
        <v>0</v>
      </c>
      <c r="H1191" s="23"/>
      <c r="I1191" s="10">
        <f t="shared" si="255"/>
        <v>0</v>
      </c>
    </row>
    <row r="1192" spans="1:13">
      <c r="B1192" s="11" t="s">
        <v>13</v>
      </c>
      <c r="C1192" s="12" t="s">
        <v>14</v>
      </c>
      <c r="D1192" s="28"/>
      <c r="E1192" s="28"/>
      <c r="F1192" s="28"/>
      <c r="G1192" s="34"/>
      <c r="H1192" s="23"/>
      <c r="I1192" s="10">
        <f t="shared" si="255"/>
        <v>0</v>
      </c>
    </row>
    <row r="1193" spans="1:13">
      <c r="B1193" s="11" t="s">
        <v>13</v>
      </c>
      <c r="C1193" s="12" t="s">
        <v>15</v>
      </c>
      <c r="D1193" s="28"/>
      <c r="E1193" s="28"/>
      <c r="F1193" s="28"/>
      <c r="G1193" s="34"/>
      <c r="H1193" s="23"/>
      <c r="I1193" s="10">
        <f t="shared" si="255"/>
        <v>0</v>
      </c>
    </row>
    <row r="1194" spans="1:13">
      <c r="B1194" s="11" t="s">
        <v>13</v>
      </c>
      <c r="C1194" s="12" t="s">
        <v>15</v>
      </c>
      <c r="D1194" s="28"/>
      <c r="E1194" s="28"/>
      <c r="F1194" s="28"/>
      <c r="G1194" s="34"/>
      <c r="H1194" s="23"/>
      <c r="I1194" s="10">
        <f t="shared" si="255"/>
        <v>0</v>
      </c>
    </row>
    <row r="1195" spans="1:13">
      <c r="B1195" s="11" t="s">
        <v>13</v>
      </c>
      <c r="C1195" s="12" t="s">
        <v>15</v>
      </c>
      <c r="D1195" s="28"/>
      <c r="E1195" s="28"/>
      <c r="F1195" s="28"/>
      <c r="G1195" s="34"/>
      <c r="H1195" s="23"/>
      <c r="I1195" s="10">
        <f t="shared" si="255"/>
        <v>0</v>
      </c>
    </row>
    <row r="1196" spans="1:13">
      <c r="B1196" s="11" t="s">
        <v>13</v>
      </c>
      <c r="C1196" s="12" t="s">
        <v>16</v>
      </c>
      <c r="D1196" s="28"/>
      <c r="E1196" s="28"/>
      <c r="F1196" s="28"/>
      <c r="G1196" s="34"/>
      <c r="H1196" s="23"/>
      <c r="I1196" s="10">
        <f t="shared" si="255"/>
        <v>0</v>
      </c>
    </row>
    <row r="1197" spans="1:13">
      <c r="B1197" s="11" t="s">
        <v>13</v>
      </c>
      <c r="C1197" s="12" t="s">
        <v>16</v>
      </c>
      <c r="D1197" s="28"/>
      <c r="E1197" s="28"/>
      <c r="F1197" s="28"/>
      <c r="G1197" s="34"/>
      <c r="H1197" s="23"/>
      <c r="I1197" s="10">
        <f t="shared" si="255"/>
        <v>0</v>
      </c>
    </row>
    <row r="1198" spans="1:13">
      <c r="B1198" s="11" t="s">
        <v>21</v>
      </c>
      <c r="C1198" s="12" t="s">
        <v>14</v>
      </c>
      <c r="D1198" s="28"/>
      <c r="E1198" s="28"/>
      <c r="F1198" s="28"/>
      <c r="G1198" s="22">
        <f>SUM(G1189:G1192)</f>
        <v>0</v>
      </c>
      <c r="H1198" s="15">
        <v>37.42</v>
      </c>
      <c r="I1198" s="10">
        <f t="shared" si="255"/>
        <v>0</v>
      </c>
      <c r="K1198" s="5">
        <f>SUM(G1198)*I1173</f>
        <v>0</v>
      </c>
    </row>
    <row r="1199" spans="1:13">
      <c r="B1199" s="11" t="s">
        <v>21</v>
      </c>
      <c r="C1199" s="12" t="s">
        <v>15</v>
      </c>
      <c r="D1199" s="28"/>
      <c r="E1199" s="28"/>
      <c r="F1199" s="28"/>
      <c r="G1199" s="22">
        <f>SUM(G1193:G1195)</f>
        <v>0</v>
      </c>
      <c r="H1199" s="15">
        <v>37.42</v>
      </c>
      <c r="I1199" s="10">
        <f t="shared" si="255"/>
        <v>0</v>
      </c>
      <c r="L1199" s="5">
        <f>SUM(G1199)*I1173</f>
        <v>0</v>
      </c>
    </row>
    <row r="1200" spans="1:13">
      <c r="B1200" s="11" t="s">
        <v>21</v>
      </c>
      <c r="C1200" s="12" t="s">
        <v>16</v>
      </c>
      <c r="D1200" s="28"/>
      <c r="E1200" s="28"/>
      <c r="F1200" s="28"/>
      <c r="G1200" s="22">
        <f>SUM(G1196:G1197)</f>
        <v>0</v>
      </c>
      <c r="H1200" s="15">
        <v>37.42</v>
      </c>
      <c r="I1200" s="10">
        <f t="shared" si="255"/>
        <v>0</v>
      </c>
      <c r="M1200" s="5">
        <f>SUM(G1200)*I1173</f>
        <v>0</v>
      </c>
    </row>
    <row r="1201" spans="1:13">
      <c r="B1201" s="11" t="s">
        <v>13</v>
      </c>
      <c r="C1201" s="12" t="s">
        <v>17</v>
      </c>
      <c r="D1201" s="28"/>
      <c r="E1201" s="28"/>
      <c r="F1201" s="28"/>
      <c r="G1201" s="34"/>
      <c r="H1201" s="15">
        <v>37.42</v>
      </c>
      <c r="I1201" s="10">
        <f t="shared" si="255"/>
        <v>0</v>
      </c>
      <c r="L1201" s="5">
        <f>SUM(G1201)*I1173</f>
        <v>0</v>
      </c>
    </row>
    <row r="1202" spans="1:13">
      <c r="B1202" s="11" t="s">
        <v>12</v>
      </c>
      <c r="C1202" s="12"/>
      <c r="D1202" s="28"/>
      <c r="E1202" s="28"/>
      <c r="F1202" s="28"/>
      <c r="G1202" s="10"/>
      <c r="H1202" s="15">
        <v>37.42</v>
      </c>
      <c r="I1202" s="10">
        <f t="shared" si="255"/>
        <v>0</v>
      </c>
    </row>
    <row r="1203" spans="1:13">
      <c r="B1203" s="11" t="s">
        <v>11</v>
      </c>
      <c r="C1203" s="12"/>
      <c r="D1203" s="28"/>
      <c r="E1203" s="28"/>
      <c r="F1203" s="28"/>
      <c r="G1203" s="10">
        <v>1</v>
      </c>
      <c r="H1203" s="15">
        <f>SUM(I1175:I1202)*0.01</f>
        <v>1.6500000000000001</v>
      </c>
      <c r="I1203" s="10">
        <f>SUM(G1203*H1203)</f>
        <v>1.6500000000000001</v>
      </c>
    </row>
    <row r="1204" spans="1:13" s="2" customFormat="1">
      <c r="B1204" s="8" t="s">
        <v>10</v>
      </c>
      <c r="D1204" s="27"/>
      <c r="E1204" s="27"/>
      <c r="F1204" s="27"/>
      <c r="G1204" s="6">
        <f>SUM(G1198:G1201)</f>
        <v>0</v>
      </c>
      <c r="H1204" s="14"/>
      <c r="I1204" s="6">
        <f>SUM(I1175:I1203)</f>
        <v>166.65</v>
      </c>
      <c r="J1204" s="6">
        <f>SUM(I1204)*I1173</f>
        <v>3333</v>
      </c>
      <c r="K1204" s="6">
        <f>SUM(K1198:K1203)</f>
        <v>0</v>
      </c>
      <c r="L1204" s="6">
        <f t="shared" ref="L1204" si="256">SUM(L1198:L1203)</f>
        <v>0</v>
      </c>
      <c r="M1204" s="6">
        <f t="shared" ref="M1204" si="257">SUM(M1198:M1203)</f>
        <v>0</v>
      </c>
    </row>
    <row r="1205" spans="1:13" ht="15.6">
      <c r="A1205" s="3" t="s">
        <v>9</v>
      </c>
      <c r="B1205" s="70" t="str">
        <f>'JMS SHEDULE OF WORKS'!D39</f>
        <v>SA-11 Female vanity unit</v>
      </c>
      <c r="D1205" s="26" t="str">
        <f>'JMS SHEDULE OF WORKS'!F39</f>
        <v>5700mm X 500mm X 400mm</v>
      </c>
      <c r="F1205" s="71" t="str">
        <f>'JMS SHEDULE OF WORKS'!J39</f>
        <v>WC-04</v>
      </c>
      <c r="H1205" s="13" t="s">
        <v>22</v>
      </c>
      <c r="I1205" s="24">
        <f>'JMS SHEDULE OF WORKS'!G39</f>
        <v>5</v>
      </c>
    </row>
    <row r="1206" spans="1:13" s="2" customFormat="1">
      <c r="A1206" s="69" t="str">
        <f>'JMS SHEDULE OF WORKS'!A39</f>
        <v>6881/37</v>
      </c>
      <c r="B1206" s="8" t="s">
        <v>3</v>
      </c>
      <c r="C1206" s="2" t="s">
        <v>4</v>
      </c>
      <c r="D1206" s="27" t="s">
        <v>5</v>
      </c>
      <c r="E1206" s="27" t="s">
        <v>5</v>
      </c>
      <c r="F1206" s="27" t="s">
        <v>23</v>
      </c>
      <c r="G1206" s="6" t="s">
        <v>6</v>
      </c>
      <c r="H1206" s="14" t="s">
        <v>7</v>
      </c>
      <c r="I1206" s="6" t="s">
        <v>8</v>
      </c>
      <c r="J1206" s="6"/>
      <c r="K1206" s="6" t="s">
        <v>18</v>
      </c>
      <c r="L1206" s="6" t="s">
        <v>19</v>
      </c>
      <c r="M1206" s="6" t="s">
        <v>20</v>
      </c>
    </row>
    <row r="1207" spans="1:13">
      <c r="A1207" s="30" t="s">
        <v>24</v>
      </c>
      <c r="B1207" s="11"/>
      <c r="C1207" s="12"/>
      <c r="D1207" s="28"/>
      <c r="E1207" s="28"/>
      <c r="F1207" s="28">
        <f t="shared" ref="F1207:F1212" si="258">SUM(D1207*E1207)</f>
        <v>0</v>
      </c>
      <c r="G1207" s="10"/>
      <c r="H1207" s="15"/>
      <c r="I1207" s="10">
        <f t="shared" ref="I1207:I1212" si="259">SUM(F1207*G1207)*H1207</f>
        <v>0</v>
      </c>
    </row>
    <row r="1208" spans="1:13">
      <c r="A1208" s="30" t="s">
        <v>24</v>
      </c>
      <c r="B1208" s="11"/>
      <c r="C1208" s="12"/>
      <c r="D1208" s="28"/>
      <c r="E1208" s="28"/>
      <c r="F1208" s="28">
        <f t="shared" si="258"/>
        <v>0</v>
      </c>
      <c r="G1208" s="10"/>
      <c r="H1208" s="15"/>
      <c r="I1208" s="10">
        <f t="shared" si="259"/>
        <v>0</v>
      </c>
    </row>
    <row r="1209" spans="1:13">
      <c r="A1209" s="30" t="s">
        <v>24</v>
      </c>
      <c r="B1209" s="11"/>
      <c r="C1209" s="12"/>
      <c r="D1209" s="28"/>
      <c r="E1209" s="28"/>
      <c r="F1209" s="28">
        <f t="shared" si="258"/>
        <v>0</v>
      </c>
      <c r="G1209" s="10"/>
      <c r="H1209" s="15"/>
      <c r="I1209" s="10">
        <f t="shared" si="259"/>
        <v>0</v>
      </c>
    </row>
    <row r="1210" spans="1:13">
      <c r="A1210" s="31" t="s">
        <v>25</v>
      </c>
      <c r="B1210" s="11"/>
      <c r="C1210" s="12"/>
      <c r="D1210" s="28"/>
      <c r="E1210" s="28"/>
      <c r="F1210" s="28">
        <f t="shared" si="258"/>
        <v>0</v>
      </c>
      <c r="G1210" s="10"/>
      <c r="H1210" s="15"/>
      <c r="I1210" s="10">
        <f t="shared" si="259"/>
        <v>0</v>
      </c>
    </row>
    <row r="1211" spans="1:13">
      <c r="A1211" s="31" t="s">
        <v>25</v>
      </c>
      <c r="B1211" s="11"/>
      <c r="C1211" s="12"/>
      <c r="D1211" s="28"/>
      <c r="E1211" s="28"/>
      <c r="F1211" s="28">
        <f t="shared" si="258"/>
        <v>0</v>
      </c>
      <c r="G1211" s="10"/>
      <c r="H1211" s="15"/>
      <c r="I1211" s="10">
        <f t="shared" si="259"/>
        <v>0</v>
      </c>
    </row>
    <row r="1212" spans="1:13">
      <c r="A1212" s="31" t="s">
        <v>25</v>
      </c>
      <c r="B1212" s="11"/>
      <c r="C1212" s="12"/>
      <c r="D1212" s="28"/>
      <c r="E1212" s="28"/>
      <c r="F1212" s="28">
        <f t="shared" si="258"/>
        <v>0</v>
      </c>
      <c r="G1212" s="10"/>
      <c r="H1212" s="15"/>
      <c r="I1212" s="10">
        <f t="shared" si="259"/>
        <v>0</v>
      </c>
    </row>
    <row r="1213" spans="1:13">
      <c r="A1213" s="31" t="s">
        <v>39</v>
      </c>
      <c r="B1213" s="11"/>
      <c r="C1213" s="12"/>
      <c r="D1213" s="28"/>
      <c r="E1213" s="28"/>
      <c r="F1213" s="28"/>
      <c r="G1213" s="10"/>
      <c r="H1213" s="15"/>
      <c r="I1213" s="10">
        <f t="shared" ref="I1213:I1215" si="260">SUM(G1213*H1213)</f>
        <v>0</v>
      </c>
    </row>
    <row r="1214" spans="1:13">
      <c r="A1214" s="31" t="s">
        <v>39</v>
      </c>
      <c r="B1214" s="11"/>
      <c r="C1214" s="12"/>
      <c r="D1214" s="28"/>
      <c r="E1214" s="28"/>
      <c r="F1214" s="28"/>
      <c r="G1214" s="10"/>
      <c r="H1214" s="15"/>
      <c r="I1214" s="10">
        <f t="shared" si="260"/>
        <v>0</v>
      </c>
    </row>
    <row r="1215" spans="1:13">
      <c r="A1215" s="31" t="s">
        <v>39</v>
      </c>
      <c r="B1215" s="11"/>
      <c r="C1215" s="12"/>
      <c r="D1215" s="28"/>
      <c r="E1215" s="28"/>
      <c r="F1215" s="28"/>
      <c r="G1215" s="10"/>
      <c r="H1215" s="15"/>
      <c r="I1215" s="10">
        <f t="shared" si="260"/>
        <v>0</v>
      </c>
    </row>
    <row r="1216" spans="1:13">
      <c r="A1216" s="32" t="s">
        <v>28</v>
      </c>
      <c r="B1216" s="11" t="s">
        <v>1238</v>
      </c>
      <c r="C1216" s="12"/>
      <c r="D1216" s="28"/>
      <c r="E1216" s="28"/>
      <c r="F1216" s="28"/>
      <c r="G1216" s="10">
        <v>1</v>
      </c>
      <c r="H1216" s="15">
        <v>4220</v>
      </c>
      <c r="I1216" s="10">
        <f t="shared" ref="I1216" si="261">SUM(G1216*H1216)</f>
        <v>4220</v>
      </c>
      <c r="J1216" s="5" t="s">
        <v>1256</v>
      </c>
    </row>
    <row r="1217" spans="1:12">
      <c r="A1217" s="32" t="s">
        <v>28</v>
      </c>
      <c r="B1217" s="11" t="s">
        <v>1239</v>
      </c>
      <c r="C1217" s="12"/>
      <c r="D1217" s="28"/>
      <c r="E1217" s="28"/>
      <c r="F1217" s="28"/>
      <c r="G1217" s="10">
        <v>1</v>
      </c>
      <c r="H1217" s="15">
        <v>4293</v>
      </c>
      <c r="I1217" s="10">
        <f t="shared" ref="I1217:I1235" si="262">SUM(G1217*H1217)</f>
        <v>4293</v>
      </c>
      <c r="J1217" s="10" t="s">
        <v>1242</v>
      </c>
    </row>
    <row r="1218" spans="1:12">
      <c r="A1218" s="32" t="s">
        <v>28</v>
      </c>
      <c r="B1218" s="11" t="s">
        <v>1241</v>
      </c>
      <c r="C1218" s="12"/>
      <c r="D1218" s="28"/>
      <c r="E1218" s="28"/>
      <c r="F1218" s="28"/>
      <c r="G1218" s="10">
        <v>1</v>
      </c>
      <c r="H1218" s="15">
        <v>888</v>
      </c>
      <c r="I1218" s="10">
        <f t="shared" si="262"/>
        <v>888</v>
      </c>
      <c r="J1218" s="10" t="s">
        <v>1242</v>
      </c>
    </row>
    <row r="1219" spans="1:12">
      <c r="A1219" s="32" t="s">
        <v>28</v>
      </c>
      <c r="B1219" s="11" t="s">
        <v>1244</v>
      </c>
      <c r="C1219" s="12"/>
      <c r="D1219" s="28"/>
      <c r="E1219" s="28"/>
      <c r="F1219" s="28"/>
      <c r="G1219" s="10">
        <v>0.4</v>
      </c>
      <c r="H1219" s="15">
        <f>SUM(I1217:I1218)</f>
        <v>5181</v>
      </c>
      <c r="I1219" s="10">
        <f t="shared" si="262"/>
        <v>2072.4</v>
      </c>
      <c r="J1219" s="10" t="s">
        <v>1242</v>
      </c>
    </row>
    <row r="1220" spans="1:12">
      <c r="A1220" t="s">
        <v>26</v>
      </c>
      <c r="B1220" s="11"/>
      <c r="C1220" s="12"/>
      <c r="D1220" s="28"/>
      <c r="E1220" s="28"/>
      <c r="F1220" s="28"/>
      <c r="G1220" s="33">
        <v>0.1</v>
      </c>
      <c r="H1220" s="15">
        <f>SUM(I1216:I1219)</f>
        <v>11473.4</v>
      </c>
      <c r="I1220" s="10">
        <f t="shared" si="262"/>
        <v>1147.3399999999999</v>
      </c>
    </row>
    <row r="1221" spans="1:12">
      <c r="B1221" s="11" t="s">
        <v>27</v>
      </c>
      <c r="C1221" s="12"/>
      <c r="D1221" s="28"/>
      <c r="E1221" s="28"/>
      <c r="F1221" s="28"/>
      <c r="G1221" s="10"/>
      <c r="H1221" s="15"/>
      <c r="I1221" s="10">
        <f t="shared" si="262"/>
        <v>0</v>
      </c>
    </row>
    <row r="1222" spans="1:12">
      <c r="B1222" s="11" t="s">
        <v>13</v>
      </c>
      <c r="C1222" s="12" t="s">
        <v>14</v>
      </c>
      <c r="D1222" s="28" t="s">
        <v>29</v>
      </c>
      <c r="E1222" s="28"/>
      <c r="F1222" s="28">
        <f>SUM(G1207:G1209)</f>
        <v>0</v>
      </c>
      <c r="G1222" s="34">
        <f>SUM(F1222)/20</f>
        <v>0</v>
      </c>
      <c r="H1222" s="23"/>
      <c r="I1222" s="10">
        <f t="shared" si="262"/>
        <v>0</v>
      </c>
    </row>
    <row r="1223" spans="1:12">
      <c r="B1223" s="11" t="s">
        <v>13</v>
      </c>
      <c r="C1223" s="12" t="s">
        <v>14</v>
      </c>
      <c r="D1223" s="28" t="s">
        <v>30</v>
      </c>
      <c r="E1223" s="28"/>
      <c r="F1223" s="28">
        <f>SUM(G1210:G1212)</f>
        <v>0</v>
      </c>
      <c r="G1223" s="34">
        <f>SUM(F1223)/10</f>
        <v>0</v>
      </c>
      <c r="H1223" s="23"/>
      <c r="I1223" s="10">
        <f t="shared" si="262"/>
        <v>0</v>
      </c>
    </row>
    <row r="1224" spans="1:12">
      <c r="B1224" s="11" t="s">
        <v>13</v>
      </c>
      <c r="C1224" s="12" t="s">
        <v>14</v>
      </c>
      <c r="D1224" s="28" t="s">
        <v>60</v>
      </c>
      <c r="E1224" s="28"/>
      <c r="F1224" s="72"/>
      <c r="G1224" s="34">
        <f>SUM(F1224)*0.25</f>
        <v>0</v>
      </c>
      <c r="H1224" s="23"/>
      <c r="I1224" s="10">
        <f t="shared" si="262"/>
        <v>0</v>
      </c>
    </row>
    <row r="1225" spans="1:12">
      <c r="B1225" s="11" t="s">
        <v>13</v>
      </c>
      <c r="C1225" s="12" t="s">
        <v>14</v>
      </c>
      <c r="D1225" s="28"/>
      <c r="E1225" s="28"/>
      <c r="F1225" s="28"/>
      <c r="G1225" s="34"/>
      <c r="H1225" s="23"/>
      <c r="I1225" s="10">
        <f t="shared" si="262"/>
        <v>0</v>
      </c>
    </row>
    <row r="1226" spans="1:12">
      <c r="B1226" s="11" t="s">
        <v>13</v>
      </c>
      <c r="C1226" s="12" t="s">
        <v>15</v>
      </c>
      <c r="D1226" s="28"/>
      <c r="E1226" s="28"/>
      <c r="F1226" s="28"/>
      <c r="G1226" s="34"/>
      <c r="H1226" s="23"/>
      <c r="I1226" s="10">
        <f t="shared" si="262"/>
        <v>0</v>
      </c>
    </row>
    <row r="1227" spans="1:12">
      <c r="B1227" s="11" t="s">
        <v>13</v>
      </c>
      <c r="C1227" s="12" t="s">
        <v>15</v>
      </c>
      <c r="D1227" s="28"/>
      <c r="E1227" s="28"/>
      <c r="F1227" s="28"/>
      <c r="G1227" s="34"/>
      <c r="H1227" s="23"/>
      <c r="I1227" s="10">
        <f t="shared" si="262"/>
        <v>0</v>
      </c>
    </row>
    <row r="1228" spans="1:12">
      <c r="B1228" s="11" t="s">
        <v>13</v>
      </c>
      <c r="C1228" s="12" t="s">
        <v>15</v>
      </c>
      <c r="D1228" s="28"/>
      <c r="E1228" s="28"/>
      <c r="F1228" s="28"/>
      <c r="G1228" s="34"/>
      <c r="H1228" s="23"/>
      <c r="I1228" s="10">
        <f t="shared" si="262"/>
        <v>0</v>
      </c>
    </row>
    <row r="1229" spans="1:12">
      <c r="B1229" s="11" t="s">
        <v>13</v>
      </c>
      <c r="C1229" s="12" t="s">
        <v>16</v>
      </c>
      <c r="D1229" s="28"/>
      <c r="E1229" s="28"/>
      <c r="F1229" s="28"/>
      <c r="G1229" s="34"/>
      <c r="H1229" s="23"/>
      <c r="I1229" s="10">
        <f t="shared" si="262"/>
        <v>0</v>
      </c>
    </row>
    <row r="1230" spans="1:12">
      <c r="B1230" s="11" t="s">
        <v>13</v>
      </c>
      <c r="C1230" s="12" t="s">
        <v>16</v>
      </c>
      <c r="D1230" s="28"/>
      <c r="E1230" s="28"/>
      <c r="F1230" s="28"/>
      <c r="G1230" s="34"/>
      <c r="H1230" s="23"/>
      <c r="I1230" s="10">
        <f t="shared" si="262"/>
        <v>0</v>
      </c>
    </row>
    <row r="1231" spans="1:12">
      <c r="B1231" s="11" t="s">
        <v>21</v>
      </c>
      <c r="C1231" s="12" t="s">
        <v>14</v>
      </c>
      <c r="D1231" s="28"/>
      <c r="E1231" s="28"/>
      <c r="F1231" s="28"/>
      <c r="G1231" s="22">
        <f>SUM(G1222:G1225)</f>
        <v>0</v>
      </c>
      <c r="H1231" s="15">
        <v>37.42</v>
      </c>
      <c r="I1231" s="10">
        <f t="shared" si="262"/>
        <v>0</v>
      </c>
      <c r="K1231" s="5">
        <f>SUM(G1231)*I1205</f>
        <v>0</v>
      </c>
    </row>
    <row r="1232" spans="1:12">
      <c r="B1232" s="11" t="s">
        <v>21</v>
      </c>
      <c r="C1232" s="12" t="s">
        <v>15</v>
      </c>
      <c r="D1232" s="28"/>
      <c r="E1232" s="28"/>
      <c r="F1232" s="28"/>
      <c r="G1232" s="22">
        <f>SUM(G1226:G1228)</f>
        <v>0</v>
      </c>
      <c r="H1232" s="15">
        <v>37.42</v>
      </c>
      <c r="I1232" s="10">
        <f t="shared" si="262"/>
        <v>0</v>
      </c>
      <c r="L1232" s="5">
        <f>SUM(G1232)*I1205</f>
        <v>0</v>
      </c>
    </row>
    <row r="1233" spans="1:13">
      <c r="B1233" s="11" t="s">
        <v>21</v>
      </c>
      <c r="C1233" s="12" t="s">
        <v>16</v>
      </c>
      <c r="D1233" s="28"/>
      <c r="E1233" s="28"/>
      <c r="F1233" s="28"/>
      <c r="G1233" s="22">
        <f>SUM(G1229:G1230)</f>
        <v>0</v>
      </c>
      <c r="H1233" s="15">
        <v>37.42</v>
      </c>
      <c r="I1233" s="10">
        <f t="shared" si="262"/>
        <v>0</v>
      </c>
      <c r="M1233" s="5">
        <f>SUM(G1233)*I1205</f>
        <v>0</v>
      </c>
    </row>
    <row r="1234" spans="1:13">
      <c r="B1234" s="11" t="s">
        <v>13</v>
      </c>
      <c r="C1234" s="12" t="s">
        <v>17</v>
      </c>
      <c r="D1234" s="28"/>
      <c r="E1234" s="28"/>
      <c r="F1234" s="28"/>
      <c r="G1234" s="34">
        <v>1</v>
      </c>
      <c r="H1234" s="15">
        <v>37.42</v>
      </c>
      <c r="I1234" s="10">
        <f t="shared" si="262"/>
        <v>37.42</v>
      </c>
      <c r="L1234" s="5">
        <f>SUM(G1234)*I1205</f>
        <v>5</v>
      </c>
    </row>
    <row r="1235" spans="1:13">
      <c r="B1235" s="11" t="s">
        <v>12</v>
      </c>
      <c r="C1235" s="12"/>
      <c r="D1235" s="28"/>
      <c r="E1235" s="28"/>
      <c r="F1235" s="28"/>
      <c r="G1235" s="10">
        <v>2</v>
      </c>
      <c r="H1235" s="15">
        <v>37.42</v>
      </c>
      <c r="I1235" s="10">
        <f t="shared" si="262"/>
        <v>74.84</v>
      </c>
    </row>
    <row r="1236" spans="1:13">
      <c r="B1236" s="11" t="s">
        <v>11</v>
      </c>
      <c r="C1236" s="12"/>
      <c r="D1236" s="28"/>
      <c r="E1236" s="28"/>
      <c r="F1236" s="28"/>
      <c r="G1236" s="10">
        <v>1</v>
      </c>
      <c r="H1236" s="15">
        <f>SUM(I1207:I1235)*0.01</f>
        <v>127.33</v>
      </c>
      <c r="I1236" s="10">
        <f>SUM(G1236*H1236)</f>
        <v>127.33</v>
      </c>
    </row>
    <row r="1237" spans="1:13" s="2" customFormat="1">
      <c r="B1237" s="8" t="s">
        <v>10</v>
      </c>
      <c r="D1237" s="27"/>
      <c r="E1237" s="27"/>
      <c r="F1237" s="27"/>
      <c r="G1237" s="6">
        <f>SUM(G1231:G1234)</f>
        <v>1</v>
      </c>
      <c r="H1237" s="14"/>
      <c r="I1237" s="6">
        <f>SUM(I1207:I1236)</f>
        <v>12860.33</v>
      </c>
      <c r="J1237" s="6">
        <f>SUM(I1237)*I1205</f>
        <v>64301.65</v>
      </c>
      <c r="K1237" s="6">
        <f>SUM(K1231:K1236)</f>
        <v>0</v>
      </c>
      <c r="L1237" s="6">
        <f t="shared" ref="L1237" si="263">SUM(L1231:L1236)</f>
        <v>5</v>
      </c>
      <c r="M1237" s="6">
        <f t="shared" ref="M1237" si="264">SUM(M1231:M1236)</f>
        <v>0</v>
      </c>
    </row>
    <row r="1238" spans="1:13" ht="15.6">
      <c r="A1238" s="3" t="s">
        <v>9</v>
      </c>
      <c r="B1238" s="70" t="str">
        <f>'JMS SHEDULE OF WORKS'!D40</f>
        <v>SA-11 Female vanity unit</v>
      </c>
      <c r="D1238" s="26" t="str">
        <f>'JMS SHEDULE OF WORKS'!F40</f>
        <v>796mm X 500mm X 400mm</v>
      </c>
      <c r="F1238" s="71" t="str">
        <f>'JMS SHEDULE OF WORKS'!J40</f>
        <v>WC-04</v>
      </c>
      <c r="H1238" s="13" t="s">
        <v>22</v>
      </c>
      <c r="I1238" s="24">
        <f>'JMS SHEDULE OF WORKS'!G40</f>
        <v>5</v>
      </c>
    </row>
    <row r="1239" spans="1:13" s="2" customFormat="1">
      <c r="A1239" s="69" t="str">
        <f>'JMS SHEDULE OF WORKS'!A40</f>
        <v>6881/38</v>
      </c>
      <c r="B1239" s="8" t="s">
        <v>3</v>
      </c>
      <c r="C1239" s="2" t="s">
        <v>4</v>
      </c>
      <c r="D1239" s="27" t="s">
        <v>5</v>
      </c>
      <c r="E1239" s="27" t="s">
        <v>5</v>
      </c>
      <c r="F1239" s="27" t="s">
        <v>23</v>
      </c>
      <c r="G1239" s="6" t="s">
        <v>6</v>
      </c>
      <c r="H1239" s="14" t="s">
        <v>7</v>
      </c>
      <c r="I1239" s="6" t="s">
        <v>8</v>
      </c>
      <c r="J1239" s="6"/>
      <c r="K1239" s="6" t="s">
        <v>18</v>
      </c>
      <c r="L1239" s="6" t="s">
        <v>19</v>
      </c>
      <c r="M1239" s="6" t="s">
        <v>20</v>
      </c>
    </row>
    <row r="1240" spans="1:13">
      <c r="A1240" s="30" t="s">
        <v>24</v>
      </c>
      <c r="B1240" s="11"/>
      <c r="C1240" s="12"/>
      <c r="D1240" s="28"/>
      <c r="E1240" s="28"/>
      <c r="F1240" s="28">
        <f t="shared" ref="F1240:F1245" si="265">SUM(D1240*E1240)</f>
        <v>0</v>
      </c>
      <c r="G1240" s="10"/>
      <c r="H1240" s="15"/>
      <c r="I1240" s="10">
        <f t="shared" ref="I1240:I1245" si="266">SUM(F1240*G1240)*H1240</f>
        <v>0</v>
      </c>
    </row>
    <row r="1241" spans="1:13">
      <c r="A1241" s="30" t="s">
        <v>24</v>
      </c>
      <c r="B1241" s="11"/>
      <c r="C1241" s="12"/>
      <c r="D1241" s="28"/>
      <c r="E1241" s="28"/>
      <c r="F1241" s="28">
        <f t="shared" si="265"/>
        <v>0</v>
      </c>
      <c r="G1241" s="10"/>
      <c r="H1241" s="15"/>
      <c r="I1241" s="10">
        <f t="shared" si="266"/>
        <v>0</v>
      </c>
    </row>
    <row r="1242" spans="1:13">
      <c r="A1242" s="30" t="s">
        <v>24</v>
      </c>
      <c r="B1242" s="11"/>
      <c r="C1242" s="12"/>
      <c r="D1242" s="28"/>
      <c r="E1242" s="28"/>
      <c r="F1242" s="28">
        <f t="shared" si="265"/>
        <v>0</v>
      </c>
      <c r="G1242" s="10"/>
      <c r="H1242" s="15"/>
      <c r="I1242" s="10">
        <f t="shared" si="266"/>
        <v>0</v>
      </c>
    </row>
    <row r="1243" spans="1:13">
      <c r="A1243" s="31" t="s">
        <v>25</v>
      </c>
      <c r="B1243" s="11"/>
      <c r="C1243" s="12"/>
      <c r="D1243" s="28"/>
      <c r="E1243" s="28"/>
      <c r="F1243" s="28">
        <f t="shared" si="265"/>
        <v>0</v>
      </c>
      <c r="G1243" s="10"/>
      <c r="H1243" s="15"/>
      <c r="I1243" s="10">
        <f t="shared" si="266"/>
        <v>0</v>
      </c>
    </row>
    <row r="1244" spans="1:13">
      <c r="A1244" s="31" t="s">
        <v>25</v>
      </c>
      <c r="B1244" s="11"/>
      <c r="C1244" s="12"/>
      <c r="D1244" s="28"/>
      <c r="E1244" s="28"/>
      <c r="F1244" s="28">
        <f t="shared" si="265"/>
        <v>0</v>
      </c>
      <c r="G1244" s="10"/>
      <c r="H1244" s="15"/>
      <c r="I1244" s="10">
        <f t="shared" si="266"/>
        <v>0</v>
      </c>
    </row>
    <row r="1245" spans="1:13">
      <c r="A1245" s="31" t="s">
        <v>25</v>
      </c>
      <c r="B1245" s="11"/>
      <c r="C1245" s="12"/>
      <c r="D1245" s="28"/>
      <c r="E1245" s="28"/>
      <c r="F1245" s="28">
        <f t="shared" si="265"/>
        <v>0</v>
      </c>
      <c r="G1245" s="10"/>
      <c r="H1245" s="15"/>
      <c r="I1245" s="10">
        <f t="shared" si="266"/>
        <v>0</v>
      </c>
    </row>
    <row r="1246" spans="1:13">
      <c r="A1246" s="31" t="s">
        <v>39</v>
      </c>
      <c r="B1246" s="11"/>
      <c r="C1246" s="12"/>
      <c r="D1246" s="28"/>
      <c r="E1246" s="28"/>
      <c r="F1246" s="28"/>
      <c r="G1246" s="10"/>
      <c r="H1246" s="15"/>
      <c r="I1246" s="10">
        <f t="shared" ref="I1246:I1248" si="267">SUM(G1246*H1246)</f>
        <v>0</v>
      </c>
    </row>
    <row r="1247" spans="1:13">
      <c r="A1247" s="31" t="s">
        <v>39</v>
      </c>
      <c r="B1247" s="11"/>
      <c r="C1247" s="12"/>
      <c r="D1247" s="28"/>
      <c r="E1247" s="28"/>
      <c r="F1247" s="28"/>
      <c r="G1247" s="10"/>
      <c r="H1247" s="15"/>
      <c r="I1247" s="10">
        <f t="shared" si="267"/>
        <v>0</v>
      </c>
    </row>
    <row r="1248" spans="1:13">
      <c r="A1248" s="31" t="s">
        <v>39</v>
      </c>
      <c r="B1248" s="11"/>
      <c r="C1248" s="12"/>
      <c r="D1248" s="28"/>
      <c r="E1248" s="28"/>
      <c r="F1248" s="28"/>
      <c r="G1248" s="10"/>
      <c r="H1248" s="15"/>
      <c r="I1248" s="10">
        <f t="shared" si="267"/>
        <v>0</v>
      </c>
    </row>
    <row r="1249" spans="1:11">
      <c r="A1249" s="32" t="s">
        <v>28</v>
      </c>
      <c r="B1249" s="11" t="s">
        <v>1238</v>
      </c>
      <c r="C1249" s="12"/>
      <c r="D1249" s="28"/>
      <c r="E1249" s="28"/>
      <c r="F1249" s="28"/>
      <c r="G1249" s="10">
        <v>1</v>
      </c>
      <c r="H1249" s="15">
        <v>2475</v>
      </c>
      <c r="I1249" s="10">
        <f t="shared" ref="I1249" si="268">SUM(G1249*H1249)</f>
        <v>2475</v>
      </c>
      <c r="J1249" s="5" t="s">
        <v>1256</v>
      </c>
    </row>
    <row r="1250" spans="1:11">
      <c r="A1250" s="32" t="s">
        <v>28</v>
      </c>
      <c r="B1250" s="11" t="s">
        <v>1239</v>
      </c>
      <c r="C1250" s="12"/>
      <c r="D1250" s="28"/>
      <c r="E1250" s="28"/>
      <c r="F1250" s="28"/>
      <c r="G1250" s="10">
        <v>1</v>
      </c>
      <c r="H1250" s="15">
        <v>550</v>
      </c>
      <c r="I1250" s="10">
        <f t="shared" ref="I1250:I1268" si="269">SUM(G1250*H1250)</f>
        <v>550</v>
      </c>
      <c r="J1250" s="10" t="s">
        <v>1242</v>
      </c>
    </row>
    <row r="1251" spans="1:11">
      <c r="A1251" s="32" t="s">
        <v>28</v>
      </c>
      <c r="B1251" s="11" t="s">
        <v>1241</v>
      </c>
      <c r="C1251" s="12"/>
      <c r="D1251" s="28"/>
      <c r="E1251" s="28"/>
      <c r="F1251" s="28"/>
      <c r="G1251" s="10">
        <v>1</v>
      </c>
      <c r="H1251" s="15">
        <v>117</v>
      </c>
      <c r="I1251" s="10">
        <f t="shared" si="269"/>
        <v>117</v>
      </c>
      <c r="J1251" s="10" t="s">
        <v>1242</v>
      </c>
    </row>
    <row r="1252" spans="1:11">
      <c r="A1252" s="32" t="s">
        <v>28</v>
      </c>
      <c r="B1252" s="11" t="s">
        <v>1244</v>
      </c>
      <c r="C1252" s="12"/>
      <c r="D1252" s="28"/>
      <c r="E1252" s="28"/>
      <c r="F1252" s="28"/>
      <c r="G1252" s="10">
        <v>0.4</v>
      </c>
      <c r="H1252" s="15">
        <f>SUM(I1250:I1251)</f>
        <v>667</v>
      </c>
      <c r="I1252" s="10">
        <f t="shared" si="269"/>
        <v>266.8</v>
      </c>
      <c r="J1252" s="10" t="s">
        <v>1242</v>
      </c>
    </row>
    <row r="1253" spans="1:11">
      <c r="A1253" t="s">
        <v>26</v>
      </c>
      <c r="B1253" s="11"/>
      <c r="C1253" s="12"/>
      <c r="D1253" s="28"/>
      <c r="E1253" s="28"/>
      <c r="F1253" s="28"/>
      <c r="G1253" s="33">
        <v>0.1</v>
      </c>
      <c r="H1253" s="15">
        <f>SUM(I1249:I1252)</f>
        <v>3408.8</v>
      </c>
      <c r="I1253" s="10">
        <f t="shared" si="269"/>
        <v>340.88000000000005</v>
      </c>
    </row>
    <row r="1254" spans="1:11">
      <c r="B1254" s="11" t="s">
        <v>27</v>
      </c>
      <c r="C1254" s="12"/>
      <c r="D1254" s="28"/>
      <c r="E1254" s="28"/>
      <c r="F1254" s="28"/>
      <c r="G1254" s="10"/>
      <c r="H1254" s="15"/>
      <c r="I1254" s="10">
        <f t="shared" si="269"/>
        <v>0</v>
      </c>
    </row>
    <row r="1255" spans="1:11">
      <c r="B1255" s="11" t="s">
        <v>13</v>
      </c>
      <c r="C1255" s="12" t="s">
        <v>14</v>
      </c>
      <c r="D1255" s="28" t="s">
        <v>29</v>
      </c>
      <c r="E1255" s="28"/>
      <c r="F1255" s="28">
        <f>SUM(G1240:G1242)</f>
        <v>0</v>
      </c>
      <c r="G1255" s="34">
        <f>SUM(F1255)/20</f>
        <v>0</v>
      </c>
      <c r="H1255" s="23"/>
      <c r="I1255" s="10">
        <f t="shared" si="269"/>
        <v>0</v>
      </c>
    </row>
    <row r="1256" spans="1:11">
      <c r="B1256" s="11" t="s">
        <v>13</v>
      </c>
      <c r="C1256" s="12" t="s">
        <v>14</v>
      </c>
      <c r="D1256" s="28" t="s">
        <v>30</v>
      </c>
      <c r="E1256" s="28"/>
      <c r="F1256" s="28">
        <f>SUM(G1243:G1245)</f>
        <v>0</v>
      </c>
      <c r="G1256" s="34">
        <f>SUM(F1256)/10</f>
        <v>0</v>
      </c>
      <c r="H1256" s="23"/>
      <c r="I1256" s="10">
        <f t="shared" si="269"/>
        <v>0</v>
      </c>
    </row>
    <row r="1257" spans="1:11">
      <c r="B1257" s="11" t="s">
        <v>13</v>
      </c>
      <c r="C1257" s="12" t="s">
        <v>14</v>
      </c>
      <c r="D1257" s="28" t="s">
        <v>60</v>
      </c>
      <c r="E1257" s="28"/>
      <c r="F1257" s="72"/>
      <c r="G1257" s="34">
        <f>SUM(F1257)*0.25</f>
        <v>0</v>
      </c>
      <c r="H1257" s="23"/>
      <c r="I1257" s="10">
        <f t="shared" si="269"/>
        <v>0</v>
      </c>
    </row>
    <row r="1258" spans="1:11">
      <c r="B1258" s="11" t="s">
        <v>13</v>
      </c>
      <c r="C1258" s="12" t="s">
        <v>14</v>
      </c>
      <c r="D1258" s="28"/>
      <c r="E1258" s="28"/>
      <c r="F1258" s="28"/>
      <c r="G1258" s="34"/>
      <c r="H1258" s="23"/>
      <c r="I1258" s="10">
        <f t="shared" si="269"/>
        <v>0</v>
      </c>
    </row>
    <row r="1259" spans="1:11">
      <c r="B1259" s="11" t="s">
        <v>13</v>
      </c>
      <c r="C1259" s="12" t="s">
        <v>15</v>
      </c>
      <c r="D1259" s="28"/>
      <c r="E1259" s="28"/>
      <c r="F1259" s="28"/>
      <c r="G1259" s="34"/>
      <c r="H1259" s="23"/>
      <c r="I1259" s="10">
        <f t="shared" si="269"/>
        <v>0</v>
      </c>
    </row>
    <row r="1260" spans="1:11">
      <c r="B1260" s="11" t="s">
        <v>13</v>
      </c>
      <c r="C1260" s="12" t="s">
        <v>15</v>
      </c>
      <c r="D1260" s="28"/>
      <c r="E1260" s="28"/>
      <c r="F1260" s="28"/>
      <c r="G1260" s="34"/>
      <c r="H1260" s="23"/>
      <c r="I1260" s="10">
        <f t="shared" si="269"/>
        <v>0</v>
      </c>
    </row>
    <row r="1261" spans="1:11">
      <c r="B1261" s="11" t="s">
        <v>13</v>
      </c>
      <c r="C1261" s="12" t="s">
        <v>15</v>
      </c>
      <c r="D1261" s="28"/>
      <c r="E1261" s="28"/>
      <c r="F1261" s="28"/>
      <c r="G1261" s="34"/>
      <c r="H1261" s="23"/>
      <c r="I1261" s="10">
        <f t="shared" si="269"/>
        <v>0</v>
      </c>
    </row>
    <row r="1262" spans="1:11">
      <c r="B1262" s="11" t="s">
        <v>13</v>
      </c>
      <c r="C1262" s="12" t="s">
        <v>16</v>
      </c>
      <c r="D1262" s="28"/>
      <c r="E1262" s="28"/>
      <c r="F1262" s="28"/>
      <c r="G1262" s="34"/>
      <c r="H1262" s="23"/>
      <c r="I1262" s="10">
        <f t="shared" si="269"/>
        <v>0</v>
      </c>
    </row>
    <row r="1263" spans="1:11">
      <c r="B1263" s="11" t="s">
        <v>13</v>
      </c>
      <c r="C1263" s="12" t="s">
        <v>16</v>
      </c>
      <c r="D1263" s="28"/>
      <c r="E1263" s="28"/>
      <c r="F1263" s="28"/>
      <c r="G1263" s="34"/>
      <c r="H1263" s="23"/>
      <c r="I1263" s="10">
        <f t="shared" si="269"/>
        <v>0</v>
      </c>
    </row>
    <row r="1264" spans="1:11">
      <c r="B1264" s="11" t="s">
        <v>21</v>
      </c>
      <c r="C1264" s="12" t="s">
        <v>14</v>
      </c>
      <c r="D1264" s="28"/>
      <c r="E1264" s="28"/>
      <c r="F1264" s="28"/>
      <c r="G1264" s="22">
        <f>SUM(G1255:G1258)</f>
        <v>0</v>
      </c>
      <c r="H1264" s="15">
        <v>37.42</v>
      </c>
      <c r="I1264" s="10">
        <f t="shared" si="269"/>
        <v>0</v>
      </c>
      <c r="K1264" s="5">
        <f>SUM(G1264)*I1238</f>
        <v>0</v>
      </c>
    </row>
    <row r="1265" spans="1:13">
      <c r="B1265" s="11" t="s">
        <v>21</v>
      </c>
      <c r="C1265" s="12" t="s">
        <v>15</v>
      </c>
      <c r="D1265" s="28"/>
      <c r="E1265" s="28"/>
      <c r="F1265" s="28"/>
      <c r="G1265" s="22">
        <f>SUM(G1259:G1261)</f>
        <v>0</v>
      </c>
      <c r="H1265" s="15">
        <v>37.42</v>
      </c>
      <c r="I1265" s="10">
        <f t="shared" si="269"/>
        <v>0</v>
      </c>
      <c r="L1265" s="5">
        <f>SUM(G1265)*I1238</f>
        <v>0</v>
      </c>
    </row>
    <row r="1266" spans="1:13">
      <c r="B1266" s="11" t="s">
        <v>21</v>
      </c>
      <c r="C1266" s="12" t="s">
        <v>16</v>
      </c>
      <c r="D1266" s="28"/>
      <c r="E1266" s="28"/>
      <c r="F1266" s="28"/>
      <c r="G1266" s="22">
        <f>SUM(G1262:G1263)</f>
        <v>0</v>
      </c>
      <c r="H1266" s="15">
        <v>37.42</v>
      </c>
      <c r="I1266" s="10">
        <f t="shared" si="269"/>
        <v>0</v>
      </c>
      <c r="M1266" s="5">
        <f>SUM(G1266)*I1238</f>
        <v>0</v>
      </c>
    </row>
    <row r="1267" spans="1:13">
      <c r="B1267" s="11" t="s">
        <v>13</v>
      </c>
      <c r="C1267" s="12" t="s">
        <v>17</v>
      </c>
      <c r="D1267" s="28"/>
      <c r="E1267" s="28"/>
      <c r="F1267" s="28"/>
      <c r="G1267" s="34">
        <v>1</v>
      </c>
      <c r="H1267" s="15">
        <v>37.42</v>
      </c>
      <c r="I1267" s="10">
        <f t="shared" si="269"/>
        <v>37.42</v>
      </c>
      <c r="L1267" s="5">
        <f>SUM(G1267)*I1238</f>
        <v>5</v>
      </c>
    </row>
    <row r="1268" spans="1:13">
      <c r="B1268" s="11" t="s">
        <v>12</v>
      </c>
      <c r="C1268" s="12"/>
      <c r="D1268" s="28"/>
      <c r="E1268" s="28"/>
      <c r="F1268" s="28"/>
      <c r="G1268" s="10">
        <v>2</v>
      </c>
      <c r="H1268" s="15">
        <v>37.42</v>
      </c>
      <c r="I1268" s="10">
        <f t="shared" si="269"/>
        <v>74.84</v>
      </c>
    </row>
    <row r="1269" spans="1:13">
      <c r="B1269" s="11" t="s">
        <v>11</v>
      </c>
      <c r="C1269" s="12"/>
      <c r="D1269" s="28"/>
      <c r="E1269" s="28"/>
      <c r="F1269" s="28"/>
      <c r="G1269" s="10">
        <v>1</v>
      </c>
      <c r="H1269" s="15">
        <f>SUM(I1240:I1268)*0.01</f>
        <v>38.619400000000006</v>
      </c>
      <c r="I1269" s="10">
        <f>SUM(G1269*H1269)</f>
        <v>38.619400000000006</v>
      </c>
    </row>
    <row r="1270" spans="1:13" s="2" customFormat="1">
      <c r="B1270" s="8" t="s">
        <v>10</v>
      </c>
      <c r="D1270" s="27"/>
      <c r="E1270" s="27"/>
      <c r="F1270" s="27"/>
      <c r="G1270" s="6">
        <f>SUM(G1264:G1267)</f>
        <v>1</v>
      </c>
      <c r="H1270" s="14"/>
      <c r="I1270" s="6">
        <f>SUM(I1240:I1269)</f>
        <v>3900.5594000000006</v>
      </c>
      <c r="J1270" s="6">
        <f>SUM(I1270)*I1238</f>
        <v>19502.797000000002</v>
      </c>
      <c r="K1270" s="6">
        <f>SUM(K1264:K1269)</f>
        <v>0</v>
      </c>
      <c r="L1270" s="6">
        <f t="shared" ref="L1270" si="270">SUM(L1264:L1269)</f>
        <v>5</v>
      </c>
      <c r="M1270" s="6">
        <f t="shared" ref="M1270" si="271">SUM(M1264:M1269)</f>
        <v>0</v>
      </c>
    </row>
    <row r="1271" spans="1:13" ht="15.6">
      <c r="A1271" s="3" t="s">
        <v>9</v>
      </c>
      <c r="B1271" s="70" t="str">
        <f>'JMS SHEDULE OF WORKS'!D41</f>
        <v>SA-33 towel dispenser</v>
      </c>
      <c r="D1271" s="26">
        <f>'JMS SHEDULE OF WORKS'!F41</f>
        <v>0</v>
      </c>
      <c r="F1271" s="71">
        <f>'JMS SHEDULE OF WORKS'!J41</f>
        <v>0</v>
      </c>
      <c r="H1271" s="13" t="s">
        <v>22</v>
      </c>
      <c r="I1271" s="24">
        <f>'JMS SHEDULE OF WORKS'!G41</f>
        <v>30</v>
      </c>
    </row>
    <row r="1272" spans="1:13" s="2" customFormat="1">
      <c r="A1272" s="69" t="str">
        <f>'JMS SHEDULE OF WORKS'!A41</f>
        <v>6881/39</v>
      </c>
      <c r="B1272" s="8" t="s">
        <v>3</v>
      </c>
      <c r="C1272" s="2" t="s">
        <v>4</v>
      </c>
      <c r="D1272" s="27" t="s">
        <v>5</v>
      </c>
      <c r="E1272" s="27" t="s">
        <v>5</v>
      </c>
      <c r="F1272" s="27" t="s">
        <v>23</v>
      </c>
      <c r="G1272" s="6" t="s">
        <v>6</v>
      </c>
      <c r="H1272" s="14" t="s">
        <v>7</v>
      </c>
      <c r="I1272" s="6" t="s">
        <v>8</v>
      </c>
      <c r="J1272" s="6"/>
      <c r="K1272" s="6" t="s">
        <v>18</v>
      </c>
      <c r="L1272" s="6" t="s">
        <v>19</v>
      </c>
      <c r="M1272" s="6" t="s">
        <v>20</v>
      </c>
    </row>
    <row r="1273" spans="1:13">
      <c r="A1273" s="30" t="s">
        <v>24</v>
      </c>
      <c r="B1273" s="11"/>
      <c r="C1273" s="12"/>
      <c r="D1273" s="28"/>
      <c r="E1273" s="28"/>
      <c r="F1273" s="28">
        <f t="shared" ref="F1273:F1278" si="272">SUM(D1273*E1273)</f>
        <v>0</v>
      </c>
      <c r="G1273" s="10"/>
      <c r="H1273" s="15"/>
      <c r="I1273" s="10">
        <f t="shared" ref="I1273:I1278" si="273">SUM(F1273*G1273)*H1273</f>
        <v>0</v>
      </c>
    </row>
    <row r="1274" spans="1:13">
      <c r="A1274" s="30" t="s">
        <v>24</v>
      </c>
      <c r="B1274" s="11"/>
      <c r="C1274" s="12"/>
      <c r="D1274" s="28"/>
      <c r="E1274" s="28"/>
      <c r="F1274" s="28">
        <f t="shared" si="272"/>
        <v>0</v>
      </c>
      <c r="G1274" s="10"/>
      <c r="H1274" s="15"/>
      <c r="I1274" s="10">
        <f t="shared" si="273"/>
        <v>0</v>
      </c>
    </row>
    <row r="1275" spans="1:13">
      <c r="A1275" s="30" t="s">
        <v>24</v>
      </c>
      <c r="B1275" s="11"/>
      <c r="C1275" s="12"/>
      <c r="D1275" s="28"/>
      <c r="E1275" s="28"/>
      <c r="F1275" s="28">
        <f t="shared" si="272"/>
        <v>0</v>
      </c>
      <c r="G1275" s="10"/>
      <c r="H1275" s="15"/>
      <c r="I1275" s="10">
        <f t="shared" si="273"/>
        <v>0</v>
      </c>
    </row>
    <row r="1276" spans="1:13">
      <c r="A1276" s="31" t="s">
        <v>25</v>
      </c>
      <c r="B1276" s="11"/>
      <c r="C1276" s="12"/>
      <c r="D1276" s="28"/>
      <c r="E1276" s="28"/>
      <c r="F1276" s="28">
        <f t="shared" si="272"/>
        <v>0</v>
      </c>
      <c r="G1276" s="10"/>
      <c r="H1276" s="15"/>
      <c r="I1276" s="10">
        <f t="shared" si="273"/>
        <v>0</v>
      </c>
    </row>
    <row r="1277" spans="1:13">
      <c r="A1277" s="31" t="s">
        <v>25</v>
      </c>
      <c r="B1277" s="11"/>
      <c r="C1277" s="12"/>
      <c r="D1277" s="28"/>
      <c r="E1277" s="28"/>
      <c r="F1277" s="28">
        <f t="shared" si="272"/>
        <v>0</v>
      </c>
      <c r="G1277" s="10"/>
      <c r="H1277" s="15"/>
      <c r="I1277" s="10">
        <f t="shared" si="273"/>
        <v>0</v>
      </c>
    </row>
    <row r="1278" spans="1:13">
      <c r="A1278" s="31" t="s">
        <v>25</v>
      </c>
      <c r="B1278" s="11"/>
      <c r="C1278" s="12"/>
      <c r="D1278" s="28"/>
      <c r="E1278" s="28"/>
      <c r="F1278" s="28">
        <f t="shared" si="272"/>
        <v>0</v>
      </c>
      <c r="G1278" s="10"/>
      <c r="H1278" s="15"/>
      <c r="I1278" s="10">
        <f t="shared" si="273"/>
        <v>0</v>
      </c>
    </row>
    <row r="1279" spans="1:13">
      <c r="A1279" s="31" t="s">
        <v>39</v>
      </c>
      <c r="B1279" s="11"/>
      <c r="C1279" s="12"/>
      <c r="D1279" s="28"/>
      <c r="E1279" s="28"/>
      <c r="F1279" s="28"/>
      <c r="G1279" s="10"/>
      <c r="H1279" s="15"/>
      <c r="I1279" s="10">
        <f t="shared" ref="I1279:I1281" si="274">SUM(G1279*H1279)</f>
        <v>0</v>
      </c>
    </row>
    <row r="1280" spans="1:13">
      <c r="A1280" s="31" t="s">
        <v>39</v>
      </c>
      <c r="B1280" s="11"/>
      <c r="C1280" s="12"/>
      <c r="D1280" s="28"/>
      <c r="E1280" s="28"/>
      <c r="F1280" s="28"/>
      <c r="G1280" s="10"/>
      <c r="H1280" s="15"/>
      <c r="I1280" s="10">
        <f t="shared" si="274"/>
        <v>0</v>
      </c>
    </row>
    <row r="1281" spans="1:11">
      <c r="A1281" s="31" t="s">
        <v>39</v>
      </c>
      <c r="B1281" s="11"/>
      <c r="C1281" s="12"/>
      <c r="D1281" s="28"/>
      <c r="E1281" s="28"/>
      <c r="F1281" s="28"/>
      <c r="G1281" s="10"/>
      <c r="H1281" s="15"/>
      <c r="I1281" s="10">
        <f t="shared" si="274"/>
        <v>0</v>
      </c>
    </row>
    <row r="1282" spans="1:11">
      <c r="A1282" s="32" t="s">
        <v>28</v>
      </c>
      <c r="B1282" s="11"/>
      <c r="C1282" s="12"/>
      <c r="D1282" s="28"/>
      <c r="E1282" s="28"/>
      <c r="F1282" s="28"/>
      <c r="G1282" s="10"/>
      <c r="H1282" s="15"/>
      <c r="I1282" s="10">
        <f t="shared" ref="I1282:I1300" si="275">SUM(G1282*H1282)</f>
        <v>0</v>
      </c>
    </row>
    <row r="1283" spans="1:11">
      <c r="A1283" s="32" t="s">
        <v>28</v>
      </c>
      <c r="B1283" s="11"/>
      <c r="C1283" s="12"/>
      <c r="D1283" s="28"/>
      <c r="E1283" s="28"/>
      <c r="F1283" s="28"/>
      <c r="G1283" s="10"/>
      <c r="H1283" s="15"/>
      <c r="I1283" s="10">
        <f t="shared" si="275"/>
        <v>0</v>
      </c>
    </row>
    <row r="1284" spans="1:11">
      <c r="A1284" s="32" t="s">
        <v>28</v>
      </c>
      <c r="B1284" s="11"/>
      <c r="C1284" s="12"/>
      <c r="D1284" s="28"/>
      <c r="E1284" s="28"/>
      <c r="F1284" s="28"/>
      <c r="G1284" s="10"/>
      <c r="H1284" s="15"/>
      <c r="I1284" s="10">
        <f t="shared" si="275"/>
        <v>0</v>
      </c>
    </row>
    <row r="1285" spans="1:11">
      <c r="A1285" t="s">
        <v>26</v>
      </c>
      <c r="B1285" s="11"/>
      <c r="C1285" s="12"/>
      <c r="D1285" s="28"/>
      <c r="E1285" s="28"/>
      <c r="F1285" s="28"/>
      <c r="G1285" s="33">
        <v>0.1</v>
      </c>
      <c r="H1285" s="15">
        <f>SUM(I1282:I1284)</f>
        <v>0</v>
      </c>
      <c r="I1285" s="10">
        <f t="shared" si="275"/>
        <v>0</v>
      </c>
    </row>
    <row r="1286" spans="1:11">
      <c r="B1286" s="11" t="s">
        <v>27</v>
      </c>
      <c r="C1286" s="12"/>
      <c r="D1286" s="28"/>
      <c r="E1286" s="28"/>
      <c r="F1286" s="28"/>
      <c r="G1286" s="10"/>
      <c r="H1286" s="15"/>
      <c r="I1286" s="10">
        <f t="shared" si="275"/>
        <v>0</v>
      </c>
    </row>
    <row r="1287" spans="1:11">
      <c r="B1287" s="11" t="s">
        <v>13</v>
      </c>
      <c r="C1287" s="12" t="s">
        <v>14</v>
      </c>
      <c r="D1287" s="28" t="s">
        <v>29</v>
      </c>
      <c r="E1287" s="28"/>
      <c r="F1287" s="28">
        <f>SUM(G1273:G1275)</f>
        <v>0</v>
      </c>
      <c r="G1287" s="34">
        <f>SUM(F1287)/20</f>
        <v>0</v>
      </c>
      <c r="H1287" s="23"/>
      <c r="I1287" s="10">
        <f t="shared" si="275"/>
        <v>0</v>
      </c>
    </row>
    <row r="1288" spans="1:11">
      <c r="B1288" s="11" t="s">
        <v>13</v>
      </c>
      <c r="C1288" s="12" t="s">
        <v>14</v>
      </c>
      <c r="D1288" s="28" t="s">
        <v>30</v>
      </c>
      <c r="E1288" s="28"/>
      <c r="F1288" s="28">
        <f>SUM(G1276:G1278)</f>
        <v>0</v>
      </c>
      <c r="G1288" s="34">
        <f>SUM(F1288)/10</f>
        <v>0</v>
      </c>
      <c r="H1288" s="23"/>
      <c r="I1288" s="10">
        <f t="shared" si="275"/>
        <v>0</v>
      </c>
    </row>
    <row r="1289" spans="1:11">
      <c r="B1289" s="11" t="s">
        <v>13</v>
      </c>
      <c r="C1289" s="12" t="s">
        <v>14</v>
      </c>
      <c r="D1289" s="28" t="s">
        <v>60</v>
      </c>
      <c r="E1289" s="28"/>
      <c r="F1289" s="72"/>
      <c r="G1289" s="34">
        <f>SUM(F1289)*0.25</f>
        <v>0</v>
      </c>
      <c r="H1289" s="23"/>
      <c r="I1289" s="10">
        <f t="shared" si="275"/>
        <v>0</v>
      </c>
    </row>
    <row r="1290" spans="1:11">
      <c r="B1290" s="11" t="s">
        <v>13</v>
      </c>
      <c r="C1290" s="12" t="s">
        <v>14</v>
      </c>
      <c r="D1290" s="28"/>
      <c r="E1290" s="28"/>
      <c r="F1290" s="28"/>
      <c r="G1290" s="34"/>
      <c r="H1290" s="23"/>
      <c r="I1290" s="10">
        <f t="shared" si="275"/>
        <v>0</v>
      </c>
    </row>
    <row r="1291" spans="1:11">
      <c r="B1291" s="11" t="s">
        <v>13</v>
      </c>
      <c r="C1291" s="12" t="s">
        <v>15</v>
      </c>
      <c r="D1291" s="28"/>
      <c r="E1291" s="28"/>
      <c r="F1291" s="28"/>
      <c r="G1291" s="34"/>
      <c r="H1291" s="23"/>
      <c r="I1291" s="10">
        <f t="shared" si="275"/>
        <v>0</v>
      </c>
    </row>
    <row r="1292" spans="1:11">
      <c r="B1292" s="11" t="s">
        <v>13</v>
      </c>
      <c r="C1292" s="12" t="s">
        <v>15</v>
      </c>
      <c r="D1292" s="28"/>
      <c r="E1292" s="28"/>
      <c r="F1292" s="28"/>
      <c r="G1292" s="34"/>
      <c r="H1292" s="23"/>
      <c r="I1292" s="10">
        <f t="shared" si="275"/>
        <v>0</v>
      </c>
    </row>
    <row r="1293" spans="1:11">
      <c r="B1293" s="11" t="s">
        <v>13</v>
      </c>
      <c r="C1293" s="12" t="s">
        <v>15</v>
      </c>
      <c r="D1293" s="28"/>
      <c r="E1293" s="28"/>
      <c r="F1293" s="28"/>
      <c r="G1293" s="34"/>
      <c r="H1293" s="23"/>
      <c r="I1293" s="10">
        <f t="shared" si="275"/>
        <v>0</v>
      </c>
    </row>
    <row r="1294" spans="1:11">
      <c r="B1294" s="11" t="s">
        <v>13</v>
      </c>
      <c r="C1294" s="12" t="s">
        <v>16</v>
      </c>
      <c r="D1294" s="28"/>
      <c r="E1294" s="28"/>
      <c r="F1294" s="28"/>
      <c r="G1294" s="34"/>
      <c r="H1294" s="23"/>
      <c r="I1294" s="10">
        <f t="shared" si="275"/>
        <v>0</v>
      </c>
    </row>
    <row r="1295" spans="1:11">
      <c r="B1295" s="11" t="s">
        <v>13</v>
      </c>
      <c r="C1295" s="12" t="s">
        <v>16</v>
      </c>
      <c r="D1295" s="28"/>
      <c r="E1295" s="28"/>
      <c r="F1295" s="28"/>
      <c r="G1295" s="34"/>
      <c r="H1295" s="23"/>
      <c r="I1295" s="10">
        <f t="shared" si="275"/>
        <v>0</v>
      </c>
    </row>
    <row r="1296" spans="1:11">
      <c r="B1296" s="11" t="s">
        <v>21</v>
      </c>
      <c r="C1296" s="12" t="s">
        <v>14</v>
      </c>
      <c r="D1296" s="28"/>
      <c r="E1296" s="28"/>
      <c r="F1296" s="28"/>
      <c r="G1296" s="22">
        <f>SUM(G1287:G1290)</f>
        <v>0</v>
      </c>
      <c r="H1296" s="15">
        <v>37.42</v>
      </c>
      <c r="I1296" s="10">
        <f t="shared" si="275"/>
        <v>0</v>
      </c>
      <c r="K1296" s="5">
        <f>SUM(G1296)*I1271</f>
        <v>0</v>
      </c>
    </row>
    <row r="1297" spans="1:13">
      <c r="B1297" s="11" t="s">
        <v>21</v>
      </c>
      <c r="C1297" s="12" t="s">
        <v>15</v>
      </c>
      <c r="D1297" s="28"/>
      <c r="E1297" s="28"/>
      <c r="F1297" s="28"/>
      <c r="G1297" s="22">
        <f>SUM(G1291:G1293)</f>
        <v>0</v>
      </c>
      <c r="H1297" s="15">
        <v>37.42</v>
      </c>
      <c r="I1297" s="10">
        <f t="shared" si="275"/>
        <v>0</v>
      </c>
      <c r="L1297" s="5">
        <f>SUM(G1297)*I1271</f>
        <v>0</v>
      </c>
    </row>
    <row r="1298" spans="1:13">
      <c r="B1298" s="11" t="s">
        <v>21</v>
      </c>
      <c r="C1298" s="12" t="s">
        <v>16</v>
      </c>
      <c r="D1298" s="28"/>
      <c r="E1298" s="28"/>
      <c r="F1298" s="28"/>
      <c r="G1298" s="22">
        <f>SUM(G1294:G1295)</f>
        <v>0</v>
      </c>
      <c r="H1298" s="15">
        <v>37.42</v>
      </c>
      <c r="I1298" s="10">
        <f t="shared" si="275"/>
        <v>0</v>
      </c>
      <c r="M1298" s="5">
        <f>SUM(G1298)*I1271</f>
        <v>0</v>
      </c>
    </row>
    <row r="1299" spans="1:13">
      <c r="B1299" s="11" t="s">
        <v>13</v>
      </c>
      <c r="C1299" s="12" t="s">
        <v>17</v>
      </c>
      <c r="D1299" s="28"/>
      <c r="E1299" s="28"/>
      <c r="F1299" s="28"/>
      <c r="G1299" s="34"/>
      <c r="H1299" s="15">
        <v>37.42</v>
      </c>
      <c r="I1299" s="10">
        <f t="shared" si="275"/>
        <v>0</v>
      </c>
      <c r="L1299" s="5">
        <f>SUM(G1299)*I1271</f>
        <v>0</v>
      </c>
    </row>
    <row r="1300" spans="1:13">
      <c r="B1300" s="11" t="s">
        <v>12</v>
      </c>
      <c r="C1300" s="12"/>
      <c r="D1300" s="28"/>
      <c r="E1300" s="28"/>
      <c r="F1300" s="28"/>
      <c r="G1300" s="10"/>
      <c r="H1300" s="15">
        <v>37.42</v>
      </c>
      <c r="I1300" s="10">
        <f t="shared" si="275"/>
        <v>0</v>
      </c>
    </row>
    <row r="1301" spans="1:13">
      <c r="B1301" s="11" t="s">
        <v>11</v>
      </c>
      <c r="C1301" s="12"/>
      <c r="D1301" s="28"/>
      <c r="E1301" s="28"/>
      <c r="F1301" s="28"/>
      <c r="G1301" s="10">
        <v>1</v>
      </c>
      <c r="H1301" s="15">
        <f>SUM(I1273:I1300)*0.01</f>
        <v>0</v>
      </c>
      <c r="I1301" s="10">
        <f>SUM(G1301*H1301)</f>
        <v>0</v>
      </c>
    </row>
    <row r="1302" spans="1:13" s="2" customFormat="1">
      <c r="B1302" s="8" t="s">
        <v>10</v>
      </c>
      <c r="D1302" s="27"/>
      <c r="E1302" s="27"/>
      <c r="F1302" s="27"/>
      <c r="G1302" s="6">
        <f>SUM(G1296:G1299)</f>
        <v>0</v>
      </c>
      <c r="H1302" s="14"/>
      <c r="I1302" s="6">
        <f>SUM(I1273:I1301)</f>
        <v>0</v>
      </c>
      <c r="J1302" s="6">
        <f>SUM(I1302)*I1271</f>
        <v>0</v>
      </c>
      <c r="K1302" s="6">
        <f>SUM(K1296:K1301)</f>
        <v>0</v>
      </c>
      <c r="L1302" s="6">
        <f t="shared" ref="L1302" si="276">SUM(L1296:L1301)</f>
        <v>0</v>
      </c>
      <c r="M1302" s="6">
        <f t="shared" ref="M1302" si="277">SUM(M1296:M1301)</f>
        <v>0</v>
      </c>
    </row>
    <row r="1303" spans="1:13" ht="15.6">
      <c r="A1303" s="3" t="s">
        <v>9</v>
      </c>
      <c r="B1303" s="70" t="str">
        <f>'JMS SHEDULE OF WORKS'!D42</f>
        <v>SA-32 soap dispenser</v>
      </c>
      <c r="D1303" s="26">
        <f>'JMS SHEDULE OF WORKS'!F42</f>
        <v>0</v>
      </c>
      <c r="F1303" s="71">
        <f>'JMS SHEDULE OF WORKS'!J42</f>
        <v>0</v>
      </c>
      <c r="H1303" s="13" t="s">
        <v>22</v>
      </c>
      <c r="I1303" s="24">
        <f>'JMS SHEDULE OF WORKS'!G42</f>
        <v>35</v>
      </c>
    </row>
    <row r="1304" spans="1:13" s="2" customFormat="1">
      <c r="A1304" s="69" t="str">
        <f>'JMS SHEDULE OF WORKS'!A42</f>
        <v>6881/40</v>
      </c>
      <c r="B1304" s="8" t="s">
        <v>3</v>
      </c>
      <c r="C1304" s="2" t="s">
        <v>4</v>
      </c>
      <c r="D1304" s="27" t="s">
        <v>5</v>
      </c>
      <c r="E1304" s="27" t="s">
        <v>5</v>
      </c>
      <c r="F1304" s="27" t="s">
        <v>23</v>
      </c>
      <c r="G1304" s="6" t="s">
        <v>6</v>
      </c>
      <c r="H1304" s="14" t="s">
        <v>7</v>
      </c>
      <c r="I1304" s="6" t="s">
        <v>8</v>
      </c>
      <c r="J1304" s="6"/>
      <c r="K1304" s="6" t="s">
        <v>18</v>
      </c>
      <c r="L1304" s="6" t="s">
        <v>19</v>
      </c>
      <c r="M1304" s="6" t="s">
        <v>20</v>
      </c>
    </row>
    <row r="1305" spans="1:13">
      <c r="A1305" s="30" t="s">
        <v>24</v>
      </c>
      <c r="B1305" s="11"/>
      <c r="C1305" s="12"/>
      <c r="D1305" s="28"/>
      <c r="E1305" s="28"/>
      <c r="F1305" s="28">
        <f t="shared" ref="F1305:F1310" si="278">SUM(D1305*E1305)</f>
        <v>0</v>
      </c>
      <c r="G1305" s="10"/>
      <c r="H1305" s="15"/>
      <c r="I1305" s="10">
        <f t="shared" ref="I1305:I1310" si="279">SUM(F1305*G1305)*H1305</f>
        <v>0</v>
      </c>
    </row>
    <row r="1306" spans="1:13">
      <c r="A1306" s="30" t="s">
        <v>24</v>
      </c>
      <c r="B1306" s="11"/>
      <c r="C1306" s="12"/>
      <c r="D1306" s="28"/>
      <c r="E1306" s="28"/>
      <c r="F1306" s="28">
        <f t="shared" si="278"/>
        <v>0</v>
      </c>
      <c r="G1306" s="10"/>
      <c r="H1306" s="15"/>
      <c r="I1306" s="10">
        <f t="shared" si="279"/>
        <v>0</v>
      </c>
    </row>
    <row r="1307" spans="1:13">
      <c r="A1307" s="30" t="s">
        <v>24</v>
      </c>
      <c r="B1307" s="11"/>
      <c r="C1307" s="12"/>
      <c r="D1307" s="28"/>
      <c r="E1307" s="28"/>
      <c r="F1307" s="28">
        <f t="shared" si="278"/>
        <v>0</v>
      </c>
      <c r="G1307" s="10"/>
      <c r="H1307" s="15"/>
      <c r="I1307" s="10">
        <f t="shared" si="279"/>
        <v>0</v>
      </c>
    </row>
    <row r="1308" spans="1:13">
      <c r="A1308" s="31" t="s">
        <v>25</v>
      </c>
      <c r="B1308" s="11"/>
      <c r="C1308" s="12"/>
      <c r="D1308" s="28"/>
      <c r="E1308" s="28"/>
      <c r="F1308" s="28">
        <f t="shared" si="278"/>
        <v>0</v>
      </c>
      <c r="G1308" s="10"/>
      <c r="H1308" s="15"/>
      <c r="I1308" s="10">
        <f t="shared" si="279"/>
        <v>0</v>
      </c>
    </row>
    <row r="1309" spans="1:13">
      <c r="A1309" s="31" t="s">
        <v>25</v>
      </c>
      <c r="B1309" s="11"/>
      <c r="C1309" s="12"/>
      <c r="D1309" s="28"/>
      <c r="E1309" s="28"/>
      <c r="F1309" s="28">
        <f t="shared" si="278"/>
        <v>0</v>
      </c>
      <c r="G1309" s="10"/>
      <c r="H1309" s="15"/>
      <c r="I1309" s="10">
        <f t="shared" si="279"/>
        <v>0</v>
      </c>
    </row>
    <row r="1310" spans="1:13">
      <c r="A1310" s="31" t="s">
        <v>25</v>
      </c>
      <c r="B1310" s="11"/>
      <c r="C1310" s="12"/>
      <c r="D1310" s="28"/>
      <c r="E1310" s="28"/>
      <c r="F1310" s="28">
        <f t="shared" si="278"/>
        <v>0</v>
      </c>
      <c r="G1310" s="10"/>
      <c r="H1310" s="15"/>
      <c r="I1310" s="10">
        <f t="shared" si="279"/>
        <v>0</v>
      </c>
    </row>
    <row r="1311" spans="1:13">
      <c r="A1311" s="31" t="s">
        <v>39</v>
      </c>
      <c r="B1311" s="11"/>
      <c r="C1311" s="12"/>
      <c r="D1311" s="28"/>
      <c r="E1311" s="28"/>
      <c r="F1311" s="28"/>
      <c r="G1311" s="10"/>
      <c r="H1311" s="15"/>
      <c r="I1311" s="10">
        <f t="shared" ref="I1311:I1313" si="280">SUM(G1311*H1311)</f>
        <v>0</v>
      </c>
    </row>
    <row r="1312" spans="1:13">
      <c r="A1312" s="31" t="s">
        <v>39</v>
      </c>
      <c r="B1312" s="11"/>
      <c r="C1312" s="12"/>
      <c r="D1312" s="28"/>
      <c r="E1312" s="28"/>
      <c r="F1312" s="28"/>
      <c r="G1312" s="10"/>
      <c r="H1312" s="15"/>
      <c r="I1312" s="10">
        <f t="shared" si="280"/>
        <v>0</v>
      </c>
    </row>
    <row r="1313" spans="1:11">
      <c r="A1313" s="31" t="s">
        <v>39</v>
      </c>
      <c r="B1313" s="11"/>
      <c r="C1313" s="12"/>
      <c r="D1313" s="28"/>
      <c r="E1313" s="28"/>
      <c r="F1313" s="28"/>
      <c r="G1313" s="10"/>
      <c r="H1313" s="15"/>
      <c r="I1313" s="10">
        <f t="shared" si="280"/>
        <v>0</v>
      </c>
    </row>
    <row r="1314" spans="1:11">
      <c r="A1314" s="32" t="s">
        <v>28</v>
      </c>
      <c r="B1314" s="11"/>
      <c r="C1314" s="12"/>
      <c r="D1314" s="28"/>
      <c r="E1314" s="28"/>
      <c r="F1314" s="28"/>
      <c r="G1314" s="10"/>
      <c r="H1314" s="15"/>
      <c r="I1314" s="10">
        <f t="shared" ref="I1314:I1332" si="281">SUM(G1314*H1314)</f>
        <v>0</v>
      </c>
    </row>
    <row r="1315" spans="1:11">
      <c r="A1315" s="32" t="s">
        <v>28</v>
      </c>
      <c r="B1315" s="11"/>
      <c r="C1315" s="12"/>
      <c r="D1315" s="28"/>
      <c r="E1315" s="28"/>
      <c r="F1315" s="28"/>
      <c r="G1315" s="10"/>
      <c r="H1315" s="15"/>
      <c r="I1315" s="10">
        <f t="shared" si="281"/>
        <v>0</v>
      </c>
    </row>
    <row r="1316" spans="1:11">
      <c r="A1316" s="32" t="s">
        <v>28</v>
      </c>
      <c r="B1316" s="11"/>
      <c r="C1316" s="12"/>
      <c r="D1316" s="28"/>
      <c r="E1316" s="28"/>
      <c r="F1316" s="28"/>
      <c r="G1316" s="10"/>
      <c r="H1316" s="15"/>
      <c r="I1316" s="10">
        <f t="shared" si="281"/>
        <v>0</v>
      </c>
    </row>
    <row r="1317" spans="1:11">
      <c r="A1317" t="s">
        <v>26</v>
      </c>
      <c r="B1317" s="11"/>
      <c r="C1317" s="12"/>
      <c r="D1317" s="28"/>
      <c r="E1317" s="28"/>
      <c r="F1317" s="28"/>
      <c r="G1317" s="33">
        <v>0.1</v>
      </c>
      <c r="H1317" s="15">
        <f>SUM(I1314:I1316)</f>
        <v>0</v>
      </c>
      <c r="I1317" s="10">
        <f t="shared" si="281"/>
        <v>0</v>
      </c>
    </row>
    <row r="1318" spans="1:11">
      <c r="B1318" s="11" t="s">
        <v>27</v>
      </c>
      <c r="C1318" s="12"/>
      <c r="D1318" s="28"/>
      <c r="E1318" s="28"/>
      <c r="F1318" s="28"/>
      <c r="G1318" s="10"/>
      <c r="H1318" s="15"/>
      <c r="I1318" s="10">
        <f t="shared" si="281"/>
        <v>0</v>
      </c>
    </row>
    <row r="1319" spans="1:11">
      <c r="B1319" s="11" t="s">
        <v>13</v>
      </c>
      <c r="C1319" s="12" t="s">
        <v>14</v>
      </c>
      <c r="D1319" s="28" t="s">
        <v>29</v>
      </c>
      <c r="E1319" s="28"/>
      <c r="F1319" s="28">
        <f>SUM(G1305:G1307)</f>
        <v>0</v>
      </c>
      <c r="G1319" s="34">
        <f>SUM(F1319)/20</f>
        <v>0</v>
      </c>
      <c r="H1319" s="23"/>
      <c r="I1319" s="10">
        <f t="shared" si="281"/>
        <v>0</v>
      </c>
    </row>
    <row r="1320" spans="1:11">
      <c r="B1320" s="11" t="s">
        <v>13</v>
      </c>
      <c r="C1320" s="12" t="s">
        <v>14</v>
      </c>
      <c r="D1320" s="28" t="s">
        <v>30</v>
      </c>
      <c r="E1320" s="28"/>
      <c r="F1320" s="28">
        <f>SUM(G1308:G1310)</f>
        <v>0</v>
      </c>
      <c r="G1320" s="34">
        <f>SUM(F1320)/10</f>
        <v>0</v>
      </c>
      <c r="H1320" s="23"/>
      <c r="I1320" s="10">
        <f t="shared" si="281"/>
        <v>0</v>
      </c>
    </row>
    <row r="1321" spans="1:11">
      <c r="B1321" s="11" t="s">
        <v>13</v>
      </c>
      <c r="C1321" s="12" t="s">
        <v>14</v>
      </c>
      <c r="D1321" s="28" t="s">
        <v>60</v>
      </c>
      <c r="E1321" s="28"/>
      <c r="F1321" s="72"/>
      <c r="G1321" s="34">
        <f>SUM(F1321)*0.25</f>
        <v>0</v>
      </c>
      <c r="H1321" s="23"/>
      <c r="I1321" s="10">
        <f t="shared" si="281"/>
        <v>0</v>
      </c>
    </row>
    <row r="1322" spans="1:11">
      <c r="B1322" s="11" t="s">
        <v>13</v>
      </c>
      <c r="C1322" s="12" t="s">
        <v>14</v>
      </c>
      <c r="D1322" s="28"/>
      <c r="E1322" s="28"/>
      <c r="F1322" s="28"/>
      <c r="G1322" s="34"/>
      <c r="H1322" s="23"/>
      <c r="I1322" s="10">
        <f t="shared" si="281"/>
        <v>0</v>
      </c>
    </row>
    <row r="1323" spans="1:11">
      <c r="B1323" s="11" t="s">
        <v>13</v>
      </c>
      <c r="C1323" s="12" t="s">
        <v>15</v>
      </c>
      <c r="D1323" s="28"/>
      <c r="E1323" s="28"/>
      <c r="F1323" s="28"/>
      <c r="G1323" s="34"/>
      <c r="H1323" s="23"/>
      <c r="I1323" s="10">
        <f t="shared" si="281"/>
        <v>0</v>
      </c>
    </row>
    <row r="1324" spans="1:11">
      <c r="B1324" s="11" t="s">
        <v>13</v>
      </c>
      <c r="C1324" s="12" t="s">
        <v>15</v>
      </c>
      <c r="D1324" s="28"/>
      <c r="E1324" s="28"/>
      <c r="F1324" s="28"/>
      <c r="G1324" s="34"/>
      <c r="H1324" s="23"/>
      <c r="I1324" s="10">
        <f t="shared" si="281"/>
        <v>0</v>
      </c>
    </row>
    <row r="1325" spans="1:11">
      <c r="B1325" s="11" t="s">
        <v>13</v>
      </c>
      <c r="C1325" s="12" t="s">
        <v>15</v>
      </c>
      <c r="D1325" s="28"/>
      <c r="E1325" s="28"/>
      <c r="F1325" s="28"/>
      <c r="G1325" s="34"/>
      <c r="H1325" s="23"/>
      <c r="I1325" s="10">
        <f t="shared" si="281"/>
        <v>0</v>
      </c>
    </row>
    <row r="1326" spans="1:11">
      <c r="B1326" s="11" t="s">
        <v>13</v>
      </c>
      <c r="C1326" s="12" t="s">
        <v>16</v>
      </c>
      <c r="D1326" s="28"/>
      <c r="E1326" s="28"/>
      <c r="F1326" s="28"/>
      <c r="G1326" s="34"/>
      <c r="H1326" s="23"/>
      <c r="I1326" s="10">
        <f t="shared" si="281"/>
        <v>0</v>
      </c>
    </row>
    <row r="1327" spans="1:11">
      <c r="B1327" s="11" t="s">
        <v>13</v>
      </c>
      <c r="C1327" s="12" t="s">
        <v>16</v>
      </c>
      <c r="D1327" s="28"/>
      <c r="E1327" s="28"/>
      <c r="F1327" s="28"/>
      <c r="G1327" s="34"/>
      <c r="H1327" s="23"/>
      <c r="I1327" s="10">
        <f t="shared" si="281"/>
        <v>0</v>
      </c>
    </row>
    <row r="1328" spans="1:11">
      <c r="B1328" s="11" t="s">
        <v>21</v>
      </c>
      <c r="C1328" s="12" t="s">
        <v>14</v>
      </c>
      <c r="D1328" s="28"/>
      <c r="E1328" s="28"/>
      <c r="F1328" s="28"/>
      <c r="G1328" s="22">
        <f>SUM(G1319:G1322)</f>
        <v>0</v>
      </c>
      <c r="H1328" s="15">
        <v>37.42</v>
      </c>
      <c r="I1328" s="10">
        <f t="shared" si="281"/>
        <v>0</v>
      </c>
      <c r="K1328" s="5">
        <f>SUM(G1328)*I1303</f>
        <v>0</v>
      </c>
    </row>
    <row r="1329" spans="1:13">
      <c r="B1329" s="11" t="s">
        <v>21</v>
      </c>
      <c r="C1329" s="12" t="s">
        <v>15</v>
      </c>
      <c r="D1329" s="28"/>
      <c r="E1329" s="28"/>
      <c r="F1329" s="28"/>
      <c r="G1329" s="22">
        <f>SUM(G1323:G1325)</f>
        <v>0</v>
      </c>
      <c r="H1329" s="15">
        <v>37.42</v>
      </c>
      <c r="I1329" s="10">
        <f t="shared" si="281"/>
        <v>0</v>
      </c>
      <c r="L1329" s="5">
        <f>SUM(G1329)*I1303</f>
        <v>0</v>
      </c>
    </row>
    <row r="1330" spans="1:13">
      <c r="B1330" s="11" t="s">
        <v>21</v>
      </c>
      <c r="C1330" s="12" t="s">
        <v>16</v>
      </c>
      <c r="D1330" s="28"/>
      <c r="E1330" s="28"/>
      <c r="F1330" s="28"/>
      <c r="G1330" s="22">
        <f>SUM(G1326:G1327)</f>
        <v>0</v>
      </c>
      <c r="H1330" s="15">
        <v>37.42</v>
      </c>
      <c r="I1330" s="10">
        <f t="shared" si="281"/>
        <v>0</v>
      </c>
      <c r="M1330" s="5">
        <f>SUM(G1330)*I1303</f>
        <v>0</v>
      </c>
    </row>
    <row r="1331" spans="1:13">
      <c r="B1331" s="11" t="s">
        <v>13</v>
      </c>
      <c r="C1331" s="12" t="s">
        <v>17</v>
      </c>
      <c r="D1331" s="28"/>
      <c r="E1331" s="28"/>
      <c r="F1331" s="28"/>
      <c r="G1331" s="34"/>
      <c r="H1331" s="15">
        <v>37.42</v>
      </c>
      <c r="I1331" s="10">
        <f t="shared" si="281"/>
        <v>0</v>
      </c>
      <c r="L1331" s="5">
        <f>SUM(G1331)*I1303</f>
        <v>0</v>
      </c>
    </row>
    <row r="1332" spans="1:13">
      <c r="B1332" s="11" t="s">
        <v>12</v>
      </c>
      <c r="C1332" s="12"/>
      <c r="D1332" s="28"/>
      <c r="E1332" s="28"/>
      <c r="F1332" s="28"/>
      <c r="G1332" s="10"/>
      <c r="H1332" s="15">
        <v>37.42</v>
      </c>
      <c r="I1332" s="10">
        <f t="shared" si="281"/>
        <v>0</v>
      </c>
    </row>
    <row r="1333" spans="1:13">
      <c r="B1333" s="11" t="s">
        <v>11</v>
      </c>
      <c r="C1333" s="12"/>
      <c r="D1333" s="28"/>
      <c r="E1333" s="28"/>
      <c r="F1333" s="28"/>
      <c r="G1333" s="10">
        <v>1</v>
      </c>
      <c r="H1333" s="15">
        <f>SUM(I1305:I1332)*0.01</f>
        <v>0</v>
      </c>
      <c r="I1333" s="10">
        <f>SUM(G1333*H1333)</f>
        <v>0</v>
      </c>
    </row>
    <row r="1334" spans="1:13" s="2" customFormat="1">
      <c r="B1334" s="8" t="s">
        <v>10</v>
      </c>
      <c r="D1334" s="27"/>
      <c r="E1334" s="27"/>
      <c r="F1334" s="27"/>
      <c r="G1334" s="6">
        <f>SUM(G1328:G1331)</f>
        <v>0</v>
      </c>
      <c r="H1334" s="14"/>
      <c r="I1334" s="6">
        <f>SUM(I1305:I1333)</f>
        <v>0</v>
      </c>
      <c r="J1334" s="6">
        <f>SUM(I1334)*I1303</f>
        <v>0</v>
      </c>
      <c r="K1334" s="6">
        <f>SUM(K1328:K1333)</f>
        <v>0</v>
      </c>
      <c r="L1334" s="6">
        <f t="shared" ref="L1334" si="282">SUM(L1328:L1333)</f>
        <v>0</v>
      </c>
      <c r="M1334" s="6">
        <f t="shared" ref="M1334" si="283">SUM(M1328:M1333)</f>
        <v>0</v>
      </c>
    </row>
    <row r="1335" spans="1:13" ht="15.6">
      <c r="A1335" s="3" t="s">
        <v>9</v>
      </c>
      <c r="B1335" s="70" t="str">
        <f>'JMS SHEDULE OF WORKS'!D43</f>
        <v>intergrated bin</v>
      </c>
      <c r="D1335" s="26">
        <f>'JMS SHEDULE OF WORKS'!F43</f>
        <v>0</v>
      </c>
      <c r="F1335" s="71">
        <f>'JMS SHEDULE OF WORKS'!J43</f>
        <v>0</v>
      </c>
      <c r="H1335" s="13" t="s">
        <v>22</v>
      </c>
      <c r="I1335" s="24">
        <f>'JMS SHEDULE OF WORKS'!G43</f>
        <v>30</v>
      </c>
    </row>
    <row r="1336" spans="1:13" s="2" customFormat="1">
      <c r="A1336" s="69" t="str">
        <f>'JMS SHEDULE OF WORKS'!A43</f>
        <v>6881/41</v>
      </c>
      <c r="B1336" s="8" t="s">
        <v>3</v>
      </c>
      <c r="C1336" s="2" t="s">
        <v>4</v>
      </c>
      <c r="D1336" s="27" t="s">
        <v>5</v>
      </c>
      <c r="E1336" s="27" t="s">
        <v>5</v>
      </c>
      <c r="F1336" s="27" t="s">
        <v>23</v>
      </c>
      <c r="G1336" s="6" t="s">
        <v>6</v>
      </c>
      <c r="H1336" s="14" t="s">
        <v>7</v>
      </c>
      <c r="I1336" s="6" t="s">
        <v>8</v>
      </c>
      <c r="J1336" s="6"/>
      <c r="K1336" s="6" t="s">
        <v>18</v>
      </c>
      <c r="L1336" s="6" t="s">
        <v>19</v>
      </c>
      <c r="M1336" s="6" t="s">
        <v>20</v>
      </c>
    </row>
    <row r="1337" spans="1:13">
      <c r="A1337" s="30" t="s">
        <v>24</v>
      </c>
      <c r="B1337" s="11"/>
      <c r="C1337" s="12"/>
      <c r="D1337" s="28"/>
      <c r="E1337" s="28"/>
      <c r="F1337" s="28">
        <f t="shared" ref="F1337:F1342" si="284">SUM(D1337*E1337)</f>
        <v>0</v>
      </c>
      <c r="G1337" s="10"/>
      <c r="H1337" s="15"/>
      <c r="I1337" s="10">
        <f t="shared" ref="I1337:I1342" si="285">SUM(F1337*G1337)*H1337</f>
        <v>0</v>
      </c>
    </row>
    <row r="1338" spans="1:13">
      <c r="A1338" s="30" t="s">
        <v>24</v>
      </c>
      <c r="B1338" s="11"/>
      <c r="C1338" s="12"/>
      <c r="D1338" s="28"/>
      <c r="E1338" s="28"/>
      <c r="F1338" s="28">
        <f t="shared" si="284"/>
        <v>0</v>
      </c>
      <c r="G1338" s="10"/>
      <c r="H1338" s="15"/>
      <c r="I1338" s="10">
        <f t="shared" si="285"/>
        <v>0</v>
      </c>
    </row>
    <row r="1339" spans="1:13">
      <c r="A1339" s="30" t="s">
        <v>24</v>
      </c>
      <c r="B1339" s="11"/>
      <c r="C1339" s="12"/>
      <c r="D1339" s="28"/>
      <c r="E1339" s="28"/>
      <c r="F1339" s="28">
        <f t="shared" si="284"/>
        <v>0</v>
      </c>
      <c r="G1339" s="10"/>
      <c r="H1339" s="15"/>
      <c r="I1339" s="10">
        <f t="shared" si="285"/>
        <v>0</v>
      </c>
    </row>
    <row r="1340" spans="1:13">
      <c r="A1340" s="31" t="s">
        <v>25</v>
      </c>
      <c r="B1340" s="11"/>
      <c r="C1340" s="12"/>
      <c r="D1340" s="28"/>
      <c r="E1340" s="28"/>
      <c r="F1340" s="28">
        <f t="shared" si="284"/>
        <v>0</v>
      </c>
      <c r="G1340" s="10"/>
      <c r="H1340" s="15"/>
      <c r="I1340" s="10">
        <f t="shared" si="285"/>
        <v>0</v>
      </c>
    </row>
    <row r="1341" spans="1:13">
      <c r="A1341" s="31" t="s">
        <v>25</v>
      </c>
      <c r="B1341" s="11"/>
      <c r="C1341" s="12"/>
      <c r="D1341" s="28"/>
      <c r="E1341" s="28"/>
      <c r="F1341" s="28">
        <f t="shared" si="284"/>
        <v>0</v>
      </c>
      <c r="G1341" s="10"/>
      <c r="H1341" s="15"/>
      <c r="I1341" s="10">
        <f t="shared" si="285"/>
        <v>0</v>
      </c>
    </row>
    <row r="1342" spans="1:13">
      <c r="A1342" s="31" t="s">
        <v>25</v>
      </c>
      <c r="B1342" s="11"/>
      <c r="C1342" s="12"/>
      <c r="D1342" s="28"/>
      <c r="E1342" s="28"/>
      <c r="F1342" s="28">
        <f t="shared" si="284"/>
        <v>0</v>
      </c>
      <c r="G1342" s="10"/>
      <c r="H1342" s="15"/>
      <c r="I1342" s="10">
        <f t="shared" si="285"/>
        <v>0</v>
      </c>
    </row>
    <row r="1343" spans="1:13">
      <c r="A1343" s="31" t="s">
        <v>39</v>
      </c>
      <c r="B1343" s="11"/>
      <c r="C1343" s="12"/>
      <c r="D1343" s="28"/>
      <c r="E1343" s="28"/>
      <c r="F1343" s="28"/>
      <c r="G1343" s="10"/>
      <c r="H1343" s="15"/>
      <c r="I1343" s="10">
        <f t="shared" ref="I1343:I1345" si="286">SUM(G1343*H1343)</f>
        <v>0</v>
      </c>
    </row>
    <row r="1344" spans="1:13">
      <c r="A1344" s="31" t="s">
        <v>39</v>
      </c>
      <c r="B1344" s="11"/>
      <c r="C1344" s="12"/>
      <c r="D1344" s="28"/>
      <c r="E1344" s="28"/>
      <c r="F1344" s="28"/>
      <c r="G1344" s="10"/>
      <c r="H1344" s="15"/>
      <c r="I1344" s="10">
        <f t="shared" si="286"/>
        <v>0</v>
      </c>
    </row>
    <row r="1345" spans="1:11">
      <c r="A1345" s="31" t="s">
        <v>39</v>
      </c>
      <c r="B1345" s="11"/>
      <c r="C1345" s="12"/>
      <c r="D1345" s="28"/>
      <c r="E1345" s="28"/>
      <c r="F1345" s="28"/>
      <c r="G1345" s="10"/>
      <c r="H1345" s="15"/>
      <c r="I1345" s="10">
        <f t="shared" si="286"/>
        <v>0</v>
      </c>
    </row>
    <row r="1346" spans="1:11">
      <c r="A1346" s="32" t="s">
        <v>28</v>
      </c>
      <c r="B1346" s="11" t="s">
        <v>1240</v>
      </c>
      <c r="C1346" s="12" t="s">
        <v>1243</v>
      </c>
      <c r="D1346" s="28"/>
      <c r="E1346" s="28"/>
      <c r="F1346" s="28"/>
      <c r="G1346" s="10">
        <v>1</v>
      </c>
      <c r="H1346" s="15">
        <v>150</v>
      </c>
      <c r="I1346" s="10">
        <f t="shared" ref="I1346" si="287">SUM(G1346*H1346)</f>
        <v>150</v>
      </c>
    </row>
    <row r="1347" spans="1:11">
      <c r="A1347" s="32" t="s">
        <v>28</v>
      </c>
      <c r="B1347" s="11"/>
      <c r="C1347" s="12"/>
      <c r="D1347" s="28"/>
      <c r="E1347" s="28"/>
      <c r="F1347" s="28"/>
      <c r="G1347" s="10"/>
      <c r="H1347" s="15"/>
      <c r="I1347" s="10">
        <f t="shared" ref="I1347:I1364" si="288">SUM(G1347*H1347)</f>
        <v>0</v>
      </c>
    </row>
    <row r="1348" spans="1:11">
      <c r="A1348" s="32" t="s">
        <v>28</v>
      </c>
      <c r="B1348" s="11"/>
      <c r="C1348" s="12"/>
      <c r="D1348" s="28"/>
      <c r="E1348" s="28"/>
      <c r="F1348" s="28"/>
      <c r="G1348" s="10"/>
      <c r="H1348" s="15"/>
      <c r="I1348" s="10">
        <f t="shared" si="288"/>
        <v>0</v>
      </c>
    </row>
    <row r="1349" spans="1:11">
      <c r="A1349" t="s">
        <v>26</v>
      </c>
      <c r="B1349" s="11"/>
      <c r="C1349" s="12"/>
      <c r="D1349" s="28"/>
      <c r="E1349" s="28"/>
      <c r="F1349" s="28"/>
      <c r="G1349" s="33">
        <v>0.1</v>
      </c>
      <c r="H1349" s="15">
        <f>SUM(I1346:I1348)</f>
        <v>150</v>
      </c>
      <c r="I1349" s="10">
        <f t="shared" si="288"/>
        <v>15</v>
      </c>
    </row>
    <row r="1350" spans="1:11">
      <c r="B1350" s="11" t="s">
        <v>27</v>
      </c>
      <c r="C1350" s="12"/>
      <c r="D1350" s="28"/>
      <c r="E1350" s="28"/>
      <c r="F1350" s="28"/>
      <c r="G1350" s="10"/>
      <c r="H1350" s="15"/>
      <c r="I1350" s="10">
        <f t="shared" si="288"/>
        <v>0</v>
      </c>
    </row>
    <row r="1351" spans="1:11">
      <c r="B1351" s="11" t="s">
        <v>13</v>
      </c>
      <c r="C1351" s="12" t="s">
        <v>14</v>
      </c>
      <c r="D1351" s="28" t="s">
        <v>29</v>
      </c>
      <c r="E1351" s="28"/>
      <c r="F1351" s="28">
        <f>SUM(G1337:G1339)</f>
        <v>0</v>
      </c>
      <c r="G1351" s="34">
        <f>SUM(F1351)/20</f>
        <v>0</v>
      </c>
      <c r="H1351" s="23"/>
      <c r="I1351" s="10">
        <f t="shared" si="288"/>
        <v>0</v>
      </c>
    </row>
    <row r="1352" spans="1:11">
      <c r="B1352" s="11" t="s">
        <v>13</v>
      </c>
      <c r="C1352" s="12" t="s">
        <v>14</v>
      </c>
      <c r="D1352" s="28" t="s">
        <v>30</v>
      </c>
      <c r="E1352" s="28"/>
      <c r="F1352" s="28">
        <f>SUM(G1340:G1342)</f>
        <v>0</v>
      </c>
      <c r="G1352" s="34">
        <f>SUM(F1352)/10</f>
        <v>0</v>
      </c>
      <c r="H1352" s="23"/>
      <c r="I1352" s="10">
        <f t="shared" si="288"/>
        <v>0</v>
      </c>
    </row>
    <row r="1353" spans="1:11">
      <c r="B1353" s="11" t="s">
        <v>13</v>
      </c>
      <c r="C1353" s="12" t="s">
        <v>14</v>
      </c>
      <c r="D1353" s="28" t="s">
        <v>60</v>
      </c>
      <c r="E1353" s="28"/>
      <c r="F1353" s="72"/>
      <c r="G1353" s="34">
        <f>SUM(F1353)*0.25</f>
        <v>0</v>
      </c>
      <c r="H1353" s="23"/>
      <c r="I1353" s="10">
        <f t="shared" si="288"/>
        <v>0</v>
      </c>
    </row>
    <row r="1354" spans="1:11">
      <c r="B1354" s="11" t="s">
        <v>13</v>
      </c>
      <c r="C1354" s="12" t="s">
        <v>14</v>
      </c>
      <c r="D1354" s="28"/>
      <c r="E1354" s="28"/>
      <c r="F1354" s="28"/>
      <c r="G1354" s="34"/>
      <c r="H1354" s="23"/>
      <c r="I1354" s="10">
        <f t="shared" si="288"/>
        <v>0</v>
      </c>
    </row>
    <row r="1355" spans="1:11">
      <c r="B1355" s="11" t="s">
        <v>13</v>
      </c>
      <c r="C1355" s="12" t="s">
        <v>15</v>
      </c>
      <c r="D1355" s="28"/>
      <c r="E1355" s="28"/>
      <c r="F1355" s="28"/>
      <c r="G1355" s="34"/>
      <c r="H1355" s="23"/>
      <c r="I1355" s="10">
        <f t="shared" si="288"/>
        <v>0</v>
      </c>
    </row>
    <row r="1356" spans="1:11">
      <c r="B1356" s="11" t="s">
        <v>13</v>
      </c>
      <c r="C1356" s="12" t="s">
        <v>15</v>
      </c>
      <c r="D1356" s="28"/>
      <c r="E1356" s="28"/>
      <c r="F1356" s="28"/>
      <c r="G1356" s="34"/>
      <c r="H1356" s="23"/>
      <c r="I1356" s="10">
        <f t="shared" si="288"/>
        <v>0</v>
      </c>
    </row>
    <row r="1357" spans="1:11">
      <c r="B1357" s="11" t="s">
        <v>13</v>
      </c>
      <c r="C1357" s="12" t="s">
        <v>15</v>
      </c>
      <c r="D1357" s="28"/>
      <c r="E1357" s="28"/>
      <c r="F1357" s="28"/>
      <c r="G1357" s="34"/>
      <c r="H1357" s="23"/>
      <c r="I1357" s="10">
        <f t="shared" si="288"/>
        <v>0</v>
      </c>
    </row>
    <row r="1358" spans="1:11">
      <c r="B1358" s="11" t="s">
        <v>13</v>
      </c>
      <c r="C1358" s="12" t="s">
        <v>16</v>
      </c>
      <c r="D1358" s="28"/>
      <c r="E1358" s="28"/>
      <c r="F1358" s="28"/>
      <c r="G1358" s="34"/>
      <c r="H1358" s="23"/>
      <c r="I1358" s="10">
        <f t="shared" si="288"/>
        <v>0</v>
      </c>
    </row>
    <row r="1359" spans="1:11">
      <c r="B1359" s="11" t="s">
        <v>13</v>
      </c>
      <c r="C1359" s="12" t="s">
        <v>16</v>
      </c>
      <c r="D1359" s="28"/>
      <c r="E1359" s="28"/>
      <c r="F1359" s="28"/>
      <c r="G1359" s="34"/>
      <c r="H1359" s="23"/>
      <c r="I1359" s="10">
        <f t="shared" si="288"/>
        <v>0</v>
      </c>
    </row>
    <row r="1360" spans="1:11">
      <c r="B1360" s="11" t="s">
        <v>21</v>
      </c>
      <c r="C1360" s="12" t="s">
        <v>14</v>
      </c>
      <c r="D1360" s="28"/>
      <c r="E1360" s="28"/>
      <c r="F1360" s="28"/>
      <c r="G1360" s="22">
        <f>SUM(G1351:G1354)</f>
        <v>0</v>
      </c>
      <c r="H1360" s="15">
        <v>37.42</v>
      </c>
      <c r="I1360" s="10">
        <f t="shared" si="288"/>
        <v>0</v>
      </c>
      <c r="K1360" s="5">
        <f>SUM(G1360)*I1335</f>
        <v>0</v>
      </c>
    </row>
    <row r="1361" spans="1:13">
      <c r="B1361" s="11" t="s">
        <v>21</v>
      </c>
      <c r="C1361" s="12" t="s">
        <v>15</v>
      </c>
      <c r="D1361" s="28"/>
      <c r="E1361" s="28"/>
      <c r="F1361" s="28"/>
      <c r="G1361" s="22">
        <f>SUM(G1355:G1357)</f>
        <v>0</v>
      </c>
      <c r="H1361" s="15">
        <v>37.42</v>
      </c>
      <c r="I1361" s="10">
        <f t="shared" si="288"/>
        <v>0</v>
      </c>
      <c r="L1361" s="5">
        <f>SUM(G1361)*I1335</f>
        <v>0</v>
      </c>
    </row>
    <row r="1362" spans="1:13">
      <c r="B1362" s="11" t="s">
        <v>21</v>
      </c>
      <c r="C1362" s="12" t="s">
        <v>16</v>
      </c>
      <c r="D1362" s="28"/>
      <c r="E1362" s="28"/>
      <c r="F1362" s="28"/>
      <c r="G1362" s="22">
        <f>SUM(G1358:G1359)</f>
        <v>0</v>
      </c>
      <c r="H1362" s="15">
        <v>37.42</v>
      </c>
      <c r="I1362" s="10">
        <f t="shared" si="288"/>
        <v>0</v>
      </c>
      <c r="M1362" s="5">
        <f>SUM(G1362)*I1335</f>
        <v>0</v>
      </c>
    </row>
    <row r="1363" spans="1:13">
      <c r="B1363" s="11" t="s">
        <v>13</v>
      </c>
      <c r="C1363" s="12" t="s">
        <v>17</v>
      </c>
      <c r="D1363" s="28"/>
      <c r="E1363" s="28"/>
      <c r="F1363" s="28"/>
      <c r="G1363" s="34"/>
      <c r="H1363" s="15">
        <v>37.42</v>
      </c>
      <c r="I1363" s="10">
        <f t="shared" si="288"/>
        <v>0</v>
      </c>
      <c r="L1363" s="5">
        <f>SUM(G1363)*I1335</f>
        <v>0</v>
      </c>
    </row>
    <row r="1364" spans="1:13">
      <c r="B1364" s="11" t="s">
        <v>12</v>
      </c>
      <c r="C1364" s="12"/>
      <c r="D1364" s="28"/>
      <c r="E1364" s="28"/>
      <c r="F1364" s="28"/>
      <c r="G1364" s="10"/>
      <c r="H1364" s="15">
        <v>37.42</v>
      </c>
      <c r="I1364" s="10">
        <f t="shared" si="288"/>
        <v>0</v>
      </c>
    </row>
    <row r="1365" spans="1:13">
      <c r="B1365" s="11" t="s">
        <v>11</v>
      </c>
      <c r="C1365" s="12"/>
      <c r="D1365" s="28"/>
      <c r="E1365" s="28"/>
      <c r="F1365" s="28"/>
      <c r="G1365" s="10">
        <v>1</v>
      </c>
      <c r="H1365" s="15">
        <f>SUM(I1337:I1364)*0.01</f>
        <v>1.6500000000000001</v>
      </c>
      <c r="I1365" s="10">
        <f>SUM(G1365*H1365)</f>
        <v>1.6500000000000001</v>
      </c>
    </row>
    <row r="1366" spans="1:13" s="2" customFormat="1">
      <c r="B1366" s="8" t="s">
        <v>10</v>
      </c>
      <c r="D1366" s="27"/>
      <c r="E1366" s="27"/>
      <c r="F1366" s="27"/>
      <c r="G1366" s="6">
        <f>SUM(G1360:G1363)</f>
        <v>0</v>
      </c>
      <c r="H1366" s="14"/>
      <c r="I1366" s="6">
        <f>SUM(I1337:I1365)</f>
        <v>166.65</v>
      </c>
      <c r="J1366" s="6">
        <f>SUM(I1366)*I1335</f>
        <v>4999.5</v>
      </c>
      <c r="K1366" s="6">
        <f>SUM(K1360:K1365)</f>
        <v>0</v>
      </c>
      <c r="L1366" s="6">
        <f t="shared" ref="L1366" si="289">SUM(L1360:L1365)</f>
        <v>0</v>
      </c>
      <c r="M1366" s="6">
        <f t="shared" ref="M1366" si="290">SUM(M1360:M1365)</f>
        <v>0</v>
      </c>
    </row>
    <row r="1367" spans="1:13" ht="15.6">
      <c r="A1367" s="3" t="s">
        <v>9</v>
      </c>
      <c r="B1367" s="70" t="str">
        <f>'JMS SHEDULE OF WORKS'!D44</f>
        <v>FF-16 Male vanity unit</v>
      </c>
      <c r="D1367" s="26">
        <v>1.59</v>
      </c>
      <c r="E1367" s="26">
        <v>0.5</v>
      </c>
      <c r="F1367" s="71" t="str">
        <f>'JMS SHEDULE OF WORKS'!J44</f>
        <v>WC-11</v>
      </c>
      <c r="H1367" s="13" t="s">
        <v>22</v>
      </c>
      <c r="I1367" s="24">
        <f>'JMS SHEDULE OF WORKS'!G44</f>
        <v>1</v>
      </c>
    </row>
    <row r="1368" spans="1:13" s="2" customFormat="1">
      <c r="A1368" s="69" t="str">
        <f>'JMS SHEDULE OF WORKS'!A44</f>
        <v>6881/42</v>
      </c>
      <c r="B1368" s="8" t="s">
        <v>3</v>
      </c>
      <c r="C1368" s="2" t="s">
        <v>4</v>
      </c>
      <c r="D1368" s="27" t="s">
        <v>5</v>
      </c>
      <c r="E1368" s="27" t="s">
        <v>5</v>
      </c>
      <c r="F1368" s="27" t="s">
        <v>23</v>
      </c>
      <c r="G1368" s="6" t="s">
        <v>6</v>
      </c>
      <c r="H1368" s="14" t="s">
        <v>7</v>
      </c>
      <c r="I1368" s="6" t="s">
        <v>8</v>
      </c>
      <c r="J1368" s="6"/>
      <c r="K1368" s="6" t="s">
        <v>18</v>
      </c>
      <c r="L1368" s="6" t="s">
        <v>19</v>
      </c>
      <c r="M1368" s="6" t="s">
        <v>20</v>
      </c>
    </row>
    <row r="1369" spans="1:13">
      <c r="A1369" s="30" t="s">
        <v>24</v>
      </c>
      <c r="B1369" s="11" t="s">
        <v>1250</v>
      </c>
      <c r="C1369" s="12" t="s">
        <v>1213</v>
      </c>
      <c r="D1369" s="28">
        <v>0.05</v>
      </c>
      <c r="E1369" s="28">
        <v>0.05</v>
      </c>
      <c r="F1369" s="28">
        <f t="shared" ref="F1369:F1374" si="291">SUM(D1369*E1369)</f>
        <v>2.5000000000000005E-3</v>
      </c>
      <c r="G1369" s="10">
        <f>SUM(D1367)*4</f>
        <v>6.36</v>
      </c>
      <c r="H1369" s="15">
        <v>550</v>
      </c>
      <c r="I1369" s="10">
        <f t="shared" ref="I1369:I1374" si="292">SUM(F1369*G1369)*H1369</f>
        <v>8.7450000000000028</v>
      </c>
    </row>
    <row r="1370" spans="1:13">
      <c r="A1370" s="30" t="s">
        <v>24</v>
      </c>
      <c r="B1370" s="11" t="s">
        <v>1250</v>
      </c>
      <c r="C1370" s="12" t="s">
        <v>1213</v>
      </c>
      <c r="D1370" s="28">
        <v>0.05</v>
      </c>
      <c r="E1370" s="28">
        <v>0.05</v>
      </c>
      <c r="F1370" s="28">
        <f t="shared" si="291"/>
        <v>2.5000000000000005E-3</v>
      </c>
      <c r="G1370" s="10">
        <f>SUM(E1367)*12</f>
        <v>6</v>
      </c>
      <c r="H1370" s="15">
        <v>550</v>
      </c>
      <c r="I1370" s="10">
        <f t="shared" si="292"/>
        <v>8.2500000000000018</v>
      </c>
    </row>
    <row r="1371" spans="1:13">
      <c r="A1371" s="30" t="s">
        <v>24</v>
      </c>
      <c r="B1371" s="11"/>
      <c r="C1371" s="12"/>
      <c r="D1371" s="28"/>
      <c r="E1371" s="28"/>
      <c r="F1371" s="28">
        <f t="shared" si="291"/>
        <v>0</v>
      </c>
      <c r="G1371" s="10"/>
      <c r="H1371" s="15"/>
      <c r="I1371" s="10">
        <f t="shared" si="292"/>
        <v>0</v>
      </c>
    </row>
    <row r="1372" spans="1:13">
      <c r="A1372" s="31" t="s">
        <v>25</v>
      </c>
      <c r="B1372" s="11"/>
      <c r="C1372" s="12"/>
      <c r="D1372" s="28"/>
      <c r="E1372" s="28"/>
      <c r="F1372" s="28">
        <f t="shared" si="291"/>
        <v>0</v>
      </c>
      <c r="G1372" s="10"/>
      <c r="H1372" s="15"/>
      <c r="I1372" s="10">
        <f t="shared" si="292"/>
        <v>0</v>
      </c>
    </row>
    <row r="1373" spans="1:13">
      <c r="A1373" s="31" t="s">
        <v>25</v>
      </c>
      <c r="B1373" s="11"/>
      <c r="C1373" s="12"/>
      <c r="D1373" s="28"/>
      <c r="E1373" s="28"/>
      <c r="F1373" s="28">
        <f t="shared" si="291"/>
        <v>0</v>
      </c>
      <c r="G1373" s="10"/>
      <c r="H1373" s="15"/>
      <c r="I1373" s="10">
        <f t="shared" si="292"/>
        <v>0</v>
      </c>
    </row>
    <row r="1374" spans="1:13">
      <c r="A1374" s="31" t="s">
        <v>25</v>
      </c>
      <c r="B1374" s="11"/>
      <c r="C1374" s="12"/>
      <c r="D1374" s="28"/>
      <c r="E1374" s="28"/>
      <c r="F1374" s="28">
        <f t="shared" si="291"/>
        <v>0</v>
      </c>
      <c r="G1374" s="10"/>
      <c r="H1374" s="15"/>
      <c r="I1374" s="10">
        <f t="shared" si="292"/>
        <v>0</v>
      </c>
    </row>
    <row r="1375" spans="1:13">
      <c r="A1375" s="31" t="s">
        <v>39</v>
      </c>
      <c r="B1375" s="11" t="s">
        <v>1249</v>
      </c>
      <c r="C1375" s="12"/>
      <c r="D1375" s="28"/>
      <c r="E1375" s="28"/>
      <c r="F1375" s="28"/>
      <c r="G1375" s="10">
        <v>2</v>
      </c>
      <c r="H1375" s="15">
        <v>40</v>
      </c>
      <c r="I1375" s="10">
        <f t="shared" ref="I1375:I1377" si="293">SUM(G1375*H1375)</f>
        <v>80</v>
      </c>
    </row>
    <row r="1376" spans="1:13">
      <c r="A1376" s="31" t="s">
        <v>39</v>
      </c>
      <c r="B1376" s="11"/>
      <c r="C1376" s="12"/>
      <c r="D1376" s="28"/>
      <c r="E1376" s="28"/>
      <c r="F1376" s="28"/>
      <c r="G1376" s="10"/>
      <c r="H1376" s="15"/>
      <c r="I1376" s="10">
        <f t="shared" si="293"/>
        <v>0</v>
      </c>
    </row>
    <row r="1377" spans="1:11">
      <c r="A1377" s="31" t="s">
        <v>39</v>
      </c>
      <c r="B1377" s="11"/>
      <c r="C1377" s="12"/>
      <c r="D1377" s="28"/>
      <c r="E1377" s="28"/>
      <c r="F1377" s="28"/>
      <c r="G1377" s="10"/>
      <c r="H1377" s="15"/>
      <c r="I1377" s="10">
        <f t="shared" si="293"/>
        <v>0</v>
      </c>
    </row>
    <row r="1378" spans="1:11">
      <c r="A1378" s="32" t="s">
        <v>28</v>
      </c>
      <c r="B1378" s="11" t="s">
        <v>1192</v>
      </c>
      <c r="C1378" s="12"/>
      <c r="D1378" s="28"/>
      <c r="E1378" s="28"/>
      <c r="F1378" s="28"/>
      <c r="G1378" s="10">
        <v>1</v>
      </c>
      <c r="H1378" s="15">
        <f>SUM(VENEER!U12)</f>
        <v>883.9799999999999</v>
      </c>
      <c r="I1378" s="10">
        <f t="shared" ref="I1378:I1396" si="294">SUM(G1378*H1378)</f>
        <v>883.9799999999999</v>
      </c>
      <c r="J1378" s="10" t="s">
        <v>1247</v>
      </c>
    </row>
    <row r="1379" spans="1:11">
      <c r="A1379" s="32" t="s">
        <v>28</v>
      </c>
      <c r="B1379" s="11" t="s">
        <v>1186</v>
      </c>
      <c r="C1379" s="12"/>
      <c r="D1379" s="28"/>
      <c r="E1379" s="28"/>
      <c r="F1379" s="28"/>
      <c r="G1379" s="10">
        <v>2</v>
      </c>
      <c r="H1379" s="15">
        <v>105</v>
      </c>
      <c r="I1379" s="10">
        <f t="shared" si="294"/>
        <v>210</v>
      </c>
      <c r="J1379" s="10" t="s">
        <v>1248</v>
      </c>
    </row>
    <row r="1380" spans="1:11">
      <c r="A1380" s="32" t="s">
        <v>28</v>
      </c>
      <c r="B1380" s="11"/>
      <c r="C1380" s="12"/>
      <c r="D1380" s="28"/>
      <c r="E1380" s="28"/>
      <c r="F1380" s="28"/>
      <c r="G1380" s="10"/>
      <c r="H1380" s="15"/>
      <c r="I1380" s="10">
        <f t="shared" si="294"/>
        <v>0</v>
      </c>
    </row>
    <row r="1381" spans="1:11">
      <c r="A1381" t="s">
        <v>26</v>
      </c>
      <c r="B1381" s="11"/>
      <c r="C1381" s="12"/>
      <c r="D1381" s="28"/>
      <c r="E1381" s="28"/>
      <c r="F1381" s="28"/>
      <c r="G1381" s="33">
        <v>0.1</v>
      </c>
      <c r="H1381" s="15">
        <f>SUM(I1378:I1380)</f>
        <v>1093.98</v>
      </c>
      <c r="I1381" s="10">
        <f t="shared" si="294"/>
        <v>109.39800000000001</v>
      </c>
    </row>
    <row r="1382" spans="1:11">
      <c r="B1382" s="11" t="s">
        <v>27</v>
      </c>
      <c r="C1382" s="12"/>
      <c r="D1382" s="28"/>
      <c r="E1382" s="28"/>
      <c r="F1382" s="28"/>
      <c r="G1382" s="10">
        <v>2</v>
      </c>
      <c r="H1382" s="15">
        <v>15</v>
      </c>
      <c r="I1382" s="10">
        <f t="shared" si="294"/>
        <v>30</v>
      </c>
    </row>
    <row r="1383" spans="1:11">
      <c r="B1383" s="11" t="s">
        <v>13</v>
      </c>
      <c r="C1383" s="12" t="s">
        <v>14</v>
      </c>
      <c r="D1383" s="28" t="s">
        <v>29</v>
      </c>
      <c r="E1383" s="28"/>
      <c r="F1383" s="28">
        <f>SUM(G1369:G1371)</f>
        <v>12.36</v>
      </c>
      <c r="G1383" s="34">
        <f>SUM(F1383)/20</f>
        <v>0.61799999999999999</v>
      </c>
      <c r="H1383" s="23"/>
      <c r="I1383" s="10">
        <f t="shared" si="294"/>
        <v>0</v>
      </c>
    </row>
    <row r="1384" spans="1:11">
      <c r="B1384" s="11" t="s">
        <v>13</v>
      </c>
      <c r="C1384" s="12" t="s">
        <v>14</v>
      </c>
      <c r="D1384" s="28" t="s">
        <v>30</v>
      </c>
      <c r="E1384" s="28"/>
      <c r="F1384" s="28">
        <f>SUM(G1372:G1374)</f>
        <v>0</v>
      </c>
      <c r="G1384" s="34">
        <f>SUM(F1384)/10</f>
        <v>0</v>
      </c>
      <c r="H1384" s="23"/>
      <c r="I1384" s="10">
        <f t="shared" si="294"/>
        <v>0</v>
      </c>
    </row>
    <row r="1385" spans="1:11">
      <c r="B1385" s="11" t="s">
        <v>13</v>
      </c>
      <c r="C1385" s="12" t="s">
        <v>14</v>
      </c>
      <c r="D1385" s="28" t="s">
        <v>60</v>
      </c>
      <c r="E1385" s="28"/>
      <c r="F1385" s="72">
        <v>12</v>
      </c>
      <c r="G1385" s="34">
        <f>SUM(F1385)*0.25</f>
        <v>3</v>
      </c>
      <c r="H1385" s="23"/>
      <c r="I1385" s="10">
        <f t="shared" si="294"/>
        <v>0</v>
      </c>
    </row>
    <row r="1386" spans="1:11">
      <c r="B1386" s="11" t="s">
        <v>13</v>
      </c>
      <c r="C1386" s="12" t="s">
        <v>14</v>
      </c>
      <c r="D1386" s="28" t="s">
        <v>247</v>
      </c>
      <c r="E1386" s="28"/>
      <c r="F1386" s="28"/>
      <c r="G1386" s="34">
        <f>SUM(G1383)</f>
        <v>0.61799999999999999</v>
      </c>
      <c r="H1386" s="23"/>
      <c r="I1386" s="10">
        <f t="shared" si="294"/>
        <v>0</v>
      </c>
    </row>
    <row r="1387" spans="1:11">
      <c r="B1387" s="11" t="s">
        <v>13</v>
      </c>
      <c r="C1387" s="12" t="s">
        <v>15</v>
      </c>
      <c r="D1387" s="28" t="s">
        <v>1251</v>
      </c>
      <c r="E1387" s="28"/>
      <c r="F1387" s="28">
        <v>8</v>
      </c>
      <c r="G1387" s="34">
        <v>8</v>
      </c>
      <c r="H1387" s="23"/>
      <c r="I1387" s="10">
        <f t="shared" si="294"/>
        <v>0</v>
      </c>
    </row>
    <row r="1388" spans="1:11">
      <c r="B1388" s="11" t="s">
        <v>13</v>
      </c>
      <c r="C1388" s="12" t="s">
        <v>15</v>
      </c>
      <c r="D1388" s="28" t="s">
        <v>1210</v>
      </c>
      <c r="E1388" s="28"/>
      <c r="F1388" s="28">
        <v>8</v>
      </c>
      <c r="G1388" s="34">
        <f>SUM(F1388)*2</f>
        <v>16</v>
      </c>
      <c r="H1388" s="23"/>
      <c r="I1388" s="10">
        <f t="shared" si="294"/>
        <v>0</v>
      </c>
    </row>
    <row r="1389" spans="1:11">
      <c r="B1389" s="11" t="s">
        <v>13</v>
      </c>
      <c r="C1389" s="12" t="s">
        <v>15</v>
      </c>
      <c r="D1389" s="28"/>
      <c r="E1389" s="28"/>
      <c r="F1389" s="28"/>
      <c r="G1389" s="34"/>
      <c r="H1389" s="23"/>
      <c r="I1389" s="10">
        <f t="shared" si="294"/>
        <v>0</v>
      </c>
    </row>
    <row r="1390" spans="1:11">
      <c r="B1390" s="11" t="s">
        <v>13</v>
      </c>
      <c r="C1390" s="12" t="s">
        <v>16</v>
      </c>
      <c r="D1390" s="28"/>
      <c r="E1390" s="28"/>
      <c r="F1390" s="28"/>
      <c r="G1390" s="34">
        <v>4</v>
      </c>
      <c r="H1390" s="23"/>
      <c r="I1390" s="10">
        <f t="shared" si="294"/>
        <v>0</v>
      </c>
    </row>
    <row r="1391" spans="1:11">
      <c r="B1391" s="11" t="s">
        <v>13</v>
      </c>
      <c r="C1391" s="12" t="s">
        <v>16</v>
      </c>
      <c r="D1391" s="28"/>
      <c r="E1391" s="28"/>
      <c r="F1391" s="28"/>
      <c r="G1391" s="34"/>
      <c r="H1391" s="23"/>
      <c r="I1391" s="10">
        <f t="shared" si="294"/>
        <v>0</v>
      </c>
    </row>
    <row r="1392" spans="1:11">
      <c r="B1392" s="11" t="s">
        <v>21</v>
      </c>
      <c r="C1392" s="12" t="s">
        <v>14</v>
      </c>
      <c r="D1392" s="28"/>
      <c r="E1392" s="28"/>
      <c r="F1392" s="28"/>
      <c r="G1392" s="22">
        <f>SUM(G1383:G1386)</f>
        <v>4.2359999999999998</v>
      </c>
      <c r="H1392" s="15">
        <v>37.42</v>
      </c>
      <c r="I1392" s="10">
        <f t="shared" si="294"/>
        <v>158.51112000000001</v>
      </c>
      <c r="K1392" s="5">
        <f>SUM(G1392)*I1367</f>
        <v>4.2359999999999998</v>
      </c>
    </row>
    <row r="1393" spans="1:13">
      <c r="B1393" s="11" t="s">
        <v>21</v>
      </c>
      <c r="C1393" s="12" t="s">
        <v>15</v>
      </c>
      <c r="D1393" s="28"/>
      <c r="E1393" s="28"/>
      <c r="F1393" s="28"/>
      <c r="G1393" s="22">
        <f>SUM(G1387:G1389)</f>
        <v>24</v>
      </c>
      <c r="H1393" s="15">
        <v>37.42</v>
      </c>
      <c r="I1393" s="10">
        <f t="shared" si="294"/>
        <v>898.08</v>
      </c>
      <c r="L1393" s="5">
        <f>SUM(G1393)*I1367</f>
        <v>24</v>
      </c>
    </row>
    <row r="1394" spans="1:13">
      <c r="B1394" s="11" t="s">
        <v>21</v>
      </c>
      <c r="C1394" s="12" t="s">
        <v>16</v>
      </c>
      <c r="D1394" s="28"/>
      <c r="E1394" s="28"/>
      <c r="F1394" s="28"/>
      <c r="G1394" s="22">
        <f>SUM(G1390:G1391)</f>
        <v>4</v>
      </c>
      <c r="H1394" s="15">
        <v>37.42</v>
      </c>
      <c r="I1394" s="10">
        <f t="shared" si="294"/>
        <v>149.68</v>
      </c>
      <c r="M1394" s="5">
        <f>SUM(G1394)*I1367</f>
        <v>4</v>
      </c>
    </row>
    <row r="1395" spans="1:13">
      <c r="B1395" s="11" t="s">
        <v>13</v>
      </c>
      <c r="C1395" s="12" t="s">
        <v>17</v>
      </c>
      <c r="D1395" s="28"/>
      <c r="E1395" s="28"/>
      <c r="F1395" s="28"/>
      <c r="G1395" s="34">
        <v>2</v>
      </c>
      <c r="H1395" s="15">
        <v>37.42</v>
      </c>
      <c r="I1395" s="10">
        <f t="shared" si="294"/>
        <v>74.84</v>
      </c>
      <c r="L1395" s="5">
        <f>SUM(G1395)*I1367</f>
        <v>2</v>
      </c>
    </row>
    <row r="1396" spans="1:13">
      <c r="B1396" s="11" t="s">
        <v>12</v>
      </c>
      <c r="C1396" s="12"/>
      <c r="D1396" s="28"/>
      <c r="E1396" s="28"/>
      <c r="F1396" s="28"/>
      <c r="G1396" s="10"/>
      <c r="H1396" s="15">
        <v>37.42</v>
      </c>
      <c r="I1396" s="10">
        <f t="shared" si="294"/>
        <v>0</v>
      </c>
    </row>
    <row r="1397" spans="1:13">
      <c r="B1397" s="11" t="s">
        <v>11</v>
      </c>
      <c r="C1397" s="12"/>
      <c r="D1397" s="28"/>
      <c r="E1397" s="28"/>
      <c r="F1397" s="28"/>
      <c r="G1397" s="10">
        <v>1</v>
      </c>
      <c r="H1397" s="15">
        <f>SUM(I1369:I1396)*0.01</f>
        <v>26.114841199999997</v>
      </c>
      <c r="I1397" s="10">
        <f>SUM(G1397*H1397)</f>
        <v>26.114841199999997</v>
      </c>
    </row>
    <row r="1398" spans="1:13" s="2" customFormat="1">
      <c r="B1398" s="8" t="s">
        <v>10</v>
      </c>
      <c r="D1398" s="27"/>
      <c r="E1398" s="27"/>
      <c r="F1398" s="27"/>
      <c r="G1398" s="6">
        <f>SUM(G1392:G1395)</f>
        <v>34.236000000000004</v>
      </c>
      <c r="H1398" s="14"/>
      <c r="I1398" s="6">
        <f>SUM(I1369:I1397)</f>
        <v>2637.5989611999994</v>
      </c>
      <c r="J1398" s="6">
        <f>SUM(I1398)*I1367</f>
        <v>2637.5989611999994</v>
      </c>
      <c r="K1398" s="6">
        <f>SUM(K1392:K1397)</f>
        <v>4.2359999999999998</v>
      </c>
      <c r="L1398" s="6">
        <f t="shared" ref="L1398" si="295">SUM(L1392:L1397)</f>
        <v>26</v>
      </c>
      <c r="M1398" s="6">
        <f t="shared" ref="M1398" si="296">SUM(M1392:M1397)</f>
        <v>4</v>
      </c>
    </row>
    <row r="1399" spans="1:13" ht="15.6">
      <c r="A1399" s="3" t="s">
        <v>9</v>
      </c>
      <c r="B1399" s="70" t="str">
        <f>'JMS SHEDULE OF WORKS'!D45</f>
        <v>FF-16 Male vanity unit</v>
      </c>
      <c r="D1399" s="26">
        <v>0.8</v>
      </c>
      <c r="E1399" s="26">
        <v>0.5</v>
      </c>
      <c r="F1399" s="71" t="str">
        <f>'JMS SHEDULE OF WORKS'!J45</f>
        <v>WC-11</v>
      </c>
      <c r="H1399" s="13" t="s">
        <v>22</v>
      </c>
      <c r="I1399" s="24">
        <f>'JMS SHEDULE OF WORKS'!G45</f>
        <v>1</v>
      </c>
    </row>
    <row r="1400" spans="1:13" s="2" customFormat="1">
      <c r="A1400" s="69" t="str">
        <f>'JMS SHEDULE OF WORKS'!A45</f>
        <v>6881/43</v>
      </c>
      <c r="B1400" s="8" t="s">
        <v>3</v>
      </c>
      <c r="C1400" s="2" t="s">
        <v>4</v>
      </c>
      <c r="D1400" s="27" t="s">
        <v>5</v>
      </c>
      <c r="E1400" s="27" t="s">
        <v>5</v>
      </c>
      <c r="F1400" s="27" t="s">
        <v>23</v>
      </c>
      <c r="G1400" s="6" t="s">
        <v>6</v>
      </c>
      <c r="H1400" s="14" t="s">
        <v>7</v>
      </c>
      <c r="I1400" s="6" t="s">
        <v>8</v>
      </c>
      <c r="J1400" s="6"/>
      <c r="K1400" s="6" t="s">
        <v>18</v>
      </c>
      <c r="L1400" s="6" t="s">
        <v>19</v>
      </c>
      <c r="M1400" s="6" t="s">
        <v>20</v>
      </c>
    </row>
    <row r="1401" spans="1:13">
      <c r="A1401" s="30" t="s">
        <v>24</v>
      </c>
      <c r="B1401" s="11" t="s">
        <v>1250</v>
      </c>
      <c r="C1401" s="12" t="s">
        <v>1213</v>
      </c>
      <c r="D1401" s="28">
        <v>0.05</v>
      </c>
      <c r="E1401" s="28">
        <v>0.05</v>
      </c>
      <c r="F1401" s="28">
        <f t="shared" ref="F1401:F1402" si="297">SUM(D1401*E1401)</f>
        <v>2.5000000000000005E-3</v>
      </c>
      <c r="G1401" s="10">
        <f>SUM(D1399)*4</f>
        <v>3.2</v>
      </c>
      <c r="H1401" s="15">
        <v>550</v>
      </c>
      <c r="I1401" s="10">
        <f t="shared" ref="I1401:I1402" si="298">SUM(F1401*G1401)*H1401</f>
        <v>4.4000000000000012</v>
      </c>
    </row>
    <row r="1402" spans="1:13">
      <c r="A1402" s="30" t="s">
        <v>24</v>
      </c>
      <c r="B1402" s="11" t="s">
        <v>1250</v>
      </c>
      <c r="C1402" s="12" t="s">
        <v>1213</v>
      </c>
      <c r="D1402" s="28">
        <v>0.05</v>
      </c>
      <c r="E1402" s="28">
        <v>0.05</v>
      </c>
      <c r="F1402" s="28">
        <f t="shared" si="297"/>
        <v>2.5000000000000005E-3</v>
      </c>
      <c r="G1402" s="10">
        <f>SUM(E1399)*8</f>
        <v>4</v>
      </c>
      <c r="H1402" s="15">
        <v>550</v>
      </c>
      <c r="I1402" s="10">
        <f t="shared" si="298"/>
        <v>5.5000000000000009</v>
      </c>
    </row>
    <row r="1403" spans="1:13">
      <c r="A1403" s="30" t="s">
        <v>24</v>
      </c>
      <c r="B1403" s="11"/>
      <c r="C1403" s="12"/>
      <c r="D1403" s="28"/>
      <c r="E1403" s="28"/>
      <c r="F1403" s="28">
        <f t="shared" ref="F1403:F1406" si="299">SUM(D1403*E1403)</f>
        <v>0</v>
      </c>
      <c r="G1403" s="10"/>
      <c r="H1403" s="15"/>
      <c r="I1403" s="10">
        <f t="shared" ref="I1403:I1406" si="300">SUM(F1403*G1403)*H1403</f>
        <v>0</v>
      </c>
    </row>
    <row r="1404" spans="1:13">
      <c r="A1404" s="31" t="s">
        <v>25</v>
      </c>
      <c r="B1404" s="11"/>
      <c r="C1404" s="12"/>
      <c r="D1404" s="28"/>
      <c r="E1404" s="28"/>
      <c r="F1404" s="28">
        <f t="shared" si="299"/>
        <v>0</v>
      </c>
      <c r="G1404" s="10"/>
      <c r="H1404" s="15"/>
      <c r="I1404" s="10">
        <f t="shared" si="300"/>
        <v>0</v>
      </c>
    </row>
    <row r="1405" spans="1:13">
      <c r="A1405" s="31" t="s">
        <v>25</v>
      </c>
      <c r="B1405" s="11"/>
      <c r="C1405" s="12"/>
      <c r="D1405" s="28"/>
      <c r="E1405" s="28"/>
      <c r="F1405" s="28">
        <f t="shared" si="299"/>
        <v>0</v>
      </c>
      <c r="G1405" s="10"/>
      <c r="H1405" s="15"/>
      <c r="I1405" s="10">
        <f t="shared" si="300"/>
        <v>0</v>
      </c>
    </row>
    <row r="1406" spans="1:13">
      <c r="A1406" s="31" t="s">
        <v>25</v>
      </c>
      <c r="B1406" s="11"/>
      <c r="C1406" s="12"/>
      <c r="D1406" s="28"/>
      <c r="E1406" s="28"/>
      <c r="F1406" s="28">
        <f t="shared" si="299"/>
        <v>0</v>
      </c>
      <c r="G1406" s="10"/>
      <c r="H1406" s="15"/>
      <c r="I1406" s="10">
        <f t="shared" si="300"/>
        <v>0</v>
      </c>
    </row>
    <row r="1407" spans="1:13">
      <c r="A1407" s="31" t="s">
        <v>39</v>
      </c>
      <c r="B1407" s="11" t="s">
        <v>1249</v>
      </c>
      <c r="C1407" s="12"/>
      <c r="D1407" s="28"/>
      <c r="E1407" s="28"/>
      <c r="F1407" s="28"/>
      <c r="G1407" s="10">
        <v>1</v>
      </c>
      <c r="H1407" s="15">
        <v>40</v>
      </c>
      <c r="I1407" s="10">
        <f t="shared" ref="I1407" si="301">SUM(G1407*H1407)</f>
        <v>40</v>
      </c>
    </row>
    <row r="1408" spans="1:13">
      <c r="A1408" s="31" t="s">
        <v>39</v>
      </c>
      <c r="B1408" s="11"/>
      <c r="C1408" s="12"/>
      <c r="D1408" s="28"/>
      <c r="E1408" s="28"/>
      <c r="F1408" s="28"/>
      <c r="G1408" s="10"/>
      <c r="H1408" s="15"/>
      <c r="I1408" s="10">
        <f t="shared" ref="I1408:I1409" si="302">SUM(G1408*H1408)</f>
        <v>0</v>
      </c>
    </row>
    <row r="1409" spans="1:11">
      <c r="A1409" s="31" t="s">
        <v>39</v>
      </c>
      <c r="B1409" s="11"/>
      <c r="C1409" s="12"/>
      <c r="D1409" s="28"/>
      <c r="E1409" s="28"/>
      <c r="F1409" s="28"/>
      <c r="G1409" s="10"/>
      <c r="H1409" s="15"/>
      <c r="I1409" s="10">
        <f t="shared" si="302"/>
        <v>0</v>
      </c>
    </row>
    <row r="1410" spans="1:11">
      <c r="A1410" s="32" t="s">
        <v>28</v>
      </c>
      <c r="B1410" s="11" t="s">
        <v>1192</v>
      </c>
      <c r="C1410" s="12"/>
      <c r="D1410" s="28"/>
      <c r="E1410" s="28"/>
      <c r="F1410" s="28"/>
      <c r="G1410" s="10">
        <v>1</v>
      </c>
      <c r="H1410" s="15">
        <f>SUM(VENEER!U18)</f>
        <v>446.34999999999997</v>
      </c>
      <c r="I1410" s="10">
        <f t="shared" ref="I1410:I1411" si="303">SUM(G1410*H1410)</f>
        <v>446.34999999999997</v>
      </c>
      <c r="J1410" s="10" t="s">
        <v>1247</v>
      </c>
    </row>
    <row r="1411" spans="1:11">
      <c r="A1411" s="32" t="s">
        <v>28</v>
      </c>
      <c r="B1411" s="11" t="s">
        <v>1186</v>
      </c>
      <c r="C1411" s="12"/>
      <c r="D1411" s="28"/>
      <c r="E1411" s="28"/>
      <c r="F1411" s="28"/>
      <c r="G1411" s="10">
        <v>1</v>
      </c>
      <c r="H1411" s="15">
        <v>105</v>
      </c>
      <c r="I1411" s="10">
        <f t="shared" si="303"/>
        <v>105</v>
      </c>
      <c r="J1411" s="10" t="s">
        <v>1248</v>
      </c>
    </row>
    <row r="1412" spans="1:11">
      <c r="A1412" s="32" t="s">
        <v>28</v>
      </c>
      <c r="B1412" s="11"/>
      <c r="C1412" s="12"/>
      <c r="D1412" s="28"/>
      <c r="E1412" s="28"/>
      <c r="F1412" s="28"/>
      <c r="G1412" s="10"/>
      <c r="H1412" s="15"/>
      <c r="I1412" s="10">
        <f t="shared" ref="I1412:I1428" si="304">SUM(G1412*H1412)</f>
        <v>0</v>
      </c>
    </row>
    <row r="1413" spans="1:11">
      <c r="A1413" t="s">
        <v>26</v>
      </c>
      <c r="B1413" s="11"/>
      <c r="C1413" s="12"/>
      <c r="D1413" s="28"/>
      <c r="E1413" s="28"/>
      <c r="F1413" s="28"/>
      <c r="G1413" s="33">
        <v>0.1</v>
      </c>
      <c r="H1413" s="15">
        <f>SUM(I1410:I1412)</f>
        <v>551.34999999999991</v>
      </c>
      <c r="I1413" s="10">
        <f t="shared" si="304"/>
        <v>55.134999999999991</v>
      </c>
    </row>
    <row r="1414" spans="1:11">
      <c r="B1414" s="11" t="s">
        <v>27</v>
      </c>
      <c r="C1414" s="12"/>
      <c r="D1414" s="28"/>
      <c r="E1414" s="28"/>
      <c r="F1414" s="28"/>
      <c r="G1414" s="10">
        <v>1</v>
      </c>
      <c r="H1414" s="15">
        <v>15</v>
      </c>
      <c r="I1414" s="10">
        <f t="shared" si="304"/>
        <v>15</v>
      </c>
    </row>
    <row r="1415" spans="1:11">
      <c r="B1415" s="11" t="s">
        <v>13</v>
      </c>
      <c r="C1415" s="12" t="s">
        <v>14</v>
      </c>
      <c r="D1415" s="28" t="s">
        <v>29</v>
      </c>
      <c r="E1415" s="28"/>
      <c r="F1415" s="28">
        <f>SUM(G1401:G1403)</f>
        <v>7.2</v>
      </c>
      <c r="G1415" s="34">
        <f>SUM(F1415)/20</f>
        <v>0.36</v>
      </c>
      <c r="H1415" s="23"/>
      <c r="I1415" s="10">
        <f t="shared" si="304"/>
        <v>0</v>
      </c>
    </row>
    <row r="1416" spans="1:11">
      <c r="B1416" s="11" t="s">
        <v>13</v>
      </c>
      <c r="C1416" s="12" t="s">
        <v>14</v>
      </c>
      <c r="D1416" s="28" t="s">
        <v>30</v>
      </c>
      <c r="E1416" s="28"/>
      <c r="F1416" s="28">
        <f>SUM(G1404:G1406)</f>
        <v>0</v>
      </c>
      <c r="G1416" s="34">
        <f>SUM(F1416)/10</f>
        <v>0</v>
      </c>
      <c r="H1416" s="23"/>
      <c r="I1416" s="10">
        <f t="shared" si="304"/>
        <v>0</v>
      </c>
    </row>
    <row r="1417" spans="1:11">
      <c r="B1417" s="11" t="s">
        <v>13</v>
      </c>
      <c r="C1417" s="12" t="s">
        <v>14</v>
      </c>
      <c r="D1417" s="28" t="s">
        <v>60</v>
      </c>
      <c r="E1417" s="28"/>
      <c r="F1417" s="72">
        <v>8</v>
      </c>
      <c r="G1417" s="34">
        <f>SUM(F1417)*0.25</f>
        <v>2</v>
      </c>
      <c r="H1417" s="23"/>
      <c r="I1417" s="10">
        <f t="shared" si="304"/>
        <v>0</v>
      </c>
    </row>
    <row r="1418" spans="1:11">
      <c r="B1418" s="11" t="s">
        <v>13</v>
      </c>
      <c r="C1418" s="12" t="s">
        <v>14</v>
      </c>
      <c r="D1418" s="28" t="s">
        <v>247</v>
      </c>
      <c r="E1418" s="28"/>
      <c r="F1418" s="28"/>
      <c r="G1418" s="34">
        <f>SUM(G1415)</f>
        <v>0.36</v>
      </c>
      <c r="H1418" s="23"/>
      <c r="I1418" s="10">
        <f t="shared" si="304"/>
        <v>0</v>
      </c>
    </row>
    <row r="1419" spans="1:11">
      <c r="B1419" s="11" t="s">
        <v>13</v>
      </c>
      <c r="C1419" s="12" t="s">
        <v>15</v>
      </c>
      <c r="D1419" s="28" t="s">
        <v>1251</v>
      </c>
      <c r="E1419" s="28"/>
      <c r="F1419" s="28">
        <v>8</v>
      </c>
      <c r="G1419" s="34">
        <v>8</v>
      </c>
      <c r="H1419" s="23"/>
      <c r="I1419" s="10">
        <f t="shared" si="304"/>
        <v>0</v>
      </c>
    </row>
    <row r="1420" spans="1:11">
      <c r="B1420" s="11" t="s">
        <v>13</v>
      </c>
      <c r="C1420" s="12" t="s">
        <v>15</v>
      </c>
      <c r="D1420" s="28" t="s">
        <v>1210</v>
      </c>
      <c r="E1420" s="28"/>
      <c r="F1420" s="28">
        <v>8</v>
      </c>
      <c r="G1420" s="34">
        <f>SUM(F1420)*1</f>
        <v>8</v>
      </c>
      <c r="H1420" s="23"/>
      <c r="I1420" s="10">
        <f t="shared" si="304"/>
        <v>0</v>
      </c>
    </row>
    <row r="1421" spans="1:11">
      <c r="B1421" s="11" t="s">
        <v>13</v>
      </c>
      <c r="C1421" s="12" t="s">
        <v>15</v>
      </c>
      <c r="D1421" s="28"/>
      <c r="E1421" s="28"/>
      <c r="F1421" s="28"/>
      <c r="G1421" s="34"/>
      <c r="H1421" s="23"/>
      <c r="I1421" s="10">
        <f t="shared" si="304"/>
        <v>0</v>
      </c>
    </row>
    <row r="1422" spans="1:11">
      <c r="B1422" s="11" t="s">
        <v>13</v>
      </c>
      <c r="C1422" s="12" t="s">
        <v>16</v>
      </c>
      <c r="D1422" s="28"/>
      <c r="E1422" s="28"/>
      <c r="F1422" s="28"/>
      <c r="G1422" s="34">
        <v>2</v>
      </c>
      <c r="H1422" s="23"/>
      <c r="I1422" s="10">
        <f t="shared" si="304"/>
        <v>0</v>
      </c>
    </row>
    <row r="1423" spans="1:11">
      <c r="B1423" s="11" t="s">
        <v>13</v>
      </c>
      <c r="C1423" s="12" t="s">
        <v>16</v>
      </c>
      <c r="D1423" s="28"/>
      <c r="E1423" s="28"/>
      <c r="F1423" s="28"/>
      <c r="G1423" s="34"/>
      <c r="H1423" s="23"/>
      <c r="I1423" s="10">
        <f t="shared" si="304"/>
        <v>0</v>
      </c>
    </row>
    <row r="1424" spans="1:11">
      <c r="B1424" s="11" t="s">
        <v>21</v>
      </c>
      <c r="C1424" s="12" t="s">
        <v>14</v>
      </c>
      <c r="D1424" s="28"/>
      <c r="E1424" s="28"/>
      <c r="F1424" s="28"/>
      <c r="G1424" s="22">
        <f>SUM(G1415:G1418)</f>
        <v>2.7199999999999998</v>
      </c>
      <c r="H1424" s="15">
        <v>37.42</v>
      </c>
      <c r="I1424" s="10">
        <f t="shared" si="304"/>
        <v>101.7824</v>
      </c>
      <c r="K1424" s="5">
        <f>SUM(G1424)*I1399</f>
        <v>2.7199999999999998</v>
      </c>
    </row>
    <row r="1425" spans="1:13">
      <c r="B1425" s="11" t="s">
        <v>21</v>
      </c>
      <c r="C1425" s="12" t="s">
        <v>15</v>
      </c>
      <c r="D1425" s="28"/>
      <c r="E1425" s="28"/>
      <c r="F1425" s="28"/>
      <c r="G1425" s="22">
        <f>SUM(G1419:G1421)</f>
        <v>16</v>
      </c>
      <c r="H1425" s="15">
        <v>37.42</v>
      </c>
      <c r="I1425" s="10">
        <f t="shared" si="304"/>
        <v>598.72</v>
      </c>
      <c r="L1425" s="5">
        <f>SUM(G1425)*I1399</f>
        <v>16</v>
      </c>
    </row>
    <row r="1426" spans="1:13">
      <c r="B1426" s="11" t="s">
        <v>21</v>
      </c>
      <c r="C1426" s="12" t="s">
        <v>16</v>
      </c>
      <c r="D1426" s="28"/>
      <c r="E1426" s="28"/>
      <c r="F1426" s="28"/>
      <c r="G1426" s="22">
        <f>SUM(G1422:G1423)</f>
        <v>2</v>
      </c>
      <c r="H1426" s="15">
        <v>37.42</v>
      </c>
      <c r="I1426" s="10">
        <f t="shared" si="304"/>
        <v>74.84</v>
      </c>
      <c r="M1426" s="5">
        <f>SUM(G1426)*I1399</f>
        <v>2</v>
      </c>
    </row>
    <row r="1427" spans="1:13">
      <c r="B1427" s="11" t="s">
        <v>13</v>
      </c>
      <c r="C1427" s="12" t="s">
        <v>17</v>
      </c>
      <c r="D1427" s="28"/>
      <c r="E1427" s="28"/>
      <c r="F1427" s="28"/>
      <c r="G1427" s="34">
        <v>1</v>
      </c>
      <c r="H1427" s="15">
        <v>37.42</v>
      </c>
      <c r="I1427" s="10">
        <f t="shared" si="304"/>
        <v>37.42</v>
      </c>
      <c r="L1427" s="5">
        <f>SUM(G1427)*I1399</f>
        <v>1</v>
      </c>
    </row>
    <row r="1428" spans="1:13">
      <c r="B1428" s="11" t="s">
        <v>12</v>
      </c>
      <c r="C1428" s="12"/>
      <c r="D1428" s="28"/>
      <c r="E1428" s="28"/>
      <c r="F1428" s="28"/>
      <c r="G1428" s="10"/>
      <c r="H1428" s="15">
        <v>37.42</v>
      </c>
      <c r="I1428" s="10">
        <f t="shared" si="304"/>
        <v>0</v>
      </c>
    </row>
    <row r="1429" spans="1:13">
      <c r="B1429" s="11" t="s">
        <v>11</v>
      </c>
      <c r="C1429" s="12"/>
      <c r="D1429" s="28"/>
      <c r="E1429" s="28"/>
      <c r="F1429" s="28"/>
      <c r="G1429" s="10">
        <v>1</v>
      </c>
      <c r="H1429" s="15">
        <f>SUM(I1401:I1428)*0.01</f>
        <v>14.841474000000002</v>
      </c>
      <c r="I1429" s="10">
        <f>SUM(G1429*H1429)</f>
        <v>14.841474000000002</v>
      </c>
    </row>
    <row r="1430" spans="1:13" s="2" customFormat="1">
      <c r="B1430" s="8" t="s">
        <v>10</v>
      </c>
      <c r="D1430" s="27"/>
      <c r="E1430" s="27"/>
      <c r="F1430" s="27"/>
      <c r="G1430" s="6">
        <f>SUM(G1424:G1427)</f>
        <v>21.72</v>
      </c>
      <c r="H1430" s="14"/>
      <c r="I1430" s="6">
        <f>SUM(I1401:I1429)</f>
        <v>1498.9888740000001</v>
      </c>
      <c r="J1430" s="6">
        <f>SUM(I1430)*I1399</f>
        <v>1498.9888740000001</v>
      </c>
      <c r="K1430" s="6">
        <f>SUM(K1424:K1429)</f>
        <v>2.7199999999999998</v>
      </c>
      <c r="L1430" s="6">
        <f t="shared" ref="L1430" si="305">SUM(L1424:L1429)</f>
        <v>17</v>
      </c>
      <c r="M1430" s="6">
        <f t="shared" ref="M1430" si="306">SUM(M1424:M1429)</f>
        <v>2</v>
      </c>
    </row>
    <row r="1431" spans="1:13" ht="15.6">
      <c r="A1431" s="3" t="s">
        <v>9</v>
      </c>
      <c r="B1431" s="70" t="str">
        <f>'JMS SHEDULE OF WORKS'!D46</f>
        <v>FF-16 Female vanity unit</v>
      </c>
      <c r="D1431" s="26">
        <v>3</v>
      </c>
      <c r="E1431" s="26">
        <v>0.5</v>
      </c>
      <c r="F1431" s="71" t="str">
        <f>'JMS SHEDULE OF WORKS'!J46</f>
        <v>WC-12</v>
      </c>
      <c r="H1431" s="13" t="s">
        <v>22</v>
      </c>
      <c r="I1431" s="24">
        <f>'JMS SHEDULE OF WORKS'!G46</f>
        <v>1</v>
      </c>
    </row>
    <row r="1432" spans="1:13" s="2" customFormat="1">
      <c r="A1432" s="69" t="str">
        <f>'JMS SHEDULE OF WORKS'!A46</f>
        <v>6881/44</v>
      </c>
      <c r="B1432" s="8" t="s">
        <v>3</v>
      </c>
      <c r="C1432" s="2" t="s">
        <v>4</v>
      </c>
      <c r="D1432" s="27" t="s">
        <v>5</v>
      </c>
      <c r="E1432" s="27" t="s">
        <v>5</v>
      </c>
      <c r="F1432" s="27" t="s">
        <v>23</v>
      </c>
      <c r="G1432" s="6" t="s">
        <v>6</v>
      </c>
      <c r="H1432" s="14" t="s">
        <v>7</v>
      </c>
      <c r="I1432" s="6" t="s">
        <v>8</v>
      </c>
      <c r="J1432" s="6"/>
      <c r="K1432" s="6" t="s">
        <v>18</v>
      </c>
      <c r="L1432" s="6" t="s">
        <v>19</v>
      </c>
      <c r="M1432" s="6" t="s">
        <v>20</v>
      </c>
    </row>
    <row r="1433" spans="1:13">
      <c r="A1433" s="30" t="s">
        <v>24</v>
      </c>
      <c r="B1433" s="11" t="s">
        <v>1250</v>
      </c>
      <c r="C1433" s="12" t="s">
        <v>1213</v>
      </c>
      <c r="D1433" s="28">
        <v>0.05</v>
      </c>
      <c r="E1433" s="28">
        <v>0.05</v>
      </c>
      <c r="F1433" s="28">
        <f t="shared" ref="F1433:F1434" si="307">SUM(D1433*E1433)</f>
        <v>2.5000000000000005E-3</v>
      </c>
      <c r="G1433" s="10">
        <f>SUM(D1431)*4</f>
        <v>12</v>
      </c>
      <c r="H1433" s="15">
        <v>550</v>
      </c>
      <c r="I1433" s="10">
        <f t="shared" ref="I1433:I1434" si="308">SUM(F1433*G1433)*H1433</f>
        <v>16.500000000000004</v>
      </c>
    </row>
    <row r="1434" spans="1:13">
      <c r="A1434" s="30" t="s">
        <v>24</v>
      </c>
      <c r="B1434" s="11" t="s">
        <v>1250</v>
      </c>
      <c r="C1434" s="12" t="s">
        <v>1213</v>
      </c>
      <c r="D1434" s="28">
        <v>0.05</v>
      </c>
      <c r="E1434" s="28">
        <v>0.05</v>
      </c>
      <c r="F1434" s="28">
        <f t="shared" si="307"/>
        <v>2.5000000000000005E-3</v>
      </c>
      <c r="G1434" s="10">
        <f>SUM(E1431)*24</f>
        <v>12</v>
      </c>
      <c r="H1434" s="15">
        <v>550</v>
      </c>
      <c r="I1434" s="10">
        <f t="shared" si="308"/>
        <v>16.500000000000004</v>
      </c>
    </row>
    <row r="1435" spans="1:13">
      <c r="A1435" s="30" t="s">
        <v>24</v>
      </c>
      <c r="B1435" s="11"/>
      <c r="C1435" s="12"/>
      <c r="D1435" s="28"/>
      <c r="E1435" s="28"/>
      <c r="F1435" s="28">
        <f t="shared" ref="F1435:F1438" si="309">SUM(D1435*E1435)</f>
        <v>0</v>
      </c>
      <c r="G1435" s="10"/>
      <c r="H1435" s="15"/>
      <c r="I1435" s="10">
        <f t="shared" ref="I1435:I1438" si="310">SUM(F1435*G1435)*H1435</f>
        <v>0</v>
      </c>
    </row>
    <row r="1436" spans="1:13">
      <c r="A1436" s="31" t="s">
        <v>25</v>
      </c>
      <c r="B1436" s="11"/>
      <c r="C1436" s="12"/>
      <c r="D1436" s="28"/>
      <c r="E1436" s="28"/>
      <c r="F1436" s="28">
        <f t="shared" si="309"/>
        <v>0</v>
      </c>
      <c r="G1436" s="10"/>
      <c r="H1436" s="15"/>
      <c r="I1436" s="10">
        <f t="shared" si="310"/>
        <v>0</v>
      </c>
    </row>
    <row r="1437" spans="1:13">
      <c r="A1437" s="31" t="s">
        <v>25</v>
      </c>
      <c r="B1437" s="11"/>
      <c r="C1437" s="12"/>
      <c r="D1437" s="28"/>
      <c r="E1437" s="28"/>
      <c r="F1437" s="28">
        <f t="shared" si="309"/>
        <v>0</v>
      </c>
      <c r="G1437" s="10"/>
      <c r="H1437" s="15"/>
      <c r="I1437" s="10">
        <f t="shared" si="310"/>
        <v>0</v>
      </c>
    </row>
    <row r="1438" spans="1:13">
      <c r="A1438" s="31" t="s">
        <v>25</v>
      </c>
      <c r="B1438" s="11"/>
      <c r="C1438" s="12"/>
      <c r="D1438" s="28"/>
      <c r="E1438" s="28"/>
      <c r="F1438" s="28">
        <f t="shared" si="309"/>
        <v>0</v>
      </c>
      <c r="G1438" s="10"/>
      <c r="H1438" s="15"/>
      <c r="I1438" s="10">
        <f t="shared" si="310"/>
        <v>0</v>
      </c>
    </row>
    <row r="1439" spans="1:13">
      <c r="A1439" s="31" t="s">
        <v>39</v>
      </c>
      <c r="B1439" s="11" t="s">
        <v>1249</v>
      </c>
      <c r="C1439" s="12"/>
      <c r="D1439" s="28"/>
      <c r="E1439" s="28"/>
      <c r="F1439" s="28"/>
      <c r="G1439" s="10">
        <v>3</v>
      </c>
      <c r="H1439" s="15">
        <v>40</v>
      </c>
      <c r="I1439" s="10">
        <f t="shared" ref="I1439" si="311">SUM(G1439*H1439)</f>
        <v>120</v>
      </c>
    </row>
    <row r="1440" spans="1:13">
      <c r="A1440" s="31" t="s">
        <v>39</v>
      </c>
      <c r="B1440" s="11"/>
      <c r="C1440" s="12"/>
      <c r="D1440" s="28"/>
      <c r="E1440" s="28"/>
      <c r="F1440" s="28"/>
      <c r="G1440" s="10"/>
      <c r="H1440" s="15"/>
      <c r="I1440" s="10">
        <f t="shared" ref="I1440:I1441" si="312">SUM(G1440*H1440)</f>
        <v>0</v>
      </c>
    </row>
    <row r="1441" spans="1:11">
      <c r="A1441" s="31" t="s">
        <v>39</v>
      </c>
      <c r="B1441" s="11"/>
      <c r="C1441" s="12"/>
      <c r="D1441" s="28"/>
      <c r="E1441" s="28"/>
      <c r="F1441" s="28"/>
      <c r="G1441" s="10"/>
      <c r="H1441" s="15"/>
      <c r="I1441" s="10">
        <f t="shared" si="312"/>
        <v>0</v>
      </c>
    </row>
    <row r="1442" spans="1:11">
      <c r="A1442" s="32" t="s">
        <v>28</v>
      </c>
      <c r="B1442" s="11" t="s">
        <v>1192</v>
      </c>
      <c r="C1442" s="12"/>
      <c r="D1442" s="28"/>
      <c r="E1442" s="28"/>
      <c r="F1442" s="28"/>
      <c r="G1442" s="10">
        <v>1</v>
      </c>
      <c r="H1442" s="15">
        <f>SUM(VENEER!U24)</f>
        <v>1487.4699999999998</v>
      </c>
      <c r="I1442" s="10">
        <f t="shared" ref="I1442:I1443" si="313">SUM(G1442*H1442)</f>
        <v>1487.4699999999998</v>
      </c>
      <c r="J1442" s="10" t="s">
        <v>1247</v>
      </c>
    </row>
    <row r="1443" spans="1:11">
      <c r="A1443" s="32" t="s">
        <v>28</v>
      </c>
      <c r="B1443" s="11" t="s">
        <v>1186</v>
      </c>
      <c r="C1443" s="12"/>
      <c r="D1443" s="28"/>
      <c r="E1443" s="28"/>
      <c r="F1443" s="28"/>
      <c r="G1443" s="10">
        <v>3</v>
      </c>
      <c r="H1443" s="15">
        <v>105</v>
      </c>
      <c r="I1443" s="10">
        <f t="shared" si="313"/>
        <v>315</v>
      </c>
      <c r="J1443" s="10" t="s">
        <v>1248</v>
      </c>
    </row>
    <row r="1444" spans="1:11">
      <c r="A1444" s="32" t="s">
        <v>28</v>
      </c>
      <c r="B1444" s="11"/>
      <c r="C1444" s="12"/>
      <c r="D1444" s="28"/>
      <c r="E1444" s="28"/>
      <c r="F1444" s="28"/>
      <c r="G1444" s="10"/>
      <c r="H1444" s="15"/>
      <c r="I1444" s="10">
        <f t="shared" ref="I1444:I1460" si="314">SUM(G1444*H1444)</f>
        <v>0</v>
      </c>
    </row>
    <row r="1445" spans="1:11">
      <c r="A1445" t="s">
        <v>26</v>
      </c>
      <c r="B1445" s="11"/>
      <c r="C1445" s="12"/>
      <c r="D1445" s="28"/>
      <c r="E1445" s="28"/>
      <c r="F1445" s="28"/>
      <c r="G1445" s="33">
        <v>0.1</v>
      </c>
      <c r="H1445" s="15">
        <f>SUM(I1442:I1444)</f>
        <v>1802.4699999999998</v>
      </c>
      <c r="I1445" s="10">
        <f t="shared" si="314"/>
        <v>180.24699999999999</v>
      </c>
    </row>
    <row r="1446" spans="1:11">
      <c r="B1446" s="11" t="s">
        <v>27</v>
      </c>
      <c r="C1446" s="12"/>
      <c r="D1446" s="28"/>
      <c r="E1446" s="28"/>
      <c r="F1446" s="28"/>
      <c r="G1446" s="10">
        <v>3</v>
      </c>
      <c r="H1446" s="15">
        <v>15</v>
      </c>
      <c r="I1446" s="10">
        <f t="shared" si="314"/>
        <v>45</v>
      </c>
    </row>
    <row r="1447" spans="1:11">
      <c r="B1447" s="11" t="s">
        <v>13</v>
      </c>
      <c r="C1447" s="12" t="s">
        <v>14</v>
      </c>
      <c r="D1447" s="28" t="s">
        <v>29</v>
      </c>
      <c r="E1447" s="28"/>
      <c r="F1447" s="28">
        <f>SUM(G1433:G1435)</f>
        <v>24</v>
      </c>
      <c r="G1447" s="34">
        <f>SUM(F1447)/20</f>
        <v>1.2</v>
      </c>
      <c r="H1447" s="23"/>
      <c r="I1447" s="10">
        <f t="shared" si="314"/>
        <v>0</v>
      </c>
    </row>
    <row r="1448" spans="1:11">
      <c r="B1448" s="11" t="s">
        <v>13</v>
      </c>
      <c r="C1448" s="12" t="s">
        <v>14</v>
      </c>
      <c r="D1448" s="28" t="s">
        <v>30</v>
      </c>
      <c r="E1448" s="28"/>
      <c r="F1448" s="28">
        <f>SUM(G1436:G1438)</f>
        <v>0</v>
      </c>
      <c r="G1448" s="34">
        <f>SUM(F1448)/10</f>
        <v>0</v>
      </c>
      <c r="H1448" s="23"/>
      <c r="I1448" s="10">
        <f t="shared" si="314"/>
        <v>0</v>
      </c>
    </row>
    <row r="1449" spans="1:11">
      <c r="B1449" s="11" t="s">
        <v>13</v>
      </c>
      <c r="C1449" s="12" t="s">
        <v>14</v>
      </c>
      <c r="D1449" s="28" t="s">
        <v>60</v>
      </c>
      <c r="E1449" s="28"/>
      <c r="F1449" s="72">
        <v>24</v>
      </c>
      <c r="G1449" s="34">
        <f>SUM(F1449)*0.25</f>
        <v>6</v>
      </c>
      <c r="H1449" s="23"/>
      <c r="I1449" s="10">
        <f t="shared" si="314"/>
        <v>0</v>
      </c>
    </row>
    <row r="1450" spans="1:11">
      <c r="B1450" s="11" t="s">
        <v>13</v>
      </c>
      <c r="C1450" s="12" t="s">
        <v>14</v>
      </c>
      <c r="D1450" s="28" t="s">
        <v>247</v>
      </c>
      <c r="E1450" s="28"/>
      <c r="F1450" s="28"/>
      <c r="G1450" s="34">
        <f>SUM(G1447)</f>
        <v>1.2</v>
      </c>
      <c r="H1450" s="23"/>
      <c r="I1450" s="10">
        <f t="shared" si="314"/>
        <v>0</v>
      </c>
    </row>
    <row r="1451" spans="1:11">
      <c r="B1451" s="11" t="s">
        <v>13</v>
      </c>
      <c r="C1451" s="12" t="s">
        <v>15</v>
      </c>
      <c r="D1451" s="28" t="s">
        <v>1251</v>
      </c>
      <c r="E1451" s="28"/>
      <c r="F1451" s="28">
        <v>8</v>
      </c>
      <c r="G1451" s="34">
        <f>SUM(F1451)*2</f>
        <v>16</v>
      </c>
      <c r="H1451" s="23"/>
      <c r="I1451" s="10">
        <f t="shared" si="314"/>
        <v>0</v>
      </c>
    </row>
    <row r="1452" spans="1:11">
      <c r="B1452" s="11" t="s">
        <v>13</v>
      </c>
      <c r="C1452" s="12" t="s">
        <v>15</v>
      </c>
      <c r="D1452" s="28" t="s">
        <v>1210</v>
      </c>
      <c r="E1452" s="28"/>
      <c r="F1452" s="28">
        <v>8</v>
      </c>
      <c r="G1452" s="34">
        <f>SUM(F1452)*3</f>
        <v>24</v>
      </c>
      <c r="H1452" s="23"/>
      <c r="I1452" s="10">
        <f t="shared" si="314"/>
        <v>0</v>
      </c>
    </row>
    <row r="1453" spans="1:11">
      <c r="B1453" s="11" t="s">
        <v>13</v>
      </c>
      <c r="C1453" s="12" t="s">
        <v>15</v>
      </c>
      <c r="D1453" s="28"/>
      <c r="E1453" s="28"/>
      <c r="F1453" s="28"/>
      <c r="G1453" s="34"/>
      <c r="H1453" s="23"/>
      <c r="I1453" s="10">
        <f t="shared" si="314"/>
        <v>0</v>
      </c>
    </row>
    <row r="1454" spans="1:11">
      <c r="B1454" s="11" t="s">
        <v>13</v>
      </c>
      <c r="C1454" s="12" t="s">
        <v>16</v>
      </c>
      <c r="D1454" s="28"/>
      <c r="E1454" s="28"/>
      <c r="F1454" s="28"/>
      <c r="G1454" s="34">
        <v>6</v>
      </c>
      <c r="H1454" s="23"/>
      <c r="I1454" s="10">
        <f t="shared" si="314"/>
        <v>0</v>
      </c>
    </row>
    <row r="1455" spans="1:11">
      <c r="B1455" s="11" t="s">
        <v>13</v>
      </c>
      <c r="C1455" s="12" t="s">
        <v>16</v>
      </c>
      <c r="D1455" s="28"/>
      <c r="E1455" s="28"/>
      <c r="F1455" s="28"/>
      <c r="G1455" s="34"/>
      <c r="H1455" s="23"/>
      <c r="I1455" s="10">
        <f t="shared" si="314"/>
        <v>0</v>
      </c>
    </row>
    <row r="1456" spans="1:11">
      <c r="B1456" s="11" t="s">
        <v>21</v>
      </c>
      <c r="C1456" s="12" t="s">
        <v>14</v>
      </c>
      <c r="D1456" s="28"/>
      <c r="E1456" s="28"/>
      <c r="F1456" s="28"/>
      <c r="G1456" s="22">
        <f>SUM(G1447:G1450)</f>
        <v>8.4</v>
      </c>
      <c r="H1456" s="15">
        <v>37.42</v>
      </c>
      <c r="I1456" s="10">
        <f t="shared" si="314"/>
        <v>314.32800000000003</v>
      </c>
      <c r="K1456" s="5">
        <f>SUM(G1456)*I1431</f>
        <v>8.4</v>
      </c>
    </row>
    <row r="1457" spans="1:13">
      <c r="B1457" s="11" t="s">
        <v>21</v>
      </c>
      <c r="C1457" s="12" t="s">
        <v>15</v>
      </c>
      <c r="D1457" s="28"/>
      <c r="E1457" s="28"/>
      <c r="F1457" s="28"/>
      <c r="G1457" s="22">
        <f>SUM(G1451:G1453)</f>
        <v>40</v>
      </c>
      <c r="H1457" s="15">
        <v>37.42</v>
      </c>
      <c r="I1457" s="10">
        <f t="shared" si="314"/>
        <v>1496.8000000000002</v>
      </c>
      <c r="L1457" s="5">
        <f>SUM(G1457)*I1431</f>
        <v>40</v>
      </c>
    </row>
    <row r="1458" spans="1:13">
      <c r="B1458" s="11" t="s">
        <v>21</v>
      </c>
      <c r="C1458" s="12" t="s">
        <v>16</v>
      </c>
      <c r="D1458" s="28"/>
      <c r="E1458" s="28"/>
      <c r="F1458" s="28"/>
      <c r="G1458" s="22">
        <f>SUM(G1454:G1455)</f>
        <v>6</v>
      </c>
      <c r="H1458" s="15">
        <v>37.42</v>
      </c>
      <c r="I1458" s="10">
        <f t="shared" si="314"/>
        <v>224.52</v>
      </c>
      <c r="M1458" s="5">
        <f>SUM(G1458)*I1431</f>
        <v>6</v>
      </c>
    </row>
    <row r="1459" spans="1:13">
      <c r="B1459" s="11" t="s">
        <v>13</v>
      </c>
      <c r="C1459" s="12" t="s">
        <v>17</v>
      </c>
      <c r="D1459" s="28"/>
      <c r="E1459" s="28"/>
      <c r="F1459" s="28"/>
      <c r="G1459" s="34">
        <v>2</v>
      </c>
      <c r="H1459" s="15">
        <v>37.42</v>
      </c>
      <c r="I1459" s="10">
        <f t="shared" si="314"/>
        <v>74.84</v>
      </c>
      <c r="L1459" s="5">
        <f>SUM(G1459)*I1431</f>
        <v>2</v>
      </c>
    </row>
    <row r="1460" spans="1:13">
      <c r="B1460" s="11" t="s">
        <v>12</v>
      </c>
      <c r="C1460" s="12"/>
      <c r="D1460" s="28"/>
      <c r="E1460" s="28"/>
      <c r="F1460" s="28"/>
      <c r="G1460" s="10"/>
      <c r="H1460" s="15">
        <v>37.42</v>
      </c>
      <c r="I1460" s="10">
        <f t="shared" si="314"/>
        <v>0</v>
      </c>
    </row>
    <row r="1461" spans="1:13">
      <c r="B1461" s="11" t="s">
        <v>11</v>
      </c>
      <c r="C1461" s="12"/>
      <c r="D1461" s="28"/>
      <c r="E1461" s="28"/>
      <c r="F1461" s="28"/>
      <c r="G1461" s="10">
        <v>1</v>
      </c>
      <c r="H1461" s="15">
        <f>SUM(I1433:I1460)*0.01</f>
        <v>42.912050000000001</v>
      </c>
      <c r="I1461" s="10">
        <f>SUM(G1461*H1461)</f>
        <v>42.912050000000001</v>
      </c>
    </row>
    <row r="1462" spans="1:13" s="2" customFormat="1">
      <c r="B1462" s="8" t="s">
        <v>10</v>
      </c>
      <c r="D1462" s="27"/>
      <c r="E1462" s="27"/>
      <c r="F1462" s="27"/>
      <c r="G1462" s="6">
        <f>SUM(G1456:G1459)</f>
        <v>56.4</v>
      </c>
      <c r="H1462" s="14"/>
      <c r="I1462" s="6">
        <f>SUM(I1433:I1461)</f>
        <v>4334.1170499999998</v>
      </c>
      <c r="J1462" s="6">
        <f>SUM(I1462)*I1431</f>
        <v>4334.1170499999998</v>
      </c>
      <c r="K1462" s="6">
        <f>SUM(K1456:K1461)</f>
        <v>8.4</v>
      </c>
      <c r="L1462" s="6">
        <f t="shared" ref="L1462" si="315">SUM(L1456:L1461)</f>
        <v>42</v>
      </c>
      <c r="M1462" s="6">
        <f t="shared" ref="M1462" si="316">SUM(M1456:M1461)</f>
        <v>6</v>
      </c>
    </row>
    <row r="1463" spans="1:13" ht="15.6">
      <c r="A1463" s="3" t="s">
        <v>9</v>
      </c>
      <c r="B1463" s="70" t="str">
        <f>'JMS SHEDULE OF WORKS'!D47</f>
        <v>FF-16 Male vanity unit</v>
      </c>
      <c r="D1463" s="26">
        <v>4.33</v>
      </c>
      <c r="E1463" s="26">
        <v>0.5</v>
      </c>
      <c r="F1463" s="71" t="str">
        <f>'JMS SHEDULE OF WORKS'!J47</f>
        <v>WC-02</v>
      </c>
      <c r="H1463" s="13" t="s">
        <v>22</v>
      </c>
      <c r="I1463" s="24">
        <f>'JMS SHEDULE OF WORKS'!G47</f>
        <v>5</v>
      </c>
    </row>
    <row r="1464" spans="1:13" s="2" customFormat="1">
      <c r="A1464" s="69" t="str">
        <f>'JMS SHEDULE OF WORKS'!A47</f>
        <v>6881/45</v>
      </c>
      <c r="B1464" s="8" t="s">
        <v>3</v>
      </c>
      <c r="C1464" s="2" t="s">
        <v>4</v>
      </c>
      <c r="D1464" s="27" t="s">
        <v>5</v>
      </c>
      <c r="E1464" s="27" t="s">
        <v>5</v>
      </c>
      <c r="F1464" s="27" t="s">
        <v>23</v>
      </c>
      <c r="G1464" s="6" t="s">
        <v>6</v>
      </c>
      <c r="H1464" s="14" t="s">
        <v>7</v>
      </c>
      <c r="I1464" s="6" t="s">
        <v>8</v>
      </c>
      <c r="J1464" s="6"/>
      <c r="K1464" s="6" t="s">
        <v>18</v>
      </c>
      <c r="L1464" s="6" t="s">
        <v>19</v>
      </c>
      <c r="M1464" s="6" t="s">
        <v>20</v>
      </c>
    </row>
    <row r="1465" spans="1:13">
      <c r="A1465" s="30" t="s">
        <v>24</v>
      </c>
      <c r="B1465" s="11" t="s">
        <v>1250</v>
      </c>
      <c r="C1465" s="12" t="s">
        <v>1213</v>
      </c>
      <c r="D1465" s="28">
        <v>0.05</v>
      </c>
      <c r="E1465" s="28">
        <v>0.05</v>
      </c>
      <c r="F1465" s="28">
        <f t="shared" ref="F1465:F1466" si="317">SUM(D1465*E1465)</f>
        <v>2.5000000000000005E-3</v>
      </c>
      <c r="G1465" s="10">
        <f>SUM(D1463)*4</f>
        <v>17.32</v>
      </c>
      <c r="H1465" s="15">
        <v>550</v>
      </c>
      <c r="I1465" s="10">
        <f t="shared" ref="I1465:I1466" si="318">SUM(F1465*G1465)*H1465</f>
        <v>23.815000000000008</v>
      </c>
    </row>
    <row r="1466" spans="1:13">
      <c r="A1466" s="30" t="s">
        <v>24</v>
      </c>
      <c r="B1466" s="11" t="s">
        <v>1250</v>
      </c>
      <c r="C1466" s="12" t="s">
        <v>1213</v>
      </c>
      <c r="D1466" s="28">
        <v>0.05</v>
      </c>
      <c r="E1466" s="28">
        <v>0.05</v>
      </c>
      <c r="F1466" s="28">
        <f t="shared" si="317"/>
        <v>2.5000000000000005E-3</v>
      </c>
      <c r="G1466" s="10">
        <f>SUM(E1463)*36</f>
        <v>18</v>
      </c>
      <c r="H1466" s="15">
        <v>550</v>
      </c>
      <c r="I1466" s="10">
        <f t="shared" si="318"/>
        <v>24.750000000000007</v>
      </c>
    </row>
    <row r="1467" spans="1:13">
      <c r="A1467" s="30" t="s">
        <v>24</v>
      </c>
      <c r="B1467" s="11"/>
      <c r="C1467" s="12"/>
      <c r="D1467" s="28"/>
      <c r="E1467" s="28"/>
      <c r="F1467" s="28">
        <f t="shared" ref="F1467:F1470" si="319">SUM(D1467*E1467)</f>
        <v>0</v>
      </c>
      <c r="G1467" s="10"/>
      <c r="H1467" s="15"/>
      <c r="I1467" s="10">
        <f t="shared" ref="I1467:I1470" si="320">SUM(F1467*G1467)*H1467</f>
        <v>0</v>
      </c>
    </row>
    <row r="1468" spans="1:13">
      <c r="A1468" s="31" t="s">
        <v>25</v>
      </c>
      <c r="B1468" s="11"/>
      <c r="C1468" s="12"/>
      <c r="D1468" s="28"/>
      <c r="E1468" s="28"/>
      <c r="F1468" s="28">
        <f t="shared" si="319"/>
        <v>0</v>
      </c>
      <c r="G1468" s="10"/>
      <c r="H1468" s="15"/>
      <c r="I1468" s="10">
        <f t="shared" si="320"/>
        <v>0</v>
      </c>
    </row>
    <row r="1469" spans="1:13">
      <c r="A1469" s="31" t="s">
        <v>25</v>
      </c>
      <c r="B1469" s="11"/>
      <c r="C1469" s="12"/>
      <c r="D1469" s="28"/>
      <c r="E1469" s="28"/>
      <c r="F1469" s="28">
        <f t="shared" si="319"/>
        <v>0</v>
      </c>
      <c r="G1469" s="10"/>
      <c r="H1469" s="15"/>
      <c r="I1469" s="10">
        <f t="shared" si="320"/>
        <v>0</v>
      </c>
    </row>
    <row r="1470" spans="1:13">
      <c r="A1470" s="31" t="s">
        <v>25</v>
      </c>
      <c r="B1470" s="11"/>
      <c r="C1470" s="12"/>
      <c r="D1470" s="28"/>
      <c r="E1470" s="28"/>
      <c r="F1470" s="28">
        <f t="shared" si="319"/>
        <v>0</v>
      </c>
      <c r="G1470" s="10"/>
      <c r="H1470" s="15"/>
      <c r="I1470" s="10">
        <f t="shared" si="320"/>
        <v>0</v>
      </c>
    </row>
    <row r="1471" spans="1:13">
      <c r="A1471" s="31" t="s">
        <v>39</v>
      </c>
      <c r="B1471" s="11" t="s">
        <v>1249</v>
      </c>
      <c r="C1471" s="12"/>
      <c r="D1471" s="28"/>
      <c r="E1471" s="28"/>
      <c r="F1471" s="28"/>
      <c r="G1471" s="10">
        <v>4</v>
      </c>
      <c r="H1471" s="15">
        <v>40</v>
      </c>
      <c r="I1471" s="10">
        <f t="shared" ref="I1471" si="321">SUM(G1471*H1471)</f>
        <v>160</v>
      </c>
    </row>
    <row r="1472" spans="1:13">
      <c r="A1472" s="31" t="s">
        <v>39</v>
      </c>
      <c r="B1472" s="11"/>
      <c r="C1472" s="12"/>
      <c r="D1472" s="28"/>
      <c r="E1472" s="28"/>
      <c r="F1472" s="28"/>
      <c r="G1472" s="10"/>
      <c r="H1472" s="15"/>
      <c r="I1472" s="10">
        <f t="shared" ref="I1472:I1473" si="322">SUM(G1472*H1472)</f>
        <v>0</v>
      </c>
    </row>
    <row r="1473" spans="1:11">
      <c r="A1473" s="31" t="s">
        <v>39</v>
      </c>
      <c r="B1473" s="11"/>
      <c r="C1473" s="12"/>
      <c r="D1473" s="28"/>
      <c r="E1473" s="28"/>
      <c r="F1473" s="28"/>
      <c r="G1473" s="10"/>
      <c r="H1473" s="15"/>
      <c r="I1473" s="10">
        <f t="shared" si="322"/>
        <v>0</v>
      </c>
    </row>
    <row r="1474" spans="1:11">
      <c r="A1474" s="32" t="s">
        <v>28</v>
      </c>
      <c r="B1474" s="11" t="s">
        <v>1192</v>
      </c>
      <c r="C1474" s="12"/>
      <c r="D1474" s="28"/>
      <c r="E1474" s="28"/>
      <c r="F1474" s="28"/>
      <c r="G1474" s="10">
        <v>1</v>
      </c>
      <c r="H1474" s="15">
        <f>SUM(VENEER!U31)</f>
        <v>2125.7699999999995</v>
      </c>
      <c r="I1474" s="10">
        <f t="shared" ref="I1474:I1475" si="323">SUM(G1474*H1474)</f>
        <v>2125.7699999999995</v>
      </c>
      <c r="J1474" s="10" t="s">
        <v>1247</v>
      </c>
    </row>
    <row r="1475" spans="1:11">
      <c r="A1475" s="32" t="s">
        <v>28</v>
      </c>
      <c r="B1475" s="11" t="s">
        <v>1186</v>
      </c>
      <c r="C1475" s="12"/>
      <c r="D1475" s="28"/>
      <c r="E1475" s="28"/>
      <c r="F1475" s="28"/>
      <c r="G1475" s="10">
        <v>4</v>
      </c>
      <c r="H1475" s="15">
        <v>105</v>
      </c>
      <c r="I1475" s="10">
        <f t="shared" si="323"/>
        <v>420</v>
      </c>
      <c r="J1475" s="10" t="s">
        <v>1248</v>
      </c>
    </row>
    <row r="1476" spans="1:11">
      <c r="A1476" s="32" t="s">
        <v>28</v>
      </c>
      <c r="B1476" s="11"/>
      <c r="C1476" s="12"/>
      <c r="D1476" s="28"/>
      <c r="E1476" s="28"/>
      <c r="F1476" s="28"/>
      <c r="G1476" s="10"/>
      <c r="H1476" s="15"/>
      <c r="I1476" s="10">
        <f t="shared" ref="I1476:I1492" si="324">SUM(G1476*H1476)</f>
        <v>0</v>
      </c>
    </row>
    <row r="1477" spans="1:11">
      <c r="A1477" t="s">
        <v>26</v>
      </c>
      <c r="B1477" s="11"/>
      <c r="C1477" s="12"/>
      <c r="D1477" s="28"/>
      <c r="E1477" s="28"/>
      <c r="F1477" s="28"/>
      <c r="G1477" s="33">
        <v>0.1</v>
      </c>
      <c r="H1477" s="15">
        <f>SUM(I1474:I1476)</f>
        <v>2545.7699999999995</v>
      </c>
      <c r="I1477" s="10">
        <f t="shared" si="324"/>
        <v>254.57699999999997</v>
      </c>
    </row>
    <row r="1478" spans="1:11">
      <c r="B1478" s="11" t="s">
        <v>27</v>
      </c>
      <c r="C1478" s="12"/>
      <c r="D1478" s="28"/>
      <c r="E1478" s="28"/>
      <c r="F1478" s="28"/>
      <c r="G1478" s="10">
        <v>4</v>
      </c>
      <c r="H1478" s="15">
        <v>15</v>
      </c>
      <c r="I1478" s="10">
        <f t="shared" si="324"/>
        <v>60</v>
      </c>
    </row>
    <row r="1479" spans="1:11">
      <c r="B1479" s="11" t="s">
        <v>13</v>
      </c>
      <c r="C1479" s="12" t="s">
        <v>14</v>
      </c>
      <c r="D1479" s="28" t="s">
        <v>29</v>
      </c>
      <c r="E1479" s="28"/>
      <c r="F1479" s="28">
        <f>SUM(G1465:G1467)</f>
        <v>35.32</v>
      </c>
      <c r="G1479" s="34">
        <f>SUM(F1479)/20</f>
        <v>1.766</v>
      </c>
      <c r="H1479" s="23"/>
      <c r="I1479" s="10">
        <f t="shared" si="324"/>
        <v>0</v>
      </c>
    </row>
    <row r="1480" spans="1:11">
      <c r="B1480" s="11" t="s">
        <v>13</v>
      </c>
      <c r="C1480" s="12" t="s">
        <v>14</v>
      </c>
      <c r="D1480" s="28" t="s">
        <v>30</v>
      </c>
      <c r="E1480" s="28"/>
      <c r="F1480" s="28">
        <f>SUM(G1468:G1470)</f>
        <v>0</v>
      </c>
      <c r="G1480" s="34">
        <f>SUM(F1480)/10</f>
        <v>0</v>
      </c>
      <c r="H1480" s="23"/>
      <c r="I1480" s="10">
        <f t="shared" si="324"/>
        <v>0</v>
      </c>
    </row>
    <row r="1481" spans="1:11">
      <c r="B1481" s="11" t="s">
        <v>13</v>
      </c>
      <c r="C1481" s="12" t="s">
        <v>14</v>
      </c>
      <c r="D1481" s="28" t="s">
        <v>60</v>
      </c>
      <c r="E1481" s="28"/>
      <c r="F1481" s="72">
        <v>36</v>
      </c>
      <c r="G1481" s="34">
        <f>SUM(F1481)*0.25</f>
        <v>9</v>
      </c>
      <c r="H1481" s="23"/>
      <c r="I1481" s="10">
        <f t="shared" si="324"/>
        <v>0</v>
      </c>
    </row>
    <row r="1482" spans="1:11">
      <c r="B1482" s="11" t="s">
        <v>13</v>
      </c>
      <c r="C1482" s="12" t="s">
        <v>14</v>
      </c>
      <c r="D1482" s="28" t="s">
        <v>247</v>
      </c>
      <c r="E1482" s="28"/>
      <c r="F1482" s="28"/>
      <c r="G1482" s="34">
        <f>SUM(G1479)</f>
        <v>1.766</v>
      </c>
      <c r="H1482" s="23"/>
      <c r="I1482" s="10">
        <f t="shared" si="324"/>
        <v>0</v>
      </c>
    </row>
    <row r="1483" spans="1:11">
      <c r="B1483" s="11" t="s">
        <v>13</v>
      </c>
      <c r="C1483" s="12" t="s">
        <v>15</v>
      </c>
      <c r="D1483" s="28" t="s">
        <v>1251</v>
      </c>
      <c r="E1483" s="28"/>
      <c r="F1483" s="28">
        <v>8</v>
      </c>
      <c r="G1483" s="34">
        <f>SUM(F1483)*3</f>
        <v>24</v>
      </c>
      <c r="H1483" s="23"/>
      <c r="I1483" s="10">
        <f t="shared" si="324"/>
        <v>0</v>
      </c>
    </row>
    <row r="1484" spans="1:11">
      <c r="B1484" s="11" t="s">
        <v>13</v>
      </c>
      <c r="C1484" s="12" t="s">
        <v>15</v>
      </c>
      <c r="D1484" s="28" t="s">
        <v>1210</v>
      </c>
      <c r="E1484" s="28"/>
      <c r="F1484" s="28">
        <v>8</v>
      </c>
      <c r="G1484" s="34">
        <f>SUM(F1484)*4</f>
        <v>32</v>
      </c>
      <c r="H1484" s="23"/>
      <c r="I1484" s="10">
        <f t="shared" si="324"/>
        <v>0</v>
      </c>
    </row>
    <row r="1485" spans="1:11">
      <c r="B1485" s="11" t="s">
        <v>13</v>
      </c>
      <c r="C1485" s="12" t="s">
        <v>15</v>
      </c>
      <c r="D1485" s="28"/>
      <c r="E1485" s="28"/>
      <c r="F1485" s="28"/>
      <c r="G1485" s="34"/>
      <c r="H1485" s="23"/>
      <c r="I1485" s="10">
        <f t="shared" si="324"/>
        <v>0</v>
      </c>
    </row>
    <row r="1486" spans="1:11">
      <c r="B1486" s="11" t="s">
        <v>13</v>
      </c>
      <c r="C1486" s="12" t="s">
        <v>16</v>
      </c>
      <c r="D1486" s="28"/>
      <c r="E1486" s="28"/>
      <c r="F1486" s="28"/>
      <c r="G1486" s="34">
        <v>8</v>
      </c>
      <c r="H1486" s="23"/>
      <c r="I1486" s="10">
        <f t="shared" si="324"/>
        <v>0</v>
      </c>
    </row>
    <row r="1487" spans="1:11">
      <c r="B1487" s="11" t="s">
        <v>13</v>
      </c>
      <c r="C1487" s="12" t="s">
        <v>16</v>
      </c>
      <c r="D1487" s="28"/>
      <c r="E1487" s="28"/>
      <c r="F1487" s="28"/>
      <c r="G1487" s="34"/>
      <c r="H1487" s="23"/>
      <c r="I1487" s="10">
        <f t="shared" si="324"/>
        <v>0</v>
      </c>
    </row>
    <row r="1488" spans="1:11">
      <c r="B1488" s="11" t="s">
        <v>21</v>
      </c>
      <c r="C1488" s="12" t="s">
        <v>14</v>
      </c>
      <c r="D1488" s="28"/>
      <c r="E1488" s="28"/>
      <c r="F1488" s="28"/>
      <c r="G1488" s="22">
        <f>SUM(G1479:G1482)</f>
        <v>12.532</v>
      </c>
      <c r="H1488" s="15">
        <v>37.42</v>
      </c>
      <c r="I1488" s="10">
        <f t="shared" si="324"/>
        <v>468.94744000000003</v>
      </c>
      <c r="K1488" s="5">
        <f>SUM(G1488)*I1463</f>
        <v>62.66</v>
      </c>
    </row>
    <row r="1489" spans="1:13">
      <c r="B1489" s="11" t="s">
        <v>21</v>
      </c>
      <c r="C1489" s="12" t="s">
        <v>15</v>
      </c>
      <c r="D1489" s="28"/>
      <c r="E1489" s="28"/>
      <c r="F1489" s="28"/>
      <c r="G1489" s="22">
        <f>SUM(G1483:G1485)</f>
        <v>56</v>
      </c>
      <c r="H1489" s="15">
        <v>37.42</v>
      </c>
      <c r="I1489" s="10">
        <f t="shared" si="324"/>
        <v>2095.52</v>
      </c>
      <c r="L1489" s="5">
        <f>SUM(G1489)*I1463</f>
        <v>280</v>
      </c>
    </row>
    <row r="1490" spans="1:13">
      <c r="B1490" s="11" t="s">
        <v>21</v>
      </c>
      <c r="C1490" s="12" t="s">
        <v>16</v>
      </c>
      <c r="D1490" s="28"/>
      <c r="E1490" s="28"/>
      <c r="F1490" s="28"/>
      <c r="G1490" s="22">
        <f>SUM(G1486:G1487)</f>
        <v>8</v>
      </c>
      <c r="H1490" s="15">
        <v>37.42</v>
      </c>
      <c r="I1490" s="10">
        <f t="shared" si="324"/>
        <v>299.36</v>
      </c>
      <c r="M1490" s="5">
        <f>SUM(G1490)*I1463</f>
        <v>40</v>
      </c>
    </row>
    <row r="1491" spans="1:13">
      <c r="B1491" s="11" t="s">
        <v>13</v>
      </c>
      <c r="C1491" s="12" t="s">
        <v>17</v>
      </c>
      <c r="D1491" s="28"/>
      <c r="E1491" s="28"/>
      <c r="F1491" s="28"/>
      <c r="G1491" s="34">
        <v>3</v>
      </c>
      <c r="H1491" s="15">
        <v>37.42</v>
      </c>
      <c r="I1491" s="10">
        <f t="shared" si="324"/>
        <v>112.26</v>
      </c>
      <c r="L1491" s="5">
        <f>SUM(G1491)*I1463</f>
        <v>15</v>
      </c>
    </row>
    <row r="1492" spans="1:13">
      <c r="B1492" s="11" t="s">
        <v>12</v>
      </c>
      <c r="C1492" s="12"/>
      <c r="D1492" s="28"/>
      <c r="E1492" s="28"/>
      <c r="F1492" s="28"/>
      <c r="G1492" s="10"/>
      <c r="H1492" s="15">
        <v>37.42</v>
      </c>
      <c r="I1492" s="10">
        <f t="shared" si="324"/>
        <v>0</v>
      </c>
    </row>
    <row r="1493" spans="1:13">
      <c r="B1493" s="11" t="s">
        <v>11</v>
      </c>
      <c r="C1493" s="12"/>
      <c r="D1493" s="28"/>
      <c r="E1493" s="28"/>
      <c r="F1493" s="28"/>
      <c r="G1493" s="10">
        <v>1</v>
      </c>
      <c r="H1493" s="15">
        <f>SUM(I1465:I1492)*0.01</f>
        <v>60.449994399999987</v>
      </c>
      <c r="I1493" s="10">
        <f>SUM(G1493*H1493)</f>
        <v>60.449994399999987</v>
      </c>
    </row>
    <row r="1494" spans="1:13" s="2" customFormat="1">
      <c r="B1494" s="8" t="s">
        <v>10</v>
      </c>
      <c r="D1494" s="27"/>
      <c r="E1494" s="27"/>
      <c r="F1494" s="27"/>
      <c r="G1494" s="6">
        <f>SUM(G1488:G1491)</f>
        <v>79.531999999999996</v>
      </c>
      <c r="H1494" s="14"/>
      <c r="I1494" s="6">
        <f>SUM(I1465:I1493)</f>
        <v>6105.4494343999986</v>
      </c>
      <c r="J1494" s="6">
        <f>SUM(I1494)*I1463</f>
        <v>30527.247171999992</v>
      </c>
      <c r="K1494" s="6">
        <f>SUM(K1488:K1493)</f>
        <v>62.66</v>
      </c>
      <c r="L1494" s="6">
        <f t="shared" ref="L1494" si="325">SUM(L1488:L1493)</f>
        <v>295</v>
      </c>
      <c r="M1494" s="6">
        <f t="shared" ref="M1494" si="326">SUM(M1488:M1493)</f>
        <v>40</v>
      </c>
    </row>
    <row r="1495" spans="1:13" ht="15.6">
      <c r="A1495" s="3" t="s">
        <v>9</v>
      </c>
      <c r="B1495" s="70" t="str">
        <f>'JMS SHEDULE OF WORKS'!D48</f>
        <v>FF-16 Female vanity unit</v>
      </c>
      <c r="D1495" s="26">
        <v>5.7</v>
      </c>
      <c r="E1495" s="26">
        <v>0.5</v>
      </c>
      <c r="F1495" s="71" t="str">
        <f>'JMS SHEDULE OF WORKS'!J48</f>
        <v>WC-04</v>
      </c>
      <c r="H1495" s="13" t="s">
        <v>22</v>
      </c>
      <c r="I1495" s="24">
        <f>'JMS SHEDULE OF WORKS'!G48</f>
        <v>5</v>
      </c>
    </row>
    <row r="1496" spans="1:13" s="2" customFormat="1">
      <c r="A1496" s="69" t="str">
        <f>'JMS SHEDULE OF WORKS'!A48</f>
        <v>6881/46</v>
      </c>
      <c r="B1496" s="8" t="s">
        <v>3</v>
      </c>
      <c r="C1496" s="2" t="s">
        <v>4</v>
      </c>
      <c r="D1496" s="27" t="s">
        <v>5</v>
      </c>
      <c r="E1496" s="27" t="s">
        <v>5</v>
      </c>
      <c r="F1496" s="27" t="s">
        <v>23</v>
      </c>
      <c r="G1496" s="6" t="s">
        <v>6</v>
      </c>
      <c r="H1496" s="14" t="s">
        <v>7</v>
      </c>
      <c r="I1496" s="6" t="s">
        <v>8</v>
      </c>
      <c r="J1496" s="6"/>
      <c r="K1496" s="6" t="s">
        <v>18</v>
      </c>
      <c r="L1496" s="6" t="s">
        <v>19</v>
      </c>
      <c r="M1496" s="6" t="s">
        <v>20</v>
      </c>
    </row>
    <row r="1497" spans="1:13">
      <c r="A1497" s="30" t="s">
        <v>24</v>
      </c>
      <c r="B1497" s="11" t="s">
        <v>1250</v>
      </c>
      <c r="C1497" s="12" t="s">
        <v>1213</v>
      </c>
      <c r="D1497" s="28">
        <v>0.05</v>
      </c>
      <c r="E1497" s="28">
        <v>0.05</v>
      </c>
      <c r="F1497" s="28">
        <f t="shared" ref="F1497:F1498" si="327">SUM(D1497*E1497)</f>
        <v>2.5000000000000005E-3</v>
      </c>
      <c r="G1497" s="10">
        <f>SUM(D1495)*4</f>
        <v>22.8</v>
      </c>
      <c r="H1497" s="15">
        <v>550</v>
      </c>
      <c r="I1497" s="10">
        <f t="shared" ref="I1497:I1498" si="328">SUM(F1497*G1497)*H1497</f>
        <v>31.350000000000009</v>
      </c>
    </row>
    <row r="1498" spans="1:13">
      <c r="A1498" s="30" t="s">
        <v>24</v>
      </c>
      <c r="B1498" s="11" t="s">
        <v>1250</v>
      </c>
      <c r="C1498" s="12" t="s">
        <v>1213</v>
      </c>
      <c r="D1498" s="28">
        <v>0.05</v>
      </c>
      <c r="E1498" s="28">
        <v>0.05</v>
      </c>
      <c r="F1498" s="28">
        <f t="shared" si="327"/>
        <v>2.5000000000000005E-3</v>
      </c>
      <c r="G1498" s="10">
        <f>SUM(E1495)*48</f>
        <v>24</v>
      </c>
      <c r="H1498" s="15">
        <v>550</v>
      </c>
      <c r="I1498" s="10">
        <f t="shared" si="328"/>
        <v>33.000000000000007</v>
      </c>
    </row>
    <row r="1499" spans="1:13">
      <c r="A1499" s="30" t="s">
        <v>24</v>
      </c>
      <c r="B1499" s="11"/>
      <c r="C1499" s="12"/>
      <c r="D1499" s="28"/>
      <c r="E1499" s="28"/>
      <c r="F1499" s="28">
        <f t="shared" ref="F1499:F1502" si="329">SUM(D1499*E1499)</f>
        <v>0</v>
      </c>
      <c r="G1499" s="10"/>
      <c r="H1499" s="15"/>
      <c r="I1499" s="10">
        <f t="shared" ref="I1499:I1502" si="330">SUM(F1499*G1499)*H1499</f>
        <v>0</v>
      </c>
    </row>
    <row r="1500" spans="1:13">
      <c r="A1500" s="31" t="s">
        <v>25</v>
      </c>
      <c r="B1500" s="11"/>
      <c r="C1500" s="12"/>
      <c r="D1500" s="28"/>
      <c r="E1500" s="28"/>
      <c r="F1500" s="28">
        <f t="shared" si="329"/>
        <v>0</v>
      </c>
      <c r="G1500" s="10"/>
      <c r="H1500" s="15"/>
      <c r="I1500" s="10">
        <f t="shared" si="330"/>
        <v>0</v>
      </c>
    </row>
    <row r="1501" spans="1:13">
      <c r="A1501" s="31" t="s">
        <v>25</v>
      </c>
      <c r="B1501" s="11"/>
      <c r="C1501" s="12"/>
      <c r="D1501" s="28"/>
      <c r="E1501" s="28"/>
      <c r="F1501" s="28">
        <f t="shared" si="329"/>
        <v>0</v>
      </c>
      <c r="G1501" s="10"/>
      <c r="H1501" s="15"/>
      <c r="I1501" s="10">
        <f t="shared" si="330"/>
        <v>0</v>
      </c>
    </row>
    <row r="1502" spans="1:13">
      <c r="A1502" s="31" t="s">
        <v>25</v>
      </c>
      <c r="B1502" s="11"/>
      <c r="C1502" s="12"/>
      <c r="D1502" s="28"/>
      <c r="E1502" s="28"/>
      <c r="F1502" s="28">
        <f t="shared" si="329"/>
        <v>0</v>
      </c>
      <c r="G1502" s="10"/>
      <c r="H1502" s="15"/>
      <c r="I1502" s="10">
        <f t="shared" si="330"/>
        <v>0</v>
      </c>
    </row>
    <row r="1503" spans="1:13">
      <c r="A1503" s="31" t="s">
        <v>39</v>
      </c>
      <c r="B1503" s="11" t="s">
        <v>1249</v>
      </c>
      <c r="C1503" s="12"/>
      <c r="D1503" s="28"/>
      <c r="E1503" s="28"/>
      <c r="F1503" s="28"/>
      <c r="G1503" s="10">
        <v>5</v>
      </c>
      <c r="H1503" s="15">
        <v>40</v>
      </c>
      <c r="I1503" s="10">
        <f t="shared" ref="I1503" si="331">SUM(G1503*H1503)</f>
        <v>200</v>
      </c>
    </row>
    <row r="1504" spans="1:13">
      <c r="A1504" s="31" t="s">
        <v>39</v>
      </c>
      <c r="B1504" s="11"/>
      <c r="C1504" s="12"/>
      <c r="D1504" s="28"/>
      <c r="E1504" s="28"/>
      <c r="F1504" s="28"/>
      <c r="G1504" s="10"/>
      <c r="H1504" s="15"/>
      <c r="I1504" s="10">
        <f t="shared" ref="I1504:I1505" si="332">SUM(G1504*H1504)</f>
        <v>0</v>
      </c>
    </row>
    <row r="1505" spans="1:11">
      <c r="A1505" s="31" t="s">
        <v>39</v>
      </c>
      <c r="B1505" s="11"/>
      <c r="C1505" s="12"/>
      <c r="D1505" s="28"/>
      <c r="E1505" s="28"/>
      <c r="F1505" s="28"/>
      <c r="G1505" s="10"/>
      <c r="H1505" s="15"/>
      <c r="I1505" s="10">
        <f t="shared" si="332"/>
        <v>0</v>
      </c>
    </row>
    <row r="1506" spans="1:11">
      <c r="A1506" s="32" t="s">
        <v>28</v>
      </c>
      <c r="B1506" s="11" t="s">
        <v>1192</v>
      </c>
      <c r="C1506" s="12"/>
      <c r="D1506" s="28"/>
      <c r="E1506" s="28"/>
      <c r="F1506" s="28"/>
      <c r="G1506" s="10">
        <v>1</v>
      </c>
      <c r="H1506" s="15">
        <f>SUM(VENEER!U38)</f>
        <v>2732.5199999999995</v>
      </c>
      <c r="I1506" s="10">
        <f t="shared" ref="I1506:I1507" si="333">SUM(G1506*H1506)</f>
        <v>2732.5199999999995</v>
      </c>
      <c r="J1506" s="10" t="s">
        <v>1247</v>
      </c>
    </row>
    <row r="1507" spans="1:11">
      <c r="A1507" s="32" t="s">
        <v>28</v>
      </c>
      <c r="B1507" s="11" t="s">
        <v>1186</v>
      </c>
      <c r="C1507" s="12"/>
      <c r="D1507" s="28"/>
      <c r="E1507" s="28"/>
      <c r="F1507" s="28"/>
      <c r="G1507" s="10">
        <v>5</v>
      </c>
      <c r="H1507" s="15">
        <v>105</v>
      </c>
      <c r="I1507" s="10">
        <f t="shared" si="333"/>
        <v>525</v>
      </c>
      <c r="J1507" s="10" t="s">
        <v>1248</v>
      </c>
    </row>
    <row r="1508" spans="1:11">
      <c r="A1508" s="32" t="s">
        <v>28</v>
      </c>
      <c r="B1508" s="11"/>
      <c r="C1508" s="12"/>
      <c r="D1508" s="28"/>
      <c r="E1508" s="28"/>
      <c r="F1508" s="28"/>
      <c r="G1508" s="10"/>
      <c r="H1508" s="15"/>
      <c r="I1508" s="10">
        <f t="shared" ref="I1508:I1524" si="334">SUM(G1508*H1508)</f>
        <v>0</v>
      </c>
    </row>
    <row r="1509" spans="1:11">
      <c r="A1509" t="s">
        <v>26</v>
      </c>
      <c r="B1509" s="11"/>
      <c r="C1509" s="12"/>
      <c r="D1509" s="28"/>
      <c r="E1509" s="28"/>
      <c r="F1509" s="28"/>
      <c r="G1509" s="33">
        <v>0.1</v>
      </c>
      <c r="H1509" s="15">
        <f>SUM(I1506:I1508)</f>
        <v>3257.5199999999995</v>
      </c>
      <c r="I1509" s="10">
        <f t="shared" si="334"/>
        <v>325.75199999999995</v>
      </c>
    </row>
    <row r="1510" spans="1:11">
      <c r="B1510" s="11" t="s">
        <v>27</v>
      </c>
      <c r="C1510" s="12"/>
      <c r="D1510" s="28"/>
      <c r="E1510" s="28"/>
      <c r="F1510" s="28"/>
      <c r="G1510" s="10">
        <v>5</v>
      </c>
      <c r="H1510" s="15">
        <v>15</v>
      </c>
      <c r="I1510" s="10">
        <f t="shared" si="334"/>
        <v>75</v>
      </c>
    </row>
    <row r="1511" spans="1:11">
      <c r="B1511" s="11" t="s">
        <v>13</v>
      </c>
      <c r="C1511" s="12" t="s">
        <v>14</v>
      </c>
      <c r="D1511" s="28" t="s">
        <v>29</v>
      </c>
      <c r="E1511" s="28"/>
      <c r="F1511" s="28">
        <f>SUM(G1497:G1499)</f>
        <v>46.8</v>
      </c>
      <c r="G1511" s="34">
        <f>SUM(F1511)/20</f>
        <v>2.34</v>
      </c>
      <c r="H1511" s="23"/>
      <c r="I1511" s="10">
        <f t="shared" si="334"/>
        <v>0</v>
      </c>
    </row>
    <row r="1512" spans="1:11">
      <c r="B1512" s="11" t="s">
        <v>13</v>
      </c>
      <c r="C1512" s="12" t="s">
        <v>14</v>
      </c>
      <c r="D1512" s="28" t="s">
        <v>30</v>
      </c>
      <c r="E1512" s="28"/>
      <c r="F1512" s="28">
        <f>SUM(G1500:G1502)</f>
        <v>0</v>
      </c>
      <c r="G1512" s="34">
        <f>SUM(F1512)/10</f>
        <v>0</v>
      </c>
      <c r="H1512" s="23"/>
      <c r="I1512" s="10">
        <f t="shared" si="334"/>
        <v>0</v>
      </c>
    </row>
    <row r="1513" spans="1:11">
      <c r="B1513" s="11" t="s">
        <v>13</v>
      </c>
      <c r="C1513" s="12" t="s">
        <v>14</v>
      </c>
      <c r="D1513" s="28" t="s">
        <v>60</v>
      </c>
      <c r="E1513" s="28"/>
      <c r="F1513" s="72">
        <v>48</v>
      </c>
      <c r="G1513" s="34">
        <f>SUM(F1513)*0.25</f>
        <v>12</v>
      </c>
      <c r="H1513" s="23"/>
      <c r="I1513" s="10">
        <f t="shared" si="334"/>
        <v>0</v>
      </c>
    </row>
    <row r="1514" spans="1:11">
      <c r="B1514" s="11" t="s">
        <v>13</v>
      </c>
      <c r="C1514" s="12" t="s">
        <v>14</v>
      </c>
      <c r="D1514" s="28" t="s">
        <v>247</v>
      </c>
      <c r="E1514" s="28"/>
      <c r="F1514" s="28"/>
      <c r="G1514" s="34">
        <f>SUM(G1511)</f>
        <v>2.34</v>
      </c>
      <c r="H1514" s="23"/>
      <c r="I1514" s="10">
        <f t="shared" si="334"/>
        <v>0</v>
      </c>
    </row>
    <row r="1515" spans="1:11">
      <c r="B1515" s="11" t="s">
        <v>13</v>
      </c>
      <c r="C1515" s="12" t="s">
        <v>15</v>
      </c>
      <c r="D1515" s="28" t="s">
        <v>1251</v>
      </c>
      <c r="E1515" s="28"/>
      <c r="F1515" s="28">
        <v>8</v>
      </c>
      <c r="G1515" s="34">
        <f>SUM(F1515)*4</f>
        <v>32</v>
      </c>
      <c r="H1515" s="23"/>
      <c r="I1515" s="10">
        <f t="shared" si="334"/>
        <v>0</v>
      </c>
    </row>
    <row r="1516" spans="1:11">
      <c r="B1516" s="11" t="s">
        <v>13</v>
      </c>
      <c r="C1516" s="12" t="s">
        <v>15</v>
      </c>
      <c r="D1516" s="28" t="s">
        <v>1210</v>
      </c>
      <c r="E1516" s="28"/>
      <c r="F1516" s="28">
        <v>8</v>
      </c>
      <c r="G1516" s="34">
        <f>SUM(F1516)*5</f>
        <v>40</v>
      </c>
      <c r="H1516" s="23"/>
      <c r="I1516" s="10">
        <f t="shared" si="334"/>
        <v>0</v>
      </c>
    </row>
    <row r="1517" spans="1:11">
      <c r="B1517" s="11" t="s">
        <v>13</v>
      </c>
      <c r="C1517" s="12" t="s">
        <v>15</v>
      </c>
      <c r="D1517" s="28"/>
      <c r="E1517" s="28"/>
      <c r="F1517" s="28"/>
      <c r="G1517" s="34"/>
      <c r="H1517" s="23"/>
      <c r="I1517" s="10">
        <f t="shared" si="334"/>
        <v>0</v>
      </c>
    </row>
    <row r="1518" spans="1:11">
      <c r="B1518" s="11" t="s">
        <v>13</v>
      </c>
      <c r="C1518" s="12" t="s">
        <v>16</v>
      </c>
      <c r="D1518" s="28"/>
      <c r="E1518" s="28"/>
      <c r="F1518" s="28"/>
      <c r="G1518" s="34">
        <v>10</v>
      </c>
      <c r="H1518" s="23"/>
      <c r="I1518" s="10">
        <f t="shared" si="334"/>
        <v>0</v>
      </c>
    </row>
    <row r="1519" spans="1:11">
      <c r="B1519" s="11" t="s">
        <v>13</v>
      </c>
      <c r="C1519" s="12" t="s">
        <v>16</v>
      </c>
      <c r="D1519" s="28"/>
      <c r="E1519" s="28"/>
      <c r="F1519" s="28"/>
      <c r="G1519" s="34"/>
      <c r="H1519" s="23"/>
      <c r="I1519" s="10">
        <f t="shared" si="334"/>
        <v>0</v>
      </c>
    </row>
    <row r="1520" spans="1:11">
      <c r="B1520" s="11" t="s">
        <v>21</v>
      </c>
      <c r="C1520" s="12" t="s">
        <v>14</v>
      </c>
      <c r="D1520" s="28"/>
      <c r="E1520" s="28"/>
      <c r="F1520" s="28"/>
      <c r="G1520" s="22">
        <f>SUM(G1511:G1514)</f>
        <v>16.68</v>
      </c>
      <c r="H1520" s="15">
        <v>37.42</v>
      </c>
      <c r="I1520" s="10">
        <f t="shared" si="334"/>
        <v>624.16560000000004</v>
      </c>
      <c r="K1520" s="5">
        <f>SUM(G1520)*I1495</f>
        <v>83.4</v>
      </c>
    </row>
    <row r="1521" spans="1:13">
      <c r="B1521" s="11" t="s">
        <v>21</v>
      </c>
      <c r="C1521" s="12" t="s">
        <v>15</v>
      </c>
      <c r="D1521" s="28"/>
      <c r="E1521" s="28"/>
      <c r="F1521" s="28"/>
      <c r="G1521" s="22">
        <f>SUM(G1515:G1517)</f>
        <v>72</v>
      </c>
      <c r="H1521" s="15">
        <v>37.42</v>
      </c>
      <c r="I1521" s="10">
        <f t="shared" si="334"/>
        <v>2694.2400000000002</v>
      </c>
      <c r="L1521" s="5">
        <f>SUM(G1521)*I1495</f>
        <v>360</v>
      </c>
    </row>
    <row r="1522" spans="1:13">
      <c r="B1522" s="11" t="s">
        <v>21</v>
      </c>
      <c r="C1522" s="12" t="s">
        <v>16</v>
      </c>
      <c r="D1522" s="28"/>
      <c r="E1522" s="28"/>
      <c r="F1522" s="28"/>
      <c r="G1522" s="22">
        <f>SUM(G1518:G1519)</f>
        <v>10</v>
      </c>
      <c r="H1522" s="15">
        <v>37.42</v>
      </c>
      <c r="I1522" s="10">
        <f t="shared" si="334"/>
        <v>374.20000000000005</v>
      </c>
      <c r="M1522" s="5">
        <f>SUM(G1522)*I1495</f>
        <v>50</v>
      </c>
    </row>
    <row r="1523" spans="1:13">
      <c r="B1523" s="11" t="s">
        <v>13</v>
      </c>
      <c r="C1523" s="12" t="s">
        <v>17</v>
      </c>
      <c r="D1523" s="28"/>
      <c r="E1523" s="28"/>
      <c r="F1523" s="28"/>
      <c r="G1523" s="34">
        <v>4</v>
      </c>
      <c r="H1523" s="15">
        <v>37.42</v>
      </c>
      <c r="I1523" s="10">
        <f t="shared" si="334"/>
        <v>149.68</v>
      </c>
      <c r="L1523" s="5">
        <f>SUM(G1523)*I1495</f>
        <v>20</v>
      </c>
    </row>
    <row r="1524" spans="1:13">
      <c r="B1524" s="11" t="s">
        <v>12</v>
      </c>
      <c r="C1524" s="12"/>
      <c r="D1524" s="28"/>
      <c r="E1524" s="28"/>
      <c r="F1524" s="28"/>
      <c r="G1524" s="10"/>
      <c r="H1524" s="15">
        <v>37.42</v>
      </c>
      <c r="I1524" s="10">
        <f t="shared" si="334"/>
        <v>0</v>
      </c>
    </row>
    <row r="1525" spans="1:13">
      <c r="B1525" s="11" t="s">
        <v>11</v>
      </c>
      <c r="C1525" s="12"/>
      <c r="D1525" s="28"/>
      <c r="E1525" s="28"/>
      <c r="F1525" s="28"/>
      <c r="G1525" s="10">
        <v>1</v>
      </c>
      <c r="H1525" s="15">
        <f>SUM(I1497:I1524)*0.01</f>
        <v>77.649075999999994</v>
      </c>
      <c r="I1525" s="10">
        <f>SUM(G1525*H1525)</f>
        <v>77.649075999999994</v>
      </c>
    </row>
    <row r="1526" spans="1:13" s="2" customFormat="1">
      <c r="B1526" s="8" t="s">
        <v>10</v>
      </c>
      <c r="D1526" s="27"/>
      <c r="E1526" s="27"/>
      <c r="F1526" s="27"/>
      <c r="G1526" s="6">
        <f>SUM(G1520:G1523)</f>
        <v>102.68</v>
      </c>
      <c r="H1526" s="14"/>
      <c r="I1526" s="6">
        <f>SUM(I1497:I1525)</f>
        <v>7842.5566759999992</v>
      </c>
      <c r="J1526" s="6">
        <f>SUM(I1526)*I1495</f>
        <v>39212.783379999993</v>
      </c>
      <c r="K1526" s="6">
        <f>SUM(K1520:K1525)</f>
        <v>83.4</v>
      </c>
      <c r="L1526" s="6">
        <f t="shared" ref="L1526" si="335">SUM(L1520:L1525)</f>
        <v>380</v>
      </c>
      <c r="M1526" s="6">
        <f t="shared" ref="M1526" si="336">SUM(M1520:M1525)</f>
        <v>50</v>
      </c>
    </row>
    <row r="1527" spans="1:13" ht="15.6">
      <c r="A1527" s="3" t="s">
        <v>9</v>
      </c>
      <c r="B1527" s="70" t="str">
        <f>'JMS SHEDULE OF WORKS'!D49</f>
        <v>FF-16 Female vanity unit</v>
      </c>
      <c r="D1527" s="26">
        <v>0.8</v>
      </c>
      <c r="E1527" s="26">
        <v>0.5</v>
      </c>
      <c r="F1527" s="71" t="str">
        <f>'JMS SHEDULE OF WORKS'!J49</f>
        <v>WC-04</v>
      </c>
      <c r="H1527" s="13" t="s">
        <v>22</v>
      </c>
      <c r="I1527" s="24">
        <f>'JMS SHEDULE OF WORKS'!G49</f>
        <v>5</v>
      </c>
    </row>
    <row r="1528" spans="1:13" s="2" customFormat="1">
      <c r="A1528" s="69" t="str">
        <f>'JMS SHEDULE OF WORKS'!A49</f>
        <v>6881/47</v>
      </c>
      <c r="B1528" s="8" t="s">
        <v>3</v>
      </c>
      <c r="C1528" s="2" t="s">
        <v>4</v>
      </c>
      <c r="D1528" s="27" t="s">
        <v>5</v>
      </c>
      <c r="E1528" s="27" t="s">
        <v>5</v>
      </c>
      <c r="F1528" s="27" t="s">
        <v>23</v>
      </c>
      <c r="G1528" s="6" t="s">
        <v>6</v>
      </c>
      <c r="H1528" s="14" t="s">
        <v>7</v>
      </c>
      <c r="I1528" s="6" t="s">
        <v>8</v>
      </c>
      <c r="J1528" s="6"/>
      <c r="K1528" s="6" t="s">
        <v>18</v>
      </c>
      <c r="L1528" s="6" t="s">
        <v>19</v>
      </c>
      <c r="M1528" s="6" t="s">
        <v>20</v>
      </c>
    </row>
    <row r="1529" spans="1:13">
      <c r="A1529" s="30" t="s">
        <v>24</v>
      </c>
      <c r="B1529" s="11" t="s">
        <v>1250</v>
      </c>
      <c r="C1529" s="12" t="s">
        <v>1213</v>
      </c>
      <c r="D1529" s="28">
        <v>0.05</v>
      </c>
      <c r="E1529" s="28">
        <v>0.05</v>
      </c>
      <c r="F1529" s="28">
        <f t="shared" ref="F1529:F1534" si="337">SUM(D1529*E1529)</f>
        <v>2.5000000000000005E-3</v>
      </c>
      <c r="G1529" s="10">
        <f>SUM(D1527)*4</f>
        <v>3.2</v>
      </c>
      <c r="H1529" s="15">
        <v>550</v>
      </c>
      <c r="I1529" s="10">
        <f t="shared" ref="I1529:I1534" si="338">SUM(F1529*G1529)*H1529</f>
        <v>4.4000000000000012</v>
      </c>
    </row>
    <row r="1530" spans="1:13">
      <c r="A1530" s="30" t="s">
        <v>24</v>
      </c>
      <c r="B1530" s="11" t="s">
        <v>1250</v>
      </c>
      <c r="C1530" s="12" t="s">
        <v>1213</v>
      </c>
      <c r="D1530" s="28">
        <v>0.05</v>
      </c>
      <c r="E1530" s="28">
        <v>0.05</v>
      </c>
      <c r="F1530" s="28">
        <f t="shared" si="337"/>
        <v>2.5000000000000005E-3</v>
      </c>
      <c r="G1530" s="10">
        <f>SUM(E1527)*8</f>
        <v>4</v>
      </c>
      <c r="H1530" s="15">
        <v>550</v>
      </c>
      <c r="I1530" s="10">
        <f t="shared" si="338"/>
        <v>5.5000000000000009</v>
      </c>
    </row>
    <row r="1531" spans="1:13">
      <c r="A1531" s="30" t="s">
        <v>24</v>
      </c>
      <c r="B1531" s="11"/>
      <c r="C1531" s="12"/>
      <c r="D1531" s="28"/>
      <c r="E1531" s="28"/>
      <c r="F1531" s="28">
        <f t="shared" si="337"/>
        <v>0</v>
      </c>
      <c r="G1531" s="10"/>
      <c r="H1531" s="15"/>
      <c r="I1531" s="10">
        <f t="shared" si="338"/>
        <v>0</v>
      </c>
    </row>
    <row r="1532" spans="1:13">
      <c r="A1532" s="31" t="s">
        <v>25</v>
      </c>
      <c r="B1532" s="11"/>
      <c r="C1532" s="12"/>
      <c r="D1532" s="28"/>
      <c r="E1532" s="28"/>
      <c r="F1532" s="28">
        <f t="shared" si="337"/>
        <v>0</v>
      </c>
      <c r="G1532" s="10"/>
      <c r="H1532" s="15"/>
      <c r="I1532" s="10">
        <f t="shared" si="338"/>
        <v>0</v>
      </c>
    </row>
    <row r="1533" spans="1:13">
      <c r="A1533" s="31" t="s">
        <v>25</v>
      </c>
      <c r="B1533" s="11"/>
      <c r="C1533" s="12"/>
      <c r="D1533" s="28"/>
      <c r="E1533" s="28"/>
      <c r="F1533" s="28">
        <f t="shared" si="337"/>
        <v>0</v>
      </c>
      <c r="G1533" s="10"/>
      <c r="H1533" s="15"/>
      <c r="I1533" s="10">
        <f t="shared" si="338"/>
        <v>0</v>
      </c>
    </row>
    <row r="1534" spans="1:13">
      <c r="A1534" s="31" t="s">
        <v>25</v>
      </c>
      <c r="B1534" s="11"/>
      <c r="C1534" s="12"/>
      <c r="D1534" s="28"/>
      <c r="E1534" s="28"/>
      <c r="F1534" s="28">
        <f t="shared" si="337"/>
        <v>0</v>
      </c>
      <c r="G1534" s="10"/>
      <c r="H1534" s="15"/>
      <c r="I1534" s="10">
        <f t="shared" si="338"/>
        <v>0</v>
      </c>
    </row>
    <row r="1535" spans="1:13">
      <c r="A1535" s="31" t="s">
        <v>39</v>
      </c>
      <c r="B1535" s="11" t="s">
        <v>1249</v>
      </c>
      <c r="C1535" s="12"/>
      <c r="D1535" s="28"/>
      <c r="E1535" s="28"/>
      <c r="F1535" s="28"/>
      <c r="G1535" s="10">
        <v>1</v>
      </c>
      <c r="H1535" s="15">
        <v>40</v>
      </c>
      <c r="I1535" s="10">
        <f t="shared" ref="I1535:I1537" si="339">SUM(G1535*H1535)</f>
        <v>40</v>
      </c>
    </row>
    <row r="1536" spans="1:13">
      <c r="A1536" s="31" t="s">
        <v>39</v>
      </c>
      <c r="B1536" s="11"/>
      <c r="C1536" s="12"/>
      <c r="D1536" s="28"/>
      <c r="E1536" s="28"/>
      <c r="F1536" s="28"/>
      <c r="G1536" s="10"/>
      <c r="H1536" s="15"/>
      <c r="I1536" s="10">
        <f t="shared" si="339"/>
        <v>0</v>
      </c>
    </row>
    <row r="1537" spans="1:11">
      <c r="A1537" s="31" t="s">
        <v>39</v>
      </c>
      <c r="B1537" s="11"/>
      <c r="C1537" s="12"/>
      <c r="D1537" s="28"/>
      <c r="E1537" s="28"/>
      <c r="F1537" s="28"/>
      <c r="G1537" s="10"/>
      <c r="H1537" s="15"/>
      <c r="I1537" s="10">
        <f t="shared" si="339"/>
        <v>0</v>
      </c>
    </row>
    <row r="1538" spans="1:11">
      <c r="A1538" s="32" t="s">
        <v>28</v>
      </c>
      <c r="B1538" s="11" t="s">
        <v>1192</v>
      </c>
      <c r="C1538" s="12"/>
      <c r="D1538" s="28"/>
      <c r="E1538" s="28"/>
      <c r="F1538" s="28"/>
      <c r="G1538" s="10">
        <v>1</v>
      </c>
      <c r="H1538" s="15">
        <f>SUM(VENEER!U44)</f>
        <v>446.34999999999997</v>
      </c>
      <c r="I1538" s="10">
        <f t="shared" ref="I1538:I1556" si="340">SUM(G1538*H1538)</f>
        <v>446.34999999999997</v>
      </c>
      <c r="J1538" s="10" t="s">
        <v>1247</v>
      </c>
    </row>
    <row r="1539" spans="1:11">
      <c r="A1539" s="32" t="s">
        <v>28</v>
      </c>
      <c r="B1539" s="11" t="s">
        <v>1186</v>
      </c>
      <c r="C1539" s="12"/>
      <c r="D1539" s="28"/>
      <c r="E1539" s="28"/>
      <c r="F1539" s="28"/>
      <c r="G1539" s="10">
        <v>1</v>
      </c>
      <c r="H1539" s="15">
        <v>105</v>
      </c>
      <c r="I1539" s="10">
        <f t="shared" si="340"/>
        <v>105</v>
      </c>
      <c r="J1539" s="10" t="s">
        <v>1248</v>
      </c>
    </row>
    <row r="1540" spans="1:11">
      <c r="A1540" s="32" t="s">
        <v>28</v>
      </c>
      <c r="B1540" s="11"/>
      <c r="C1540" s="12"/>
      <c r="D1540" s="28"/>
      <c r="E1540" s="28"/>
      <c r="F1540" s="28"/>
      <c r="G1540" s="10"/>
      <c r="H1540" s="15"/>
      <c r="I1540" s="10">
        <f t="shared" si="340"/>
        <v>0</v>
      </c>
    </row>
    <row r="1541" spans="1:11">
      <c r="A1541" t="s">
        <v>26</v>
      </c>
      <c r="B1541" s="11"/>
      <c r="C1541" s="12"/>
      <c r="D1541" s="28"/>
      <c r="E1541" s="28"/>
      <c r="F1541" s="28"/>
      <c r="G1541" s="33">
        <v>0.1</v>
      </c>
      <c r="H1541" s="15">
        <f>SUM(I1538:I1540)</f>
        <v>551.34999999999991</v>
      </c>
      <c r="I1541" s="10">
        <f t="shared" si="340"/>
        <v>55.134999999999991</v>
      </c>
    </row>
    <row r="1542" spans="1:11">
      <c r="B1542" s="11" t="s">
        <v>27</v>
      </c>
      <c r="C1542" s="12"/>
      <c r="D1542" s="28"/>
      <c r="E1542" s="28"/>
      <c r="F1542" s="28"/>
      <c r="G1542" s="10">
        <v>1</v>
      </c>
      <c r="H1542" s="15">
        <v>15</v>
      </c>
      <c r="I1542" s="10">
        <f t="shared" si="340"/>
        <v>15</v>
      </c>
    </row>
    <row r="1543" spans="1:11">
      <c r="B1543" s="11" t="s">
        <v>13</v>
      </c>
      <c r="C1543" s="12" t="s">
        <v>14</v>
      </c>
      <c r="D1543" s="28" t="s">
        <v>29</v>
      </c>
      <c r="E1543" s="28"/>
      <c r="F1543" s="28">
        <f>SUM(G1529:G1531)</f>
        <v>7.2</v>
      </c>
      <c r="G1543" s="34">
        <f>SUM(F1543)/20</f>
        <v>0.36</v>
      </c>
      <c r="H1543" s="23"/>
      <c r="I1543" s="10">
        <f t="shared" si="340"/>
        <v>0</v>
      </c>
    </row>
    <row r="1544" spans="1:11">
      <c r="B1544" s="11" t="s">
        <v>13</v>
      </c>
      <c r="C1544" s="12" t="s">
        <v>14</v>
      </c>
      <c r="D1544" s="28" t="s">
        <v>30</v>
      </c>
      <c r="E1544" s="28"/>
      <c r="F1544" s="28">
        <f>SUM(G1532:G1534)</f>
        <v>0</v>
      </c>
      <c r="G1544" s="34">
        <f>SUM(F1544)/10</f>
        <v>0</v>
      </c>
      <c r="H1544" s="23"/>
      <c r="I1544" s="10">
        <f t="shared" si="340"/>
        <v>0</v>
      </c>
    </row>
    <row r="1545" spans="1:11">
      <c r="B1545" s="11" t="s">
        <v>13</v>
      </c>
      <c r="C1545" s="12" t="s">
        <v>14</v>
      </c>
      <c r="D1545" s="28" t="s">
        <v>60</v>
      </c>
      <c r="E1545" s="28"/>
      <c r="F1545" s="72">
        <v>8</v>
      </c>
      <c r="G1545" s="34">
        <f>SUM(F1545)*0.25</f>
        <v>2</v>
      </c>
      <c r="H1545" s="23"/>
      <c r="I1545" s="10">
        <f t="shared" si="340"/>
        <v>0</v>
      </c>
    </row>
    <row r="1546" spans="1:11">
      <c r="B1546" s="11" t="s">
        <v>13</v>
      </c>
      <c r="C1546" s="12" t="s">
        <v>14</v>
      </c>
      <c r="D1546" s="28" t="s">
        <v>247</v>
      </c>
      <c r="E1546" s="28"/>
      <c r="F1546" s="28"/>
      <c r="G1546" s="34">
        <f>SUM(G1543)</f>
        <v>0.36</v>
      </c>
      <c r="H1546" s="23"/>
      <c r="I1546" s="10">
        <f t="shared" si="340"/>
        <v>0</v>
      </c>
    </row>
    <row r="1547" spans="1:11">
      <c r="B1547" s="11" t="s">
        <v>13</v>
      </c>
      <c r="C1547" s="12" t="s">
        <v>15</v>
      </c>
      <c r="D1547" s="28" t="s">
        <v>1251</v>
      </c>
      <c r="E1547" s="28"/>
      <c r="F1547" s="28">
        <v>8</v>
      </c>
      <c r="G1547" s="34">
        <v>8</v>
      </c>
      <c r="H1547" s="23"/>
      <c r="I1547" s="10">
        <f t="shared" si="340"/>
        <v>0</v>
      </c>
    </row>
    <row r="1548" spans="1:11">
      <c r="B1548" s="11" t="s">
        <v>13</v>
      </c>
      <c r="C1548" s="12" t="s">
        <v>15</v>
      </c>
      <c r="D1548" s="28" t="s">
        <v>1210</v>
      </c>
      <c r="E1548" s="28"/>
      <c r="F1548" s="28">
        <v>8</v>
      </c>
      <c r="G1548" s="34">
        <f>SUM(F1548)*1</f>
        <v>8</v>
      </c>
      <c r="H1548" s="23"/>
      <c r="I1548" s="10">
        <f t="shared" si="340"/>
        <v>0</v>
      </c>
    </row>
    <row r="1549" spans="1:11">
      <c r="B1549" s="11" t="s">
        <v>13</v>
      </c>
      <c r="C1549" s="12" t="s">
        <v>15</v>
      </c>
      <c r="D1549" s="28"/>
      <c r="E1549" s="28"/>
      <c r="F1549" s="28"/>
      <c r="G1549" s="34"/>
      <c r="H1549" s="23"/>
      <c r="I1549" s="10">
        <f t="shared" si="340"/>
        <v>0</v>
      </c>
    </row>
    <row r="1550" spans="1:11">
      <c r="B1550" s="11" t="s">
        <v>13</v>
      </c>
      <c r="C1550" s="12" t="s">
        <v>16</v>
      </c>
      <c r="D1550" s="28"/>
      <c r="E1550" s="28"/>
      <c r="F1550" s="28"/>
      <c r="G1550" s="34">
        <v>2</v>
      </c>
      <c r="H1550" s="23"/>
      <c r="I1550" s="10">
        <f t="shared" si="340"/>
        <v>0</v>
      </c>
    </row>
    <row r="1551" spans="1:11">
      <c r="B1551" s="11" t="s">
        <v>13</v>
      </c>
      <c r="C1551" s="12" t="s">
        <v>16</v>
      </c>
      <c r="D1551" s="28"/>
      <c r="E1551" s="28"/>
      <c r="F1551" s="28"/>
      <c r="G1551" s="34"/>
      <c r="H1551" s="23"/>
      <c r="I1551" s="10">
        <f t="shared" si="340"/>
        <v>0</v>
      </c>
    </row>
    <row r="1552" spans="1:11">
      <c r="B1552" s="11" t="s">
        <v>21</v>
      </c>
      <c r="C1552" s="12" t="s">
        <v>14</v>
      </c>
      <c r="D1552" s="28"/>
      <c r="E1552" s="28"/>
      <c r="F1552" s="28"/>
      <c r="G1552" s="22">
        <f>SUM(G1543:G1546)</f>
        <v>2.7199999999999998</v>
      </c>
      <c r="H1552" s="15">
        <v>37.42</v>
      </c>
      <c r="I1552" s="10">
        <f t="shared" si="340"/>
        <v>101.7824</v>
      </c>
      <c r="K1552" s="5">
        <f>SUM(G1552)*I1527</f>
        <v>13.599999999999998</v>
      </c>
    </row>
    <row r="1553" spans="1:13">
      <c r="B1553" s="11" t="s">
        <v>21</v>
      </c>
      <c r="C1553" s="12" t="s">
        <v>15</v>
      </c>
      <c r="D1553" s="28"/>
      <c r="E1553" s="28"/>
      <c r="F1553" s="28"/>
      <c r="G1553" s="22">
        <f>SUM(G1547:G1549)</f>
        <v>16</v>
      </c>
      <c r="H1553" s="15">
        <v>37.42</v>
      </c>
      <c r="I1553" s="10">
        <f t="shared" si="340"/>
        <v>598.72</v>
      </c>
      <c r="L1553" s="5">
        <f>SUM(G1553)*I1527</f>
        <v>80</v>
      </c>
    </row>
    <row r="1554" spans="1:13">
      <c r="B1554" s="11" t="s">
        <v>21</v>
      </c>
      <c r="C1554" s="12" t="s">
        <v>16</v>
      </c>
      <c r="D1554" s="28"/>
      <c r="E1554" s="28"/>
      <c r="F1554" s="28"/>
      <c r="G1554" s="22">
        <f>SUM(G1550:G1551)</f>
        <v>2</v>
      </c>
      <c r="H1554" s="15">
        <v>37.42</v>
      </c>
      <c r="I1554" s="10">
        <f t="shared" si="340"/>
        <v>74.84</v>
      </c>
      <c r="M1554" s="5">
        <f>SUM(G1554)*I1527</f>
        <v>10</v>
      </c>
    </row>
    <row r="1555" spans="1:13">
      <c r="B1555" s="11" t="s">
        <v>13</v>
      </c>
      <c r="C1555" s="12" t="s">
        <v>17</v>
      </c>
      <c r="D1555" s="28"/>
      <c r="E1555" s="28"/>
      <c r="F1555" s="28"/>
      <c r="G1555" s="34">
        <v>1</v>
      </c>
      <c r="H1555" s="15">
        <v>37.42</v>
      </c>
      <c r="I1555" s="10">
        <f t="shared" si="340"/>
        <v>37.42</v>
      </c>
      <c r="L1555" s="5">
        <f>SUM(G1555)*I1527</f>
        <v>5</v>
      </c>
    </row>
    <row r="1556" spans="1:13">
      <c r="B1556" s="11" t="s">
        <v>12</v>
      </c>
      <c r="C1556" s="12"/>
      <c r="D1556" s="28"/>
      <c r="E1556" s="28"/>
      <c r="F1556" s="28"/>
      <c r="G1556" s="10"/>
      <c r="H1556" s="15">
        <v>37.42</v>
      </c>
      <c r="I1556" s="10">
        <f t="shared" si="340"/>
        <v>0</v>
      </c>
    </row>
    <row r="1557" spans="1:13">
      <c r="B1557" s="11" t="s">
        <v>11</v>
      </c>
      <c r="C1557" s="12"/>
      <c r="D1557" s="28"/>
      <c r="E1557" s="28"/>
      <c r="F1557" s="28"/>
      <c r="G1557" s="10">
        <v>1</v>
      </c>
      <c r="H1557" s="15">
        <f>SUM(I1529:I1556)*0.01</f>
        <v>14.841474000000002</v>
      </c>
      <c r="I1557" s="10">
        <f>SUM(G1557*H1557)</f>
        <v>14.841474000000002</v>
      </c>
    </row>
    <row r="1558" spans="1:13" s="2" customFormat="1">
      <c r="B1558" s="8" t="s">
        <v>10</v>
      </c>
      <c r="D1558" s="27"/>
      <c r="E1558" s="27"/>
      <c r="F1558" s="27"/>
      <c r="G1558" s="6">
        <f>SUM(G1552:G1554)</f>
        <v>20.72</v>
      </c>
      <c r="H1558" s="14"/>
      <c r="I1558" s="6">
        <f>SUM(I1529:I1557)</f>
        <v>1498.9888740000001</v>
      </c>
      <c r="J1558" s="6">
        <f>SUM(I1558)*I1527</f>
        <v>7494.9443700000011</v>
      </c>
      <c r="K1558" s="6">
        <f>SUM(K1552:K1557)</f>
        <v>13.599999999999998</v>
      </c>
      <c r="L1558" s="6">
        <f t="shared" ref="L1558:M1558" si="341">SUM(L1552:L1557)</f>
        <v>85</v>
      </c>
      <c r="M1558" s="6">
        <f t="shared" si="341"/>
        <v>10</v>
      </c>
    </row>
    <row r="1559" spans="1:13" ht="15.6">
      <c r="A1559" s="3" t="s">
        <v>9</v>
      </c>
      <c r="B1559" s="70" t="str">
        <f>'JMS SHEDULE OF WORKS'!D50</f>
        <v>FF-14 Urinal screens</v>
      </c>
      <c r="D1559" s="26" t="str">
        <f>'JMS SHEDULE OF WORKS'!F50</f>
        <v>260mm X 840mm</v>
      </c>
      <c r="F1559" s="71" t="str">
        <f>'JMS SHEDULE OF WORKS'!J50</f>
        <v>WC-02</v>
      </c>
      <c r="H1559" s="13" t="s">
        <v>22</v>
      </c>
      <c r="I1559" s="24">
        <f>'JMS SHEDULE OF WORKS'!G50</f>
        <v>20</v>
      </c>
    </row>
    <row r="1560" spans="1:13" s="2" customFormat="1">
      <c r="A1560" s="69" t="str">
        <f>'JMS SHEDULE OF WORKS'!A50</f>
        <v>6881/48</v>
      </c>
      <c r="B1560" s="8" t="s">
        <v>3</v>
      </c>
      <c r="C1560" s="2" t="s">
        <v>4</v>
      </c>
      <c r="D1560" s="27" t="s">
        <v>5</v>
      </c>
      <c r="E1560" s="27" t="s">
        <v>5</v>
      </c>
      <c r="F1560" s="27" t="s">
        <v>23</v>
      </c>
      <c r="G1560" s="6" t="s">
        <v>6</v>
      </c>
      <c r="H1560" s="14" t="s">
        <v>7</v>
      </c>
      <c r="I1560" s="6" t="s">
        <v>8</v>
      </c>
      <c r="J1560" s="6"/>
      <c r="K1560" s="6" t="s">
        <v>18</v>
      </c>
      <c r="L1560" s="6" t="s">
        <v>19</v>
      </c>
      <c r="M1560" s="6" t="s">
        <v>20</v>
      </c>
    </row>
    <row r="1561" spans="1:13">
      <c r="A1561" s="30" t="s">
        <v>24</v>
      </c>
      <c r="B1561" s="11"/>
      <c r="C1561" s="12"/>
      <c r="D1561" s="28"/>
      <c r="E1561" s="28"/>
      <c r="F1561" s="28">
        <f t="shared" ref="F1561:F1566" si="342">SUM(D1561*E1561)</f>
        <v>0</v>
      </c>
      <c r="G1561" s="10"/>
      <c r="H1561" s="15"/>
      <c r="I1561" s="10">
        <f t="shared" ref="I1561:I1566" si="343">SUM(F1561*G1561)*H1561</f>
        <v>0</v>
      </c>
    </row>
    <row r="1562" spans="1:13">
      <c r="A1562" s="30" t="s">
        <v>24</v>
      </c>
      <c r="B1562" s="11"/>
      <c r="C1562" s="12"/>
      <c r="D1562" s="28"/>
      <c r="E1562" s="28"/>
      <c r="F1562" s="28">
        <f t="shared" si="342"/>
        <v>0</v>
      </c>
      <c r="G1562" s="10"/>
      <c r="H1562" s="15"/>
      <c r="I1562" s="10">
        <f t="shared" si="343"/>
        <v>0</v>
      </c>
    </row>
    <row r="1563" spans="1:13">
      <c r="A1563" s="30" t="s">
        <v>24</v>
      </c>
      <c r="B1563" s="11"/>
      <c r="C1563" s="12"/>
      <c r="D1563" s="28"/>
      <c r="E1563" s="28"/>
      <c r="F1563" s="28">
        <f t="shared" si="342"/>
        <v>0</v>
      </c>
      <c r="G1563" s="10"/>
      <c r="H1563" s="15"/>
      <c r="I1563" s="10">
        <f t="shared" si="343"/>
        <v>0</v>
      </c>
    </row>
    <row r="1564" spans="1:13">
      <c r="A1564" s="31" t="s">
        <v>25</v>
      </c>
      <c r="B1564" s="11" t="s">
        <v>69</v>
      </c>
      <c r="C1564" s="12" t="s">
        <v>1253</v>
      </c>
      <c r="D1564" s="28">
        <v>0.9</v>
      </c>
      <c r="E1564" s="28">
        <v>0.3</v>
      </c>
      <c r="F1564" s="28">
        <f t="shared" si="342"/>
        <v>0.27</v>
      </c>
      <c r="G1564" s="10">
        <v>1</v>
      </c>
      <c r="H1564" s="15">
        <v>15</v>
      </c>
      <c r="I1564" s="10">
        <f t="shared" si="343"/>
        <v>4.0500000000000007</v>
      </c>
    </row>
    <row r="1565" spans="1:13">
      <c r="A1565" s="31" t="s">
        <v>25</v>
      </c>
      <c r="B1565" s="11"/>
      <c r="C1565" s="12"/>
      <c r="D1565" s="28"/>
      <c r="E1565" s="28"/>
      <c r="F1565" s="28">
        <f t="shared" si="342"/>
        <v>0</v>
      </c>
      <c r="G1565" s="10"/>
      <c r="H1565" s="15"/>
      <c r="I1565" s="10">
        <f t="shared" si="343"/>
        <v>0</v>
      </c>
    </row>
    <row r="1566" spans="1:13">
      <c r="A1566" s="31" t="s">
        <v>25</v>
      </c>
      <c r="B1566" s="11"/>
      <c r="C1566" s="12"/>
      <c r="D1566" s="28"/>
      <c r="E1566" s="28"/>
      <c r="F1566" s="28">
        <f t="shared" si="342"/>
        <v>0</v>
      </c>
      <c r="G1566" s="10"/>
      <c r="H1566" s="15"/>
      <c r="I1566" s="10">
        <f t="shared" si="343"/>
        <v>0</v>
      </c>
    </row>
    <row r="1567" spans="1:13">
      <c r="A1567" s="31" t="s">
        <v>39</v>
      </c>
      <c r="B1567" s="11"/>
      <c r="C1567" s="12"/>
      <c r="D1567" s="28"/>
      <c r="E1567" s="28"/>
      <c r="F1567" s="28"/>
      <c r="G1567" s="10"/>
      <c r="H1567" s="15"/>
      <c r="I1567" s="10">
        <f t="shared" ref="I1567:I1569" si="344">SUM(G1567*H1567)</f>
        <v>0</v>
      </c>
    </row>
    <row r="1568" spans="1:13">
      <c r="A1568" s="31" t="s">
        <v>39</v>
      </c>
      <c r="B1568" s="11"/>
      <c r="C1568" s="12"/>
      <c r="D1568" s="28"/>
      <c r="E1568" s="28"/>
      <c r="F1568" s="28"/>
      <c r="G1568" s="10"/>
      <c r="H1568" s="15"/>
      <c r="I1568" s="10">
        <f t="shared" si="344"/>
        <v>0</v>
      </c>
    </row>
    <row r="1569" spans="1:11">
      <c r="A1569" s="31" t="s">
        <v>39</v>
      </c>
      <c r="B1569" s="11"/>
      <c r="C1569" s="12"/>
      <c r="D1569" s="28"/>
      <c r="E1569" s="28"/>
      <c r="F1569" s="28"/>
      <c r="G1569" s="10"/>
      <c r="H1569" s="15"/>
      <c r="I1569" s="10">
        <f t="shared" si="344"/>
        <v>0</v>
      </c>
    </row>
    <row r="1570" spans="1:11">
      <c r="A1570" s="32" t="s">
        <v>28</v>
      </c>
      <c r="B1570" s="11" t="s">
        <v>1254</v>
      </c>
      <c r="C1570" s="12"/>
      <c r="D1570" s="28"/>
      <c r="E1570" s="28"/>
      <c r="F1570" s="28"/>
      <c r="G1570" s="10">
        <v>1</v>
      </c>
      <c r="H1570" s="15">
        <v>375</v>
      </c>
      <c r="I1570" s="10">
        <f t="shared" ref="I1570:I1588" si="345">SUM(G1570*H1570)</f>
        <v>375</v>
      </c>
      <c r="J1570" s="5" t="s">
        <v>1256</v>
      </c>
    </row>
    <row r="1571" spans="1:11">
      <c r="A1571" s="32" t="s">
        <v>28</v>
      </c>
      <c r="B1571" s="11" t="s">
        <v>1255</v>
      </c>
      <c r="C1571" s="12"/>
      <c r="D1571" s="28"/>
      <c r="E1571" s="28"/>
      <c r="F1571" s="28"/>
      <c r="G1571" s="10">
        <v>2</v>
      </c>
      <c r="H1571" s="15">
        <v>50</v>
      </c>
      <c r="I1571" s="10">
        <f t="shared" si="345"/>
        <v>100</v>
      </c>
    </row>
    <row r="1572" spans="1:11">
      <c r="A1572" s="32" t="s">
        <v>28</v>
      </c>
      <c r="B1572" s="11" t="s">
        <v>200</v>
      </c>
      <c r="C1572" s="12"/>
      <c r="D1572" s="28"/>
      <c r="E1572" s="28"/>
      <c r="F1572" s="28"/>
      <c r="G1572" s="10">
        <v>1</v>
      </c>
      <c r="H1572" s="15">
        <v>25</v>
      </c>
      <c r="I1572" s="10">
        <f t="shared" si="345"/>
        <v>25</v>
      </c>
    </row>
    <row r="1573" spans="1:11">
      <c r="A1573" t="s">
        <v>26</v>
      </c>
      <c r="B1573" s="11"/>
      <c r="C1573" s="12"/>
      <c r="D1573" s="28"/>
      <c r="E1573" s="28"/>
      <c r="F1573" s="28"/>
      <c r="G1573" s="33">
        <v>0.1</v>
      </c>
      <c r="H1573" s="15">
        <f>SUM(I1570:I1572)</f>
        <v>500</v>
      </c>
      <c r="I1573" s="10">
        <f t="shared" si="345"/>
        <v>50</v>
      </c>
    </row>
    <row r="1574" spans="1:11">
      <c r="B1574" s="11" t="s">
        <v>27</v>
      </c>
      <c r="C1574" s="12"/>
      <c r="D1574" s="28"/>
      <c r="E1574" s="28"/>
      <c r="F1574" s="28"/>
      <c r="G1574" s="10"/>
      <c r="H1574" s="15"/>
      <c r="I1574" s="10">
        <f t="shared" si="345"/>
        <v>0</v>
      </c>
    </row>
    <row r="1575" spans="1:11">
      <c r="B1575" s="11" t="s">
        <v>13</v>
      </c>
      <c r="C1575" s="12" t="s">
        <v>14</v>
      </c>
      <c r="D1575" s="28" t="s">
        <v>29</v>
      </c>
      <c r="E1575" s="28"/>
      <c r="F1575" s="28">
        <f>SUM(G1561:G1563)</f>
        <v>0</v>
      </c>
      <c r="G1575" s="34">
        <f>SUM(F1575)/20</f>
        <v>0</v>
      </c>
      <c r="H1575" s="23"/>
      <c r="I1575" s="10">
        <f t="shared" si="345"/>
        <v>0</v>
      </c>
    </row>
    <row r="1576" spans="1:11">
      <c r="B1576" s="11" t="s">
        <v>13</v>
      </c>
      <c r="C1576" s="12" t="s">
        <v>14</v>
      </c>
      <c r="D1576" s="28" t="s">
        <v>30</v>
      </c>
      <c r="E1576" s="28"/>
      <c r="F1576" s="28">
        <f>SUM(G1564:G1566)</f>
        <v>1</v>
      </c>
      <c r="G1576" s="34">
        <f>SUM(F1576)/10</f>
        <v>0.1</v>
      </c>
      <c r="H1576" s="23"/>
      <c r="I1576" s="10">
        <f t="shared" si="345"/>
        <v>0</v>
      </c>
    </row>
    <row r="1577" spans="1:11">
      <c r="B1577" s="11" t="s">
        <v>13</v>
      </c>
      <c r="C1577" s="12" t="s">
        <v>14</v>
      </c>
      <c r="D1577" s="28" t="s">
        <v>60</v>
      </c>
      <c r="E1577" s="28"/>
      <c r="F1577" s="72"/>
      <c r="G1577" s="34">
        <f>SUM(F1577)*0.25</f>
        <v>0</v>
      </c>
      <c r="H1577" s="23"/>
      <c r="I1577" s="10">
        <f t="shared" si="345"/>
        <v>0</v>
      </c>
    </row>
    <row r="1578" spans="1:11">
      <c r="B1578" s="11" t="s">
        <v>13</v>
      </c>
      <c r="C1578" s="12" t="s">
        <v>14</v>
      </c>
      <c r="D1578" s="28"/>
      <c r="E1578" s="28"/>
      <c r="F1578" s="28"/>
      <c r="G1578" s="34"/>
      <c r="H1578" s="23"/>
      <c r="I1578" s="10">
        <f t="shared" si="345"/>
        <v>0</v>
      </c>
    </row>
    <row r="1579" spans="1:11">
      <c r="B1579" s="11" t="s">
        <v>13</v>
      </c>
      <c r="C1579" s="12" t="s">
        <v>15</v>
      </c>
      <c r="D1579" s="28"/>
      <c r="E1579" s="28"/>
      <c r="F1579" s="28"/>
      <c r="G1579" s="34">
        <v>6</v>
      </c>
      <c r="H1579" s="23"/>
      <c r="I1579" s="10">
        <f t="shared" si="345"/>
        <v>0</v>
      </c>
    </row>
    <row r="1580" spans="1:11">
      <c r="B1580" s="11" t="s">
        <v>13</v>
      </c>
      <c r="C1580" s="12" t="s">
        <v>15</v>
      </c>
      <c r="D1580" s="28"/>
      <c r="E1580" s="28"/>
      <c r="F1580" s="28"/>
      <c r="G1580" s="34"/>
      <c r="H1580" s="23"/>
      <c r="I1580" s="10">
        <f t="shared" si="345"/>
        <v>0</v>
      </c>
    </row>
    <row r="1581" spans="1:11">
      <c r="B1581" s="11" t="s">
        <v>13</v>
      </c>
      <c r="C1581" s="12" t="s">
        <v>15</v>
      </c>
      <c r="D1581" s="28"/>
      <c r="E1581" s="28"/>
      <c r="F1581" s="28"/>
      <c r="G1581" s="34"/>
      <c r="H1581" s="23"/>
      <c r="I1581" s="10">
        <f t="shared" si="345"/>
        <v>0</v>
      </c>
    </row>
    <row r="1582" spans="1:11">
      <c r="B1582" s="11" t="s">
        <v>13</v>
      </c>
      <c r="C1582" s="12" t="s">
        <v>16</v>
      </c>
      <c r="D1582" s="28"/>
      <c r="E1582" s="28"/>
      <c r="F1582" s="28"/>
      <c r="G1582" s="34"/>
      <c r="H1582" s="23"/>
      <c r="I1582" s="10">
        <f t="shared" si="345"/>
        <v>0</v>
      </c>
    </row>
    <row r="1583" spans="1:11">
      <c r="B1583" s="11" t="s">
        <v>13</v>
      </c>
      <c r="C1583" s="12" t="s">
        <v>16</v>
      </c>
      <c r="D1583" s="28"/>
      <c r="E1583" s="28"/>
      <c r="F1583" s="28"/>
      <c r="G1583" s="34"/>
      <c r="H1583" s="23"/>
      <c r="I1583" s="10">
        <f t="shared" si="345"/>
        <v>0</v>
      </c>
    </row>
    <row r="1584" spans="1:11">
      <c r="B1584" s="11" t="s">
        <v>21</v>
      </c>
      <c r="C1584" s="12" t="s">
        <v>14</v>
      </c>
      <c r="D1584" s="28"/>
      <c r="E1584" s="28"/>
      <c r="F1584" s="28"/>
      <c r="G1584" s="22">
        <f>SUM(G1575:G1578)</f>
        <v>0.1</v>
      </c>
      <c r="H1584" s="15">
        <v>37.42</v>
      </c>
      <c r="I1584" s="10">
        <f t="shared" si="345"/>
        <v>3.7420000000000004</v>
      </c>
      <c r="K1584" s="5">
        <f>SUM(G1584)*I1559</f>
        <v>2</v>
      </c>
    </row>
    <row r="1585" spans="1:13">
      <c r="B1585" s="11" t="s">
        <v>21</v>
      </c>
      <c r="C1585" s="12" t="s">
        <v>15</v>
      </c>
      <c r="D1585" s="28"/>
      <c r="E1585" s="28"/>
      <c r="F1585" s="28"/>
      <c r="G1585" s="22">
        <f>SUM(G1579:G1581)</f>
        <v>6</v>
      </c>
      <c r="H1585" s="15">
        <v>37.42</v>
      </c>
      <c r="I1585" s="10">
        <f t="shared" si="345"/>
        <v>224.52</v>
      </c>
      <c r="L1585" s="5">
        <f>SUM(G1585)*I1559</f>
        <v>120</v>
      </c>
    </row>
    <row r="1586" spans="1:13">
      <c r="B1586" s="11" t="s">
        <v>21</v>
      </c>
      <c r="C1586" s="12" t="s">
        <v>16</v>
      </c>
      <c r="D1586" s="28"/>
      <c r="E1586" s="28"/>
      <c r="F1586" s="28"/>
      <c r="G1586" s="22">
        <f>SUM(G1582:G1583)</f>
        <v>0</v>
      </c>
      <c r="H1586" s="15">
        <v>37.42</v>
      </c>
      <c r="I1586" s="10">
        <f t="shared" si="345"/>
        <v>0</v>
      </c>
      <c r="M1586" s="5">
        <f>SUM(G1586)*I1559</f>
        <v>0</v>
      </c>
    </row>
    <row r="1587" spans="1:13">
      <c r="B1587" s="11" t="s">
        <v>13</v>
      </c>
      <c r="C1587" s="12" t="s">
        <v>17</v>
      </c>
      <c r="D1587" s="28"/>
      <c r="E1587" s="28"/>
      <c r="F1587" s="28"/>
      <c r="G1587" s="34">
        <v>0.25</v>
      </c>
      <c r="H1587" s="15">
        <v>37.42</v>
      </c>
      <c r="I1587" s="10">
        <f t="shared" si="345"/>
        <v>9.3550000000000004</v>
      </c>
      <c r="L1587" s="5">
        <f>SUM(G1587)*I1559</f>
        <v>5</v>
      </c>
    </row>
    <row r="1588" spans="1:13">
      <c r="B1588" s="11" t="s">
        <v>12</v>
      </c>
      <c r="C1588" s="12"/>
      <c r="D1588" s="28"/>
      <c r="E1588" s="28"/>
      <c r="F1588" s="28"/>
      <c r="G1588" s="10">
        <v>0.5</v>
      </c>
      <c r="H1588" s="15">
        <v>37.42</v>
      </c>
      <c r="I1588" s="10">
        <f t="shared" si="345"/>
        <v>18.71</v>
      </c>
    </row>
    <row r="1589" spans="1:13">
      <c r="B1589" s="11" t="s">
        <v>11</v>
      </c>
      <c r="C1589" s="12"/>
      <c r="D1589" s="28"/>
      <c r="E1589" s="28"/>
      <c r="F1589" s="28"/>
      <c r="G1589" s="10">
        <v>1</v>
      </c>
      <c r="H1589" s="15">
        <f>SUM(I1561:I1588)*0.01</f>
        <v>8.103769999999999</v>
      </c>
      <c r="I1589" s="10">
        <f>SUM(G1589*H1589)</f>
        <v>8.103769999999999</v>
      </c>
    </row>
    <row r="1590" spans="1:13" s="2" customFormat="1">
      <c r="B1590" s="8" t="s">
        <v>10</v>
      </c>
      <c r="D1590" s="27"/>
      <c r="E1590" s="27"/>
      <c r="F1590" s="27"/>
      <c r="G1590" s="6">
        <f>SUM(G1584:G1587)</f>
        <v>6.35</v>
      </c>
      <c r="H1590" s="14"/>
      <c r="I1590" s="6">
        <f>SUM(I1561:I1589)</f>
        <v>818.48077000000001</v>
      </c>
      <c r="J1590" s="6">
        <f>SUM(I1590)*I1559</f>
        <v>16369.615400000001</v>
      </c>
      <c r="K1590" s="6">
        <f>SUM(K1584:K1589)</f>
        <v>2</v>
      </c>
      <c r="L1590" s="6">
        <f t="shared" ref="L1590" si="346">SUM(L1584:L1589)</f>
        <v>125</v>
      </c>
      <c r="M1590" s="6">
        <f t="shared" ref="M1590" si="347">SUM(M1584:M1589)</f>
        <v>0</v>
      </c>
    </row>
    <row r="1591" spans="1:13" ht="15.6">
      <c r="A1591" s="3" t="s">
        <v>9</v>
      </c>
      <c r="B1591" s="70" t="str">
        <f>'JMS SHEDULE OF WORKS'!D51</f>
        <v>FF-19 Mirror Male &amp; Female changing</v>
      </c>
      <c r="D1591" s="26" t="str">
        <f>'JMS SHEDULE OF WORKS'!F51</f>
        <v>480mm X 1600mm</v>
      </c>
      <c r="F1591" s="71" t="str">
        <f>'JMS SHEDULE OF WORKS'!J51</f>
        <v>EOT-50 &amp; 90</v>
      </c>
      <c r="H1591" s="13" t="s">
        <v>22</v>
      </c>
      <c r="I1591" s="24">
        <f>'JMS SHEDULE OF WORKS'!G51</f>
        <v>5</v>
      </c>
    </row>
    <row r="1592" spans="1:13" s="2" customFormat="1">
      <c r="A1592" s="69" t="str">
        <f>'JMS SHEDULE OF WORKS'!A51</f>
        <v>6881/49</v>
      </c>
      <c r="B1592" s="8" t="s">
        <v>3</v>
      </c>
      <c r="C1592" s="2" t="s">
        <v>4</v>
      </c>
      <c r="D1592" s="27" t="s">
        <v>5</v>
      </c>
      <c r="E1592" s="27" t="s">
        <v>5</v>
      </c>
      <c r="F1592" s="27" t="s">
        <v>23</v>
      </c>
      <c r="G1592" s="6" t="s">
        <v>6</v>
      </c>
      <c r="H1592" s="14" t="s">
        <v>7</v>
      </c>
      <c r="I1592" s="6" t="s">
        <v>8</v>
      </c>
      <c r="J1592" s="6"/>
      <c r="K1592" s="6" t="s">
        <v>18</v>
      </c>
      <c r="L1592" s="6" t="s">
        <v>19</v>
      </c>
      <c r="M1592" s="6" t="s">
        <v>20</v>
      </c>
    </row>
    <row r="1593" spans="1:13">
      <c r="A1593" s="30" t="s">
        <v>24</v>
      </c>
      <c r="B1593" s="11"/>
      <c r="C1593" s="12"/>
      <c r="D1593" s="28"/>
      <c r="E1593" s="28"/>
      <c r="F1593" s="28">
        <f t="shared" ref="F1593:F1598" si="348">SUM(D1593*E1593)</f>
        <v>0</v>
      </c>
      <c r="G1593" s="10"/>
      <c r="H1593" s="15"/>
      <c r="I1593" s="10">
        <f t="shared" ref="I1593:I1598" si="349">SUM(F1593*G1593)*H1593</f>
        <v>0</v>
      </c>
    </row>
    <row r="1594" spans="1:13">
      <c r="A1594" s="30" t="s">
        <v>24</v>
      </c>
      <c r="B1594" s="11"/>
      <c r="C1594" s="12"/>
      <c r="D1594" s="28"/>
      <c r="E1594" s="28"/>
      <c r="F1594" s="28">
        <f t="shared" si="348"/>
        <v>0</v>
      </c>
      <c r="G1594" s="10"/>
      <c r="H1594" s="15"/>
      <c r="I1594" s="10">
        <f t="shared" si="349"/>
        <v>0</v>
      </c>
    </row>
    <row r="1595" spans="1:13">
      <c r="A1595" s="30" t="s">
        <v>24</v>
      </c>
      <c r="B1595" s="11"/>
      <c r="C1595" s="12"/>
      <c r="D1595" s="28"/>
      <c r="E1595" s="28"/>
      <c r="F1595" s="28">
        <f t="shared" si="348"/>
        <v>0</v>
      </c>
      <c r="G1595" s="10"/>
      <c r="H1595" s="15"/>
      <c r="I1595" s="10">
        <f t="shared" si="349"/>
        <v>0</v>
      </c>
    </row>
    <row r="1596" spans="1:13">
      <c r="A1596" s="31" t="s">
        <v>25</v>
      </c>
      <c r="B1596" s="11"/>
      <c r="C1596" s="12"/>
      <c r="D1596" s="28"/>
      <c r="E1596" s="28"/>
      <c r="F1596" s="28">
        <f t="shared" si="348"/>
        <v>0</v>
      </c>
      <c r="G1596" s="10"/>
      <c r="H1596" s="15"/>
      <c r="I1596" s="10">
        <f t="shared" si="349"/>
        <v>0</v>
      </c>
    </row>
    <row r="1597" spans="1:13">
      <c r="A1597" s="31" t="s">
        <v>25</v>
      </c>
      <c r="B1597" s="11"/>
      <c r="C1597" s="12"/>
      <c r="D1597" s="28"/>
      <c r="E1597" s="28"/>
      <c r="F1597" s="28">
        <f t="shared" si="348"/>
        <v>0</v>
      </c>
      <c r="G1597" s="10"/>
      <c r="H1597" s="15"/>
      <c r="I1597" s="10">
        <f t="shared" si="349"/>
        <v>0</v>
      </c>
    </row>
    <row r="1598" spans="1:13">
      <c r="A1598" s="31" t="s">
        <v>25</v>
      </c>
      <c r="B1598" s="11"/>
      <c r="C1598" s="12"/>
      <c r="D1598" s="28"/>
      <c r="E1598" s="28"/>
      <c r="F1598" s="28">
        <f t="shared" si="348"/>
        <v>0</v>
      </c>
      <c r="G1598" s="10"/>
      <c r="H1598" s="15"/>
      <c r="I1598" s="10">
        <f t="shared" si="349"/>
        <v>0</v>
      </c>
    </row>
    <row r="1599" spans="1:13">
      <c r="A1599" s="31" t="s">
        <v>39</v>
      </c>
      <c r="B1599" s="11"/>
      <c r="C1599" s="12"/>
      <c r="D1599" s="28"/>
      <c r="E1599" s="28"/>
      <c r="F1599" s="28"/>
      <c r="G1599" s="10"/>
      <c r="H1599" s="15"/>
      <c r="I1599" s="10">
        <f t="shared" ref="I1599:I1601" si="350">SUM(G1599*H1599)</f>
        <v>0</v>
      </c>
    </row>
    <row r="1600" spans="1:13">
      <c r="A1600" s="31" t="s">
        <v>39</v>
      </c>
      <c r="B1600" s="11"/>
      <c r="C1600" s="12"/>
      <c r="D1600" s="28"/>
      <c r="E1600" s="28"/>
      <c r="F1600" s="28"/>
      <c r="G1600" s="10"/>
      <c r="H1600" s="15"/>
      <c r="I1600" s="10">
        <f t="shared" si="350"/>
        <v>0</v>
      </c>
    </row>
    <row r="1601" spans="1:11">
      <c r="A1601" s="31" t="s">
        <v>39</v>
      </c>
      <c r="B1601" s="11"/>
      <c r="C1601" s="12"/>
      <c r="D1601" s="28"/>
      <c r="E1601" s="28"/>
      <c r="F1601" s="28"/>
      <c r="G1601" s="10"/>
      <c r="H1601" s="15"/>
      <c r="I1601" s="10">
        <f t="shared" si="350"/>
        <v>0</v>
      </c>
    </row>
    <row r="1602" spans="1:11">
      <c r="A1602" s="32" t="s">
        <v>28</v>
      </c>
      <c r="B1602" s="11" t="s">
        <v>1261</v>
      </c>
      <c r="C1602" s="12"/>
      <c r="D1602" s="28"/>
      <c r="E1602" s="28"/>
      <c r="F1602" s="28"/>
      <c r="G1602" s="10">
        <v>1</v>
      </c>
      <c r="H1602" s="15">
        <v>76.95</v>
      </c>
      <c r="I1602" s="10">
        <f t="shared" ref="I1602:I1620" si="351">SUM(G1602*H1602)</f>
        <v>76.95</v>
      </c>
      <c r="J1602" s="5" t="s">
        <v>1235</v>
      </c>
    </row>
    <row r="1603" spans="1:11">
      <c r="A1603" s="32" t="s">
        <v>28</v>
      </c>
      <c r="B1603" s="11" t="s">
        <v>1214</v>
      </c>
      <c r="C1603" s="12"/>
      <c r="D1603" s="28"/>
      <c r="E1603" s="28"/>
      <c r="F1603" s="28"/>
      <c r="G1603" s="10">
        <v>1</v>
      </c>
      <c r="H1603" s="15">
        <v>665</v>
      </c>
      <c r="I1603" s="10">
        <f t="shared" si="351"/>
        <v>665</v>
      </c>
      <c r="J1603" s="5" t="s">
        <v>1327</v>
      </c>
    </row>
    <row r="1604" spans="1:11">
      <c r="A1604" s="32" t="s">
        <v>28</v>
      </c>
      <c r="B1604" s="11"/>
      <c r="C1604" s="12"/>
      <c r="D1604" s="28"/>
      <c r="E1604" s="28"/>
      <c r="F1604" s="28"/>
      <c r="G1604" s="10"/>
      <c r="H1604" s="15"/>
      <c r="I1604" s="10">
        <f t="shared" si="351"/>
        <v>0</v>
      </c>
    </row>
    <row r="1605" spans="1:11">
      <c r="A1605" t="s">
        <v>26</v>
      </c>
      <c r="B1605" s="11"/>
      <c r="C1605" s="12"/>
      <c r="D1605" s="28"/>
      <c r="E1605" s="28"/>
      <c r="F1605" s="28"/>
      <c r="G1605" s="33">
        <v>0.1</v>
      </c>
      <c r="H1605" s="15">
        <f>SUM(I1602:I1604)</f>
        <v>741.95</v>
      </c>
      <c r="I1605" s="10">
        <f t="shared" si="351"/>
        <v>74.195000000000007</v>
      </c>
    </row>
    <row r="1606" spans="1:11">
      <c r="B1606" s="11" t="s">
        <v>27</v>
      </c>
      <c r="C1606" s="12"/>
      <c r="D1606" s="28"/>
      <c r="E1606" s="28"/>
      <c r="F1606" s="28"/>
      <c r="G1606" s="10"/>
      <c r="H1606" s="15"/>
      <c r="I1606" s="10">
        <f t="shared" si="351"/>
        <v>0</v>
      </c>
    </row>
    <row r="1607" spans="1:11">
      <c r="B1607" s="11" t="s">
        <v>13</v>
      </c>
      <c r="C1607" s="12" t="s">
        <v>14</v>
      </c>
      <c r="D1607" s="28" t="s">
        <v>29</v>
      </c>
      <c r="E1607" s="28"/>
      <c r="F1607" s="28">
        <f>SUM(G1593:G1595)</f>
        <v>0</v>
      </c>
      <c r="G1607" s="34">
        <f>SUM(F1607)/20</f>
        <v>0</v>
      </c>
      <c r="H1607" s="23"/>
      <c r="I1607" s="10">
        <f t="shared" si="351"/>
        <v>0</v>
      </c>
    </row>
    <row r="1608" spans="1:11">
      <c r="B1608" s="11" t="s">
        <v>13</v>
      </c>
      <c r="C1608" s="12" t="s">
        <v>14</v>
      </c>
      <c r="D1608" s="28" t="s">
        <v>30</v>
      </c>
      <c r="E1608" s="28"/>
      <c r="F1608" s="28">
        <f>SUM(G1596:G1598)</f>
        <v>0</v>
      </c>
      <c r="G1608" s="34">
        <f>SUM(F1608)/10</f>
        <v>0</v>
      </c>
      <c r="H1608" s="23"/>
      <c r="I1608" s="10">
        <f t="shared" si="351"/>
        <v>0</v>
      </c>
    </row>
    <row r="1609" spans="1:11">
      <c r="B1609" s="11" t="s">
        <v>13</v>
      </c>
      <c r="C1609" s="12" t="s">
        <v>14</v>
      </c>
      <c r="D1609" s="28" t="s">
        <v>60</v>
      </c>
      <c r="E1609" s="28"/>
      <c r="F1609" s="72"/>
      <c r="G1609" s="34">
        <f>SUM(F1609)*0.25</f>
        <v>0</v>
      </c>
      <c r="H1609" s="23"/>
      <c r="I1609" s="10">
        <f t="shared" si="351"/>
        <v>0</v>
      </c>
    </row>
    <row r="1610" spans="1:11">
      <c r="B1610" s="11" t="s">
        <v>13</v>
      </c>
      <c r="C1610" s="12" t="s">
        <v>14</v>
      </c>
      <c r="D1610" s="28"/>
      <c r="E1610" s="28"/>
      <c r="F1610" s="28"/>
      <c r="G1610" s="34"/>
      <c r="H1610" s="23"/>
      <c r="I1610" s="10">
        <f t="shared" si="351"/>
        <v>0</v>
      </c>
    </row>
    <row r="1611" spans="1:11">
      <c r="B1611" s="11" t="s">
        <v>13</v>
      </c>
      <c r="C1611" s="12" t="s">
        <v>15</v>
      </c>
      <c r="D1611" s="28"/>
      <c r="E1611" s="28"/>
      <c r="F1611" s="28"/>
      <c r="G1611" s="34"/>
      <c r="H1611" s="23"/>
      <c r="I1611" s="10">
        <f t="shared" si="351"/>
        <v>0</v>
      </c>
    </row>
    <row r="1612" spans="1:11">
      <c r="B1612" s="11" t="s">
        <v>13</v>
      </c>
      <c r="C1612" s="12" t="s">
        <v>15</v>
      </c>
      <c r="D1612" s="28"/>
      <c r="E1612" s="28"/>
      <c r="F1612" s="28"/>
      <c r="G1612" s="34"/>
      <c r="H1612" s="23"/>
      <c r="I1612" s="10">
        <f t="shared" si="351"/>
        <v>0</v>
      </c>
    </row>
    <row r="1613" spans="1:11">
      <c r="B1613" s="11" t="s">
        <v>13</v>
      </c>
      <c r="C1613" s="12" t="s">
        <v>15</v>
      </c>
      <c r="D1613" s="28"/>
      <c r="E1613" s="28"/>
      <c r="F1613" s="28"/>
      <c r="G1613" s="34"/>
      <c r="H1613" s="23"/>
      <c r="I1613" s="10">
        <f t="shared" si="351"/>
        <v>0</v>
      </c>
    </row>
    <row r="1614" spans="1:11">
      <c r="B1614" s="11" t="s">
        <v>13</v>
      </c>
      <c r="C1614" s="12" t="s">
        <v>16</v>
      </c>
      <c r="D1614" s="28"/>
      <c r="E1614" s="28"/>
      <c r="F1614" s="28"/>
      <c r="G1614" s="34"/>
      <c r="H1614" s="23"/>
      <c r="I1614" s="10">
        <f t="shared" si="351"/>
        <v>0</v>
      </c>
    </row>
    <row r="1615" spans="1:11">
      <c r="B1615" s="11" t="s">
        <v>13</v>
      </c>
      <c r="C1615" s="12" t="s">
        <v>16</v>
      </c>
      <c r="D1615" s="28"/>
      <c r="E1615" s="28"/>
      <c r="F1615" s="28"/>
      <c r="G1615" s="34"/>
      <c r="H1615" s="23"/>
      <c r="I1615" s="10">
        <f t="shared" si="351"/>
        <v>0</v>
      </c>
    </row>
    <row r="1616" spans="1:11">
      <c r="B1616" s="11" t="s">
        <v>21</v>
      </c>
      <c r="C1616" s="12" t="s">
        <v>14</v>
      </c>
      <c r="D1616" s="28"/>
      <c r="E1616" s="28"/>
      <c r="F1616" s="28"/>
      <c r="G1616" s="22">
        <f>SUM(G1607:G1610)</f>
        <v>0</v>
      </c>
      <c r="H1616" s="15">
        <v>37.42</v>
      </c>
      <c r="I1616" s="10">
        <f t="shared" si="351"/>
        <v>0</v>
      </c>
      <c r="K1616" s="5">
        <f>SUM(G1616)*I1591</f>
        <v>0</v>
      </c>
    </row>
    <row r="1617" spans="1:13">
      <c r="B1617" s="11" t="s">
        <v>21</v>
      </c>
      <c r="C1617" s="12" t="s">
        <v>15</v>
      </c>
      <c r="D1617" s="28"/>
      <c r="E1617" s="28"/>
      <c r="F1617" s="28"/>
      <c r="G1617" s="22">
        <f>SUM(G1611:G1613)</f>
        <v>0</v>
      </c>
      <c r="H1617" s="15">
        <v>37.42</v>
      </c>
      <c r="I1617" s="10">
        <f t="shared" si="351"/>
        <v>0</v>
      </c>
      <c r="L1617" s="5">
        <f>SUM(G1617)*I1591</f>
        <v>0</v>
      </c>
    </row>
    <row r="1618" spans="1:13">
      <c r="B1618" s="11" t="s">
        <v>21</v>
      </c>
      <c r="C1618" s="12" t="s">
        <v>16</v>
      </c>
      <c r="D1618" s="28"/>
      <c r="E1618" s="28"/>
      <c r="F1618" s="28"/>
      <c r="G1618" s="22">
        <f>SUM(G1614:G1615)</f>
        <v>0</v>
      </c>
      <c r="H1618" s="15">
        <v>37.42</v>
      </c>
      <c r="I1618" s="10">
        <f t="shared" si="351"/>
        <v>0</v>
      </c>
      <c r="M1618" s="5">
        <f>SUM(G1618)*I1591</f>
        <v>0</v>
      </c>
    </row>
    <row r="1619" spans="1:13">
      <c r="B1619" s="11" t="s">
        <v>13</v>
      </c>
      <c r="C1619" s="12" t="s">
        <v>17</v>
      </c>
      <c r="D1619" s="28"/>
      <c r="E1619" s="28"/>
      <c r="F1619" s="28"/>
      <c r="G1619" s="34"/>
      <c r="H1619" s="15">
        <v>37.42</v>
      </c>
      <c r="I1619" s="10">
        <f t="shared" si="351"/>
        <v>0</v>
      </c>
      <c r="L1619" s="5">
        <f>SUM(G1619)*I1591</f>
        <v>0</v>
      </c>
    </row>
    <row r="1620" spans="1:13">
      <c r="B1620" s="11" t="s">
        <v>12</v>
      </c>
      <c r="C1620" s="12"/>
      <c r="D1620" s="28"/>
      <c r="E1620" s="28"/>
      <c r="F1620" s="28"/>
      <c r="G1620" s="10"/>
      <c r="H1620" s="15">
        <v>37.42</v>
      </c>
      <c r="I1620" s="10">
        <f t="shared" si="351"/>
        <v>0</v>
      </c>
    </row>
    <row r="1621" spans="1:13">
      <c r="B1621" s="11" t="s">
        <v>11</v>
      </c>
      <c r="C1621" s="12"/>
      <c r="D1621" s="28"/>
      <c r="E1621" s="28"/>
      <c r="F1621" s="28"/>
      <c r="G1621" s="10">
        <v>1</v>
      </c>
      <c r="H1621" s="15">
        <f>SUM(I1593:I1620)*0.01</f>
        <v>8.1614500000000003</v>
      </c>
      <c r="I1621" s="10">
        <f>SUM(G1621*H1621)</f>
        <v>8.1614500000000003</v>
      </c>
    </row>
    <row r="1622" spans="1:13" s="2" customFormat="1">
      <c r="B1622" s="8" t="s">
        <v>10</v>
      </c>
      <c r="D1622" s="27"/>
      <c r="E1622" s="27"/>
      <c r="F1622" s="27"/>
      <c r="G1622" s="6">
        <f>SUM(G1616:G1619)</f>
        <v>0</v>
      </c>
      <c r="H1622" s="14"/>
      <c r="I1622" s="6">
        <f>SUM(I1593:I1621)</f>
        <v>824.30645000000004</v>
      </c>
      <c r="J1622" s="6">
        <f>SUM(I1622)*I1591</f>
        <v>4121.5322500000002</v>
      </c>
      <c r="K1622" s="6">
        <f>SUM(K1616:K1621)</f>
        <v>0</v>
      </c>
      <c r="L1622" s="6">
        <f t="shared" ref="L1622" si="352">SUM(L1616:L1621)</f>
        <v>0</v>
      </c>
      <c r="M1622" s="6">
        <f t="shared" ref="M1622" si="353">SUM(M1616:M1621)</f>
        <v>0</v>
      </c>
    </row>
    <row r="1623" spans="1:13" ht="15.6">
      <c r="A1623" s="3" t="s">
        <v>9</v>
      </c>
      <c r="B1623" s="70" t="str">
        <f>'JMS SHEDULE OF WORKS'!D52</f>
        <v>FF-17 Mirror Female changing</v>
      </c>
      <c r="D1623" s="26" t="str">
        <f>'JMS SHEDULE OF WORKS'!F52</f>
        <v>900mm X 2200mm</v>
      </c>
      <c r="F1623" s="71" t="str">
        <f>'JMS SHEDULE OF WORKS'!J52</f>
        <v>EOT-14</v>
      </c>
      <c r="H1623" s="13" t="s">
        <v>22</v>
      </c>
      <c r="I1623" s="24">
        <f>'JMS SHEDULE OF WORKS'!G52</f>
        <v>2</v>
      </c>
    </row>
    <row r="1624" spans="1:13" s="2" customFormat="1">
      <c r="A1624" s="69" t="str">
        <f>'JMS SHEDULE OF WORKS'!A52</f>
        <v>6881/50</v>
      </c>
      <c r="B1624" s="8" t="s">
        <v>3</v>
      </c>
      <c r="C1624" s="2" t="s">
        <v>4</v>
      </c>
      <c r="D1624" s="27" t="s">
        <v>5</v>
      </c>
      <c r="E1624" s="27" t="s">
        <v>5</v>
      </c>
      <c r="F1624" s="27" t="s">
        <v>23</v>
      </c>
      <c r="G1624" s="6" t="s">
        <v>6</v>
      </c>
      <c r="H1624" s="14" t="s">
        <v>7</v>
      </c>
      <c r="I1624" s="6" t="s">
        <v>8</v>
      </c>
      <c r="J1624" s="6"/>
      <c r="K1624" s="6" t="s">
        <v>18</v>
      </c>
      <c r="L1624" s="6" t="s">
        <v>19</v>
      </c>
      <c r="M1624" s="6" t="s">
        <v>20</v>
      </c>
    </row>
    <row r="1625" spans="1:13">
      <c r="A1625" s="30" t="s">
        <v>24</v>
      </c>
      <c r="B1625" s="11"/>
      <c r="C1625" s="12"/>
      <c r="D1625" s="28"/>
      <c r="E1625" s="28"/>
      <c r="F1625" s="28">
        <f t="shared" ref="F1625:F1630" si="354">SUM(D1625*E1625)</f>
        <v>0</v>
      </c>
      <c r="G1625" s="10"/>
      <c r="H1625" s="15"/>
      <c r="I1625" s="10">
        <f t="shared" ref="I1625:I1630" si="355">SUM(F1625*G1625)*H1625</f>
        <v>0</v>
      </c>
    </row>
    <row r="1626" spans="1:13">
      <c r="A1626" s="30" t="s">
        <v>24</v>
      </c>
      <c r="B1626" s="11"/>
      <c r="C1626" s="12"/>
      <c r="D1626" s="28"/>
      <c r="E1626" s="28"/>
      <c r="F1626" s="28">
        <f t="shared" si="354"/>
        <v>0</v>
      </c>
      <c r="G1626" s="10"/>
      <c r="H1626" s="15"/>
      <c r="I1626" s="10">
        <f t="shared" si="355"/>
        <v>0</v>
      </c>
    </row>
    <row r="1627" spans="1:13">
      <c r="A1627" s="30" t="s">
        <v>24</v>
      </c>
      <c r="B1627" s="11"/>
      <c r="C1627" s="12"/>
      <c r="D1627" s="28"/>
      <c r="E1627" s="28"/>
      <c r="F1627" s="28">
        <f t="shared" si="354"/>
        <v>0</v>
      </c>
      <c r="G1627" s="10"/>
      <c r="H1627" s="15"/>
      <c r="I1627" s="10">
        <f t="shared" si="355"/>
        <v>0</v>
      </c>
    </row>
    <row r="1628" spans="1:13">
      <c r="A1628" s="31" t="s">
        <v>25</v>
      </c>
      <c r="B1628" s="11"/>
      <c r="C1628" s="12"/>
      <c r="D1628" s="28"/>
      <c r="E1628" s="28"/>
      <c r="F1628" s="28">
        <f t="shared" si="354"/>
        <v>0</v>
      </c>
      <c r="G1628" s="10"/>
      <c r="H1628" s="15"/>
      <c r="I1628" s="10">
        <f t="shared" si="355"/>
        <v>0</v>
      </c>
    </row>
    <row r="1629" spans="1:13">
      <c r="A1629" s="31" t="s">
        <v>25</v>
      </c>
      <c r="B1629" s="11"/>
      <c r="C1629" s="12"/>
      <c r="D1629" s="28"/>
      <c r="E1629" s="28"/>
      <c r="F1629" s="28">
        <f t="shared" si="354"/>
        <v>0</v>
      </c>
      <c r="G1629" s="10"/>
      <c r="H1629" s="15"/>
      <c r="I1629" s="10">
        <f t="shared" si="355"/>
        <v>0</v>
      </c>
    </row>
    <row r="1630" spans="1:13">
      <c r="A1630" s="31" t="s">
        <v>25</v>
      </c>
      <c r="B1630" s="11"/>
      <c r="C1630" s="12"/>
      <c r="D1630" s="28"/>
      <c r="E1630" s="28"/>
      <c r="F1630" s="28">
        <f t="shared" si="354"/>
        <v>0</v>
      </c>
      <c r="G1630" s="10"/>
      <c r="H1630" s="15"/>
      <c r="I1630" s="10">
        <f t="shared" si="355"/>
        <v>0</v>
      </c>
    </row>
    <row r="1631" spans="1:13">
      <c r="A1631" s="31" t="s">
        <v>39</v>
      </c>
      <c r="B1631" s="11"/>
      <c r="C1631" s="12"/>
      <c r="D1631" s="28"/>
      <c r="E1631" s="28"/>
      <c r="F1631" s="28"/>
      <c r="G1631" s="10"/>
      <c r="H1631" s="15"/>
      <c r="I1631" s="10">
        <f t="shared" ref="I1631:I1633" si="356">SUM(G1631*H1631)</f>
        <v>0</v>
      </c>
    </row>
    <row r="1632" spans="1:13">
      <c r="A1632" s="31" t="s">
        <v>39</v>
      </c>
      <c r="B1632" s="11"/>
      <c r="C1632" s="12"/>
      <c r="D1632" s="28"/>
      <c r="E1632" s="28"/>
      <c r="F1632" s="28"/>
      <c r="G1632" s="10"/>
      <c r="H1632" s="15"/>
      <c r="I1632" s="10">
        <f t="shared" si="356"/>
        <v>0</v>
      </c>
    </row>
    <row r="1633" spans="1:11">
      <c r="A1633" s="31" t="s">
        <v>39</v>
      </c>
      <c r="B1633" s="11"/>
      <c r="C1633" s="12"/>
      <c r="D1633" s="28"/>
      <c r="E1633" s="28"/>
      <c r="F1633" s="28"/>
      <c r="G1633" s="10"/>
      <c r="H1633" s="15"/>
      <c r="I1633" s="10">
        <f t="shared" si="356"/>
        <v>0</v>
      </c>
    </row>
    <row r="1634" spans="1:11">
      <c r="A1634" s="32" t="s">
        <v>28</v>
      </c>
      <c r="B1634" s="11" t="s">
        <v>1261</v>
      </c>
      <c r="C1634" s="12"/>
      <c r="D1634" s="28"/>
      <c r="E1634" s="28"/>
      <c r="F1634" s="28"/>
      <c r="G1634" s="10">
        <v>1</v>
      </c>
      <c r="H1634" s="15">
        <v>191.34</v>
      </c>
      <c r="I1634" s="10">
        <f t="shared" ref="I1634" si="357">SUM(G1634*H1634)</f>
        <v>191.34</v>
      </c>
      <c r="J1634" s="5" t="s">
        <v>1235</v>
      </c>
    </row>
    <row r="1635" spans="1:11">
      <c r="A1635" s="32" t="s">
        <v>28</v>
      </c>
      <c r="B1635" s="11"/>
      <c r="C1635" s="12"/>
      <c r="D1635" s="28"/>
      <c r="E1635" s="28"/>
      <c r="F1635" s="28"/>
      <c r="G1635" s="10"/>
      <c r="H1635" s="15"/>
      <c r="I1635" s="10">
        <f t="shared" ref="I1635:I1652" si="358">SUM(G1635*H1635)</f>
        <v>0</v>
      </c>
    </row>
    <row r="1636" spans="1:11">
      <c r="A1636" s="32" t="s">
        <v>28</v>
      </c>
      <c r="B1636" s="11"/>
      <c r="C1636" s="12"/>
      <c r="D1636" s="28"/>
      <c r="E1636" s="28"/>
      <c r="F1636" s="28"/>
      <c r="G1636" s="10"/>
      <c r="H1636" s="15"/>
      <c r="I1636" s="10">
        <f t="shared" si="358"/>
        <v>0</v>
      </c>
    </row>
    <row r="1637" spans="1:11">
      <c r="A1637" t="s">
        <v>26</v>
      </c>
      <c r="B1637" s="11"/>
      <c r="C1637" s="12"/>
      <c r="D1637" s="28"/>
      <c r="E1637" s="28"/>
      <c r="F1637" s="28"/>
      <c r="G1637" s="33">
        <v>0.1</v>
      </c>
      <c r="H1637" s="15">
        <f>SUM(I1634:I1636)</f>
        <v>191.34</v>
      </c>
      <c r="I1637" s="10">
        <f t="shared" si="358"/>
        <v>19.134</v>
      </c>
    </row>
    <row r="1638" spans="1:11">
      <c r="B1638" s="11" t="s">
        <v>27</v>
      </c>
      <c r="C1638" s="12"/>
      <c r="D1638" s="28"/>
      <c r="E1638" s="28"/>
      <c r="F1638" s="28"/>
      <c r="G1638" s="10"/>
      <c r="H1638" s="15"/>
      <c r="I1638" s="10">
        <f t="shared" si="358"/>
        <v>0</v>
      </c>
    </row>
    <row r="1639" spans="1:11">
      <c r="B1639" s="11" t="s">
        <v>13</v>
      </c>
      <c r="C1639" s="12" t="s">
        <v>14</v>
      </c>
      <c r="D1639" s="28" t="s">
        <v>29</v>
      </c>
      <c r="E1639" s="28"/>
      <c r="F1639" s="28">
        <f>SUM(G1625:G1627)</f>
        <v>0</v>
      </c>
      <c r="G1639" s="34">
        <f>SUM(F1639)/20</f>
        <v>0</v>
      </c>
      <c r="H1639" s="23"/>
      <c r="I1639" s="10">
        <f t="shared" si="358"/>
        <v>0</v>
      </c>
    </row>
    <row r="1640" spans="1:11">
      <c r="B1640" s="11" t="s">
        <v>13</v>
      </c>
      <c r="C1640" s="12" t="s">
        <v>14</v>
      </c>
      <c r="D1640" s="28" t="s">
        <v>30</v>
      </c>
      <c r="E1640" s="28"/>
      <c r="F1640" s="28">
        <f>SUM(G1628:G1630)</f>
        <v>0</v>
      </c>
      <c r="G1640" s="34">
        <f>SUM(F1640)/10</f>
        <v>0</v>
      </c>
      <c r="H1640" s="23"/>
      <c r="I1640" s="10">
        <f t="shared" si="358"/>
        <v>0</v>
      </c>
    </row>
    <row r="1641" spans="1:11">
      <c r="B1641" s="11" t="s">
        <v>13</v>
      </c>
      <c r="C1641" s="12" t="s">
        <v>14</v>
      </c>
      <c r="D1641" s="28" t="s">
        <v>60</v>
      </c>
      <c r="E1641" s="28"/>
      <c r="F1641" s="72"/>
      <c r="G1641" s="34">
        <f>SUM(F1641)*0.25</f>
        <v>0</v>
      </c>
      <c r="H1641" s="23"/>
      <c r="I1641" s="10">
        <f t="shared" si="358"/>
        <v>0</v>
      </c>
    </row>
    <row r="1642" spans="1:11">
      <c r="B1642" s="11" t="s">
        <v>13</v>
      </c>
      <c r="C1642" s="12" t="s">
        <v>14</v>
      </c>
      <c r="D1642" s="28"/>
      <c r="E1642" s="28"/>
      <c r="F1642" s="28"/>
      <c r="G1642" s="34"/>
      <c r="H1642" s="23"/>
      <c r="I1642" s="10">
        <f t="shared" si="358"/>
        <v>0</v>
      </c>
    </row>
    <row r="1643" spans="1:11">
      <c r="B1643" s="11" t="s">
        <v>13</v>
      </c>
      <c r="C1643" s="12" t="s">
        <v>15</v>
      </c>
      <c r="D1643" s="28"/>
      <c r="E1643" s="28"/>
      <c r="F1643" s="28"/>
      <c r="G1643" s="34"/>
      <c r="H1643" s="23"/>
      <c r="I1643" s="10">
        <f t="shared" si="358"/>
        <v>0</v>
      </c>
    </row>
    <row r="1644" spans="1:11">
      <c r="B1644" s="11" t="s">
        <v>13</v>
      </c>
      <c r="C1644" s="12" t="s">
        <v>15</v>
      </c>
      <c r="D1644" s="28"/>
      <c r="E1644" s="28"/>
      <c r="F1644" s="28"/>
      <c r="G1644" s="34"/>
      <c r="H1644" s="23"/>
      <c r="I1644" s="10">
        <f t="shared" si="358"/>
        <v>0</v>
      </c>
    </row>
    <row r="1645" spans="1:11">
      <c r="B1645" s="11" t="s">
        <v>13</v>
      </c>
      <c r="C1645" s="12" t="s">
        <v>15</v>
      </c>
      <c r="D1645" s="28"/>
      <c r="E1645" s="28"/>
      <c r="F1645" s="28"/>
      <c r="G1645" s="34"/>
      <c r="H1645" s="23"/>
      <c r="I1645" s="10">
        <f t="shared" si="358"/>
        <v>0</v>
      </c>
    </row>
    <row r="1646" spans="1:11">
      <c r="B1646" s="11" t="s">
        <v>13</v>
      </c>
      <c r="C1646" s="12" t="s">
        <v>16</v>
      </c>
      <c r="D1646" s="28"/>
      <c r="E1646" s="28"/>
      <c r="F1646" s="28"/>
      <c r="G1646" s="34"/>
      <c r="H1646" s="23"/>
      <c r="I1646" s="10">
        <f t="shared" si="358"/>
        <v>0</v>
      </c>
    </row>
    <row r="1647" spans="1:11">
      <c r="B1647" s="11" t="s">
        <v>13</v>
      </c>
      <c r="C1647" s="12" t="s">
        <v>16</v>
      </c>
      <c r="D1647" s="28"/>
      <c r="E1647" s="28"/>
      <c r="F1647" s="28"/>
      <c r="G1647" s="34"/>
      <c r="H1647" s="23"/>
      <c r="I1647" s="10">
        <f t="shared" si="358"/>
        <v>0</v>
      </c>
    </row>
    <row r="1648" spans="1:11">
      <c r="B1648" s="11" t="s">
        <v>21</v>
      </c>
      <c r="C1648" s="12" t="s">
        <v>14</v>
      </c>
      <c r="D1648" s="28"/>
      <c r="E1648" s="28"/>
      <c r="F1648" s="28"/>
      <c r="G1648" s="22">
        <f>SUM(G1639:G1642)</f>
        <v>0</v>
      </c>
      <c r="H1648" s="15">
        <v>37.42</v>
      </c>
      <c r="I1648" s="10">
        <f t="shared" si="358"/>
        <v>0</v>
      </c>
      <c r="K1648" s="5">
        <f>SUM(G1648)*I1623</f>
        <v>0</v>
      </c>
    </row>
    <row r="1649" spans="1:13">
      <c r="B1649" s="11" t="s">
        <v>21</v>
      </c>
      <c r="C1649" s="12" t="s">
        <v>15</v>
      </c>
      <c r="D1649" s="28"/>
      <c r="E1649" s="28"/>
      <c r="F1649" s="28"/>
      <c r="G1649" s="22">
        <f>SUM(G1643:G1645)</f>
        <v>0</v>
      </c>
      <c r="H1649" s="15">
        <v>37.42</v>
      </c>
      <c r="I1649" s="10">
        <f t="shared" si="358"/>
        <v>0</v>
      </c>
      <c r="L1649" s="5">
        <f>SUM(G1649)*I1623</f>
        <v>0</v>
      </c>
    </row>
    <row r="1650" spans="1:13">
      <c r="B1650" s="11" t="s">
        <v>21</v>
      </c>
      <c r="C1650" s="12" t="s">
        <v>16</v>
      </c>
      <c r="D1650" s="28"/>
      <c r="E1650" s="28"/>
      <c r="F1650" s="28"/>
      <c r="G1650" s="22">
        <f>SUM(G1646:G1647)</f>
        <v>0</v>
      </c>
      <c r="H1650" s="15">
        <v>37.42</v>
      </c>
      <c r="I1650" s="10">
        <f t="shared" si="358"/>
        <v>0</v>
      </c>
      <c r="M1650" s="5">
        <f>SUM(G1650)*I1623</f>
        <v>0</v>
      </c>
    </row>
    <row r="1651" spans="1:13">
      <c r="B1651" s="11" t="s">
        <v>13</v>
      </c>
      <c r="C1651" s="12" t="s">
        <v>17</v>
      </c>
      <c r="D1651" s="28"/>
      <c r="E1651" s="28"/>
      <c r="F1651" s="28"/>
      <c r="G1651" s="34"/>
      <c r="H1651" s="15">
        <v>37.42</v>
      </c>
      <c r="I1651" s="10">
        <f t="shared" si="358"/>
        <v>0</v>
      </c>
      <c r="L1651" s="5">
        <f>SUM(G1651)*I1623</f>
        <v>0</v>
      </c>
    </row>
    <row r="1652" spans="1:13">
      <c r="B1652" s="11" t="s">
        <v>12</v>
      </c>
      <c r="C1652" s="12"/>
      <c r="D1652" s="28"/>
      <c r="E1652" s="28"/>
      <c r="F1652" s="28"/>
      <c r="G1652" s="10"/>
      <c r="H1652" s="15">
        <v>37.42</v>
      </c>
      <c r="I1652" s="10">
        <f t="shared" si="358"/>
        <v>0</v>
      </c>
    </row>
    <row r="1653" spans="1:13">
      <c r="B1653" s="11" t="s">
        <v>11</v>
      </c>
      <c r="C1653" s="12"/>
      <c r="D1653" s="28"/>
      <c r="E1653" s="28"/>
      <c r="F1653" s="28"/>
      <c r="G1653" s="10">
        <v>1</v>
      </c>
      <c r="H1653" s="15">
        <f>SUM(I1625:I1652)*0.01</f>
        <v>2.1047400000000001</v>
      </c>
      <c r="I1653" s="10">
        <f>SUM(G1653*H1653)</f>
        <v>2.1047400000000001</v>
      </c>
    </row>
    <row r="1654" spans="1:13" s="2" customFormat="1">
      <c r="B1654" s="8" t="s">
        <v>10</v>
      </c>
      <c r="D1654" s="27"/>
      <c r="E1654" s="27"/>
      <c r="F1654" s="27"/>
      <c r="G1654" s="6">
        <f>SUM(G1648:G1651)</f>
        <v>0</v>
      </c>
      <c r="H1654" s="14"/>
      <c r="I1654" s="6">
        <f>SUM(I1625:I1653)</f>
        <v>212.57873999999998</v>
      </c>
      <c r="J1654" s="6">
        <f>SUM(I1654)*I1623</f>
        <v>425.15747999999996</v>
      </c>
      <c r="K1654" s="6">
        <f>SUM(K1648:K1653)</f>
        <v>0</v>
      </c>
      <c r="L1654" s="6">
        <f t="shared" ref="L1654" si="359">SUM(L1648:L1653)</f>
        <v>0</v>
      </c>
      <c r="M1654" s="6">
        <f t="shared" ref="M1654" si="360">SUM(M1648:M1653)</f>
        <v>0</v>
      </c>
    </row>
    <row r="1655" spans="1:13" ht="15.6">
      <c r="A1655" s="3" t="s">
        <v>9</v>
      </c>
      <c r="B1655" s="70" t="str">
        <f>'JMS SHEDULE OF WORKS'!D53</f>
        <v>FF-17 Mirror Female changing</v>
      </c>
      <c r="D1655" s="26" t="str">
        <f>'JMS SHEDULE OF WORKS'!F53</f>
        <v>1400mm X 2200mm</v>
      </c>
      <c r="F1655" s="71" t="str">
        <f>'JMS SHEDULE OF WORKS'!J53</f>
        <v>EOT-14</v>
      </c>
      <c r="H1655" s="13" t="s">
        <v>22</v>
      </c>
      <c r="I1655" s="24">
        <f>'JMS SHEDULE OF WORKS'!G53</f>
        <v>1</v>
      </c>
    </row>
    <row r="1656" spans="1:13" s="2" customFormat="1">
      <c r="A1656" s="69" t="str">
        <f>'JMS SHEDULE OF WORKS'!A53</f>
        <v>6881/51</v>
      </c>
      <c r="B1656" s="8" t="s">
        <v>3</v>
      </c>
      <c r="C1656" s="2" t="s">
        <v>4</v>
      </c>
      <c r="D1656" s="27" t="s">
        <v>5</v>
      </c>
      <c r="E1656" s="27" t="s">
        <v>5</v>
      </c>
      <c r="F1656" s="27" t="s">
        <v>23</v>
      </c>
      <c r="G1656" s="6" t="s">
        <v>6</v>
      </c>
      <c r="H1656" s="14" t="s">
        <v>7</v>
      </c>
      <c r="I1656" s="6" t="s">
        <v>8</v>
      </c>
      <c r="J1656" s="6"/>
      <c r="K1656" s="6" t="s">
        <v>18</v>
      </c>
      <c r="L1656" s="6" t="s">
        <v>19</v>
      </c>
      <c r="M1656" s="6" t="s">
        <v>20</v>
      </c>
    </row>
    <row r="1657" spans="1:13">
      <c r="A1657" s="30" t="s">
        <v>24</v>
      </c>
      <c r="B1657" s="11"/>
      <c r="C1657" s="12"/>
      <c r="D1657" s="28"/>
      <c r="E1657" s="28"/>
      <c r="F1657" s="28">
        <f t="shared" ref="F1657:F1662" si="361">SUM(D1657*E1657)</f>
        <v>0</v>
      </c>
      <c r="G1657" s="10"/>
      <c r="H1657" s="15"/>
      <c r="I1657" s="10">
        <f t="shared" ref="I1657:I1662" si="362">SUM(F1657*G1657)*H1657</f>
        <v>0</v>
      </c>
    </row>
    <row r="1658" spans="1:13">
      <c r="A1658" s="30" t="s">
        <v>24</v>
      </c>
      <c r="B1658" s="11"/>
      <c r="C1658" s="12"/>
      <c r="D1658" s="28"/>
      <c r="E1658" s="28"/>
      <c r="F1658" s="28">
        <f t="shared" si="361"/>
        <v>0</v>
      </c>
      <c r="G1658" s="10"/>
      <c r="H1658" s="15"/>
      <c r="I1658" s="10">
        <f t="shared" si="362"/>
        <v>0</v>
      </c>
    </row>
    <row r="1659" spans="1:13">
      <c r="A1659" s="30" t="s">
        <v>24</v>
      </c>
      <c r="B1659" s="11"/>
      <c r="C1659" s="12"/>
      <c r="D1659" s="28"/>
      <c r="E1659" s="28"/>
      <c r="F1659" s="28">
        <f t="shared" si="361"/>
        <v>0</v>
      </c>
      <c r="G1659" s="10"/>
      <c r="H1659" s="15"/>
      <c r="I1659" s="10">
        <f t="shared" si="362"/>
        <v>0</v>
      </c>
    </row>
    <row r="1660" spans="1:13">
      <c r="A1660" s="31" t="s">
        <v>25</v>
      </c>
      <c r="B1660" s="11"/>
      <c r="C1660" s="12"/>
      <c r="D1660" s="28"/>
      <c r="E1660" s="28"/>
      <c r="F1660" s="28">
        <f t="shared" si="361"/>
        <v>0</v>
      </c>
      <c r="G1660" s="10"/>
      <c r="H1660" s="15"/>
      <c r="I1660" s="10">
        <f t="shared" si="362"/>
        <v>0</v>
      </c>
    </row>
    <row r="1661" spans="1:13">
      <c r="A1661" s="31" t="s">
        <v>25</v>
      </c>
      <c r="B1661" s="11"/>
      <c r="C1661" s="12"/>
      <c r="D1661" s="28"/>
      <c r="E1661" s="28"/>
      <c r="F1661" s="28">
        <f t="shared" si="361"/>
        <v>0</v>
      </c>
      <c r="G1661" s="10"/>
      <c r="H1661" s="15"/>
      <c r="I1661" s="10">
        <f t="shared" si="362"/>
        <v>0</v>
      </c>
    </row>
    <row r="1662" spans="1:13">
      <c r="A1662" s="31" t="s">
        <v>25</v>
      </c>
      <c r="B1662" s="11"/>
      <c r="C1662" s="12"/>
      <c r="D1662" s="28"/>
      <c r="E1662" s="28"/>
      <c r="F1662" s="28">
        <f t="shared" si="361"/>
        <v>0</v>
      </c>
      <c r="G1662" s="10"/>
      <c r="H1662" s="15"/>
      <c r="I1662" s="10">
        <f t="shared" si="362"/>
        <v>0</v>
      </c>
    </row>
    <row r="1663" spans="1:13">
      <c r="A1663" s="31" t="s">
        <v>39</v>
      </c>
      <c r="B1663" s="11"/>
      <c r="C1663" s="12"/>
      <c r="D1663" s="28"/>
      <c r="E1663" s="28"/>
      <c r="F1663" s="28"/>
      <c r="G1663" s="10"/>
      <c r="H1663" s="15"/>
      <c r="I1663" s="10">
        <f t="shared" ref="I1663:I1665" si="363">SUM(G1663*H1663)</f>
        <v>0</v>
      </c>
    </row>
    <row r="1664" spans="1:13">
      <c r="A1664" s="31" t="s">
        <v>39</v>
      </c>
      <c r="B1664" s="11"/>
      <c r="C1664" s="12"/>
      <c r="D1664" s="28"/>
      <c r="E1664" s="28"/>
      <c r="F1664" s="28"/>
      <c r="G1664" s="10"/>
      <c r="H1664" s="15"/>
      <c r="I1664" s="10">
        <f t="shared" si="363"/>
        <v>0</v>
      </c>
    </row>
    <row r="1665" spans="1:11">
      <c r="A1665" s="31" t="s">
        <v>39</v>
      </c>
      <c r="B1665" s="11"/>
      <c r="C1665" s="12"/>
      <c r="D1665" s="28"/>
      <c r="E1665" s="28"/>
      <c r="F1665" s="28"/>
      <c r="G1665" s="10"/>
      <c r="H1665" s="15"/>
      <c r="I1665" s="10">
        <f t="shared" si="363"/>
        <v>0</v>
      </c>
    </row>
    <row r="1666" spans="1:11">
      <c r="A1666" s="32" t="s">
        <v>28</v>
      </c>
      <c r="B1666" s="11" t="s">
        <v>1261</v>
      </c>
      <c r="C1666" s="12"/>
      <c r="D1666" s="28"/>
      <c r="E1666" s="28"/>
      <c r="F1666" s="28"/>
      <c r="G1666" s="10">
        <v>1</v>
      </c>
      <c r="H1666" s="15">
        <v>293.82</v>
      </c>
      <c r="I1666" s="10">
        <f t="shared" ref="I1666" si="364">SUM(G1666*H1666)</f>
        <v>293.82</v>
      </c>
      <c r="J1666" s="5" t="s">
        <v>1235</v>
      </c>
    </row>
    <row r="1667" spans="1:11">
      <c r="A1667" s="32" t="s">
        <v>28</v>
      </c>
      <c r="B1667" s="11"/>
      <c r="C1667" s="12"/>
      <c r="D1667" s="28"/>
      <c r="E1667" s="28"/>
      <c r="F1667" s="28"/>
      <c r="G1667" s="10"/>
      <c r="H1667" s="15"/>
      <c r="I1667" s="10">
        <f t="shared" ref="I1667:I1684" si="365">SUM(G1667*H1667)</f>
        <v>0</v>
      </c>
    </row>
    <row r="1668" spans="1:11">
      <c r="A1668" s="32" t="s">
        <v>28</v>
      </c>
      <c r="B1668" s="11"/>
      <c r="C1668" s="12"/>
      <c r="D1668" s="28"/>
      <c r="E1668" s="28"/>
      <c r="F1668" s="28"/>
      <c r="G1668" s="10"/>
      <c r="H1668" s="15"/>
      <c r="I1668" s="10">
        <f t="shared" si="365"/>
        <v>0</v>
      </c>
    </row>
    <row r="1669" spans="1:11">
      <c r="A1669" t="s">
        <v>26</v>
      </c>
      <c r="B1669" s="11"/>
      <c r="C1669" s="12"/>
      <c r="D1669" s="28"/>
      <c r="E1669" s="28"/>
      <c r="F1669" s="28"/>
      <c r="G1669" s="33">
        <v>0.1</v>
      </c>
      <c r="H1669" s="15">
        <f>SUM(I1666:I1668)</f>
        <v>293.82</v>
      </c>
      <c r="I1669" s="10">
        <f t="shared" si="365"/>
        <v>29.382000000000001</v>
      </c>
    </row>
    <row r="1670" spans="1:11">
      <c r="B1670" s="11" t="s">
        <v>27</v>
      </c>
      <c r="C1670" s="12"/>
      <c r="D1670" s="28"/>
      <c r="E1670" s="28"/>
      <c r="F1670" s="28"/>
      <c r="G1670" s="10"/>
      <c r="H1670" s="15"/>
      <c r="I1670" s="10">
        <f t="shared" si="365"/>
        <v>0</v>
      </c>
    </row>
    <row r="1671" spans="1:11">
      <c r="B1671" s="11" t="s">
        <v>13</v>
      </c>
      <c r="C1671" s="12" t="s">
        <v>14</v>
      </c>
      <c r="D1671" s="28" t="s">
        <v>29</v>
      </c>
      <c r="E1671" s="28"/>
      <c r="F1671" s="28">
        <f>SUM(G1657:G1659)</f>
        <v>0</v>
      </c>
      <c r="G1671" s="34">
        <f>SUM(F1671)/20</f>
        <v>0</v>
      </c>
      <c r="H1671" s="23"/>
      <c r="I1671" s="10">
        <f t="shared" si="365"/>
        <v>0</v>
      </c>
    </row>
    <row r="1672" spans="1:11">
      <c r="B1672" s="11" t="s">
        <v>13</v>
      </c>
      <c r="C1672" s="12" t="s">
        <v>14</v>
      </c>
      <c r="D1672" s="28" t="s">
        <v>30</v>
      </c>
      <c r="E1672" s="28"/>
      <c r="F1672" s="28">
        <f>SUM(G1660:G1662)</f>
        <v>0</v>
      </c>
      <c r="G1672" s="34">
        <f>SUM(F1672)/10</f>
        <v>0</v>
      </c>
      <c r="H1672" s="23"/>
      <c r="I1672" s="10">
        <f t="shared" si="365"/>
        <v>0</v>
      </c>
    </row>
    <row r="1673" spans="1:11">
      <c r="B1673" s="11" t="s">
        <v>13</v>
      </c>
      <c r="C1673" s="12" t="s">
        <v>14</v>
      </c>
      <c r="D1673" s="28" t="s">
        <v>60</v>
      </c>
      <c r="E1673" s="28"/>
      <c r="F1673" s="72"/>
      <c r="G1673" s="34">
        <f>SUM(F1673)*0.25</f>
        <v>0</v>
      </c>
      <c r="H1673" s="23"/>
      <c r="I1673" s="10">
        <f t="shared" si="365"/>
        <v>0</v>
      </c>
    </row>
    <row r="1674" spans="1:11">
      <c r="B1674" s="11" t="s">
        <v>13</v>
      </c>
      <c r="C1674" s="12" t="s">
        <v>14</v>
      </c>
      <c r="D1674" s="28"/>
      <c r="E1674" s="28"/>
      <c r="F1674" s="28"/>
      <c r="G1674" s="34"/>
      <c r="H1674" s="23"/>
      <c r="I1674" s="10">
        <f t="shared" si="365"/>
        <v>0</v>
      </c>
    </row>
    <row r="1675" spans="1:11">
      <c r="B1675" s="11" t="s">
        <v>13</v>
      </c>
      <c r="C1675" s="12" t="s">
        <v>15</v>
      </c>
      <c r="D1675" s="28"/>
      <c r="E1675" s="28"/>
      <c r="F1675" s="28"/>
      <c r="G1675" s="34"/>
      <c r="H1675" s="23"/>
      <c r="I1675" s="10">
        <f t="shared" si="365"/>
        <v>0</v>
      </c>
    </row>
    <row r="1676" spans="1:11">
      <c r="B1676" s="11" t="s">
        <v>13</v>
      </c>
      <c r="C1676" s="12" t="s">
        <v>15</v>
      </c>
      <c r="D1676" s="28"/>
      <c r="E1676" s="28"/>
      <c r="F1676" s="28"/>
      <c r="G1676" s="34"/>
      <c r="H1676" s="23"/>
      <c r="I1676" s="10">
        <f t="shared" si="365"/>
        <v>0</v>
      </c>
    </row>
    <row r="1677" spans="1:11">
      <c r="B1677" s="11" t="s">
        <v>13</v>
      </c>
      <c r="C1677" s="12" t="s">
        <v>15</v>
      </c>
      <c r="D1677" s="28"/>
      <c r="E1677" s="28"/>
      <c r="F1677" s="28"/>
      <c r="G1677" s="34"/>
      <c r="H1677" s="23"/>
      <c r="I1677" s="10">
        <f t="shared" si="365"/>
        <v>0</v>
      </c>
    </row>
    <row r="1678" spans="1:11">
      <c r="B1678" s="11" t="s">
        <v>13</v>
      </c>
      <c r="C1678" s="12" t="s">
        <v>16</v>
      </c>
      <c r="D1678" s="28"/>
      <c r="E1678" s="28"/>
      <c r="F1678" s="28"/>
      <c r="G1678" s="34"/>
      <c r="H1678" s="23"/>
      <c r="I1678" s="10">
        <f t="shared" si="365"/>
        <v>0</v>
      </c>
    </row>
    <row r="1679" spans="1:11">
      <c r="B1679" s="11" t="s">
        <v>13</v>
      </c>
      <c r="C1679" s="12" t="s">
        <v>16</v>
      </c>
      <c r="D1679" s="28"/>
      <c r="E1679" s="28"/>
      <c r="F1679" s="28"/>
      <c r="G1679" s="34"/>
      <c r="H1679" s="23"/>
      <c r="I1679" s="10">
        <f t="shared" si="365"/>
        <v>0</v>
      </c>
    </row>
    <row r="1680" spans="1:11">
      <c r="B1680" s="11" t="s">
        <v>21</v>
      </c>
      <c r="C1680" s="12" t="s">
        <v>14</v>
      </c>
      <c r="D1680" s="28"/>
      <c r="E1680" s="28"/>
      <c r="F1680" s="28"/>
      <c r="G1680" s="22">
        <f>SUM(G1671:G1674)</f>
        <v>0</v>
      </c>
      <c r="H1680" s="15">
        <v>37.42</v>
      </c>
      <c r="I1680" s="10">
        <f t="shared" si="365"/>
        <v>0</v>
      </c>
      <c r="K1680" s="5">
        <f>SUM(G1680)*I1655</f>
        <v>0</v>
      </c>
    </row>
    <row r="1681" spans="1:13">
      <c r="B1681" s="11" t="s">
        <v>21</v>
      </c>
      <c r="C1681" s="12" t="s">
        <v>15</v>
      </c>
      <c r="D1681" s="28"/>
      <c r="E1681" s="28"/>
      <c r="F1681" s="28"/>
      <c r="G1681" s="22">
        <f>SUM(G1675:G1677)</f>
        <v>0</v>
      </c>
      <c r="H1681" s="15">
        <v>37.42</v>
      </c>
      <c r="I1681" s="10">
        <f t="shared" si="365"/>
        <v>0</v>
      </c>
      <c r="L1681" s="5">
        <f>SUM(G1681)*I1655</f>
        <v>0</v>
      </c>
    </row>
    <row r="1682" spans="1:13">
      <c r="B1682" s="11" t="s">
        <v>21</v>
      </c>
      <c r="C1682" s="12" t="s">
        <v>16</v>
      </c>
      <c r="D1682" s="28"/>
      <c r="E1682" s="28"/>
      <c r="F1682" s="28"/>
      <c r="G1682" s="22">
        <f>SUM(G1678:G1679)</f>
        <v>0</v>
      </c>
      <c r="H1682" s="15">
        <v>37.42</v>
      </c>
      <c r="I1682" s="10">
        <f t="shared" si="365"/>
        <v>0</v>
      </c>
      <c r="M1682" s="5">
        <f>SUM(G1682)*I1655</f>
        <v>0</v>
      </c>
    </row>
    <row r="1683" spans="1:13">
      <c r="B1683" s="11" t="s">
        <v>13</v>
      </c>
      <c r="C1683" s="12" t="s">
        <v>17</v>
      </c>
      <c r="D1683" s="28"/>
      <c r="E1683" s="28"/>
      <c r="F1683" s="28"/>
      <c r="G1683" s="34"/>
      <c r="H1683" s="15">
        <v>37.42</v>
      </c>
      <c r="I1683" s="10">
        <f t="shared" si="365"/>
        <v>0</v>
      </c>
      <c r="L1683" s="5">
        <f>SUM(G1683)*I1655</f>
        <v>0</v>
      </c>
    </row>
    <row r="1684" spans="1:13">
      <c r="B1684" s="11" t="s">
        <v>12</v>
      </c>
      <c r="C1684" s="12"/>
      <c r="D1684" s="28"/>
      <c r="E1684" s="28"/>
      <c r="F1684" s="28"/>
      <c r="G1684" s="10"/>
      <c r="H1684" s="15">
        <v>37.42</v>
      </c>
      <c r="I1684" s="10">
        <f t="shared" si="365"/>
        <v>0</v>
      </c>
    </row>
    <row r="1685" spans="1:13">
      <c r="B1685" s="11" t="s">
        <v>11</v>
      </c>
      <c r="C1685" s="12"/>
      <c r="D1685" s="28"/>
      <c r="E1685" s="28"/>
      <c r="F1685" s="28"/>
      <c r="G1685" s="10">
        <v>1</v>
      </c>
      <c r="H1685" s="15">
        <f>SUM(I1657:I1684)*0.01</f>
        <v>3.2320199999999999</v>
      </c>
      <c r="I1685" s="10">
        <f>SUM(G1685*H1685)</f>
        <v>3.2320199999999999</v>
      </c>
    </row>
    <row r="1686" spans="1:13" s="2" customFormat="1">
      <c r="B1686" s="8" t="s">
        <v>10</v>
      </c>
      <c r="D1686" s="27"/>
      <c r="E1686" s="27"/>
      <c r="F1686" s="27"/>
      <c r="G1686" s="6">
        <f>SUM(G1680:G1683)</f>
        <v>0</v>
      </c>
      <c r="H1686" s="14"/>
      <c r="I1686" s="6">
        <f>SUM(I1657:I1685)</f>
        <v>326.43401999999998</v>
      </c>
      <c r="J1686" s="6">
        <f>SUM(I1686)*I1655</f>
        <v>326.43401999999998</v>
      </c>
      <c r="K1686" s="6">
        <f>SUM(K1680:K1685)</f>
        <v>0</v>
      </c>
      <c r="L1686" s="6">
        <f t="shared" ref="L1686" si="366">SUM(L1680:L1685)</f>
        <v>0</v>
      </c>
      <c r="M1686" s="6">
        <f t="shared" ref="M1686" si="367">SUM(M1680:M1685)</f>
        <v>0</v>
      </c>
    </row>
    <row r="1687" spans="1:13" ht="15.6">
      <c r="A1687" s="3" t="s">
        <v>9</v>
      </c>
      <c r="B1687" s="70" t="str">
        <f>'JMS SHEDULE OF WORKS'!D54</f>
        <v>FF-19 Mirror Male WC</v>
      </c>
      <c r="D1687" s="26" t="str">
        <f>'JMS SHEDULE OF WORKS'!F54</f>
        <v>796mm X 1120mm</v>
      </c>
      <c r="F1687" s="71" t="str">
        <f>'JMS SHEDULE OF WORKS'!J54</f>
        <v>WC-11</v>
      </c>
      <c r="H1687" s="13" t="s">
        <v>22</v>
      </c>
      <c r="I1687" s="24">
        <f>'JMS SHEDULE OF WORKS'!G54</f>
        <v>1</v>
      </c>
    </row>
    <row r="1688" spans="1:13" s="2" customFormat="1">
      <c r="A1688" s="69" t="str">
        <f>'JMS SHEDULE OF WORKS'!A54</f>
        <v>6881/52</v>
      </c>
      <c r="B1688" s="8" t="s">
        <v>3</v>
      </c>
      <c r="C1688" s="2" t="s">
        <v>4</v>
      </c>
      <c r="D1688" s="27" t="s">
        <v>5</v>
      </c>
      <c r="E1688" s="27" t="s">
        <v>5</v>
      </c>
      <c r="F1688" s="27" t="s">
        <v>23</v>
      </c>
      <c r="G1688" s="6" t="s">
        <v>6</v>
      </c>
      <c r="H1688" s="14" t="s">
        <v>7</v>
      </c>
      <c r="I1688" s="6" t="s">
        <v>8</v>
      </c>
      <c r="J1688" s="6"/>
      <c r="K1688" s="6" t="s">
        <v>18</v>
      </c>
      <c r="L1688" s="6" t="s">
        <v>19</v>
      </c>
      <c r="M1688" s="6" t="s">
        <v>20</v>
      </c>
    </row>
    <row r="1689" spans="1:13">
      <c r="A1689" s="30" t="s">
        <v>24</v>
      </c>
      <c r="B1689" s="11"/>
      <c r="C1689" s="12"/>
      <c r="D1689" s="28"/>
      <c r="E1689" s="28"/>
      <c r="F1689" s="28">
        <f t="shared" ref="F1689:F1694" si="368">SUM(D1689*E1689)</f>
        <v>0</v>
      </c>
      <c r="G1689" s="10"/>
      <c r="H1689" s="15"/>
      <c r="I1689" s="10">
        <f t="shared" ref="I1689:I1694" si="369">SUM(F1689*G1689)*H1689</f>
        <v>0</v>
      </c>
    </row>
    <row r="1690" spans="1:13">
      <c r="A1690" s="30" t="s">
        <v>24</v>
      </c>
      <c r="B1690" s="11"/>
      <c r="C1690" s="12"/>
      <c r="D1690" s="28"/>
      <c r="E1690" s="28"/>
      <c r="F1690" s="28">
        <f t="shared" si="368"/>
        <v>0</v>
      </c>
      <c r="G1690" s="10"/>
      <c r="H1690" s="15"/>
      <c r="I1690" s="10">
        <f t="shared" si="369"/>
        <v>0</v>
      </c>
    </row>
    <row r="1691" spans="1:13">
      <c r="A1691" s="30" t="s">
        <v>24</v>
      </c>
      <c r="B1691" s="11"/>
      <c r="C1691" s="12"/>
      <c r="D1691" s="28"/>
      <c r="E1691" s="28"/>
      <c r="F1691" s="28">
        <f t="shared" si="368"/>
        <v>0</v>
      </c>
      <c r="G1691" s="10"/>
      <c r="H1691" s="15"/>
      <c r="I1691" s="10">
        <f t="shared" si="369"/>
        <v>0</v>
      </c>
    </row>
    <row r="1692" spans="1:13">
      <c r="A1692" s="31" t="s">
        <v>25</v>
      </c>
      <c r="B1692" s="11"/>
      <c r="C1692" s="12"/>
      <c r="D1692" s="28"/>
      <c r="E1692" s="28"/>
      <c r="F1692" s="28">
        <f t="shared" si="368"/>
        <v>0</v>
      </c>
      <c r="G1692" s="10"/>
      <c r="H1692" s="15"/>
      <c r="I1692" s="10">
        <f t="shared" si="369"/>
        <v>0</v>
      </c>
    </row>
    <row r="1693" spans="1:13">
      <c r="A1693" s="31" t="s">
        <v>25</v>
      </c>
      <c r="B1693" s="11"/>
      <c r="C1693" s="12"/>
      <c r="D1693" s="28"/>
      <c r="E1693" s="28"/>
      <c r="F1693" s="28">
        <f t="shared" si="368"/>
        <v>0</v>
      </c>
      <c r="G1693" s="10"/>
      <c r="H1693" s="15"/>
      <c r="I1693" s="10">
        <f t="shared" si="369"/>
        <v>0</v>
      </c>
    </row>
    <row r="1694" spans="1:13">
      <c r="A1694" s="31" t="s">
        <v>25</v>
      </c>
      <c r="B1694" s="11"/>
      <c r="C1694" s="12"/>
      <c r="D1694" s="28"/>
      <c r="E1694" s="28"/>
      <c r="F1694" s="28">
        <f t="shared" si="368"/>
        <v>0</v>
      </c>
      <c r="G1694" s="10"/>
      <c r="H1694" s="15"/>
      <c r="I1694" s="10">
        <f t="shared" si="369"/>
        <v>0</v>
      </c>
    </row>
    <row r="1695" spans="1:13">
      <c r="A1695" s="31" t="s">
        <v>39</v>
      </c>
      <c r="B1695" s="11"/>
      <c r="C1695" s="12"/>
      <c r="D1695" s="28"/>
      <c r="E1695" s="28"/>
      <c r="F1695" s="28"/>
      <c r="G1695" s="10"/>
      <c r="H1695" s="15"/>
      <c r="I1695" s="10">
        <f t="shared" ref="I1695:I1697" si="370">SUM(G1695*H1695)</f>
        <v>0</v>
      </c>
    </row>
    <row r="1696" spans="1:13">
      <c r="A1696" s="31" t="s">
        <v>39</v>
      </c>
      <c r="B1696" s="11"/>
      <c r="C1696" s="12"/>
      <c r="D1696" s="28"/>
      <c r="E1696" s="28"/>
      <c r="F1696" s="28"/>
      <c r="G1696" s="10"/>
      <c r="H1696" s="15"/>
      <c r="I1696" s="10">
        <f t="shared" si="370"/>
        <v>0</v>
      </c>
    </row>
    <row r="1697" spans="1:11">
      <c r="A1697" s="31" t="s">
        <v>39</v>
      </c>
      <c r="B1697" s="11"/>
      <c r="C1697" s="12"/>
      <c r="D1697" s="28"/>
      <c r="E1697" s="28"/>
      <c r="F1697" s="28"/>
      <c r="G1697" s="10"/>
      <c r="H1697" s="15"/>
      <c r="I1697" s="10">
        <f t="shared" si="370"/>
        <v>0</v>
      </c>
    </row>
    <row r="1698" spans="1:11">
      <c r="A1698" s="32" t="s">
        <v>28</v>
      </c>
      <c r="B1698" s="11" t="s">
        <v>1261</v>
      </c>
      <c r="C1698" s="12"/>
      <c r="D1698" s="28"/>
      <c r="E1698" s="28"/>
      <c r="F1698" s="28"/>
      <c r="G1698" s="10">
        <v>1</v>
      </c>
      <c r="H1698" s="15">
        <v>87.77</v>
      </c>
      <c r="I1698" s="10">
        <f t="shared" ref="I1698" si="371">SUM(G1698*H1698)</f>
        <v>87.77</v>
      </c>
      <c r="J1698" s="5" t="s">
        <v>1235</v>
      </c>
    </row>
    <row r="1699" spans="1:11">
      <c r="A1699" s="32" t="s">
        <v>28</v>
      </c>
      <c r="B1699" s="11"/>
      <c r="C1699" s="12"/>
      <c r="D1699" s="28"/>
      <c r="E1699" s="28"/>
      <c r="F1699" s="28"/>
      <c r="G1699" s="10">
        <v>1</v>
      </c>
      <c r="H1699" s="15">
        <v>635</v>
      </c>
      <c r="I1699" s="10">
        <f t="shared" ref="I1699:I1716" si="372">SUM(G1699*H1699)</f>
        <v>635</v>
      </c>
    </row>
    <row r="1700" spans="1:11">
      <c r="A1700" s="32" t="s">
        <v>28</v>
      </c>
      <c r="B1700" s="11"/>
      <c r="C1700" s="12"/>
      <c r="D1700" s="28"/>
      <c r="E1700" s="28"/>
      <c r="F1700" s="28"/>
      <c r="G1700" s="10"/>
      <c r="H1700" s="15"/>
      <c r="I1700" s="10">
        <f t="shared" si="372"/>
        <v>0</v>
      </c>
    </row>
    <row r="1701" spans="1:11">
      <c r="A1701" t="s">
        <v>26</v>
      </c>
      <c r="B1701" s="11"/>
      <c r="C1701" s="12"/>
      <c r="D1701" s="28"/>
      <c r="E1701" s="28"/>
      <c r="F1701" s="28"/>
      <c r="G1701" s="33">
        <v>0.1</v>
      </c>
      <c r="H1701" s="15">
        <f>SUM(I1698:I1700)</f>
        <v>722.77</v>
      </c>
      <c r="I1701" s="10">
        <f t="shared" si="372"/>
        <v>72.277000000000001</v>
      </c>
    </row>
    <row r="1702" spans="1:11">
      <c r="B1702" s="11" t="s">
        <v>27</v>
      </c>
      <c r="C1702" s="12"/>
      <c r="D1702" s="28"/>
      <c r="E1702" s="28"/>
      <c r="F1702" s="28"/>
      <c r="G1702" s="10"/>
      <c r="H1702" s="15"/>
      <c r="I1702" s="10">
        <f t="shared" si="372"/>
        <v>0</v>
      </c>
    </row>
    <row r="1703" spans="1:11">
      <c r="B1703" s="11" t="s">
        <v>13</v>
      </c>
      <c r="C1703" s="12" t="s">
        <v>14</v>
      </c>
      <c r="D1703" s="28" t="s">
        <v>29</v>
      </c>
      <c r="E1703" s="28"/>
      <c r="F1703" s="28">
        <f>SUM(G1689:G1691)</f>
        <v>0</v>
      </c>
      <c r="G1703" s="34">
        <f>SUM(F1703)/20</f>
        <v>0</v>
      </c>
      <c r="H1703" s="23"/>
      <c r="I1703" s="10">
        <f t="shared" si="372"/>
        <v>0</v>
      </c>
    </row>
    <row r="1704" spans="1:11">
      <c r="B1704" s="11" t="s">
        <v>13</v>
      </c>
      <c r="C1704" s="12" t="s">
        <v>14</v>
      </c>
      <c r="D1704" s="28" t="s">
        <v>30</v>
      </c>
      <c r="E1704" s="28"/>
      <c r="F1704" s="28">
        <f>SUM(G1692:G1694)</f>
        <v>0</v>
      </c>
      <c r="G1704" s="34">
        <f>SUM(F1704)/10</f>
        <v>0</v>
      </c>
      <c r="H1704" s="23"/>
      <c r="I1704" s="10">
        <f t="shared" si="372"/>
        <v>0</v>
      </c>
    </row>
    <row r="1705" spans="1:11">
      <c r="B1705" s="11" t="s">
        <v>13</v>
      </c>
      <c r="C1705" s="12" t="s">
        <v>14</v>
      </c>
      <c r="D1705" s="28" t="s">
        <v>60</v>
      </c>
      <c r="E1705" s="28"/>
      <c r="F1705" s="72"/>
      <c r="G1705" s="34">
        <f>SUM(F1705)*0.25</f>
        <v>0</v>
      </c>
      <c r="H1705" s="23"/>
      <c r="I1705" s="10">
        <f t="shared" si="372"/>
        <v>0</v>
      </c>
    </row>
    <row r="1706" spans="1:11">
      <c r="B1706" s="11" t="s">
        <v>13</v>
      </c>
      <c r="C1706" s="12" t="s">
        <v>14</v>
      </c>
      <c r="D1706" s="28"/>
      <c r="E1706" s="28"/>
      <c r="F1706" s="28"/>
      <c r="G1706" s="34"/>
      <c r="H1706" s="23"/>
      <c r="I1706" s="10">
        <f t="shared" si="372"/>
        <v>0</v>
      </c>
    </row>
    <row r="1707" spans="1:11">
      <c r="B1707" s="11" t="s">
        <v>13</v>
      </c>
      <c r="C1707" s="12" t="s">
        <v>15</v>
      </c>
      <c r="D1707" s="28"/>
      <c r="E1707" s="28"/>
      <c r="F1707" s="28"/>
      <c r="G1707" s="34"/>
      <c r="H1707" s="23"/>
      <c r="I1707" s="10">
        <f t="shared" si="372"/>
        <v>0</v>
      </c>
    </row>
    <row r="1708" spans="1:11">
      <c r="B1708" s="11" t="s">
        <v>13</v>
      </c>
      <c r="C1708" s="12" t="s">
        <v>15</v>
      </c>
      <c r="D1708" s="28"/>
      <c r="E1708" s="28"/>
      <c r="F1708" s="28"/>
      <c r="G1708" s="34"/>
      <c r="H1708" s="23"/>
      <c r="I1708" s="10">
        <f t="shared" si="372"/>
        <v>0</v>
      </c>
    </row>
    <row r="1709" spans="1:11">
      <c r="B1709" s="11" t="s">
        <v>13</v>
      </c>
      <c r="C1709" s="12" t="s">
        <v>15</v>
      </c>
      <c r="D1709" s="28"/>
      <c r="E1709" s="28"/>
      <c r="F1709" s="28"/>
      <c r="G1709" s="34"/>
      <c r="H1709" s="23"/>
      <c r="I1709" s="10">
        <f t="shared" si="372"/>
        <v>0</v>
      </c>
    </row>
    <row r="1710" spans="1:11">
      <c r="B1710" s="11" t="s">
        <v>13</v>
      </c>
      <c r="C1710" s="12" t="s">
        <v>16</v>
      </c>
      <c r="D1710" s="28"/>
      <c r="E1710" s="28"/>
      <c r="F1710" s="28"/>
      <c r="G1710" s="34"/>
      <c r="H1710" s="23"/>
      <c r="I1710" s="10">
        <f t="shared" si="372"/>
        <v>0</v>
      </c>
    </row>
    <row r="1711" spans="1:11">
      <c r="B1711" s="11" t="s">
        <v>13</v>
      </c>
      <c r="C1711" s="12" t="s">
        <v>16</v>
      </c>
      <c r="D1711" s="28"/>
      <c r="E1711" s="28"/>
      <c r="F1711" s="28"/>
      <c r="G1711" s="34"/>
      <c r="H1711" s="23"/>
      <c r="I1711" s="10">
        <f t="shared" si="372"/>
        <v>0</v>
      </c>
    </row>
    <row r="1712" spans="1:11">
      <c r="B1712" s="11" t="s">
        <v>21</v>
      </c>
      <c r="C1712" s="12" t="s">
        <v>14</v>
      </c>
      <c r="D1712" s="28"/>
      <c r="E1712" s="28"/>
      <c r="F1712" s="28"/>
      <c r="G1712" s="22">
        <f>SUM(G1703:G1706)</f>
        <v>0</v>
      </c>
      <c r="H1712" s="15">
        <v>37.42</v>
      </c>
      <c r="I1712" s="10">
        <f t="shared" si="372"/>
        <v>0</v>
      </c>
      <c r="K1712" s="5">
        <f>SUM(G1712)*I1687</f>
        <v>0</v>
      </c>
    </row>
    <row r="1713" spans="1:13">
      <c r="B1713" s="11" t="s">
        <v>21</v>
      </c>
      <c r="C1713" s="12" t="s">
        <v>15</v>
      </c>
      <c r="D1713" s="28"/>
      <c r="E1713" s="28"/>
      <c r="F1713" s="28"/>
      <c r="G1713" s="22">
        <f>SUM(G1707:G1709)</f>
        <v>0</v>
      </c>
      <c r="H1713" s="15">
        <v>37.42</v>
      </c>
      <c r="I1713" s="10">
        <f t="shared" si="372"/>
        <v>0</v>
      </c>
      <c r="L1713" s="5">
        <f>SUM(G1713)*I1687</f>
        <v>0</v>
      </c>
    </row>
    <row r="1714" spans="1:13">
      <c r="B1714" s="11" t="s">
        <v>21</v>
      </c>
      <c r="C1714" s="12" t="s">
        <v>16</v>
      </c>
      <c r="D1714" s="28"/>
      <c r="E1714" s="28"/>
      <c r="F1714" s="28"/>
      <c r="G1714" s="22">
        <f>SUM(G1710:G1711)</f>
        <v>0</v>
      </c>
      <c r="H1714" s="15">
        <v>37.42</v>
      </c>
      <c r="I1714" s="10">
        <f t="shared" si="372"/>
        <v>0</v>
      </c>
      <c r="M1714" s="5">
        <f>SUM(G1714)*I1687</f>
        <v>0</v>
      </c>
    </row>
    <row r="1715" spans="1:13">
      <c r="B1715" s="11" t="s">
        <v>13</v>
      </c>
      <c r="C1715" s="12" t="s">
        <v>17</v>
      </c>
      <c r="D1715" s="28"/>
      <c r="E1715" s="28"/>
      <c r="F1715" s="28"/>
      <c r="G1715" s="34"/>
      <c r="H1715" s="15">
        <v>37.42</v>
      </c>
      <c r="I1715" s="10">
        <f t="shared" si="372"/>
        <v>0</v>
      </c>
      <c r="L1715" s="5">
        <f>SUM(G1715)*I1687</f>
        <v>0</v>
      </c>
    </row>
    <row r="1716" spans="1:13">
      <c r="B1716" s="11" t="s">
        <v>12</v>
      </c>
      <c r="C1716" s="12"/>
      <c r="D1716" s="28"/>
      <c r="E1716" s="28"/>
      <c r="F1716" s="28"/>
      <c r="G1716" s="10"/>
      <c r="H1716" s="15">
        <v>37.42</v>
      </c>
      <c r="I1716" s="10">
        <f t="shared" si="372"/>
        <v>0</v>
      </c>
    </row>
    <row r="1717" spans="1:13">
      <c r="B1717" s="11" t="s">
        <v>11</v>
      </c>
      <c r="C1717" s="12"/>
      <c r="D1717" s="28"/>
      <c r="E1717" s="28"/>
      <c r="F1717" s="28"/>
      <c r="G1717" s="10">
        <v>1</v>
      </c>
      <c r="H1717" s="15">
        <f>SUM(I1689:I1716)*0.01</f>
        <v>7.9504700000000001</v>
      </c>
      <c r="I1717" s="10">
        <f>SUM(G1717*H1717)</f>
        <v>7.9504700000000001</v>
      </c>
    </row>
    <row r="1718" spans="1:13" s="2" customFormat="1">
      <c r="B1718" s="8" t="s">
        <v>10</v>
      </c>
      <c r="D1718" s="27"/>
      <c r="E1718" s="27"/>
      <c r="F1718" s="27"/>
      <c r="G1718" s="6">
        <f>SUM(G1712:G1715)</f>
        <v>0</v>
      </c>
      <c r="H1718" s="14"/>
      <c r="I1718" s="6">
        <f>SUM(I1689:I1717)</f>
        <v>802.99747000000002</v>
      </c>
      <c r="J1718" s="6">
        <f>SUM(I1718)*I1687</f>
        <v>802.99747000000002</v>
      </c>
      <c r="K1718" s="6">
        <f>SUM(K1712:K1717)</f>
        <v>0</v>
      </c>
      <c r="L1718" s="6">
        <f t="shared" ref="L1718" si="373">SUM(L1712:L1717)</f>
        <v>0</v>
      </c>
      <c r="M1718" s="6">
        <f t="shared" ref="M1718" si="374">SUM(M1712:M1717)</f>
        <v>0</v>
      </c>
    </row>
    <row r="1719" spans="1:13" ht="15.6">
      <c r="A1719" s="3" t="s">
        <v>9</v>
      </c>
      <c r="B1719" s="70" t="str">
        <f>'JMS SHEDULE OF WORKS'!D55</f>
        <v>FF-17 Mirror Male WC</v>
      </c>
      <c r="D1719" s="26" t="str">
        <f>'JMS SHEDULE OF WORKS'!F55</f>
        <v>790mm X 2550mm</v>
      </c>
      <c r="F1719" s="71" t="str">
        <f>'JMS SHEDULE OF WORKS'!J55</f>
        <v>WC-11</v>
      </c>
      <c r="H1719" s="13" t="s">
        <v>22</v>
      </c>
      <c r="I1719" s="24">
        <f>'JMS SHEDULE OF WORKS'!G55</f>
        <v>1</v>
      </c>
    </row>
    <row r="1720" spans="1:13" s="2" customFormat="1">
      <c r="A1720" s="69" t="str">
        <f>'JMS SHEDULE OF WORKS'!A55</f>
        <v>6881/53</v>
      </c>
      <c r="B1720" s="8" t="s">
        <v>3</v>
      </c>
      <c r="C1720" s="2" t="s">
        <v>4</v>
      </c>
      <c r="D1720" s="27" t="s">
        <v>5</v>
      </c>
      <c r="E1720" s="27" t="s">
        <v>5</v>
      </c>
      <c r="F1720" s="27" t="s">
        <v>23</v>
      </c>
      <c r="G1720" s="6" t="s">
        <v>6</v>
      </c>
      <c r="H1720" s="14" t="s">
        <v>7</v>
      </c>
      <c r="I1720" s="6" t="s">
        <v>8</v>
      </c>
      <c r="J1720" s="6"/>
      <c r="K1720" s="6" t="s">
        <v>18</v>
      </c>
      <c r="L1720" s="6" t="s">
        <v>19</v>
      </c>
      <c r="M1720" s="6" t="s">
        <v>20</v>
      </c>
    </row>
    <row r="1721" spans="1:13">
      <c r="A1721" s="30" t="s">
        <v>24</v>
      </c>
      <c r="B1721" s="11"/>
      <c r="C1721" s="12"/>
      <c r="D1721" s="28"/>
      <c r="E1721" s="28"/>
      <c r="F1721" s="28">
        <f t="shared" ref="F1721:F1726" si="375">SUM(D1721*E1721)</f>
        <v>0</v>
      </c>
      <c r="G1721" s="10"/>
      <c r="H1721" s="15"/>
      <c r="I1721" s="10">
        <f t="shared" ref="I1721:I1726" si="376">SUM(F1721*G1721)*H1721</f>
        <v>0</v>
      </c>
    </row>
    <row r="1722" spans="1:13">
      <c r="A1722" s="30" t="s">
        <v>24</v>
      </c>
      <c r="B1722" s="11"/>
      <c r="C1722" s="12"/>
      <c r="D1722" s="28"/>
      <c r="E1722" s="28"/>
      <c r="F1722" s="28">
        <f t="shared" si="375"/>
        <v>0</v>
      </c>
      <c r="G1722" s="10"/>
      <c r="H1722" s="15"/>
      <c r="I1722" s="10">
        <f t="shared" si="376"/>
        <v>0</v>
      </c>
    </row>
    <row r="1723" spans="1:13">
      <c r="A1723" s="30" t="s">
        <v>24</v>
      </c>
      <c r="B1723" s="11"/>
      <c r="C1723" s="12"/>
      <c r="D1723" s="28"/>
      <c r="E1723" s="28"/>
      <c r="F1723" s="28">
        <f t="shared" si="375"/>
        <v>0</v>
      </c>
      <c r="G1723" s="10"/>
      <c r="H1723" s="15"/>
      <c r="I1723" s="10">
        <f t="shared" si="376"/>
        <v>0</v>
      </c>
    </row>
    <row r="1724" spans="1:13">
      <c r="A1724" s="31" t="s">
        <v>25</v>
      </c>
      <c r="B1724" s="11"/>
      <c r="C1724" s="12"/>
      <c r="D1724" s="28"/>
      <c r="E1724" s="28"/>
      <c r="F1724" s="28">
        <f t="shared" si="375"/>
        <v>0</v>
      </c>
      <c r="G1724" s="10"/>
      <c r="H1724" s="15"/>
      <c r="I1724" s="10">
        <f t="shared" si="376"/>
        <v>0</v>
      </c>
    </row>
    <row r="1725" spans="1:13">
      <c r="A1725" s="31" t="s">
        <v>25</v>
      </c>
      <c r="B1725" s="11"/>
      <c r="C1725" s="12"/>
      <c r="D1725" s="28"/>
      <c r="E1725" s="28"/>
      <c r="F1725" s="28">
        <f t="shared" si="375"/>
        <v>0</v>
      </c>
      <c r="G1725" s="10"/>
      <c r="H1725" s="15"/>
      <c r="I1725" s="10">
        <f t="shared" si="376"/>
        <v>0</v>
      </c>
    </row>
    <row r="1726" spans="1:13">
      <c r="A1726" s="31" t="s">
        <v>25</v>
      </c>
      <c r="B1726" s="11"/>
      <c r="C1726" s="12"/>
      <c r="D1726" s="28"/>
      <c r="E1726" s="28"/>
      <c r="F1726" s="28">
        <f t="shared" si="375"/>
        <v>0</v>
      </c>
      <c r="G1726" s="10"/>
      <c r="H1726" s="15"/>
      <c r="I1726" s="10">
        <f t="shared" si="376"/>
        <v>0</v>
      </c>
    </row>
    <row r="1727" spans="1:13">
      <c r="A1727" s="31" t="s">
        <v>39</v>
      </c>
      <c r="B1727" s="11"/>
      <c r="C1727" s="12"/>
      <c r="D1727" s="28"/>
      <c r="E1727" s="28"/>
      <c r="F1727" s="28"/>
      <c r="G1727" s="10"/>
      <c r="H1727" s="15"/>
      <c r="I1727" s="10">
        <f t="shared" ref="I1727:I1729" si="377">SUM(G1727*H1727)</f>
        <v>0</v>
      </c>
    </row>
    <row r="1728" spans="1:13">
      <c r="A1728" s="31" t="s">
        <v>39</v>
      </c>
      <c r="B1728" s="11"/>
      <c r="C1728" s="12"/>
      <c r="D1728" s="28"/>
      <c r="E1728" s="28"/>
      <c r="F1728" s="28"/>
      <c r="G1728" s="10"/>
      <c r="H1728" s="15"/>
      <c r="I1728" s="10">
        <f t="shared" si="377"/>
        <v>0</v>
      </c>
    </row>
    <row r="1729" spans="1:11">
      <c r="A1729" s="31" t="s">
        <v>39</v>
      </c>
      <c r="B1729" s="11"/>
      <c r="C1729" s="12"/>
      <c r="D1729" s="28"/>
      <c r="E1729" s="28"/>
      <c r="F1729" s="28"/>
      <c r="G1729" s="10"/>
      <c r="H1729" s="15"/>
      <c r="I1729" s="10">
        <f t="shared" si="377"/>
        <v>0</v>
      </c>
    </row>
    <row r="1730" spans="1:11">
      <c r="A1730" s="32" t="s">
        <v>28</v>
      </c>
      <c r="B1730" s="11" t="s">
        <v>1261</v>
      </c>
      <c r="C1730" s="12"/>
      <c r="D1730" s="28"/>
      <c r="E1730" s="28"/>
      <c r="F1730" s="28"/>
      <c r="G1730" s="10">
        <v>1</v>
      </c>
      <c r="H1730" s="15">
        <v>195.25</v>
      </c>
      <c r="I1730" s="10">
        <f t="shared" ref="I1730" si="378">SUM(G1730*H1730)</f>
        <v>195.25</v>
      </c>
      <c r="J1730" s="5" t="s">
        <v>1235</v>
      </c>
    </row>
    <row r="1731" spans="1:11">
      <c r="A1731" s="32" t="s">
        <v>28</v>
      </c>
      <c r="B1731" s="11"/>
      <c r="C1731" s="12"/>
      <c r="D1731" s="28"/>
      <c r="E1731" s="28"/>
      <c r="F1731" s="28"/>
      <c r="G1731" s="10"/>
      <c r="H1731" s="15"/>
      <c r="I1731" s="10">
        <f t="shared" ref="I1731:I1748" si="379">SUM(G1731*H1731)</f>
        <v>0</v>
      </c>
    </row>
    <row r="1732" spans="1:11">
      <c r="A1732" s="32" t="s">
        <v>28</v>
      </c>
      <c r="B1732" s="11"/>
      <c r="C1732" s="12"/>
      <c r="D1732" s="28"/>
      <c r="E1732" s="28"/>
      <c r="F1732" s="28"/>
      <c r="G1732" s="10"/>
      <c r="H1732" s="15"/>
      <c r="I1732" s="10">
        <f t="shared" si="379"/>
        <v>0</v>
      </c>
    </row>
    <row r="1733" spans="1:11">
      <c r="A1733" t="s">
        <v>26</v>
      </c>
      <c r="B1733" s="11"/>
      <c r="C1733" s="12"/>
      <c r="D1733" s="28"/>
      <c r="E1733" s="28"/>
      <c r="F1733" s="28"/>
      <c r="G1733" s="33">
        <v>0.1</v>
      </c>
      <c r="H1733" s="15">
        <f>SUM(I1730:I1732)</f>
        <v>195.25</v>
      </c>
      <c r="I1733" s="10">
        <f t="shared" si="379"/>
        <v>19.525000000000002</v>
      </c>
    </row>
    <row r="1734" spans="1:11">
      <c r="B1734" s="11" t="s">
        <v>27</v>
      </c>
      <c r="C1734" s="12"/>
      <c r="D1734" s="28"/>
      <c r="E1734" s="28"/>
      <c r="F1734" s="28"/>
      <c r="G1734" s="10"/>
      <c r="H1734" s="15"/>
      <c r="I1734" s="10">
        <f t="shared" si="379"/>
        <v>0</v>
      </c>
    </row>
    <row r="1735" spans="1:11">
      <c r="B1735" s="11" t="s">
        <v>13</v>
      </c>
      <c r="C1735" s="12" t="s">
        <v>14</v>
      </c>
      <c r="D1735" s="28" t="s">
        <v>29</v>
      </c>
      <c r="E1735" s="28"/>
      <c r="F1735" s="28">
        <f>SUM(G1721:G1723)</f>
        <v>0</v>
      </c>
      <c r="G1735" s="34">
        <f>SUM(F1735)/20</f>
        <v>0</v>
      </c>
      <c r="H1735" s="23"/>
      <c r="I1735" s="10">
        <f t="shared" si="379"/>
        <v>0</v>
      </c>
    </row>
    <row r="1736" spans="1:11">
      <c r="B1736" s="11" t="s">
        <v>13</v>
      </c>
      <c r="C1736" s="12" t="s">
        <v>14</v>
      </c>
      <c r="D1736" s="28" t="s">
        <v>30</v>
      </c>
      <c r="E1736" s="28"/>
      <c r="F1736" s="28">
        <f>SUM(G1724:G1726)</f>
        <v>0</v>
      </c>
      <c r="G1736" s="34">
        <f>SUM(F1736)/10</f>
        <v>0</v>
      </c>
      <c r="H1736" s="23"/>
      <c r="I1736" s="10">
        <f t="shared" si="379"/>
        <v>0</v>
      </c>
    </row>
    <row r="1737" spans="1:11">
      <c r="B1737" s="11" t="s">
        <v>13</v>
      </c>
      <c r="C1737" s="12" t="s">
        <v>14</v>
      </c>
      <c r="D1737" s="28" t="s">
        <v>60</v>
      </c>
      <c r="E1737" s="28"/>
      <c r="F1737" s="72"/>
      <c r="G1737" s="34">
        <f>SUM(F1737)*0.25</f>
        <v>0</v>
      </c>
      <c r="H1737" s="23"/>
      <c r="I1737" s="10">
        <f t="shared" si="379"/>
        <v>0</v>
      </c>
    </row>
    <row r="1738" spans="1:11">
      <c r="B1738" s="11" t="s">
        <v>13</v>
      </c>
      <c r="C1738" s="12" t="s">
        <v>14</v>
      </c>
      <c r="D1738" s="28"/>
      <c r="E1738" s="28"/>
      <c r="F1738" s="28"/>
      <c r="G1738" s="34"/>
      <c r="H1738" s="23"/>
      <c r="I1738" s="10">
        <f t="shared" si="379"/>
        <v>0</v>
      </c>
    </row>
    <row r="1739" spans="1:11">
      <c r="B1739" s="11" t="s">
        <v>13</v>
      </c>
      <c r="C1739" s="12" t="s">
        <v>15</v>
      </c>
      <c r="D1739" s="28"/>
      <c r="E1739" s="28"/>
      <c r="F1739" s="28"/>
      <c r="G1739" s="34"/>
      <c r="H1739" s="23"/>
      <c r="I1739" s="10">
        <f t="shared" si="379"/>
        <v>0</v>
      </c>
    </row>
    <row r="1740" spans="1:11">
      <c r="B1740" s="11" t="s">
        <v>13</v>
      </c>
      <c r="C1740" s="12" t="s">
        <v>15</v>
      </c>
      <c r="D1740" s="28"/>
      <c r="E1740" s="28"/>
      <c r="F1740" s="28"/>
      <c r="G1740" s="34"/>
      <c r="H1740" s="23"/>
      <c r="I1740" s="10">
        <f t="shared" si="379"/>
        <v>0</v>
      </c>
    </row>
    <row r="1741" spans="1:11">
      <c r="B1741" s="11" t="s">
        <v>13</v>
      </c>
      <c r="C1741" s="12" t="s">
        <v>15</v>
      </c>
      <c r="D1741" s="28"/>
      <c r="E1741" s="28"/>
      <c r="F1741" s="28"/>
      <c r="G1741" s="34"/>
      <c r="H1741" s="23"/>
      <c r="I1741" s="10">
        <f t="shared" si="379"/>
        <v>0</v>
      </c>
    </row>
    <row r="1742" spans="1:11">
      <c r="B1742" s="11" t="s">
        <v>13</v>
      </c>
      <c r="C1742" s="12" t="s">
        <v>16</v>
      </c>
      <c r="D1742" s="28"/>
      <c r="E1742" s="28"/>
      <c r="F1742" s="28"/>
      <c r="G1742" s="34"/>
      <c r="H1742" s="23"/>
      <c r="I1742" s="10">
        <f t="shared" si="379"/>
        <v>0</v>
      </c>
    </row>
    <row r="1743" spans="1:11">
      <c r="B1743" s="11" t="s">
        <v>13</v>
      </c>
      <c r="C1743" s="12" t="s">
        <v>16</v>
      </c>
      <c r="D1743" s="28"/>
      <c r="E1743" s="28"/>
      <c r="F1743" s="28"/>
      <c r="G1743" s="34"/>
      <c r="H1743" s="23"/>
      <c r="I1743" s="10">
        <f t="shared" si="379"/>
        <v>0</v>
      </c>
    </row>
    <row r="1744" spans="1:11">
      <c r="B1744" s="11" t="s">
        <v>21</v>
      </c>
      <c r="C1744" s="12" t="s">
        <v>14</v>
      </c>
      <c r="D1744" s="28"/>
      <c r="E1744" s="28"/>
      <c r="F1744" s="28"/>
      <c r="G1744" s="22">
        <f>SUM(G1735:G1738)</f>
        <v>0</v>
      </c>
      <c r="H1744" s="15">
        <v>37.42</v>
      </c>
      <c r="I1744" s="10">
        <f t="shared" si="379"/>
        <v>0</v>
      </c>
      <c r="K1744" s="5">
        <f>SUM(G1744)*I1719</f>
        <v>0</v>
      </c>
    </row>
    <row r="1745" spans="1:13">
      <c r="B1745" s="11" t="s">
        <v>21</v>
      </c>
      <c r="C1745" s="12" t="s">
        <v>15</v>
      </c>
      <c r="D1745" s="28"/>
      <c r="E1745" s="28"/>
      <c r="F1745" s="28"/>
      <c r="G1745" s="22">
        <f>SUM(G1739:G1741)</f>
        <v>0</v>
      </c>
      <c r="H1745" s="15">
        <v>37.42</v>
      </c>
      <c r="I1745" s="10">
        <f t="shared" si="379"/>
        <v>0</v>
      </c>
      <c r="L1745" s="5">
        <f>SUM(G1745)*I1719</f>
        <v>0</v>
      </c>
    </row>
    <row r="1746" spans="1:13">
      <c r="B1746" s="11" t="s">
        <v>21</v>
      </c>
      <c r="C1746" s="12" t="s">
        <v>16</v>
      </c>
      <c r="D1746" s="28"/>
      <c r="E1746" s="28"/>
      <c r="F1746" s="28"/>
      <c r="G1746" s="22">
        <f>SUM(G1742:G1743)</f>
        <v>0</v>
      </c>
      <c r="H1746" s="15">
        <v>37.42</v>
      </c>
      <c r="I1746" s="10">
        <f t="shared" si="379"/>
        <v>0</v>
      </c>
      <c r="M1746" s="5">
        <f>SUM(G1746)*I1719</f>
        <v>0</v>
      </c>
    </row>
    <row r="1747" spans="1:13">
      <c r="B1747" s="11" t="s">
        <v>13</v>
      </c>
      <c r="C1747" s="12" t="s">
        <v>17</v>
      </c>
      <c r="D1747" s="28"/>
      <c r="E1747" s="28"/>
      <c r="F1747" s="28"/>
      <c r="G1747" s="34"/>
      <c r="H1747" s="15">
        <v>37.42</v>
      </c>
      <c r="I1747" s="10">
        <f t="shared" si="379"/>
        <v>0</v>
      </c>
      <c r="L1747" s="5">
        <f>SUM(G1747)*I1719</f>
        <v>0</v>
      </c>
    </row>
    <row r="1748" spans="1:13">
      <c r="B1748" s="11" t="s">
        <v>12</v>
      </c>
      <c r="C1748" s="12"/>
      <c r="D1748" s="28"/>
      <c r="E1748" s="28"/>
      <c r="F1748" s="28"/>
      <c r="G1748" s="10"/>
      <c r="H1748" s="15">
        <v>37.42</v>
      </c>
      <c r="I1748" s="10">
        <f t="shared" si="379"/>
        <v>0</v>
      </c>
    </row>
    <row r="1749" spans="1:13">
      <c r="B1749" s="11" t="s">
        <v>11</v>
      </c>
      <c r="C1749" s="12"/>
      <c r="D1749" s="28"/>
      <c r="E1749" s="28"/>
      <c r="F1749" s="28"/>
      <c r="G1749" s="10">
        <v>1</v>
      </c>
      <c r="H1749" s="15">
        <f>SUM(I1721:I1748)*0.01</f>
        <v>2.1477500000000003</v>
      </c>
      <c r="I1749" s="10">
        <f>SUM(G1749*H1749)</f>
        <v>2.1477500000000003</v>
      </c>
    </row>
    <row r="1750" spans="1:13" s="2" customFormat="1">
      <c r="B1750" s="8" t="s">
        <v>10</v>
      </c>
      <c r="D1750" s="27"/>
      <c r="E1750" s="27"/>
      <c r="F1750" s="27"/>
      <c r="G1750" s="6">
        <f>SUM(G1744:G1747)</f>
        <v>0</v>
      </c>
      <c r="H1750" s="14"/>
      <c r="I1750" s="6">
        <f>SUM(I1721:I1749)</f>
        <v>216.92275000000001</v>
      </c>
      <c r="J1750" s="6">
        <f>SUM(I1750)*I1719</f>
        <v>216.92275000000001</v>
      </c>
      <c r="K1750" s="6">
        <f>SUM(K1744:K1749)</f>
        <v>0</v>
      </c>
      <c r="L1750" s="6">
        <f t="shared" ref="L1750" si="380">SUM(L1744:L1749)</f>
        <v>0</v>
      </c>
      <c r="M1750" s="6">
        <f t="shared" ref="M1750" si="381">SUM(M1744:M1749)</f>
        <v>0</v>
      </c>
    </row>
    <row r="1751" spans="1:13" ht="15.6">
      <c r="A1751" s="3" t="s">
        <v>9</v>
      </c>
      <c r="B1751" s="70" t="str">
        <f>'JMS SHEDULE OF WORKS'!D56</f>
        <v>FF-19 Mirror Accessable WC</v>
      </c>
      <c r="D1751" s="26" t="str">
        <f>'JMS SHEDULE OF WORKS'!F56</f>
        <v>500mm X 1630mm</v>
      </c>
      <c r="F1751" s="71" t="str">
        <f>'JMS SHEDULE OF WORKS'!J56</f>
        <v>WC-13</v>
      </c>
      <c r="H1751" s="13" t="s">
        <v>22</v>
      </c>
      <c r="I1751" s="24">
        <f>'JMS SHEDULE OF WORKS'!G56</f>
        <v>1</v>
      </c>
    </row>
    <row r="1752" spans="1:13" s="2" customFormat="1">
      <c r="A1752" s="69" t="str">
        <f>'JMS SHEDULE OF WORKS'!A56</f>
        <v>6881/54</v>
      </c>
      <c r="B1752" s="8" t="s">
        <v>3</v>
      </c>
      <c r="C1752" s="2" t="s">
        <v>4</v>
      </c>
      <c r="D1752" s="27" t="s">
        <v>5</v>
      </c>
      <c r="E1752" s="27" t="s">
        <v>5</v>
      </c>
      <c r="F1752" s="27" t="s">
        <v>23</v>
      </c>
      <c r="G1752" s="6" t="s">
        <v>6</v>
      </c>
      <c r="H1752" s="14" t="s">
        <v>7</v>
      </c>
      <c r="I1752" s="6" t="s">
        <v>8</v>
      </c>
      <c r="J1752" s="6"/>
      <c r="K1752" s="6" t="s">
        <v>18</v>
      </c>
      <c r="L1752" s="6" t="s">
        <v>19</v>
      </c>
      <c r="M1752" s="6" t="s">
        <v>20</v>
      </c>
    </row>
    <row r="1753" spans="1:13">
      <c r="A1753" s="30" t="s">
        <v>24</v>
      </c>
      <c r="B1753" s="11"/>
      <c r="C1753" s="12"/>
      <c r="D1753" s="28"/>
      <c r="E1753" s="28"/>
      <c r="F1753" s="28">
        <f t="shared" ref="F1753:F1758" si="382">SUM(D1753*E1753)</f>
        <v>0</v>
      </c>
      <c r="G1753" s="10"/>
      <c r="H1753" s="15"/>
      <c r="I1753" s="10">
        <f t="shared" ref="I1753:I1758" si="383">SUM(F1753*G1753)*H1753</f>
        <v>0</v>
      </c>
    </row>
    <row r="1754" spans="1:13">
      <c r="A1754" s="30" t="s">
        <v>24</v>
      </c>
      <c r="B1754" s="11"/>
      <c r="C1754" s="12"/>
      <c r="D1754" s="28"/>
      <c r="E1754" s="28"/>
      <c r="F1754" s="28">
        <f t="shared" si="382"/>
        <v>0</v>
      </c>
      <c r="G1754" s="10"/>
      <c r="H1754" s="15"/>
      <c r="I1754" s="10">
        <f t="shared" si="383"/>
        <v>0</v>
      </c>
    </row>
    <row r="1755" spans="1:13">
      <c r="A1755" s="30" t="s">
        <v>24</v>
      </c>
      <c r="B1755" s="11"/>
      <c r="C1755" s="12"/>
      <c r="D1755" s="28"/>
      <c r="E1755" s="28"/>
      <c r="F1755" s="28">
        <f t="shared" si="382"/>
        <v>0</v>
      </c>
      <c r="G1755" s="10"/>
      <c r="H1755" s="15"/>
      <c r="I1755" s="10">
        <f t="shared" si="383"/>
        <v>0</v>
      </c>
    </row>
    <row r="1756" spans="1:13">
      <c r="A1756" s="31" t="s">
        <v>25</v>
      </c>
      <c r="B1756" s="11"/>
      <c r="C1756" s="12"/>
      <c r="D1756" s="28"/>
      <c r="E1756" s="28"/>
      <c r="F1756" s="28">
        <f t="shared" si="382"/>
        <v>0</v>
      </c>
      <c r="G1756" s="10"/>
      <c r="H1756" s="15"/>
      <c r="I1756" s="10">
        <f t="shared" si="383"/>
        <v>0</v>
      </c>
    </row>
    <row r="1757" spans="1:13">
      <c r="A1757" s="31" t="s">
        <v>25</v>
      </c>
      <c r="B1757" s="11"/>
      <c r="C1757" s="12"/>
      <c r="D1757" s="28"/>
      <c r="E1757" s="28"/>
      <c r="F1757" s="28">
        <f t="shared" si="382"/>
        <v>0</v>
      </c>
      <c r="G1757" s="10"/>
      <c r="H1757" s="15"/>
      <c r="I1757" s="10">
        <f t="shared" si="383"/>
        <v>0</v>
      </c>
    </row>
    <row r="1758" spans="1:13">
      <c r="A1758" s="31" t="s">
        <v>25</v>
      </c>
      <c r="B1758" s="11"/>
      <c r="C1758" s="12"/>
      <c r="D1758" s="28"/>
      <c r="E1758" s="28"/>
      <c r="F1758" s="28">
        <f t="shared" si="382"/>
        <v>0</v>
      </c>
      <c r="G1758" s="10"/>
      <c r="H1758" s="15"/>
      <c r="I1758" s="10">
        <f t="shared" si="383"/>
        <v>0</v>
      </c>
    </row>
    <row r="1759" spans="1:13">
      <c r="A1759" s="31" t="s">
        <v>39</v>
      </c>
      <c r="B1759" s="11"/>
      <c r="C1759" s="12"/>
      <c r="D1759" s="28"/>
      <c r="E1759" s="28"/>
      <c r="F1759" s="28"/>
      <c r="G1759" s="10"/>
      <c r="H1759" s="15"/>
      <c r="I1759" s="10">
        <f t="shared" ref="I1759:I1761" si="384">SUM(G1759*H1759)</f>
        <v>0</v>
      </c>
    </row>
    <row r="1760" spans="1:13">
      <c r="A1760" s="31" t="s">
        <v>39</v>
      </c>
      <c r="B1760" s="11"/>
      <c r="C1760" s="12"/>
      <c r="D1760" s="28"/>
      <c r="E1760" s="28"/>
      <c r="F1760" s="28"/>
      <c r="G1760" s="10"/>
      <c r="H1760" s="15"/>
      <c r="I1760" s="10">
        <f t="shared" si="384"/>
        <v>0</v>
      </c>
    </row>
    <row r="1761" spans="1:11">
      <c r="A1761" s="31" t="s">
        <v>39</v>
      </c>
      <c r="B1761" s="11"/>
      <c r="C1761" s="12"/>
      <c r="D1761" s="28"/>
      <c r="E1761" s="28"/>
      <c r="F1761" s="28"/>
      <c r="G1761" s="10"/>
      <c r="H1761" s="15"/>
      <c r="I1761" s="10">
        <f t="shared" si="384"/>
        <v>0</v>
      </c>
    </row>
    <row r="1762" spans="1:11">
      <c r="A1762" s="32" t="s">
        <v>28</v>
      </c>
      <c r="B1762" s="11" t="s">
        <v>1261</v>
      </c>
      <c r="C1762" s="12"/>
      <c r="D1762" s="28"/>
      <c r="E1762" s="28"/>
      <c r="F1762" s="28"/>
      <c r="G1762" s="10">
        <v>1</v>
      </c>
      <c r="H1762" s="15">
        <v>81.42</v>
      </c>
      <c r="I1762" s="10">
        <f t="shared" ref="I1762" si="385">SUM(G1762*H1762)</f>
        <v>81.42</v>
      </c>
      <c r="J1762" s="5" t="s">
        <v>1235</v>
      </c>
    </row>
    <row r="1763" spans="1:11">
      <c r="A1763" s="32" t="s">
        <v>28</v>
      </c>
      <c r="B1763" s="11"/>
      <c r="C1763" s="12"/>
      <c r="D1763" s="28"/>
      <c r="E1763" s="28"/>
      <c r="F1763" s="28"/>
      <c r="G1763" s="10">
        <v>1</v>
      </c>
      <c r="H1763" s="15">
        <v>705</v>
      </c>
      <c r="I1763" s="10">
        <f t="shared" ref="I1763:I1780" si="386">SUM(G1763*H1763)</f>
        <v>705</v>
      </c>
    </row>
    <row r="1764" spans="1:11">
      <c r="A1764" s="32" t="s">
        <v>28</v>
      </c>
      <c r="B1764" s="11"/>
      <c r="C1764" s="12"/>
      <c r="D1764" s="28"/>
      <c r="E1764" s="28"/>
      <c r="F1764" s="28"/>
      <c r="G1764" s="10"/>
      <c r="H1764" s="15"/>
      <c r="I1764" s="10">
        <f t="shared" si="386"/>
        <v>0</v>
      </c>
    </row>
    <row r="1765" spans="1:11">
      <c r="A1765" t="s">
        <v>26</v>
      </c>
      <c r="B1765" s="11"/>
      <c r="C1765" s="12"/>
      <c r="D1765" s="28"/>
      <c r="E1765" s="28"/>
      <c r="F1765" s="28"/>
      <c r="G1765" s="33">
        <v>0.1</v>
      </c>
      <c r="H1765" s="15">
        <f>SUM(I1762:I1764)</f>
        <v>786.42</v>
      </c>
      <c r="I1765" s="10">
        <f t="shared" si="386"/>
        <v>78.641999999999996</v>
      </c>
    </row>
    <row r="1766" spans="1:11">
      <c r="B1766" s="11" t="s">
        <v>27</v>
      </c>
      <c r="C1766" s="12"/>
      <c r="D1766" s="28"/>
      <c r="E1766" s="28"/>
      <c r="F1766" s="28"/>
      <c r="G1766" s="10"/>
      <c r="H1766" s="15"/>
      <c r="I1766" s="10">
        <f t="shared" si="386"/>
        <v>0</v>
      </c>
    </row>
    <row r="1767" spans="1:11">
      <c r="B1767" s="11" t="s">
        <v>13</v>
      </c>
      <c r="C1767" s="12" t="s">
        <v>14</v>
      </c>
      <c r="D1767" s="28" t="s">
        <v>29</v>
      </c>
      <c r="E1767" s="28"/>
      <c r="F1767" s="28">
        <f>SUM(G1753:G1755)</f>
        <v>0</v>
      </c>
      <c r="G1767" s="34">
        <f>SUM(F1767)/20</f>
        <v>0</v>
      </c>
      <c r="H1767" s="23"/>
      <c r="I1767" s="10">
        <f t="shared" si="386"/>
        <v>0</v>
      </c>
    </row>
    <row r="1768" spans="1:11">
      <c r="B1768" s="11" t="s">
        <v>13</v>
      </c>
      <c r="C1768" s="12" t="s">
        <v>14</v>
      </c>
      <c r="D1768" s="28" t="s">
        <v>30</v>
      </c>
      <c r="E1768" s="28"/>
      <c r="F1768" s="28">
        <f>SUM(G1756:G1758)</f>
        <v>0</v>
      </c>
      <c r="G1768" s="34">
        <f>SUM(F1768)/10</f>
        <v>0</v>
      </c>
      <c r="H1768" s="23"/>
      <c r="I1768" s="10">
        <f t="shared" si="386"/>
        <v>0</v>
      </c>
    </row>
    <row r="1769" spans="1:11">
      <c r="B1769" s="11" t="s">
        <v>13</v>
      </c>
      <c r="C1769" s="12" t="s">
        <v>14</v>
      </c>
      <c r="D1769" s="28" t="s">
        <v>60</v>
      </c>
      <c r="E1769" s="28"/>
      <c r="F1769" s="72"/>
      <c r="G1769" s="34">
        <f>SUM(F1769)*0.25</f>
        <v>0</v>
      </c>
      <c r="H1769" s="23"/>
      <c r="I1769" s="10">
        <f t="shared" si="386"/>
        <v>0</v>
      </c>
    </row>
    <row r="1770" spans="1:11">
      <c r="B1770" s="11" t="s">
        <v>13</v>
      </c>
      <c r="C1770" s="12" t="s">
        <v>14</v>
      </c>
      <c r="D1770" s="28"/>
      <c r="E1770" s="28"/>
      <c r="F1770" s="28"/>
      <c r="G1770" s="34"/>
      <c r="H1770" s="23"/>
      <c r="I1770" s="10">
        <f t="shared" si="386"/>
        <v>0</v>
      </c>
    </row>
    <row r="1771" spans="1:11">
      <c r="B1771" s="11" t="s">
        <v>13</v>
      </c>
      <c r="C1771" s="12" t="s">
        <v>15</v>
      </c>
      <c r="D1771" s="28"/>
      <c r="E1771" s="28"/>
      <c r="F1771" s="28"/>
      <c r="G1771" s="34"/>
      <c r="H1771" s="23"/>
      <c r="I1771" s="10">
        <f t="shared" si="386"/>
        <v>0</v>
      </c>
    </row>
    <row r="1772" spans="1:11">
      <c r="B1772" s="11" t="s">
        <v>13</v>
      </c>
      <c r="C1772" s="12" t="s">
        <v>15</v>
      </c>
      <c r="D1772" s="28"/>
      <c r="E1772" s="28"/>
      <c r="F1772" s="28"/>
      <c r="G1772" s="34"/>
      <c r="H1772" s="23"/>
      <c r="I1772" s="10">
        <f t="shared" si="386"/>
        <v>0</v>
      </c>
    </row>
    <row r="1773" spans="1:11">
      <c r="B1773" s="11" t="s">
        <v>13</v>
      </c>
      <c r="C1773" s="12" t="s">
        <v>15</v>
      </c>
      <c r="D1773" s="28"/>
      <c r="E1773" s="28"/>
      <c r="F1773" s="28"/>
      <c r="G1773" s="34"/>
      <c r="H1773" s="23"/>
      <c r="I1773" s="10">
        <f t="shared" si="386"/>
        <v>0</v>
      </c>
    </row>
    <row r="1774" spans="1:11">
      <c r="B1774" s="11" t="s">
        <v>13</v>
      </c>
      <c r="C1774" s="12" t="s">
        <v>16</v>
      </c>
      <c r="D1774" s="28"/>
      <c r="E1774" s="28"/>
      <c r="F1774" s="28"/>
      <c r="G1774" s="34"/>
      <c r="H1774" s="23"/>
      <c r="I1774" s="10">
        <f t="shared" si="386"/>
        <v>0</v>
      </c>
    </row>
    <row r="1775" spans="1:11">
      <c r="B1775" s="11" t="s">
        <v>13</v>
      </c>
      <c r="C1775" s="12" t="s">
        <v>16</v>
      </c>
      <c r="D1775" s="28"/>
      <c r="E1775" s="28"/>
      <c r="F1775" s="28"/>
      <c r="G1775" s="34"/>
      <c r="H1775" s="23"/>
      <c r="I1775" s="10">
        <f t="shared" si="386"/>
        <v>0</v>
      </c>
    </row>
    <row r="1776" spans="1:11">
      <c r="B1776" s="11" t="s">
        <v>21</v>
      </c>
      <c r="C1776" s="12" t="s">
        <v>14</v>
      </c>
      <c r="D1776" s="28"/>
      <c r="E1776" s="28"/>
      <c r="F1776" s="28"/>
      <c r="G1776" s="22">
        <f>SUM(G1767:G1770)</f>
        <v>0</v>
      </c>
      <c r="H1776" s="15">
        <v>37.42</v>
      </c>
      <c r="I1776" s="10">
        <f t="shared" si="386"/>
        <v>0</v>
      </c>
      <c r="K1776" s="5">
        <f>SUM(G1776)*I1751</f>
        <v>0</v>
      </c>
    </row>
    <row r="1777" spans="1:13">
      <c r="B1777" s="11" t="s">
        <v>21</v>
      </c>
      <c r="C1777" s="12" t="s">
        <v>15</v>
      </c>
      <c r="D1777" s="28"/>
      <c r="E1777" s="28"/>
      <c r="F1777" s="28"/>
      <c r="G1777" s="22">
        <f>SUM(G1771:G1773)</f>
        <v>0</v>
      </c>
      <c r="H1777" s="15">
        <v>37.42</v>
      </c>
      <c r="I1777" s="10">
        <f t="shared" si="386"/>
        <v>0</v>
      </c>
      <c r="L1777" s="5">
        <f>SUM(G1777)*I1751</f>
        <v>0</v>
      </c>
    </row>
    <row r="1778" spans="1:13">
      <c r="B1778" s="11" t="s">
        <v>21</v>
      </c>
      <c r="C1778" s="12" t="s">
        <v>16</v>
      </c>
      <c r="D1778" s="28"/>
      <c r="E1778" s="28"/>
      <c r="F1778" s="28"/>
      <c r="G1778" s="22">
        <f>SUM(G1774:G1775)</f>
        <v>0</v>
      </c>
      <c r="H1778" s="15">
        <v>37.42</v>
      </c>
      <c r="I1778" s="10">
        <f t="shared" si="386"/>
        <v>0</v>
      </c>
      <c r="M1778" s="5">
        <f>SUM(G1778)*I1751</f>
        <v>0</v>
      </c>
    </row>
    <row r="1779" spans="1:13">
      <c r="B1779" s="11" t="s">
        <v>13</v>
      </c>
      <c r="C1779" s="12" t="s">
        <v>17</v>
      </c>
      <c r="D1779" s="28"/>
      <c r="E1779" s="28"/>
      <c r="F1779" s="28"/>
      <c r="G1779" s="34"/>
      <c r="H1779" s="15">
        <v>37.42</v>
      </c>
      <c r="I1779" s="10">
        <f t="shared" si="386"/>
        <v>0</v>
      </c>
      <c r="L1779" s="5">
        <f>SUM(G1779)*I1751</f>
        <v>0</v>
      </c>
    </row>
    <row r="1780" spans="1:13">
      <c r="B1780" s="11" t="s">
        <v>12</v>
      </c>
      <c r="C1780" s="12"/>
      <c r="D1780" s="28"/>
      <c r="E1780" s="28"/>
      <c r="F1780" s="28"/>
      <c r="G1780" s="10"/>
      <c r="H1780" s="15">
        <v>37.42</v>
      </c>
      <c r="I1780" s="10">
        <f t="shared" si="386"/>
        <v>0</v>
      </c>
    </row>
    <row r="1781" spans="1:13">
      <c r="B1781" s="11" t="s">
        <v>11</v>
      </c>
      <c r="C1781" s="12"/>
      <c r="D1781" s="28"/>
      <c r="E1781" s="28"/>
      <c r="F1781" s="28"/>
      <c r="G1781" s="10">
        <v>1</v>
      </c>
      <c r="H1781" s="15">
        <f>SUM(I1753:I1780)*0.01</f>
        <v>8.65062</v>
      </c>
      <c r="I1781" s="10">
        <f>SUM(G1781*H1781)</f>
        <v>8.65062</v>
      </c>
    </row>
    <row r="1782" spans="1:13" s="2" customFormat="1">
      <c r="B1782" s="8" t="s">
        <v>10</v>
      </c>
      <c r="D1782" s="27"/>
      <c r="E1782" s="27"/>
      <c r="F1782" s="27"/>
      <c r="G1782" s="6">
        <f>SUM(G1776:G1779)</f>
        <v>0</v>
      </c>
      <c r="H1782" s="14"/>
      <c r="I1782" s="6">
        <f>SUM(I1753:I1781)</f>
        <v>873.7126199999999</v>
      </c>
      <c r="J1782" s="6">
        <f>SUM(I1782)*I1751</f>
        <v>873.7126199999999</v>
      </c>
      <c r="K1782" s="6">
        <f>SUM(K1776:K1781)</f>
        <v>0</v>
      </c>
      <c r="L1782" s="6">
        <f t="shared" ref="L1782" si="387">SUM(L1776:L1781)</f>
        <v>0</v>
      </c>
      <c r="M1782" s="6">
        <f t="shared" ref="M1782" si="388">SUM(M1776:M1781)</f>
        <v>0</v>
      </c>
    </row>
    <row r="1783" spans="1:13" ht="15.6">
      <c r="A1783" s="3" t="s">
        <v>9</v>
      </c>
      <c r="B1783" s="70" t="str">
        <f>'JMS SHEDULE OF WORKS'!D57</f>
        <v>FF-17 Mirror Accessable WC</v>
      </c>
      <c r="D1783" s="26" t="str">
        <f>'JMS SHEDULE OF WORKS'!F57</f>
        <v>790mm X 2550mm</v>
      </c>
      <c r="F1783" s="71" t="str">
        <f>'JMS SHEDULE OF WORKS'!J57</f>
        <v>WC-13</v>
      </c>
      <c r="H1783" s="13" t="s">
        <v>22</v>
      </c>
      <c r="I1783" s="24">
        <f>'JMS SHEDULE OF WORKS'!G57</f>
        <v>1</v>
      </c>
    </row>
    <row r="1784" spans="1:13" s="2" customFormat="1">
      <c r="A1784" s="69" t="str">
        <f>'JMS SHEDULE OF WORKS'!A57</f>
        <v>6881/55</v>
      </c>
      <c r="B1784" s="8" t="s">
        <v>3</v>
      </c>
      <c r="C1784" s="2" t="s">
        <v>4</v>
      </c>
      <c r="D1784" s="27" t="s">
        <v>5</v>
      </c>
      <c r="E1784" s="27" t="s">
        <v>5</v>
      </c>
      <c r="F1784" s="27" t="s">
        <v>23</v>
      </c>
      <c r="G1784" s="6" t="s">
        <v>6</v>
      </c>
      <c r="H1784" s="14" t="s">
        <v>7</v>
      </c>
      <c r="I1784" s="6" t="s">
        <v>8</v>
      </c>
      <c r="J1784" s="6"/>
      <c r="K1784" s="6" t="s">
        <v>18</v>
      </c>
      <c r="L1784" s="6" t="s">
        <v>19</v>
      </c>
      <c r="M1784" s="6" t="s">
        <v>20</v>
      </c>
    </row>
    <row r="1785" spans="1:13">
      <c r="A1785" s="30" t="s">
        <v>24</v>
      </c>
      <c r="B1785" s="11"/>
      <c r="C1785" s="12"/>
      <c r="D1785" s="28"/>
      <c r="E1785" s="28"/>
      <c r="F1785" s="28">
        <f t="shared" ref="F1785:F1790" si="389">SUM(D1785*E1785)</f>
        <v>0</v>
      </c>
      <c r="G1785" s="10"/>
      <c r="H1785" s="15"/>
      <c r="I1785" s="10">
        <f t="shared" ref="I1785:I1790" si="390">SUM(F1785*G1785)*H1785</f>
        <v>0</v>
      </c>
    </row>
    <row r="1786" spans="1:13">
      <c r="A1786" s="30" t="s">
        <v>24</v>
      </c>
      <c r="B1786" s="11"/>
      <c r="C1786" s="12"/>
      <c r="D1786" s="28"/>
      <c r="E1786" s="28"/>
      <c r="F1786" s="28">
        <f t="shared" si="389"/>
        <v>0</v>
      </c>
      <c r="G1786" s="10"/>
      <c r="H1786" s="15"/>
      <c r="I1786" s="10">
        <f t="shared" si="390"/>
        <v>0</v>
      </c>
    </row>
    <row r="1787" spans="1:13">
      <c r="A1787" s="30" t="s">
        <v>24</v>
      </c>
      <c r="B1787" s="11"/>
      <c r="C1787" s="12"/>
      <c r="D1787" s="28"/>
      <c r="E1787" s="28"/>
      <c r="F1787" s="28">
        <f t="shared" si="389"/>
        <v>0</v>
      </c>
      <c r="G1787" s="10"/>
      <c r="H1787" s="15"/>
      <c r="I1787" s="10">
        <f t="shared" si="390"/>
        <v>0</v>
      </c>
    </row>
    <row r="1788" spans="1:13">
      <c r="A1788" s="31" t="s">
        <v>25</v>
      </c>
      <c r="B1788" s="11"/>
      <c r="C1788" s="12"/>
      <c r="D1788" s="28"/>
      <c r="E1788" s="28"/>
      <c r="F1788" s="28">
        <f t="shared" si="389"/>
        <v>0</v>
      </c>
      <c r="G1788" s="10"/>
      <c r="H1788" s="15"/>
      <c r="I1788" s="10">
        <f t="shared" si="390"/>
        <v>0</v>
      </c>
    </row>
    <row r="1789" spans="1:13">
      <c r="A1789" s="31" t="s">
        <v>25</v>
      </c>
      <c r="B1789" s="11"/>
      <c r="C1789" s="12"/>
      <c r="D1789" s="28"/>
      <c r="E1789" s="28"/>
      <c r="F1789" s="28">
        <f t="shared" si="389"/>
        <v>0</v>
      </c>
      <c r="G1789" s="10"/>
      <c r="H1789" s="15"/>
      <c r="I1789" s="10">
        <f t="shared" si="390"/>
        <v>0</v>
      </c>
    </row>
    <row r="1790" spans="1:13">
      <c r="A1790" s="31" t="s">
        <v>25</v>
      </c>
      <c r="B1790" s="11"/>
      <c r="C1790" s="12"/>
      <c r="D1790" s="28"/>
      <c r="E1790" s="28"/>
      <c r="F1790" s="28">
        <f t="shared" si="389"/>
        <v>0</v>
      </c>
      <c r="G1790" s="10"/>
      <c r="H1790" s="15"/>
      <c r="I1790" s="10">
        <f t="shared" si="390"/>
        <v>0</v>
      </c>
    </row>
    <row r="1791" spans="1:13">
      <c r="A1791" s="31" t="s">
        <v>39</v>
      </c>
      <c r="B1791" s="11"/>
      <c r="C1791" s="12"/>
      <c r="D1791" s="28"/>
      <c r="E1791" s="28"/>
      <c r="F1791" s="28"/>
      <c r="G1791" s="10"/>
      <c r="H1791" s="15"/>
      <c r="I1791" s="10">
        <f t="shared" ref="I1791:I1793" si="391">SUM(G1791*H1791)</f>
        <v>0</v>
      </c>
    </row>
    <row r="1792" spans="1:13">
      <c r="A1792" s="31" t="s">
        <v>39</v>
      </c>
      <c r="B1792" s="11"/>
      <c r="C1792" s="12"/>
      <c r="D1792" s="28"/>
      <c r="E1792" s="28"/>
      <c r="F1792" s="28"/>
      <c r="G1792" s="10"/>
      <c r="H1792" s="15"/>
      <c r="I1792" s="10">
        <f t="shared" si="391"/>
        <v>0</v>
      </c>
    </row>
    <row r="1793" spans="1:11">
      <c r="A1793" s="31" t="s">
        <v>39</v>
      </c>
      <c r="B1793" s="11"/>
      <c r="C1793" s="12"/>
      <c r="D1793" s="28"/>
      <c r="E1793" s="28"/>
      <c r="F1793" s="28"/>
      <c r="G1793" s="10"/>
      <c r="H1793" s="15"/>
      <c r="I1793" s="10">
        <f t="shared" si="391"/>
        <v>0</v>
      </c>
    </row>
    <row r="1794" spans="1:11">
      <c r="A1794" s="32" t="s">
        <v>28</v>
      </c>
      <c r="B1794" s="11" t="s">
        <v>1261</v>
      </c>
      <c r="C1794" s="12"/>
      <c r="D1794" s="28"/>
      <c r="E1794" s="28"/>
      <c r="F1794" s="28"/>
      <c r="G1794" s="10">
        <v>1</v>
      </c>
      <c r="H1794" s="15">
        <v>195.25</v>
      </c>
      <c r="I1794" s="10">
        <f t="shared" ref="I1794" si="392">SUM(G1794*H1794)</f>
        <v>195.25</v>
      </c>
      <c r="J1794" s="5" t="s">
        <v>1235</v>
      </c>
    </row>
    <row r="1795" spans="1:11">
      <c r="A1795" s="32" t="s">
        <v>28</v>
      </c>
      <c r="B1795" s="11"/>
      <c r="C1795" s="12"/>
      <c r="D1795" s="28"/>
      <c r="E1795" s="28"/>
      <c r="F1795" s="28"/>
      <c r="G1795" s="10"/>
      <c r="H1795" s="15"/>
      <c r="I1795" s="10">
        <f t="shared" ref="I1795:I1812" si="393">SUM(G1795*H1795)</f>
        <v>0</v>
      </c>
    </row>
    <row r="1796" spans="1:11">
      <c r="A1796" s="32" t="s">
        <v>28</v>
      </c>
      <c r="B1796" s="11"/>
      <c r="C1796" s="12"/>
      <c r="D1796" s="28"/>
      <c r="E1796" s="28"/>
      <c r="F1796" s="28"/>
      <c r="G1796" s="10"/>
      <c r="H1796" s="15"/>
      <c r="I1796" s="10">
        <f t="shared" si="393"/>
        <v>0</v>
      </c>
    </row>
    <row r="1797" spans="1:11">
      <c r="A1797" t="s">
        <v>26</v>
      </c>
      <c r="B1797" s="11"/>
      <c r="C1797" s="12"/>
      <c r="D1797" s="28"/>
      <c r="E1797" s="28"/>
      <c r="F1797" s="28"/>
      <c r="G1797" s="33">
        <v>0.1</v>
      </c>
      <c r="H1797" s="15">
        <f>SUM(I1794:I1796)</f>
        <v>195.25</v>
      </c>
      <c r="I1797" s="10">
        <f t="shared" si="393"/>
        <v>19.525000000000002</v>
      </c>
    </row>
    <row r="1798" spans="1:11">
      <c r="B1798" s="11" t="s">
        <v>27</v>
      </c>
      <c r="C1798" s="12"/>
      <c r="D1798" s="28"/>
      <c r="E1798" s="28"/>
      <c r="F1798" s="28"/>
      <c r="G1798" s="10"/>
      <c r="H1798" s="15"/>
      <c r="I1798" s="10">
        <f t="shared" si="393"/>
        <v>0</v>
      </c>
    </row>
    <row r="1799" spans="1:11">
      <c r="B1799" s="11" t="s">
        <v>13</v>
      </c>
      <c r="C1799" s="12" t="s">
        <v>14</v>
      </c>
      <c r="D1799" s="28" t="s">
        <v>29</v>
      </c>
      <c r="E1799" s="28"/>
      <c r="F1799" s="28">
        <f>SUM(G1785:G1787)</f>
        <v>0</v>
      </c>
      <c r="G1799" s="34">
        <f>SUM(F1799)/20</f>
        <v>0</v>
      </c>
      <c r="H1799" s="23"/>
      <c r="I1799" s="10">
        <f t="shared" si="393"/>
        <v>0</v>
      </c>
    </row>
    <row r="1800" spans="1:11">
      <c r="B1800" s="11" t="s">
        <v>13</v>
      </c>
      <c r="C1800" s="12" t="s">
        <v>14</v>
      </c>
      <c r="D1800" s="28" t="s">
        <v>30</v>
      </c>
      <c r="E1800" s="28"/>
      <c r="F1800" s="28">
        <f>SUM(G1788:G1790)</f>
        <v>0</v>
      </c>
      <c r="G1800" s="34">
        <f>SUM(F1800)/10</f>
        <v>0</v>
      </c>
      <c r="H1800" s="23"/>
      <c r="I1800" s="10">
        <f t="shared" si="393"/>
        <v>0</v>
      </c>
    </row>
    <row r="1801" spans="1:11">
      <c r="B1801" s="11" t="s">
        <v>13</v>
      </c>
      <c r="C1801" s="12" t="s">
        <v>14</v>
      </c>
      <c r="D1801" s="28" t="s">
        <v>60</v>
      </c>
      <c r="E1801" s="28"/>
      <c r="F1801" s="72"/>
      <c r="G1801" s="34">
        <f>SUM(F1801)*0.25</f>
        <v>0</v>
      </c>
      <c r="H1801" s="23"/>
      <c r="I1801" s="10">
        <f t="shared" si="393"/>
        <v>0</v>
      </c>
    </row>
    <row r="1802" spans="1:11">
      <c r="B1802" s="11" t="s">
        <v>13</v>
      </c>
      <c r="C1802" s="12" t="s">
        <v>14</v>
      </c>
      <c r="D1802" s="28"/>
      <c r="E1802" s="28"/>
      <c r="F1802" s="28"/>
      <c r="G1802" s="34"/>
      <c r="H1802" s="23"/>
      <c r="I1802" s="10">
        <f t="shared" si="393"/>
        <v>0</v>
      </c>
    </row>
    <row r="1803" spans="1:11">
      <c r="B1803" s="11" t="s">
        <v>13</v>
      </c>
      <c r="C1803" s="12" t="s">
        <v>15</v>
      </c>
      <c r="D1803" s="28"/>
      <c r="E1803" s="28"/>
      <c r="F1803" s="28"/>
      <c r="G1803" s="34"/>
      <c r="H1803" s="23"/>
      <c r="I1803" s="10">
        <f t="shared" si="393"/>
        <v>0</v>
      </c>
    </row>
    <row r="1804" spans="1:11">
      <c r="B1804" s="11" t="s">
        <v>13</v>
      </c>
      <c r="C1804" s="12" t="s">
        <v>15</v>
      </c>
      <c r="D1804" s="28"/>
      <c r="E1804" s="28"/>
      <c r="F1804" s="28"/>
      <c r="G1804" s="34"/>
      <c r="H1804" s="23"/>
      <c r="I1804" s="10">
        <f t="shared" si="393"/>
        <v>0</v>
      </c>
    </row>
    <row r="1805" spans="1:11">
      <c r="B1805" s="11" t="s">
        <v>13</v>
      </c>
      <c r="C1805" s="12" t="s">
        <v>15</v>
      </c>
      <c r="D1805" s="28"/>
      <c r="E1805" s="28"/>
      <c r="F1805" s="28"/>
      <c r="G1805" s="34"/>
      <c r="H1805" s="23"/>
      <c r="I1805" s="10">
        <f t="shared" si="393"/>
        <v>0</v>
      </c>
    </row>
    <row r="1806" spans="1:11">
      <c r="B1806" s="11" t="s">
        <v>13</v>
      </c>
      <c r="C1806" s="12" t="s">
        <v>16</v>
      </c>
      <c r="D1806" s="28"/>
      <c r="E1806" s="28"/>
      <c r="F1806" s="28"/>
      <c r="G1806" s="34"/>
      <c r="H1806" s="23"/>
      <c r="I1806" s="10">
        <f t="shared" si="393"/>
        <v>0</v>
      </c>
    </row>
    <row r="1807" spans="1:11">
      <c r="B1807" s="11" t="s">
        <v>13</v>
      </c>
      <c r="C1807" s="12" t="s">
        <v>16</v>
      </c>
      <c r="D1807" s="28"/>
      <c r="E1807" s="28"/>
      <c r="F1807" s="28"/>
      <c r="G1807" s="34"/>
      <c r="H1807" s="23"/>
      <c r="I1807" s="10">
        <f t="shared" si="393"/>
        <v>0</v>
      </c>
    </row>
    <row r="1808" spans="1:11">
      <c r="B1808" s="11" t="s">
        <v>21</v>
      </c>
      <c r="C1808" s="12" t="s">
        <v>14</v>
      </c>
      <c r="D1808" s="28"/>
      <c r="E1808" s="28"/>
      <c r="F1808" s="28"/>
      <c r="G1808" s="22">
        <f>SUM(G1799:G1802)</f>
        <v>0</v>
      </c>
      <c r="H1808" s="15">
        <v>37.42</v>
      </c>
      <c r="I1808" s="10">
        <f t="shared" si="393"/>
        <v>0</v>
      </c>
      <c r="K1808" s="5">
        <f>SUM(G1808)*I1783</f>
        <v>0</v>
      </c>
    </row>
    <row r="1809" spans="1:13">
      <c r="B1809" s="11" t="s">
        <v>21</v>
      </c>
      <c r="C1809" s="12" t="s">
        <v>15</v>
      </c>
      <c r="D1809" s="28"/>
      <c r="E1809" s="28"/>
      <c r="F1809" s="28"/>
      <c r="G1809" s="22">
        <f>SUM(G1803:G1805)</f>
        <v>0</v>
      </c>
      <c r="H1809" s="15">
        <v>37.42</v>
      </c>
      <c r="I1809" s="10">
        <f t="shared" si="393"/>
        <v>0</v>
      </c>
      <c r="L1809" s="5">
        <f>SUM(G1809)*I1783</f>
        <v>0</v>
      </c>
    </row>
    <row r="1810" spans="1:13">
      <c r="B1810" s="11" t="s">
        <v>21</v>
      </c>
      <c r="C1810" s="12" t="s">
        <v>16</v>
      </c>
      <c r="D1810" s="28"/>
      <c r="E1810" s="28"/>
      <c r="F1810" s="28"/>
      <c r="G1810" s="22">
        <f>SUM(G1806:G1807)</f>
        <v>0</v>
      </c>
      <c r="H1810" s="15">
        <v>37.42</v>
      </c>
      <c r="I1810" s="10">
        <f t="shared" si="393"/>
        <v>0</v>
      </c>
      <c r="M1810" s="5">
        <f>SUM(G1810)*I1783</f>
        <v>0</v>
      </c>
    </row>
    <row r="1811" spans="1:13">
      <c r="B1811" s="11" t="s">
        <v>13</v>
      </c>
      <c r="C1811" s="12" t="s">
        <v>17</v>
      </c>
      <c r="D1811" s="28"/>
      <c r="E1811" s="28"/>
      <c r="F1811" s="28"/>
      <c r="G1811" s="34"/>
      <c r="H1811" s="15">
        <v>37.42</v>
      </c>
      <c r="I1811" s="10">
        <f t="shared" si="393"/>
        <v>0</v>
      </c>
      <c r="L1811" s="5">
        <f>SUM(G1811)*I1783</f>
        <v>0</v>
      </c>
    </row>
    <row r="1812" spans="1:13">
      <c r="B1812" s="11" t="s">
        <v>12</v>
      </c>
      <c r="C1812" s="12"/>
      <c r="D1812" s="28"/>
      <c r="E1812" s="28"/>
      <c r="F1812" s="28"/>
      <c r="G1812" s="10"/>
      <c r="H1812" s="15">
        <v>37.42</v>
      </c>
      <c r="I1812" s="10">
        <f t="shared" si="393"/>
        <v>0</v>
      </c>
    </row>
    <row r="1813" spans="1:13">
      <c r="B1813" s="11" t="s">
        <v>11</v>
      </c>
      <c r="C1813" s="12"/>
      <c r="D1813" s="28"/>
      <c r="E1813" s="28"/>
      <c r="F1813" s="28"/>
      <c r="G1813" s="10">
        <v>1</v>
      </c>
      <c r="H1813" s="15">
        <f>SUM(I1785:I1812)*0.01</f>
        <v>2.1477500000000003</v>
      </c>
      <c r="I1813" s="10">
        <f>SUM(G1813*H1813)</f>
        <v>2.1477500000000003</v>
      </c>
    </row>
    <row r="1814" spans="1:13" s="2" customFormat="1">
      <c r="B1814" s="8" t="s">
        <v>10</v>
      </c>
      <c r="D1814" s="27"/>
      <c r="E1814" s="27"/>
      <c r="F1814" s="27"/>
      <c r="G1814" s="6">
        <f>SUM(G1808:G1811)</f>
        <v>0</v>
      </c>
      <c r="H1814" s="14"/>
      <c r="I1814" s="6">
        <f>SUM(I1785:I1813)</f>
        <v>216.92275000000001</v>
      </c>
      <c r="J1814" s="6">
        <f>SUM(I1814)*I1783</f>
        <v>216.92275000000001</v>
      </c>
      <c r="K1814" s="6">
        <f>SUM(K1808:K1813)</f>
        <v>0</v>
      </c>
      <c r="L1814" s="6">
        <f t="shared" ref="L1814" si="394">SUM(L1808:L1813)</f>
        <v>0</v>
      </c>
      <c r="M1814" s="6">
        <f t="shared" ref="M1814" si="395">SUM(M1808:M1813)</f>
        <v>0</v>
      </c>
    </row>
    <row r="1815" spans="1:13" ht="15.6">
      <c r="A1815" s="3" t="s">
        <v>9</v>
      </c>
      <c r="B1815" s="70" t="str">
        <f>'JMS SHEDULE OF WORKS'!D58</f>
        <v>FF-19 Mirror Reception WC</v>
      </c>
      <c r="D1815" s="26" t="str">
        <f>'JMS SHEDULE OF WORKS'!F58</f>
        <v>500mm X 1560mm</v>
      </c>
      <c r="F1815" s="71" t="str">
        <f>'JMS SHEDULE OF WORKS'!J58</f>
        <v>RE-38</v>
      </c>
      <c r="H1815" s="13" t="s">
        <v>22</v>
      </c>
      <c r="I1815" s="24">
        <f>'JMS SHEDULE OF WORKS'!G58</f>
        <v>1</v>
      </c>
    </row>
    <row r="1816" spans="1:13" s="2" customFormat="1">
      <c r="A1816" s="69" t="str">
        <f>'JMS SHEDULE OF WORKS'!A58</f>
        <v>6881/56</v>
      </c>
      <c r="B1816" s="8" t="s">
        <v>3</v>
      </c>
      <c r="C1816" s="2" t="s">
        <v>4</v>
      </c>
      <c r="D1816" s="27" t="s">
        <v>5</v>
      </c>
      <c r="E1816" s="27" t="s">
        <v>5</v>
      </c>
      <c r="F1816" s="27" t="s">
        <v>23</v>
      </c>
      <c r="G1816" s="6" t="s">
        <v>6</v>
      </c>
      <c r="H1816" s="14" t="s">
        <v>7</v>
      </c>
      <c r="I1816" s="6" t="s">
        <v>8</v>
      </c>
      <c r="J1816" s="6"/>
      <c r="K1816" s="6" t="s">
        <v>18</v>
      </c>
      <c r="L1816" s="6" t="s">
        <v>19</v>
      </c>
      <c r="M1816" s="6" t="s">
        <v>20</v>
      </c>
    </row>
    <row r="1817" spans="1:13">
      <c r="A1817" s="30" t="s">
        <v>24</v>
      </c>
      <c r="B1817" s="11"/>
      <c r="C1817" s="12"/>
      <c r="D1817" s="28"/>
      <c r="E1817" s="28"/>
      <c r="F1817" s="28">
        <f t="shared" ref="F1817:F1822" si="396">SUM(D1817*E1817)</f>
        <v>0</v>
      </c>
      <c r="G1817" s="10"/>
      <c r="H1817" s="15"/>
      <c r="I1817" s="10">
        <f t="shared" ref="I1817:I1822" si="397">SUM(F1817*G1817)*H1817</f>
        <v>0</v>
      </c>
    </row>
    <row r="1818" spans="1:13">
      <c r="A1818" s="30" t="s">
        <v>24</v>
      </c>
      <c r="B1818" s="11"/>
      <c r="C1818" s="12"/>
      <c r="D1818" s="28"/>
      <c r="E1818" s="28"/>
      <c r="F1818" s="28">
        <f t="shared" si="396"/>
        <v>0</v>
      </c>
      <c r="G1818" s="10"/>
      <c r="H1818" s="15"/>
      <c r="I1818" s="10">
        <f t="shared" si="397"/>
        <v>0</v>
      </c>
    </row>
    <row r="1819" spans="1:13">
      <c r="A1819" s="30" t="s">
        <v>24</v>
      </c>
      <c r="B1819" s="11"/>
      <c r="C1819" s="12"/>
      <c r="D1819" s="28"/>
      <c r="E1819" s="28"/>
      <c r="F1819" s="28">
        <f t="shared" si="396"/>
        <v>0</v>
      </c>
      <c r="G1819" s="10"/>
      <c r="H1819" s="15"/>
      <c r="I1819" s="10">
        <f t="shared" si="397"/>
        <v>0</v>
      </c>
    </row>
    <row r="1820" spans="1:13">
      <c r="A1820" s="31" t="s">
        <v>25</v>
      </c>
      <c r="B1820" s="11"/>
      <c r="C1820" s="12"/>
      <c r="D1820" s="28"/>
      <c r="E1820" s="28"/>
      <c r="F1820" s="28">
        <f t="shared" si="396"/>
        <v>0</v>
      </c>
      <c r="G1820" s="10"/>
      <c r="H1820" s="15"/>
      <c r="I1820" s="10">
        <f t="shared" si="397"/>
        <v>0</v>
      </c>
    </row>
    <row r="1821" spans="1:13">
      <c r="A1821" s="31" t="s">
        <v>25</v>
      </c>
      <c r="B1821" s="11"/>
      <c r="C1821" s="12"/>
      <c r="D1821" s="28"/>
      <c r="E1821" s="28"/>
      <c r="F1821" s="28">
        <f t="shared" si="396"/>
        <v>0</v>
      </c>
      <c r="G1821" s="10"/>
      <c r="H1821" s="15"/>
      <c r="I1821" s="10">
        <f t="shared" si="397"/>
        <v>0</v>
      </c>
    </row>
    <row r="1822" spans="1:13">
      <c r="A1822" s="31" t="s">
        <v>25</v>
      </c>
      <c r="B1822" s="11"/>
      <c r="C1822" s="12"/>
      <c r="D1822" s="28"/>
      <c r="E1822" s="28"/>
      <c r="F1822" s="28">
        <f t="shared" si="396"/>
        <v>0</v>
      </c>
      <c r="G1822" s="10"/>
      <c r="H1822" s="15"/>
      <c r="I1822" s="10">
        <f t="shared" si="397"/>
        <v>0</v>
      </c>
    </row>
    <row r="1823" spans="1:13">
      <c r="A1823" s="31" t="s">
        <v>39</v>
      </c>
      <c r="B1823" s="11"/>
      <c r="C1823" s="12"/>
      <c r="D1823" s="28"/>
      <c r="E1823" s="28"/>
      <c r="F1823" s="28"/>
      <c r="G1823" s="10"/>
      <c r="H1823" s="15"/>
      <c r="I1823" s="10">
        <f t="shared" ref="I1823:I1825" si="398">SUM(G1823*H1823)</f>
        <v>0</v>
      </c>
    </row>
    <row r="1824" spans="1:13">
      <c r="A1824" s="31" t="s">
        <v>39</v>
      </c>
      <c r="B1824" s="11"/>
      <c r="C1824" s="12"/>
      <c r="D1824" s="28"/>
      <c r="E1824" s="28"/>
      <c r="F1824" s="28"/>
      <c r="G1824" s="10"/>
      <c r="H1824" s="15"/>
      <c r="I1824" s="10">
        <f t="shared" si="398"/>
        <v>0</v>
      </c>
    </row>
    <row r="1825" spans="1:11">
      <c r="A1825" s="31" t="s">
        <v>39</v>
      </c>
      <c r="B1825" s="11"/>
      <c r="C1825" s="12"/>
      <c r="D1825" s="28"/>
      <c r="E1825" s="28"/>
      <c r="F1825" s="28"/>
      <c r="G1825" s="10"/>
      <c r="H1825" s="15"/>
      <c r="I1825" s="10">
        <f t="shared" si="398"/>
        <v>0</v>
      </c>
    </row>
    <row r="1826" spans="1:11">
      <c r="A1826" s="32" t="s">
        <v>28</v>
      </c>
      <c r="B1826" s="11" t="s">
        <v>1261</v>
      </c>
      <c r="C1826" s="12"/>
      <c r="D1826" s="28"/>
      <c r="E1826" s="28"/>
      <c r="F1826" s="28"/>
      <c r="G1826" s="10">
        <v>1</v>
      </c>
      <c r="H1826" s="15">
        <v>77.989999999999995</v>
      </c>
      <c r="I1826" s="10">
        <f t="shared" ref="I1826" si="399">SUM(G1826*H1826)</f>
        <v>77.989999999999995</v>
      </c>
      <c r="J1826" s="5" t="s">
        <v>1235</v>
      </c>
    </row>
    <row r="1827" spans="1:11">
      <c r="A1827" s="32" t="s">
        <v>28</v>
      </c>
      <c r="B1827" s="11"/>
      <c r="C1827" s="12"/>
      <c r="D1827" s="28"/>
      <c r="E1827" s="28"/>
      <c r="F1827" s="28"/>
      <c r="G1827" s="10"/>
      <c r="H1827" s="15"/>
      <c r="I1827" s="10">
        <f t="shared" ref="I1827:I1844" si="400">SUM(G1827*H1827)</f>
        <v>0</v>
      </c>
    </row>
    <row r="1828" spans="1:11">
      <c r="A1828" s="32" t="s">
        <v>28</v>
      </c>
      <c r="B1828" s="11"/>
      <c r="C1828" s="12"/>
      <c r="D1828" s="28"/>
      <c r="E1828" s="28"/>
      <c r="F1828" s="28"/>
      <c r="G1828" s="10"/>
      <c r="H1828" s="15"/>
      <c r="I1828" s="10">
        <f t="shared" si="400"/>
        <v>0</v>
      </c>
    </row>
    <row r="1829" spans="1:11">
      <c r="A1829" t="s">
        <v>26</v>
      </c>
      <c r="B1829" s="11"/>
      <c r="C1829" s="12"/>
      <c r="D1829" s="28"/>
      <c r="E1829" s="28"/>
      <c r="F1829" s="28"/>
      <c r="G1829" s="33">
        <v>0.1</v>
      </c>
      <c r="H1829" s="15">
        <f>SUM(I1826:I1828)</f>
        <v>77.989999999999995</v>
      </c>
      <c r="I1829" s="10">
        <f t="shared" si="400"/>
        <v>7.7989999999999995</v>
      </c>
    </row>
    <row r="1830" spans="1:11">
      <c r="B1830" s="11" t="s">
        <v>27</v>
      </c>
      <c r="C1830" s="12"/>
      <c r="D1830" s="28"/>
      <c r="E1830" s="28"/>
      <c r="F1830" s="28"/>
      <c r="G1830" s="10"/>
      <c r="H1830" s="15"/>
      <c r="I1830" s="10">
        <f t="shared" si="400"/>
        <v>0</v>
      </c>
    </row>
    <row r="1831" spans="1:11">
      <c r="B1831" s="11" t="s">
        <v>13</v>
      </c>
      <c r="C1831" s="12" t="s">
        <v>14</v>
      </c>
      <c r="D1831" s="28" t="s">
        <v>29</v>
      </c>
      <c r="E1831" s="28"/>
      <c r="F1831" s="28">
        <f>SUM(G1817:G1819)</f>
        <v>0</v>
      </c>
      <c r="G1831" s="34">
        <f>SUM(F1831)/20</f>
        <v>0</v>
      </c>
      <c r="H1831" s="23"/>
      <c r="I1831" s="10">
        <f t="shared" si="400"/>
        <v>0</v>
      </c>
    </row>
    <row r="1832" spans="1:11">
      <c r="B1832" s="11" t="s">
        <v>13</v>
      </c>
      <c r="C1832" s="12" t="s">
        <v>14</v>
      </c>
      <c r="D1832" s="28" t="s">
        <v>30</v>
      </c>
      <c r="E1832" s="28"/>
      <c r="F1832" s="28">
        <f>SUM(G1820:G1822)</f>
        <v>0</v>
      </c>
      <c r="G1832" s="34">
        <f>SUM(F1832)/10</f>
        <v>0</v>
      </c>
      <c r="H1832" s="23"/>
      <c r="I1832" s="10">
        <f t="shared" si="400"/>
        <v>0</v>
      </c>
    </row>
    <row r="1833" spans="1:11">
      <c r="B1833" s="11" t="s">
        <v>13</v>
      </c>
      <c r="C1833" s="12" t="s">
        <v>14</v>
      </c>
      <c r="D1833" s="28" t="s">
        <v>60</v>
      </c>
      <c r="E1833" s="28"/>
      <c r="F1833" s="72"/>
      <c r="G1833" s="34">
        <f>SUM(F1833)*0.25</f>
        <v>0</v>
      </c>
      <c r="H1833" s="23"/>
      <c r="I1833" s="10">
        <f t="shared" si="400"/>
        <v>0</v>
      </c>
    </row>
    <row r="1834" spans="1:11">
      <c r="B1834" s="11" t="s">
        <v>13</v>
      </c>
      <c r="C1834" s="12" t="s">
        <v>14</v>
      </c>
      <c r="D1834" s="28"/>
      <c r="E1834" s="28"/>
      <c r="F1834" s="28"/>
      <c r="G1834" s="34"/>
      <c r="H1834" s="23"/>
      <c r="I1834" s="10">
        <f t="shared" si="400"/>
        <v>0</v>
      </c>
    </row>
    <row r="1835" spans="1:11">
      <c r="B1835" s="11" t="s">
        <v>13</v>
      </c>
      <c r="C1835" s="12" t="s">
        <v>15</v>
      </c>
      <c r="D1835" s="28"/>
      <c r="E1835" s="28"/>
      <c r="F1835" s="28"/>
      <c r="G1835" s="34"/>
      <c r="H1835" s="23"/>
      <c r="I1835" s="10">
        <f t="shared" si="400"/>
        <v>0</v>
      </c>
    </row>
    <row r="1836" spans="1:11">
      <c r="B1836" s="11" t="s">
        <v>13</v>
      </c>
      <c r="C1836" s="12" t="s">
        <v>15</v>
      </c>
      <c r="D1836" s="28"/>
      <c r="E1836" s="28"/>
      <c r="F1836" s="28"/>
      <c r="G1836" s="34"/>
      <c r="H1836" s="23"/>
      <c r="I1836" s="10">
        <f t="shared" si="400"/>
        <v>0</v>
      </c>
    </row>
    <row r="1837" spans="1:11">
      <c r="B1837" s="11" t="s">
        <v>13</v>
      </c>
      <c r="C1837" s="12" t="s">
        <v>15</v>
      </c>
      <c r="D1837" s="28"/>
      <c r="E1837" s="28"/>
      <c r="F1837" s="28"/>
      <c r="G1837" s="34"/>
      <c r="H1837" s="23"/>
      <c r="I1837" s="10">
        <f t="shared" si="400"/>
        <v>0</v>
      </c>
    </row>
    <row r="1838" spans="1:11">
      <c r="B1838" s="11" t="s">
        <v>13</v>
      </c>
      <c r="C1838" s="12" t="s">
        <v>16</v>
      </c>
      <c r="D1838" s="28"/>
      <c r="E1838" s="28"/>
      <c r="F1838" s="28"/>
      <c r="G1838" s="34"/>
      <c r="H1838" s="23"/>
      <c r="I1838" s="10">
        <f t="shared" si="400"/>
        <v>0</v>
      </c>
    </row>
    <row r="1839" spans="1:11">
      <c r="B1839" s="11" t="s">
        <v>13</v>
      </c>
      <c r="C1839" s="12" t="s">
        <v>16</v>
      </c>
      <c r="D1839" s="28"/>
      <c r="E1839" s="28"/>
      <c r="F1839" s="28"/>
      <c r="G1839" s="34"/>
      <c r="H1839" s="23"/>
      <c r="I1839" s="10">
        <f t="shared" si="400"/>
        <v>0</v>
      </c>
    </row>
    <row r="1840" spans="1:11">
      <c r="B1840" s="11" t="s">
        <v>21</v>
      </c>
      <c r="C1840" s="12" t="s">
        <v>14</v>
      </c>
      <c r="D1840" s="28"/>
      <c r="E1840" s="28"/>
      <c r="F1840" s="28"/>
      <c r="G1840" s="22">
        <f>SUM(G1831:G1834)</f>
        <v>0</v>
      </c>
      <c r="H1840" s="15">
        <v>37.42</v>
      </c>
      <c r="I1840" s="10">
        <f t="shared" si="400"/>
        <v>0</v>
      </c>
      <c r="K1840" s="5">
        <f>SUM(G1840)*I1815</f>
        <v>0</v>
      </c>
    </row>
    <row r="1841" spans="1:13">
      <c r="B1841" s="11" t="s">
        <v>21</v>
      </c>
      <c r="C1841" s="12" t="s">
        <v>15</v>
      </c>
      <c r="D1841" s="28"/>
      <c r="E1841" s="28"/>
      <c r="F1841" s="28"/>
      <c r="G1841" s="22">
        <f>SUM(G1835:G1837)</f>
        <v>0</v>
      </c>
      <c r="H1841" s="15">
        <v>37.42</v>
      </c>
      <c r="I1841" s="10">
        <f t="shared" si="400"/>
        <v>0</v>
      </c>
      <c r="L1841" s="5">
        <f>SUM(G1841)*I1815</f>
        <v>0</v>
      </c>
    </row>
    <row r="1842" spans="1:13">
      <c r="B1842" s="11" t="s">
        <v>21</v>
      </c>
      <c r="C1842" s="12" t="s">
        <v>16</v>
      </c>
      <c r="D1842" s="28"/>
      <c r="E1842" s="28"/>
      <c r="F1842" s="28"/>
      <c r="G1842" s="22">
        <f>SUM(G1838:G1839)</f>
        <v>0</v>
      </c>
      <c r="H1842" s="15">
        <v>37.42</v>
      </c>
      <c r="I1842" s="10">
        <f t="shared" si="400"/>
        <v>0</v>
      </c>
      <c r="M1842" s="5">
        <f>SUM(G1842)*I1815</f>
        <v>0</v>
      </c>
    </row>
    <row r="1843" spans="1:13">
      <c r="B1843" s="11" t="s">
        <v>13</v>
      </c>
      <c r="C1843" s="12" t="s">
        <v>17</v>
      </c>
      <c r="D1843" s="28"/>
      <c r="E1843" s="28"/>
      <c r="F1843" s="28"/>
      <c r="G1843" s="34"/>
      <c r="H1843" s="15">
        <v>37.42</v>
      </c>
      <c r="I1843" s="10">
        <f t="shared" si="400"/>
        <v>0</v>
      </c>
      <c r="L1843" s="5">
        <f>SUM(G1843)*I1815</f>
        <v>0</v>
      </c>
    </row>
    <row r="1844" spans="1:13">
      <c r="B1844" s="11" t="s">
        <v>12</v>
      </c>
      <c r="C1844" s="12"/>
      <c r="D1844" s="28"/>
      <c r="E1844" s="28"/>
      <c r="F1844" s="28"/>
      <c r="G1844" s="10"/>
      <c r="H1844" s="15">
        <v>37.42</v>
      </c>
      <c r="I1844" s="10">
        <f t="shared" si="400"/>
        <v>0</v>
      </c>
    </row>
    <row r="1845" spans="1:13">
      <c r="B1845" s="11" t="s">
        <v>11</v>
      </c>
      <c r="C1845" s="12"/>
      <c r="D1845" s="28"/>
      <c r="E1845" s="28"/>
      <c r="F1845" s="28"/>
      <c r="G1845" s="10">
        <v>1</v>
      </c>
      <c r="H1845" s="15">
        <f>SUM(I1817:I1844)*0.01</f>
        <v>0.85788999999999993</v>
      </c>
      <c r="I1845" s="10">
        <f>SUM(G1845*H1845)</f>
        <v>0.85788999999999993</v>
      </c>
    </row>
    <row r="1846" spans="1:13" s="2" customFormat="1">
      <c r="B1846" s="8" t="s">
        <v>10</v>
      </c>
      <c r="D1846" s="27"/>
      <c r="E1846" s="27"/>
      <c r="F1846" s="27"/>
      <c r="G1846" s="6">
        <f>SUM(G1840:G1843)</f>
        <v>0</v>
      </c>
      <c r="H1846" s="14"/>
      <c r="I1846" s="6">
        <f>SUM(I1817:I1845)</f>
        <v>86.646889999999985</v>
      </c>
      <c r="J1846" s="6">
        <f>SUM(I1846)*I1815</f>
        <v>86.646889999999985</v>
      </c>
      <c r="K1846" s="6">
        <f>SUM(K1840:K1845)</f>
        <v>0</v>
      </c>
      <c r="L1846" s="6">
        <f t="shared" ref="L1846" si="401">SUM(L1840:L1845)</f>
        <v>0</v>
      </c>
      <c r="M1846" s="6">
        <f t="shared" ref="M1846" si="402">SUM(M1840:M1845)</f>
        <v>0</v>
      </c>
    </row>
    <row r="1847" spans="1:13" ht="15.6">
      <c r="A1847" s="3" t="s">
        <v>9</v>
      </c>
      <c r="B1847" s="70" t="str">
        <f>'JMS SHEDULE OF WORKS'!D59</f>
        <v>FF-19 Mirror Reception AWC</v>
      </c>
      <c r="D1847" s="26" t="str">
        <f>'JMS SHEDULE OF WORKS'!F59</f>
        <v>500mm X 1560mm</v>
      </c>
      <c r="F1847" s="71" t="str">
        <f>'JMS SHEDULE OF WORKS'!J59</f>
        <v>RE-38</v>
      </c>
      <c r="H1847" s="13" t="s">
        <v>22</v>
      </c>
      <c r="I1847" s="24">
        <f>'JMS SHEDULE OF WORKS'!G59</f>
        <v>1</v>
      </c>
    </row>
    <row r="1848" spans="1:13" s="2" customFormat="1">
      <c r="A1848" s="69" t="str">
        <f>'JMS SHEDULE OF WORKS'!A59</f>
        <v>6881/57</v>
      </c>
      <c r="B1848" s="8" t="s">
        <v>3</v>
      </c>
      <c r="C1848" s="2" t="s">
        <v>4</v>
      </c>
      <c r="D1848" s="27" t="s">
        <v>5</v>
      </c>
      <c r="E1848" s="27" t="s">
        <v>5</v>
      </c>
      <c r="F1848" s="27" t="s">
        <v>23</v>
      </c>
      <c r="G1848" s="6" t="s">
        <v>6</v>
      </c>
      <c r="H1848" s="14" t="s">
        <v>7</v>
      </c>
      <c r="I1848" s="6" t="s">
        <v>8</v>
      </c>
      <c r="J1848" s="6"/>
      <c r="K1848" s="6" t="s">
        <v>18</v>
      </c>
      <c r="L1848" s="6" t="s">
        <v>19</v>
      </c>
      <c r="M1848" s="6" t="s">
        <v>20</v>
      </c>
    </row>
    <row r="1849" spans="1:13">
      <c r="A1849" s="30" t="s">
        <v>24</v>
      </c>
      <c r="B1849" s="11"/>
      <c r="C1849" s="12"/>
      <c r="D1849" s="28"/>
      <c r="E1849" s="28"/>
      <c r="F1849" s="28">
        <f t="shared" ref="F1849:F1854" si="403">SUM(D1849*E1849)</f>
        <v>0</v>
      </c>
      <c r="G1849" s="10"/>
      <c r="H1849" s="15"/>
      <c r="I1849" s="10">
        <f t="shared" ref="I1849:I1854" si="404">SUM(F1849*G1849)*H1849</f>
        <v>0</v>
      </c>
    </row>
    <row r="1850" spans="1:13">
      <c r="A1850" s="30" t="s">
        <v>24</v>
      </c>
      <c r="B1850" s="11"/>
      <c r="C1850" s="12"/>
      <c r="D1850" s="28"/>
      <c r="E1850" s="28"/>
      <c r="F1850" s="28">
        <f t="shared" si="403"/>
        <v>0</v>
      </c>
      <c r="G1850" s="10"/>
      <c r="H1850" s="15"/>
      <c r="I1850" s="10">
        <f t="shared" si="404"/>
        <v>0</v>
      </c>
    </row>
    <row r="1851" spans="1:13">
      <c r="A1851" s="30" t="s">
        <v>24</v>
      </c>
      <c r="B1851" s="11"/>
      <c r="C1851" s="12"/>
      <c r="D1851" s="28"/>
      <c r="E1851" s="28"/>
      <c r="F1851" s="28">
        <f t="shared" si="403"/>
        <v>0</v>
      </c>
      <c r="G1851" s="10"/>
      <c r="H1851" s="15"/>
      <c r="I1851" s="10">
        <f t="shared" si="404"/>
        <v>0</v>
      </c>
    </row>
    <row r="1852" spans="1:13">
      <c r="A1852" s="31" t="s">
        <v>25</v>
      </c>
      <c r="B1852" s="11"/>
      <c r="C1852" s="12"/>
      <c r="D1852" s="28"/>
      <c r="E1852" s="28"/>
      <c r="F1852" s="28">
        <f t="shared" si="403"/>
        <v>0</v>
      </c>
      <c r="G1852" s="10"/>
      <c r="H1852" s="15"/>
      <c r="I1852" s="10">
        <f t="shared" si="404"/>
        <v>0</v>
      </c>
    </row>
    <row r="1853" spans="1:13">
      <c r="A1853" s="31" t="s">
        <v>25</v>
      </c>
      <c r="B1853" s="11"/>
      <c r="C1853" s="12"/>
      <c r="D1853" s="28"/>
      <c r="E1853" s="28"/>
      <c r="F1853" s="28">
        <f t="shared" si="403"/>
        <v>0</v>
      </c>
      <c r="G1853" s="10"/>
      <c r="H1853" s="15"/>
      <c r="I1853" s="10">
        <f t="shared" si="404"/>
        <v>0</v>
      </c>
    </row>
    <row r="1854" spans="1:13">
      <c r="A1854" s="31" t="s">
        <v>25</v>
      </c>
      <c r="B1854" s="11"/>
      <c r="C1854" s="12"/>
      <c r="D1854" s="28"/>
      <c r="E1854" s="28"/>
      <c r="F1854" s="28">
        <f t="shared" si="403"/>
        <v>0</v>
      </c>
      <c r="G1854" s="10"/>
      <c r="H1854" s="15"/>
      <c r="I1854" s="10">
        <f t="shared" si="404"/>
        <v>0</v>
      </c>
    </row>
    <row r="1855" spans="1:13">
      <c r="A1855" s="31" t="s">
        <v>39</v>
      </c>
      <c r="B1855" s="11"/>
      <c r="C1855" s="12"/>
      <c r="D1855" s="28"/>
      <c r="E1855" s="28"/>
      <c r="F1855" s="28"/>
      <c r="G1855" s="10"/>
      <c r="H1855" s="15"/>
      <c r="I1855" s="10">
        <f t="shared" ref="I1855:I1857" si="405">SUM(G1855*H1855)</f>
        <v>0</v>
      </c>
    </row>
    <row r="1856" spans="1:13">
      <c r="A1856" s="31" t="s">
        <v>39</v>
      </c>
      <c r="B1856" s="11"/>
      <c r="C1856" s="12"/>
      <c r="D1856" s="28"/>
      <c r="E1856" s="28"/>
      <c r="F1856" s="28"/>
      <c r="G1856" s="10"/>
      <c r="H1856" s="15"/>
      <c r="I1856" s="10">
        <f t="shared" si="405"/>
        <v>0</v>
      </c>
    </row>
    <row r="1857" spans="1:11">
      <c r="A1857" s="31" t="s">
        <v>39</v>
      </c>
      <c r="B1857" s="11"/>
      <c r="C1857" s="12"/>
      <c r="D1857" s="28"/>
      <c r="E1857" s="28"/>
      <c r="F1857" s="28"/>
      <c r="G1857" s="10"/>
      <c r="H1857" s="15"/>
      <c r="I1857" s="10">
        <f t="shared" si="405"/>
        <v>0</v>
      </c>
    </row>
    <row r="1858" spans="1:11">
      <c r="A1858" s="32" t="s">
        <v>28</v>
      </c>
      <c r="B1858" s="11" t="s">
        <v>1261</v>
      </c>
      <c r="C1858" s="12"/>
      <c r="D1858" s="28"/>
      <c r="E1858" s="28"/>
      <c r="F1858" s="28"/>
      <c r="G1858" s="10">
        <v>1</v>
      </c>
      <c r="H1858" s="15">
        <v>77.989999999999995</v>
      </c>
      <c r="I1858" s="10">
        <f t="shared" ref="I1858" si="406">SUM(G1858*H1858)</f>
        <v>77.989999999999995</v>
      </c>
      <c r="J1858" s="5" t="s">
        <v>1235</v>
      </c>
    </row>
    <row r="1859" spans="1:11">
      <c r="A1859" s="32" t="s">
        <v>28</v>
      </c>
      <c r="B1859" s="11"/>
      <c r="C1859" s="12"/>
      <c r="D1859" s="28"/>
      <c r="E1859" s="28"/>
      <c r="F1859" s="28"/>
      <c r="G1859" s="10"/>
      <c r="H1859" s="15"/>
      <c r="I1859" s="10">
        <f t="shared" ref="I1859:I1876" si="407">SUM(G1859*H1859)</f>
        <v>0</v>
      </c>
    </row>
    <row r="1860" spans="1:11">
      <c r="A1860" s="32" t="s">
        <v>28</v>
      </c>
      <c r="B1860" s="11"/>
      <c r="C1860" s="12"/>
      <c r="D1860" s="28"/>
      <c r="E1860" s="28"/>
      <c r="F1860" s="28"/>
      <c r="G1860" s="10"/>
      <c r="H1860" s="15"/>
      <c r="I1860" s="10">
        <f t="shared" si="407"/>
        <v>0</v>
      </c>
    </row>
    <row r="1861" spans="1:11">
      <c r="A1861" t="s">
        <v>26</v>
      </c>
      <c r="B1861" s="11"/>
      <c r="C1861" s="12"/>
      <c r="D1861" s="28"/>
      <c r="E1861" s="28"/>
      <c r="F1861" s="28"/>
      <c r="G1861" s="33">
        <v>0.1</v>
      </c>
      <c r="H1861" s="15">
        <f>SUM(I1858:I1860)</f>
        <v>77.989999999999995</v>
      </c>
      <c r="I1861" s="10">
        <f t="shared" si="407"/>
        <v>7.7989999999999995</v>
      </c>
    </row>
    <row r="1862" spans="1:11">
      <c r="B1862" s="11" t="s">
        <v>27</v>
      </c>
      <c r="C1862" s="12"/>
      <c r="D1862" s="28"/>
      <c r="E1862" s="28"/>
      <c r="F1862" s="28"/>
      <c r="G1862" s="10"/>
      <c r="H1862" s="15"/>
      <c r="I1862" s="10">
        <f t="shared" si="407"/>
        <v>0</v>
      </c>
    </row>
    <row r="1863" spans="1:11">
      <c r="B1863" s="11" t="s">
        <v>13</v>
      </c>
      <c r="C1863" s="12" t="s">
        <v>14</v>
      </c>
      <c r="D1863" s="28" t="s">
        <v>29</v>
      </c>
      <c r="E1863" s="28"/>
      <c r="F1863" s="28">
        <f>SUM(G1849:G1851)</f>
        <v>0</v>
      </c>
      <c r="G1863" s="34">
        <f>SUM(F1863)/20</f>
        <v>0</v>
      </c>
      <c r="H1863" s="23"/>
      <c r="I1863" s="10">
        <f t="shared" si="407"/>
        <v>0</v>
      </c>
    </row>
    <row r="1864" spans="1:11">
      <c r="B1864" s="11" t="s">
        <v>13</v>
      </c>
      <c r="C1864" s="12" t="s">
        <v>14</v>
      </c>
      <c r="D1864" s="28" t="s">
        <v>30</v>
      </c>
      <c r="E1864" s="28"/>
      <c r="F1864" s="28">
        <f>SUM(G1852:G1854)</f>
        <v>0</v>
      </c>
      <c r="G1864" s="34">
        <f>SUM(F1864)/10</f>
        <v>0</v>
      </c>
      <c r="H1864" s="23"/>
      <c r="I1864" s="10">
        <f t="shared" si="407"/>
        <v>0</v>
      </c>
    </row>
    <row r="1865" spans="1:11">
      <c r="B1865" s="11" t="s">
        <v>13</v>
      </c>
      <c r="C1865" s="12" t="s">
        <v>14</v>
      </c>
      <c r="D1865" s="28" t="s">
        <v>60</v>
      </c>
      <c r="E1865" s="28"/>
      <c r="F1865" s="72"/>
      <c r="G1865" s="34">
        <f>SUM(F1865)*0.25</f>
        <v>0</v>
      </c>
      <c r="H1865" s="23"/>
      <c r="I1865" s="10">
        <f t="shared" si="407"/>
        <v>0</v>
      </c>
    </row>
    <row r="1866" spans="1:11">
      <c r="B1866" s="11" t="s">
        <v>13</v>
      </c>
      <c r="C1866" s="12" t="s">
        <v>14</v>
      </c>
      <c r="D1866" s="28"/>
      <c r="E1866" s="28"/>
      <c r="F1866" s="28"/>
      <c r="G1866" s="34"/>
      <c r="H1866" s="23"/>
      <c r="I1866" s="10">
        <f t="shared" si="407"/>
        <v>0</v>
      </c>
    </row>
    <row r="1867" spans="1:11">
      <c r="B1867" s="11" t="s">
        <v>13</v>
      </c>
      <c r="C1867" s="12" t="s">
        <v>15</v>
      </c>
      <c r="D1867" s="28"/>
      <c r="E1867" s="28"/>
      <c r="F1867" s="28"/>
      <c r="G1867" s="34"/>
      <c r="H1867" s="23"/>
      <c r="I1867" s="10">
        <f t="shared" si="407"/>
        <v>0</v>
      </c>
    </row>
    <row r="1868" spans="1:11">
      <c r="B1868" s="11" t="s">
        <v>13</v>
      </c>
      <c r="C1868" s="12" t="s">
        <v>15</v>
      </c>
      <c r="D1868" s="28"/>
      <c r="E1868" s="28"/>
      <c r="F1868" s="28"/>
      <c r="G1868" s="34"/>
      <c r="H1868" s="23"/>
      <c r="I1868" s="10">
        <f t="shared" si="407"/>
        <v>0</v>
      </c>
    </row>
    <row r="1869" spans="1:11">
      <c r="B1869" s="11" t="s">
        <v>13</v>
      </c>
      <c r="C1869" s="12" t="s">
        <v>15</v>
      </c>
      <c r="D1869" s="28"/>
      <c r="E1869" s="28"/>
      <c r="F1869" s="28"/>
      <c r="G1869" s="34"/>
      <c r="H1869" s="23"/>
      <c r="I1869" s="10">
        <f t="shared" si="407"/>
        <v>0</v>
      </c>
    </row>
    <row r="1870" spans="1:11">
      <c r="B1870" s="11" t="s">
        <v>13</v>
      </c>
      <c r="C1870" s="12" t="s">
        <v>16</v>
      </c>
      <c r="D1870" s="28"/>
      <c r="E1870" s="28"/>
      <c r="F1870" s="28"/>
      <c r="G1870" s="34"/>
      <c r="H1870" s="23"/>
      <c r="I1870" s="10">
        <f t="shared" si="407"/>
        <v>0</v>
      </c>
    </row>
    <row r="1871" spans="1:11">
      <c r="B1871" s="11" t="s">
        <v>13</v>
      </c>
      <c r="C1871" s="12" t="s">
        <v>16</v>
      </c>
      <c r="D1871" s="28"/>
      <c r="E1871" s="28"/>
      <c r="F1871" s="28"/>
      <c r="G1871" s="34"/>
      <c r="H1871" s="23"/>
      <c r="I1871" s="10">
        <f t="shared" si="407"/>
        <v>0</v>
      </c>
    </row>
    <row r="1872" spans="1:11">
      <c r="B1872" s="11" t="s">
        <v>21</v>
      </c>
      <c r="C1872" s="12" t="s">
        <v>14</v>
      </c>
      <c r="D1872" s="28"/>
      <c r="E1872" s="28"/>
      <c r="F1872" s="28"/>
      <c r="G1872" s="22">
        <f>SUM(G1863:G1866)</f>
        <v>0</v>
      </c>
      <c r="H1872" s="15">
        <v>37.42</v>
      </c>
      <c r="I1872" s="10">
        <f t="shared" si="407"/>
        <v>0</v>
      </c>
      <c r="K1872" s="5">
        <f>SUM(G1872)*I1847</f>
        <v>0</v>
      </c>
    </row>
    <row r="1873" spans="1:13">
      <c r="B1873" s="11" t="s">
        <v>21</v>
      </c>
      <c r="C1873" s="12" t="s">
        <v>15</v>
      </c>
      <c r="D1873" s="28"/>
      <c r="E1873" s="28"/>
      <c r="F1873" s="28"/>
      <c r="G1873" s="22">
        <f>SUM(G1867:G1869)</f>
        <v>0</v>
      </c>
      <c r="H1873" s="15">
        <v>37.42</v>
      </c>
      <c r="I1873" s="10">
        <f t="shared" si="407"/>
        <v>0</v>
      </c>
      <c r="L1873" s="5">
        <f>SUM(G1873)*I1847</f>
        <v>0</v>
      </c>
    </row>
    <row r="1874" spans="1:13">
      <c r="B1874" s="11" t="s">
        <v>21</v>
      </c>
      <c r="C1874" s="12" t="s">
        <v>16</v>
      </c>
      <c r="D1874" s="28"/>
      <c r="E1874" s="28"/>
      <c r="F1874" s="28"/>
      <c r="G1874" s="22">
        <f>SUM(G1870:G1871)</f>
        <v>0</v>
      </c>
      <c r="H1874" s="15">
        <v>37.42</v>
      </c>
      <c r="I1874" s="10">
        <f t="shared" si="407"/>
        <v>0</v>
      </c>
      <c r="M1874" s="5">
        <f>SUM(G1874)*I1847</f>
        <v>0</v>
      </c>
    </row>
    <row r="1875" spans="1:13">
      <c r="B1875" s="11" t="s">
        <v>13</v>
      </c>
      <c r="C1875" s="12" t="s">
        <v>17</v>
      </c>
      <c r="D1875" s="28"/>
      <c r="E1875" s="28"/>
      <c r="F1875" s="28"/>
      <c r="G1875" s="34"/>
      <c r="H1875" s="15">
        <v>37.42</v>
      </c>
      <c r="I1875" s="10">
        <f t="shared" si="407"/>
        <v>0</v>
      </c>
      <c r="L1875" s="5">
        <f>SUM(G1875)*I1847</f>
        <v>0</v>
      </c>
    </row>
    <row r="1876" spans="1:13">
      <c r="B1876" s="11" t="s">
        <v>12</v>
      </c>
      <c r="C1876" s="12"/>
      <c r="D1876" s="28"/>
      <c r="E1876" s="28"/>
      <c r="F1876" s="28"/>
      <c r="G1876" s="10"/>
      <c r="H1876" s="15">
        <v>37.42</v>
      </c>
      <c r="I1876" s="10">
        <f t="shared" si="407"/>
        <v>0</v>
      </c>
    </row>
    <row r="1877" spans="1:13">
      <c r="B1877" s="11" t="s">
        <v>11</v>
      </c>
      <c r="C1877" s="12"/>
      <c r="D1877" s="28"/>
      <c r="E1877" s="28"/>
      <c r="F1877" s="28"/>
      <c r="G1877" s="10">
        <v>1</v>
      </c>
      <c r="H1877" s="15">
        <f>SUM(I1849:I1876)*0.01</f>
        <v>0.85788999999999993</v>
      </c>
      <c r="I1877" s="10">
        <f>SUM(G1877*H1877)</f>
        <v>0.85788999999999993</v>
      </c>
    </row>
    <row r="1878" spans="1:13" s="2" customFormat="1">
      <c r="B1878" s="8" t="s">
        <v>10</v>
      </c>
      <c r="D1878" s="27"/>
      <c r="E1878" s="27"/>
      <c r="F1878" s="27"/>
      <c r="G1878" s="6">
        <f>SUM(G1872:G1875)</f>
        <v>0</v>
      </c>
      <c r="H1878" s="14"/>
      <c r="I1878" s="6">
        <f>SUM(I1849:I1877)</f>
        <v>86.646889999999985</v>
      </c>
      <c r="J1878" s="6">
        <f>SUM(I1878)*I1847</f>
        <v>86.646889999999985</v>
      </c>
      <c r="K1878" s="6">
        <f>SUM(K1872:K1877)</f>
        <v>0</v>
      </c>
      <c r="L1878" s="6">
        <f t="shared" ref="L1878" si="408">SUM(L1872:L1877)</f>
        <v>0</v>
      </c>
      <c r="M1878" s="6">
        <f t="shared" ref="M1878" si="409">SUM(M1872:M1877)</f>
        <v>0</v>
      </c>
    </row>
    <row r="1879" spans="1:13" ht="15.6">
      <c r="A1879" s="3" t="s">
        <v>9</v>
      </c>
      <c r="B1879" s="70" t="str">
        <f>'JMS SHEDULE OF WORKS'!D60</f>
        <v>FF-17 Mirror Male WC</v>
      </c>
      <c r="D1879" s="26" t="str">
        <f>'JMS SHEDULE OF WORKS'!F60</f>
        <v>1210mm X 2500mm</v>
      </c>
      <c r="F1879" s="71" t="str">
        <f>'JMS SHEDULE OF WORKS'!J60</f>
        <v>WC-02</v>
      </c>
      <c r="H1879" s="13" t="s">
        <v>22</v>
      </c>
      <c r="I1879" s="24">
        <f>'JMS SHEDULE OF WORKS'!G60</f>
        <v>5</v>
      </c>
    </row>
    <row r="1880" spans="1:13" s="2" customFormat="1">
      <c r="A1880" s="69" t="str">
        <f>'JMS SHEDULE OF WORKS'!A60</f>
        <v>6881/58</v>
      </c>
      <c r="B1880" s="8" t="s">
        <v>3</v>
      </c>
      <c r="C1880" s="2" t="s">
        <v>4</v>
      </c>
      <c r="D1880" s="27" t="s">
        <v>5</v>
      </c>
      <c r="E1880" s="27" t="s">
        <v>5</v>
      </c>
      <c r="F1880" s="27" t="s">
        <v>23</v>
      </c>
      <c r="G1880" s="6" t="s">
        <v>6</v>
      </c>
      <c r="H1880" s="14" t="s">
        <v>7</v>
      </c>
      <c r="I1880" s="6" t="s">
        <v>8</v>
      </c>
      <c r="J1880" s="6"/>
      <c r="K1880" s="6" t="s">
        <v>18</v>
      </c>
      <c r="L1880" s="6" t="s">
        <v>19</v>
      </c>
      <c r="M1880" s="6" t="s">
        <v>20</v>
      </c>
    </row>
    <row r="1881" spans="1:13">
      <c r="A1881" s="30" t="s">
        <v>24</v>
      </c>
      <c r="B1881" s="11"/>
      <c r="C1881" s="12"/>
      <c r="D1881" s="28"/>
      <c r="E1881" s="28"/>
      <c r="F1881" s="28">
        <f t="shared" ref="F1881:F1886" si="410">SUM(D1881*E1881)</f>
        <v>0</v>
      </c>
      <c r="G1881" s="10"/>
      <c r="H1881" s="15"/>
      <c r="I1881" s="10">
        <f t="shared" ref="I1881:I1886" si="411">SUM(F1881*G1881)*H1881</f>
        <v>0</v>
      </c>
    </row>
    <row r="1882" spans="1:13">
      <c r="A1882" s="30" t="s">
        <v>24</v>
      </c>
      <c r="B1882" s="11"/>
      <c r="C1882" s="12"/>
      <c r="D1882" s="28"/>
      <c r="E1882" s="28"/>
      <c r="F1882" s="28">
        <f t="shared" si="410"/>
        <v>0</v>
      </c>
      <c r="G1882" s="10"/>
      <c r="H1882" s="15"/>
      <c r="I1882" s="10">
        <f t="shared" si="411"/>
        <v>0</v>
      </c>
    </row>
    <row r="1883" spans="1:13">
      <c r="A1883" s="30" t="s">
        <v>24</v>
      </c>
      <c r="B1883" s="11"/>
      <c r="C1883" s="12"/>
      <c r="D1883" s="28"/>
      <c r="E1883" s="28"/>
      <c r="F1883" s="28">
        <f t="shared" si="410"/>
        <v>0</v>
      </c>
      <c r="G1883" s="10"/>
      <c r="H1883" s="15"/>
      <c r="I1883" s="10">
        <f t="shared" si="411"/>
        <v>0</v>
      </c>
    </row>
    <row r="1884" spans="1:13">
      <c r="A1884" s="31" t="s">
        <v>25</v>
      </c>
      <c r="B1884" s="11"/>
      <c r="C1884" s="12"/>
      <c r="D1884" s="28"/>
      <c r="E1884" s="28"/>
      <c r="F1884" s="28">
        <f t="shared" si="410"/>
        <v>0</v>
      </c>
      <c r="G1884" s="10"/>
      <c r="H1884" s="15"/>
      <c r="I1884" s="10">
        <f t="shared" si="411"/>
        <v>0</v>
      </c>
    </row>
    <row r="1885" spans="1:13">
      <c r="A1885" s="31" t="s">
        <v>25</v>
      </c>
      <c r="B1885" s="11"/>
      <c r="C1885" s="12"/>
      <c r="D1885" s="28"/>
      <c r="E1885" s="28"/>
      <c r="F1885" s="28">
        <f t="shared" si="410"/>
        <v>0</v>
      </c>
      <c r="G1885" s="10"/>
      <c r="H1885" s="15"/>
      <c r="I1885" s="10">
        <f t="shared" si="411"/>
        <v>0</v>
      </c>
    </row>
    <row r="1886" spans="1:13">
      <c r="A1886" s="31" t="s">
        <v>25</v>
      </c>
      <c r="B1886" s="11"/>
      <c r="C1886" s="12"/>
      <c r="D1886" s="28"/>
      <c r="E1886" s="28"/>
      <c r="F1886" s="28">
        <f t="shared" si="410"/>
        <v>0</v>
      </c>
      <c r="G1886" s="10"/>
      <c r="H1886" s="15"/>
      <c r="I1886" s="10">
        <f t="shared" si="411"/>
        <v>0</v>
      </c>
    </row>
    <row r="1887" spans="1:13">
      <c r="A1887" s="31" t="s">
        <v>39</v>
      </c>
      <c r="B1887" s="11"/>
      <c r="C1887" s="12"/>
      <c r="D1887" s="28"/>
      <c r="E1887" s="28"/>
      <c r="F1887" s="28"/>
      <c r="G1887" s="10"/>
      <c r="H1887" s="15"/>
      <c r="I1887" s="10">
        <f t="shared" ref="I1887:I1889" si="412">SUM(G1887*H1887)</f>
        <v>0</v>
      </c>
    </row>
    <row r="1888" spans="1:13">
      <c r="A1888" s="31" t="s">
        <v>39</v>
      </c>
      <c r="B1888" s="11"/>
      <c r="C1888" s="12"/>
      <c r="D1888" s="28"/>
      <c r="E1888" s="28"/>
      <c r="F1888" s="28"/>
      <c r="G1888" s="10"/>
      <c r="H1888" s="15"/>
      <c r="I1888" s="10">
        <f t="shared" si="412"/>
        <v>0</v>
      </c>
    </row>
    <row r="1889" spans="1:11">
      <c r="A1889" s="31" t="s">
        <v>39</v>
      </c>
      <c r="B1889" s="11"/>
      <c r="C1889" s="12"/>
      <c r="D1889" s="28"/>
      <c r="E1889" s="28"/>
      <c r="F1889" s="28"/>
      <c r="G1889" s="10"/>
      <c r="H1889" s="15"/>
      <c r="I1889" s="10">
        <f t="shared" si="412"/>
        <v>0</v>
      </c>
    </row>
    <row r="1890" spans="1:11">
      <c r="A1890" s="32" t="s">
        <v>28</v>
      </c>
      <c r="B1890" s="11" t="s">
        <v>1261</v>
      </c>
      <c r="C1890" s="12"/>
      <c r="D1890" s="28"/>
      <c r="E1890" s="28"/>
      <c r="F1890" s="28"/>
      <c r="G1890" s="10">
        <v>1</v>
      </c>
      <c r="H1890" s="15">
        <v>289.12</v>
      </c>
      <c r="I1890" s="10">
        <f t="shared" ref="I1890" si="413">SUM(G1890*H1890)</f>
        <v>289.12</v>
      </c>
      <c r="J1890" s="5" t="s">
        <v>1235</v>
      </c>
    </row>
    <row r="1891" spans="1:11">
      <c r="A1891" s="32" t="s">
        <v>28</v>
      </c>
      <c r="B1891" s="11"/>
      <c r="C1891" s="12"/>
      <c r="D1891" s="28"/>
      <c r="E1891" s="28"/>
      <c r="F1891" s="28"/>
      <c r="G1891" s="10"/>
      <c r="H1891" s="15"/>
      <c r="I1891" s="10">
        <f t="shared" ref="I1891:I1908" si="414">SUM(G1891*H1891)</f>
        <v>0</v>
      </c>
    </row>
    <row r="1892" spans="1:11">
      <c r="A1892" s="32" t="s">
        <v>28</v>
      </c>
      <c r="B1892" s="11"/>
      <c r="C1892" s="12"/>
      <c r="D1892" s="28"/>
      <c r="E1892" s="28"/>
      <c r="F1892" s="28"/>
      <c r="G1892" s="10"/>
      <c r="H1892" s="15"/>
      <c r="I1892" s="10">
        <f t="shared" si="414"/>
        <v>0</v>
      </c>
    </row>
    <row r="1893" spans="1:11">
      <c r="A1893" t="s">
        <v>26</v>
      </c>
      <c r="B1893" s="11"/>
      <c r="C1893" s="12"/>
      <c r="D1893" s="28"/>
      <c r="E1893" s="28"/>
      <c r="F1893" s="28"/>
      <c r="G1893" s="33">
        <v>0.1</v>
      </c>
      <c r="H1893" s="15">
        <f>SUM(I1890:I1892)</f>
        <v>289.12</v>
      </c>
      <c r="I1893" s="10">
        <f t="shared" si="414"/>
        <v>28.912000000000003</v>
      </c>
    </row>
    <row r="1894" spans="1:11">
      <c r="B1894" s="11" t="s">
        <v>27</v>
      </c>
      <c r="C1894" s="12"/>
      <c r="D1894" s="28"/>
      <c r="E1894" s="28"/>
      <c r="F1894" s="28"/>
      <c r="G1894" s="10"/>
      <c r="H1894" s="15"/>
      <c r="I1894" s="10">
        <f t="shared" si="414"/>
        <v>0</v>
      </c>
    </row>
    <row r="1895" spans="1:11">
      <c r="B1895" s="11" t="s">
        <v>13</v>
      </c>
      <c r="C1895" s="12" t="s">
        <v>14</v>
      </c>
      <c r="D1895" s="28" t="s">
        <v>29</v>
      </c>
      <c r="E1895" s="28"/>
      <c r="F1895" s="28">
        <f>SUM(G1881:G1883)</f>
        <v>0</v>
      </c>
      <c r="G1895" s="34">
        <f>SUM(F1895)/20</f>
        <v>0</v>
      </c>
      <c r="H1895" s="23"/>
      <c r="I1895" s="10">
        <f t="shared" si="414"/>
        <v>0</v>
      </c>
    </row>
    <row r="1896" spans="1:11">
      <c r="B1896" s="11" t="s">
        <v>13</v>
      </c>
      <c r="C1896" s="12" t="s">
        <v>14</v>
      </c>
      <c r="D1896" s="28" t="s">
        <v>30</v>
      </c>
      <c r="E1896" s="28"/>
      <c r="F1896" s="28">
        <f>SUM(G1884:G1886)</f>
        <v>0</v>
      </c>
      <c r="G1896" s="34">
        <f>SUM(F1896)/10</f>
        <v>0</v>
      </c>
      <c r="H1896" s="23"/>
      <c r="I1896" s="10">
        <f t="shared" si="414"/>
        <v>0</v>
      </c>
    </row>
    <row r="1897" spans="1:11">
      <c r="B1897" s="11" t="s">
        <v>13</v>
      </c>
      <c r="C1897" s="12" t="s">
        <v>14</v>
      </c>
      <c r="D1897" s="28" t="s">
        <v>60</v>
      </c>
      <c r="E1897" s="28"/>
      <c r="F1897" s="72"/>
      <c r="G1897" s="34">
        <f>SUM(F1897)*0.25</f>
        <v>0</v>
      </c>
      <c r="H1897" s="23"/>
      <c r="I1897" s="10">
        <f t="shared" si="414"/>
        <v>0</v>
      </c>
    </row>
    <row r="1898" spans="1:11">
      <c r="B1898" s="11" t="s">
        <v>13</v>
      </c>
      <c r="C1898" s="12" t="s">
        <v>14</v>
      </c>
      <c r="D1898" s="28"/>
      <c r="E1898" s="28"/>
      <c r="F1898" s="28"/>
      <c r="G1898" s="34"/>
      <c r="H1898" s="23"/>
      <c r="I1898" s="10">
        <f t="shared" si="414"/>
        <v>0</v>
      </c>
    </row>
    <row r="1899" spans="1:11">
      <c r="B1899" s="11" t="s">
        <v>13</v>
      </c>
      <c r="C1899" s="12" t="s">
        <v>15</v>
      </c>
      <c r="D1899" s="28"/>
      <c r="E1899" s="28"/>
      <c r="F1899" s="28"/>
      <c r="G1899" s="34"/>
      <c r="H1899" s="23"/>
      <c r="I1899" s="10">
        <f t="shared" si="414"/>
        <v>0</v>
      </c>
    </row>
    <row r="1900" spans="1:11">
      <c r="B1900" s="11" t="s">
        <v>13</v>
      </c>
      <c r="C1900" s="12" t="s">
        <v>15</v>
      </c>
      <c r="D1900" s="28"/>
      <c r="E1900" s="28"/>
      <c r="F1900" s="28"/>
      <c r="G1900" s="34"/>
      <c r="H1900" s="23"/>
      <c r="I1900" s="10">
        <f t="shared" si="414"/>
        <v>0</v>
      </c>
    </row>
    <row r="1901" spans="1:11">
      <c r="B1901" s="11" t="s">
        <v>13</v>
      </c>
      <c r="C1901" s="12" t="s">
        <v>15</v>
      </c>
      <c r="D1901" s="28"/>
      <c r="E1901" s="28"/>
      <c r="F1901" s="28"/>
      <c r="G1901" s="34"/>
      <c r="H1901" s="23"/>
      <c r="I1901" s="10">
        <f t="shared" si="414"/>
        <v>0</v>
      </c>
    </row>
    <row r="1902" spans="1:11">
      <c r="B1902" s="11" t="s">
        <v>13</v>
      </c>
      <c r="C1902" s="12" t="s">
        <v>16</v>
      </c>
      <c r="D1902" s="28"/>
      <c r="E1902" s="28"/>
      <c r="F1902" s="28"/>
      <c r="G1902" s="34"/>
      <c r="H1902" s="23"/>
      <c r="I1902" s="10">
        <f t="shared" si="414"/>
        <v>0</v>
      </c>
    </row>
    <row r="1903" spans="1:11">
      <c r="B1903" s="11" t="s">
        <v>13</v>
      </c>
      <c r="C1903" s="12" t="s">
        <v>16</v>
      </c>
      <c r="D1903" s="28"/>
      <c r="E1903" s="28"/>
      <c r="F1903" s="28"/>
      <c r="G1903" s="34"/>
      <c r="H1903" s="23"/>
      <c r="I1903" s="10">
        <f t="shared" si="414"/>
        <v>0</v>
      </c>
    </row>
    <row r="1904" spans="1:11">
      <c r="B1904" s="11" t="s">
        <v>21</v>
      </c>
      <c r="C1904" s="12" t="s">
        <v>14</v>
      </c>
      <c r="D1904" s="28"/>
      <c r="E1904" s="28"/>
      <c r="F1904" s="28"/>
      <c r="G1904" s="22">
        <f>SUM(G1895:G1898)</f>
        <v>0</v>
      </c>
      <c r="H1904" s="15">
        <v>37.42</v>
      </c>
      <c r="I1904" s="10">
        <f t="shared" si="414"/>
        <v>0</v>
      </c>
      <c r="K1904" s="5">
        <f>SUM(G1904)*I1879</f>
        <v>0</v>
      </c>
    </row>
    <row r="1905" spans="1:13">
      <c r="B1905" s="11" t="s">
        <v>21</v>
      </c>
      <c r="C1905" s="12" t="s">
        <v>15</v>
      </c>
      <c r="D1905" s="28"/>
      <c r="E1905" s="28"/>
      <c r="F1905" s="28"/>
      <c r="G1905" s="22">
        <f>SUM(G1899:G1901)</f>
        <v>0</v>
      </c>
      <c r="H1905" s="15">
        <v>37.42</v>
      </c>
      <c r="I1905" s="10">
        <f t="shared" si="414"/>
        <v>0</v>
      </c>
      <c r="L1905" s="5">
        <f>SUM(G1905)*I1879</f>
        <v>0</v>
      </c>
    </row>
    <row r="1906" spans="1:13">
      <c r="B1906" s="11" t="s">
        <v>21</v>
      </c>
      <c r="C1906" s="12" t="s">
        <v>16</v>
      </c>
      <c r="D1906" s="28"/>
      <c r="E1906" s="28"/>
      <c r="F1906" s="28"/>
      <c r="G1906" s="22">
        <f>SUM(G1902:G1903)</f>
        <v>0</v>
      </c>
      <c r="H1906" s="15">
        <v>37.42</v>
      </c>
      <c r="I1906" s="10">
        <f t="shared" si="414"/>
        <v>0</v>
      </c>
      <c r="M1906" s="5">
        <f>SUM(G1906)*I1879</f>
        <v>0</v>
      </c>
    </row>
    <row r="1907" spans="1:13">
      <c r="B1907" s="11" t="s">
        <v>13</v>
      </c>
      <c r="C1907" s="12" t="s">
        <v>17</v>
      </c>
      <c r="D1907" s="28"/>
      <c r="E1907" s="28"/>
      <c r="F1907" s="28"/>
      <c r="G1907" s="34"/>
      <c r="H1907" s="15">
        <v>37.42</v>
      </c>
      <c r="I1907" s="10">
        <f t="shared" si="414"/>
        <v>0</v>
      </c>
      <c r="L1907" s="5">
        <f>SUM(G1907)*I1879</f>
        <v>0</v>
      </c>
    </row>
    <row r="1908" spans="1:13">
      <c r="B1908" s="11" t="s">
        <v>12</v>
      </c>
      <c r="C1908" s="12"/>
      <c r="D1908" s="28"/>
      <c r="E1908" s="28"/>
      <c r="F1908" s="28"/>
      <c r="G1908" s="10"/>
      <c r="H1908" s="15">
        <v>37.42</v>
      </c>
      <c r="I1908" s="10">
        <f t="shared" si="414"/>
        <v>0</v>
      </c>
    </row>
    <row r="1909" spans="1:13">
      <c r="B1909" s="11" t="s">
        <v>11</v>
      </c>
      <c r="C1909" s="12"/>
      <c r="D1909" s="28"/>
      <c r="E1909" s="28"/>
      <c r="F1909" s="28"/>
      <c r="G1909" s="10">
        <v>1</v>
      </c>
      <c r="H1909" s="15">
        <f>SUM(I1881:I1908)*0.01</f>
        <v>3.18032</v>
      </c>
      <c r="I1909" s="10">
        <f>SUM(G1909*H1909)</f>
        <v>3.18032</v>
      </c>
    </row>
    <row r="1910" spans="1:13" s="2" customFormat="1">
      <c r="B1910" s="8" t="s">
        <v>10</v>
      </c>
      <c r="D1910" s="27"/>
      <c r="E1910" s="27"/>
      <c r="F1910" s="27"/>
      <c r="G1910" s="6">
        <f>SUM(G1904:G1907)</f>
        <v>0</v>
      </c>
      <c r="H1910" s="14"/>
      <c r="I1910" s="6">
        <f>SUM(I1881:I1909)</f>
        <v>321.21231999999998</v>
      </c>
      <c r="J1910" s="6">
        <f>SUM(I1910)*I1879</f>
        <v>1606.0616</v>
      </c>
      <c r="K1910" s="6">
        <f>SUM(K1904:K1909)</f>
        <v>0</v>
      </c>
      <c r="L1910" s="6">
        <f t="shared" ref="L1910" si="415">SUM(L1904:L1909)</f>
        <v>0</v>
      </c>
      <c r="M1910" s="6">
        <f t="shared" ref="M1910" si="416">SUM(M1904:M1909)</f>
        <v>0</v>
      </c>
    </row>
    <row r="1911" spans="1:13" ht="15.6">
      <c r="A1911" s="3" t="s">
        <v>9</v>
      </c>
      <c r="B1911" s="70" t="str">
        <f>'JMS SHEDULE OF WORKS'!D61</f>
        <v>FF-17 Mirror Female WC</v>
      </c>
      <c r="D1911" s="26" t="str">
        <f>'JMS SHEDULE OF WORKS'!F61</f>
        <v>790mm X 2420mm</v>
      </c>
      <c r="F1911" s="71" t="str">
        <f>'JMS SHEDULE OF WORKS'!J61</f>
        <v>WC-04</v>
      </c>
      <c r="H1911" s="13" t="s">
        <v>22</v>
      </c>
      <c r="I1911" s="24">
        <f>'JMS SHEDULE OF WORKS'!G61</f>
        <v>5</v>
      </c>
    </row>
    <row r="1912" spans="1:13" s="2" customFormat="1">
      <c r="A1912" s="69" t="str">
        <f>'JMS SHEDULE OF WORKS'!A61</f>
        <v>6881/59</v>
      </c>
      <c r="B1912" s="8" t="s">
        <v>3</v>
      </c>
      <c r="C1912" s="2" t="s">
        <v>4</v>
      </c>
      <c r="D1912" s="27" t="s">
        <v>5</v>
      </c>
      <c r="E1912" s="27" t="s">
        <v>5</v>
      </c>
      <c r="F1912" s="27" t="s">
        <v>23</v>
      </c>
      <c r="G1912" s="6" t="s">
        <v>6</v>
      </c>
      <c r="H1912" s="14" t="s">
        <v>7</v>
      </c>
      <c r="I1912" s="6" t="s">
        <v>8</v>
      </c>
      <c r="J1912" s="6"/>
      <c r="K1912" s="6" t="s">
        <v>18</v>
      </c>
      <c r="L1912" s="6" t="s">
        <v>19</v>
      </c>
      <c r="M1912" s="6" t="s">
        <v>20</v>
      </c>
    </row>
    <row r="1913" spans="1:13">
      <c r="A1913" s="30" t="s">
        <v>24</v>
      </c>
      <c r="B1913" s="11"/>
      <c r="C1913" s="12"/>
      <c r="D1913" s="28"/>
      <c r="E1913" s="28"/>
      <c r="F1913" s="28">
        <f t="shared" ref="F1913:F1918" si="417">SUM(D1913*E1913)</f>
        <v>0</v>
      </c>
      <c r="G1913" s="10"/>
      <c r="H1913" s="15"/>
      <c r="I1913" s="10">
        <f t="shared" ref="I1913:I1918" si="418">SUM(F1913*G1913)*H1913</f>
        <v>0</v>
      </c>
    </row>
    <row r="1914" spans="1:13">
      <c r="A1914" s="30" t="s">
        <v>24</v>
      </c>
      <c r="B1914" s="11"/>
      <c r="C1914" s="12"/>
      <c r="D1914" s="28"/>
      <c r="E1914" s="28"/>
      <c r="F1914" s="28">
        <f t="shared" si="417"/>
        <v>0</v>
      </c>
      <c r="G1914" s="10"/>
      <c r="H1914" s="15"/>
      <c r="I1914" s="10">
        <f t="shared" si="418"/>
        <v>0</v>
      </c>
    </row>
    <row r="1915" spans="1:13">
      <c r="A1915" s="30" t="s">
        <v>24</v>
      </c>
      <c r="B1915" s="11"/>
      <c r="C1915" s="12"/>
      <c r="D1915" s="28"/>
      <c r="E1915" s="28"/>
      <c r="F1915" s="28">
        <f t="shared" si="417"/>
        <v>0</v>
      </c>
      <c r="G1915" s="10"/>
      <c r="H1915" s="15"/>
      <c r="I1915" s="10">
        <f t="shared" si="418"/>
        <v>0</v>
      </c>
    </row>
    <row r="1916" spans="1:13">
      <c r="A1916" s="31" t="s">
        <v>25</v>
      </c>
      <c r="B1916" s="11"/>
      <c r="C1916" s="12"/>
      <c r="D1916" s="28"/>
      <c r="E1916" s="28"/>
      <c r="F1916" s="28">
        <f t="shared" si="417"/>
        <v>0</v>
      </c>
      <c r="G1916" s="10"/>
      <c r="H1916" s="15"/>
      <c r="I1916" s="10">
        <f t="shared" si="418"/>
        <v>0</v>
      </c>
    </row>
    <row r="1917" spans="1:13">
      <c r="A1917" s="31" t="s">
        <v>25</v>
      </c>
      <c r="B1917" s="11"/>
      <c r="C1917" s="12"/>
      <c r="D1917" s="28"/>
      <c r="E1917" s="28"/>
      <c r="F1917" s="28">
        <f t="shared" si="417"/>
        <v>0</v>
      </c>
      <c r="G1917" s="10"/>
      <c r="H1917" s="15"/>
      <c r="I1917" s="10">
        <f t="shared" si="418"/>
        <v>0</v>
      </c>
    </row>
    <row r="1918" spans="1:13">
      <c r="A1918" s="31" t="s">
        <v>25</v>
      </c>
      <c r="B1918" s="11"/>
      <c r="C1918" s="12"/>
      <c r="D1918" s="28"/>
      <c r="E1918" s="28"/>
      <c r="F1918" s="28">
        <f t="shared" si="417"/>
        <v>0</v>
      </c>
      <c r="G1918" s="10"/>
      <c r="H1918" s="15"/>
      <c r="I1918" s="10">
        <f t="shared" si="418"/>
        <v>0</v>
      </c>
    </row>
    <row r="1919" spans="1:13">
      <c r="A1919" s="31" t="s">
        <v>39</v>
      </c>
      <c r="B1919" s="11"/>
      <c r="C1919" s="12"/>
      <c r="D1919" s="28"/>
      <c r="E1919" s="28"/>
      <c r="F1919" s="28"/>
      <c r="G1919" s="10"/>
      <c r="H1919" s="15"/>
      <c r="I1919" s="10">
        <f t="shared" ref="I1919:I1921" si="419">SUM(G1919*H1919)</f>
        <v>0</v>
      </c>
    </row>
    <row r="1920" spans="1:13">
      <c r="A1920" s="31" t="s">
        <v>39</v>
      </c>
      <c r="B1920" s="11"/>
      <c r="C1920" s="12"/>
      <c r="D1920" s="28"/>
      <c r="E1920" s="28"/>
      <c r="F1920" s="28"/>
      <c r="G1920" s="10"/>
      <c r="H1920" s="15"/>
      <c r="I1920" s="10">
        <f t="shared" si="419"/>
        <v>0</v>
      </c>
    </row>
    <row r="1921" spans="1:11">
      <c r="A1921" s="31" t="s">
        <v>39</v>
      </c>
      <c r="B1921" s="11"/>
      <c r="C1921" s="12"/>
      <c r="D1921" s="28"/>
      <c r="E1921" s="28"/>
      <c r="F1921" s="28"/>
      <c r="G1921" s="10"/>
      <c r="H1921" s="15"/>
      <c r="I1921" s="10">
        <f t="shared" si="419"/>
        <v>0</v>
      </c>
    </row>
    <row r="1922" spans="1:11">
      <c r="A1922" s="32" t="s">
        <v>28</v>
      </c>
      <c r="B1922" s="11" t="s">
        <v>1261</v>
      </c>
      <c r="C1922" s="12"/>
      <c r="D1922" s="28"/>
      <c r="E1922" s="28"/>
      <c r="F1922" s="28"/>
      <c r="G1922" s="10">
        <v>1</v>
      </c>
      <c r="H1922" s="15">
        <v>185.42</v>
      </c>
      <c r="I1922" s="10">
        <f t="shared" ref="I1922" si="420">SUM(G1922*H1922)</f>
        <v>185.42</v>
      </c>
      <c r="J1922" s="5" t="s">
        <v>1235</v>
      </c>
    </row>
    <row r="1923" spans="1:11">
      <c r="A1923" s="32" t="s">
        <v>28</v>
      </c>
      <c r="B1923" s="11"/>
      <c r="C1923" s="12"/>
      <c r="D1923" s="28"/>
      <c r="E1923" s="28"/>
      <c r="F1923" s="28"/>
      <c r="G1923" s="10"/>
      <c r="H1923" s="15"/>
      <c r="I1923" s="10">
        <f t="shared" ref="I1923:I1940" si="421">SUM(G1923*H1923)</f>
        <v>0</v>
      </c>
    </row>
    <row r="1924" spans="1:11">
      <c r="A1924" s="32" t="s">
        <v>28</v>
      </c>
      <c r="B1924" s="11"/>
      <c r="C1924" s="12"/>
      <c r="D1924" s="28"/>
      <c r="E1924" s="28"/>
      <c r="F1924" s="28"/>
      <c r="G1924" s="10"/>
      <c r="H1924" s="15"/>
      <c r="I1924" s="10">
        <f t="shared" si="421"/>
        <v>0</v>
      </c>
    </row>
    <row r="1925" spans="1:11">
      <c r="A1925" t="s">
        <v>26</v>
      </c>
      <c r="B1925" s="11"/>
      <c r="C1925" s="12"/>
      <c r="D1925" s="28"/>
      <c r="E1925" s="28"/>
      <c r="F1925" s="28"/>
      <c r="G1925" s="33">
        <v>0.1</v>
      </c>
      <c r="H1925" s="15">
        <f>SUM(I1922:I1924)</f>
        <v>185.42</v>
      </c>
      <c r="I1925" s="10">
        <f t="shared" si="421"/>
        <v>18.541999999999998</v>
      </c>
    </row>
    <row r="1926" spans="1:11">
      <c r="B1926" s="11" t="s">
        <v>27</v>
      </c>
      <c r="C1926" s="12"/>
      <c r="D1926" s="28"/>
      <c r="E1926" s="28"/>
      <c r="F1926" s="28"/>
      <c r="G1926" s="10"/>
      <c r="H1926" s="15"/>
      <c r="I1926" s="10">
        <f t="shared" si="421"/>
        <v>0</v>
      </c>
    </row>
    <row r="1927" spans="1:11">
      <c r="B1927" s="11" t="s">
        <v>13</v>
      </c>
      <c r="C1927" s="12" t="s">
        <v>14</v>
      </c>
      <c r="D1927" s="28" t="s">
        <v>29</v>
      </c>
      <c r="E1927" s="28"/>
      <c r="F1927" s="28">
        <f>SUM(G1913:G1915)</f>
        <v>0</v>
      </c>
      <c r="G1927" s="34">
        <f>SUM(F1927)/20</f>
        <v>0</v>
      </c>
      <c r="H1927" s="23"/>
      <c r="I1927" s="10">
        <f t="shared" si="421"/>
        <v>0</v>
      </c>
    </row>
    <row r="1928" spans="1:11">
      <c r="B1928" s="11" t="s">
        <v>13</v>
      </c>
      <c r="C1928" s="12" t="s">
        <v>14</v>
      </c>
      <c r="D1928" s="28" t="s">
        <v>30</v>
      </c>
      <c r="E1928" s="28"/>
      <c r="F1928" s="28">
        <f>SUM(G1916:G1918)</f>
        <v>0</v>
      </c>
      <c r="G1928" s="34">
        <f>SUM(F1928)/10</f>
        <v>0</v>
      </c>
      <c r="H1928" s="23"/>
      <c r="I1928" s="10">
        <f t="shared" si="421"/>
        <v>0</v>
      </c>
    </row>
    <row r="1929" spans="1:11">
      <c r="B1929" s="11" t="s">
        <v>13</v>
      </c>
      <c r="C1929" s="12" t="s">
        <v>14</v>
      </c>
      <c r="D1929" s="28" t="s">
        <v>60</v>
      </c>
      <c r="E1929" s="28"/>
      <c r="F1929" s="72"/>
      <c r="G1929" s="34">
        <f>SUM(F1929)*0.25</f>
        <v>0</v>
      </c>
      <c r="H1929" s="23"/>
      <c r="I1929" s="10">
        <f t="shared" si="421"/>
        <v>0</v>
      </c>
    </row>
    <row r="1930" spans="1:11">
      <c r="B1930" s="11" t="s">
        <v>13</v>
      </c>
      <c r="C1930" s="12" t="s">
        <v>14</v>
      </c>
      <c r="D1930" s="28"/>
      <c r="E1930" s="28"/>
      <c r="F1930" s="28"/>
      <c r="G1930" s="34"/>
      <c r="H1930" s="23"/>
      <c r="I1930" s="10">
        <f t="shared" si="421"/>
        <v>0</v>
      </c>
    </row>
    <row r="1931" spans="1:11">
      <c r="B1931" s="11" t="s">
        <v>13</v>
      </c>
      <c r="C1931" s="12" t="s">
        <v>15</v>
      </c>
      <c r="D1931" s="28"/>
      <c r="E1931" s="28"/>
      <c r="F1931" s="28"/>
      <c r="G1931" s="34"/>
      <c r="H1931" s="23"/>
      <c r="I1931" s="10">
        <f t="shared" si="421"/>
        <v>0</v>
      </c>
    </row>
    <row r="1932" spans="1:11">
      <c r="B1932" s="11" t="s">
        <v>13</v>
      </c>
      <c r="C1932" s="12" t="s">
        <v>15</v>
      </c>
      <c r="D1932" s="28"/>
      <c r="E1932" s="28"/>
      <c r="F1932" s="28"/>
      <c r="G1932" s="34"/>
      <c r="H1932" s="23"/>
      <c r="I1932" s="10">
        <f t="shared" si="421"/>
        <v>0</v>
      </c>
    </row>
    <row r="1933" spans="1:11">
      <c r="B1933" s="11" t="s">
        <v>13</v>
      </c>
      <c r="C1933" s="12" t="s">
        <v>15</v>
      </c>
      <c r="D1933" s="28"/>
      <c r="E1933" s="28"/>
      <c r="F1933" s="28"/>
      <c r="G1933" s="34"/>
      <c r="H1933" s="23"/>
      <c r="I1933" s="10">
        <f t="shared" si="421"/>
        <v>0</v>
      </c>
    </row>
    <row r="1934" spans="1:11">
      <c r="B1934" s="11" t="s">
        <v>13</v>
      </c>
      <c r="C1934" s="12" t="s">
        <v>16</v>
      </c>
      <c r="D1934" s="28"/>
      <c r="E1934" s="28"/>
      <c r="F1934" s="28"/>
      <c r="G1934" s="34"/>
      <c r="H1934" s="23"/>
      <c r="I1934" s="10">
        <f t="shared" si="421"/>
        <v>0</v>
      </c>
    </row>
    <row r="1935" spans="1:11">
      <c r="B1935" s="11" t="s">
        <v>13</v>
      </c>
      <c r="C1935" s="12" t="s">
        <v>16</v>
      </c>
      <c r="D1935" s="28"/>
      <c r="E1935" s="28"/>
      <c r="F1935" s="28"/>
      <c r="G1935" s="34"/>
      <c r="H1935" s="23"/>
      <c r="I1935" s="10">
        <f t="shared" si="421"/>
        <v>0</v>
      </c>
    </row>
    <row r="1936" spans="1:11">
      <c r="B1936" s="11" t="s">
        <v>21</v>
      </c>
      <c r="C1936" s="12" t="s">
        <v>14</v>
      </c>
      <c r="D1936" s="28"/>
      <c r="E1936" s="28"/>
      <c r="F1936" s="28"/>
      <c r="G1936" s="22">
        <f>SUM(G1927:G1930)</f>
        <v>0</v>
      </c>
      <c r="H1936" s="15">
        <v>37.42</v>
      </c>
      <c r="I1936" s="10">
        <f t="shared" si="421"/>
        <v>0</v>
      </c>
      <c r="K1936" s="5">
        <f>SUM(G1936)*I1911</f>
        <v>0</v>
      </c>
    </row>
    <row r="1937" spans="1:13">
      <c r="B1937" s="11" t="s">
        <v>21</v>
      </c>
      <c r="C1937" s="12" t="s">
        <v>15</v>
      </c>
      <c r="D1937" s="28"/>
      <c r="E1937" s="28"/>
      <c r="F1937" s="28"/>
      <c r="G1937" s="22">
        <f>SUM(G1931:G1933)</f>
        <v>0</v>
      </c>
      <c r="H1937" s="15">
        <v>37.42</v>
      </c>
      <c r="I1937" s="10">
        <f t="shared" si="421"/>
        <v>0</v>
      </c>
      <c r="L1937" s="5">
        <f>SUM(G1937)*I1911</f>
        <v>0</v>
      </c>
    </row>
    <row r="1938" spans="1:13">
      <c r="B1938" s="11" t="s">
        <v>21</v>
      </c>
      <c r="C1938" s="12" t="s">
        <v>16</v>
      </c>
      <c r="D1938" s="28"/>
      <c r="E1938" s="28"/>
      <c r="F1938" s="28"/>
      <c r="G1938" s="22">
        <f>SUM(G1934:G1935)</f>
        <v>0</v>
      </c>
      <c r="H1938" s="15">
        <v>37.42</v>
      </c>
      <c r="I1938" s="10">
        <f t="shared" si="421"/>
        <v>0</v>
      </c>
      <c r="M1938" s="5">
        <f>SUM(G1938)*I1911</f>
        <v>0</v>
      </c>
    </row>
    <row r="1939" spans="1:13">
      <c r="B1939" s="11" t="s">
        <v>13</v>
      </c>
      <c r="C1939" s="12" t="s">
        <v>17</v>
      </c>
      <c r="D1939" s="28"/>
      <c r="E1939" s="28"/>
      <c r="F1939" s="28"/>
      <c r="G1939" s="34"/>
      <c r="H1939" s="15">
        <v>37.42</v>
      </c>
      <c r="I1939" s="10">
        <f t="shared" si="421"/>
        <v>0</v>
      </c>
      <c r="L1939" s="5">
        <f>SUM(G1939)*I1911</f>
        <v>0</v>
      </c>
    </row>
    <row r="1940" spans="1:13">
      <c r="B1940" s="11" t="s">
        <v>12</v>
      </c>
      <c r="C1940" s="12"/>
      <c r="D1940" s="28"/>
      <c r="E1940" s="28"/>
      <c r="F1940" s="28"/>
      <c r="G1940" s="10"/>
      <c r="H1940" s="15">
        <v>37.42</v>
      </c>
      <c r="I1940" s="10">
        <f t="shared" si="421"/>
        <v>0</v>
      </c>
    </row>
    <row r="1941" spans="1:13">
      <c r="B1941" s="11" t="s">
        <v>11</v>
      </c>
      <c r="C1941" s="12"/>
      <c r="D1941" s="28"/>
      <c r="E1941" s="28"/>
      <c r="F1941" s="28"/>
      <c r="G1941" s="10">
        <v>1</v>
      </c>
      <c r="H1941" s="15">
        <f>SUM(I1913:I1940)*0.01</f>
        <v>2.0396199999999998</v>
      </c>
      <c r="I1941" s="10">
        <f>SUM(G1941*H1941)</f>
        <v>2.0396199999999998</v>
      </c>
    </row>
    <row r="1942" spans="1:13" s="2" customFormat="1">
      <c r="B1942" s="8" t="s">
        <v>10</v>
      </c>
      <c r="D1942" s="27"/>
      <c r="E1942" s="27"/>
      <c r="F1942" s="27"/>
      <c r="G1942" s="6">
        <f>SUM(G1936:G1939)</f>
        <v>0</v>
      </c>
      <c r="H1942" s="14"/>
      <c r="I1942" s="6">
        <f>SUM(I1913:I1941)</f>
        <v>206.00162</v>
      </c>
      <c r="J1942" s="6">
        <f>SUM(I1942)*I1911</f>
        <v>1030.0081</v>
      </c>
      <c r="K1942" s="6">
        <f>SUM(K1936:K1941)</f>
        <v>0</v>
      </c>
      <c r="L1942" s="6">
        <f t="shared" ref="L1942" si="422">SUM(L1936:L1941)</f>
        <v>0</v>
      </c>
      <c r="M1942" s="6">
        <f t="shared" ref="M1942" si="423">SUM(M1936:M1941)</f>
        <v>0</v>
      </c>
    </row>
    <row r="1943" spans="1:13" ht="15.6">
      <c r="A1943" s="3" t="s">
        <v>9</v>
      </c>
      <c r="B1943" s="70" t="str">
        <f>'JMS SHEDULE OF WORKS'!D62</f>
        <v>FF-17 Mirror Female WC</v>
      </c>
      <c r="D1943" s="26" t="str">
        <f>'JMS SHEDULE OF WORKS'!F62</f>
        <v>790mm X 2420mm</v>
      </c>
      <c r="F1943" s="71" t="str">
        <f>'JMS SHEDULE OF WORKS'!J62</f>
        <v>WC-05</v>
      </c>
      <c r="H1943" s="13" t="s">
        <v>22</v>
      </c>
      <c r="I1943" s="24">
        <f>'JMS SHEDULE OF WORKS'!G62</f>
        <v>5</v>
      </c>
    </row>
    <row r="1944" spans="1:13" s="2" customFormat="1">
      <c r="A1944" s="69" t="str">
        <f>'JMS SHEDULE OF WORKS'!A62</f>
        <v>6881/60</v>
      </c>
      <c r="B1944" s="8" t="s">
        <v>3</v>
      </c>
      <c r="C1944" s="2" t="s">
        <v>4</v>
      </c>
      <c r="D1944" s="27" t="s">
        <v>5</v>
      </c>
      <c r="E1944" s="27" t="s">
        <v>5</v>
      </c>
      <c r="F1944" s="27" t="s">
        <v>23</v>
      </c>
      <c r="G1944" s="6" t="s">
        <v>6</v>
      </c>
      <c r="H1944" s="14" t="s">
        <v>7</v>
      </c>
      <c r="I1944" s="6" t="s">
        <v>8</v>
      </c>
      <c r="J1944" s="6"/>
      <c r="K1944" s="6" t="s">
        <v>18</v>
      </c>
      <c r="L1944" s="6" t="s">
        <v>19</v>
      </c>
      <c r="M1944" s="6" t="s">
        <v>20</v>
      </c>
    </row>
    <row r="1945" spans="1:13">
      <c r="A1945" s="30" t="s">
        <v>24</v>
      </c>
      <c r="B1945" s="11"/>
      <c r="C1945" s="12"/>
      <c r="D1945" s="28"/>
      <c r="E1945" s="28"/>
      <c r="F1945" s="28">
        <f t="shared" ref="F1945:F1950" si="424">SUM(D1945*E1945)</f>
        <v>0</v>
      </c>
      <c r="G1945" s="10"/>
      <c r="H1945" s="15"/>
      <c r="I1945" s="10">
        <f t="shared" ref="I1945:I1950" si="425">SUM(F1945*G1945)*H1945</f>
        <v>0</v>
      </c>
    </row>
    <row r="1946" spans="1:13">
      <c r="A1946" s="30" t="s">
        <v>24</v>
      </c>
      <c r="B1946" s="11"/>
      <c r="C1946" s="12"/>
      <c r="D1946" s="28"/>
      <c r="E1946" s="28"/>
      <c r="F1946" s="28">
        <f t="shared" si="424"/>
        <v>0</v>
      </c>
      <c r="G1946" s="10"/>
      <c r="H1946" s="15"/>
      <c r="I1946" s="10">
        <f t="shared" si="425"/>
        <v>0</v>
      </c>
    </row>
    <row r="1947" spans="1:13">
      <c r="A1947" s="30" t="s">
        <v>24</v>
      </c>
      <c r="B1947" s="11"/>
      <c r="C1947" s="12"/>
      <c r="D1947" s="28"/>
      <c r="E1947" s="28"/>
      <c r="F1947" s="28">
        <f t="shared" si="424"/>
        <v>0</v>
      </c>
      <c r="G1947" s="10"/>
      <c r="H1947" s="15"/>
      <c r="I1947" s="10">
        <f t="shared" si="425"/>
        <v>0</v>
      </c>
    </row>
    <row r="1948" spans="1:13">
      <c r="A1948" s="31" t="s">
        <v>25</v>
      </c>
      <c r="B1948" s="11"/>
      <c r="C1948" s="12"/>
      <c r="D1948" s="28"/>
      <c r="E1948" s="28"/>
      <c r="F1948" s="28">
        <f t="shared" si="424"/>
        <v>0</v>
      </c>
      <c r="G1948" s="10"/>
      <c r="H1948" s="15"/>
      <c r="I1948" s="10">
        <f t="shared" si="425"/>
        <v>0</v>
      </c>
    </row>
    <row r="1949" spans="1:13">
      <c r="A1949" s="31" t="s">
        <v>25</v>
      </c>
      <c r="B1949" s="11"/>
      <c r="C1949" s="12"/>
      <c r="D1949" s="28"/>
      <c r="E1949" s="28"/>
      <c r="F1949" s="28">
        <f t="shared" si="424"/>
        <v>0</v>
      </c>
      <c r="G1949" s="10"/>
      <c r="H1949" s="15"/>
      <c r="I1949" s="10">
        <f t="shared" si="425"/>
        <v>0</v>
      </c>
    </row>
    <row r="1950" spans="1:13">
      <c r="A1950" s="31" t="s">
        <v>25</v>
      </c>
      <c r="B1950" s="11"/>
      <c r="C1950" s="12"/>
      <c r="D1950" s="28"/>
      <c r="E1950" s="28"/>
      <c r="F1950" s="28">
        <f t="shared" si="424"/>
        <v>0</v>
      </c>
      <c r="G1950" s="10"/>
      <c r="H1950" s="15"/>
      <c r="I1950" s="10">
        <f t="shared" si="425"/>
        <v>0</v>
      </c>
    </row>
    <row r="1951" spans="1:13">
      <c r="A1951" s="31" t="s">
        <v>39</v>
      </c>
      <c r="B1951" s="11"/>
      <c r="C1951" s="12"/>
      <c r="D1951" s="28"/>
      <c r="E1951" s="28"/>
      <c r="F1951" s="28"/>
      <c r="G1951" s="10"/>
      <c r="H1951" s="15"/>
      <c r="I1951" s="10">
        <f t="shared" ref="I1951:I1953" si="426">SUM(G1951*H1951)</f>
        <v>0</v>
      </c>
    </row>
    <row r="1952" spans="1:13">
      <c r="A1952" s="31" t="s">
        <v>39</v>
      </c>
      <c r="B1952" s="11"/>
      <c r="C1952" s="12"/>
      <c r="D1952" s="28"/>
      <c r="E1952" s="28"/>
      <c r="F1952" s="28"/>
      <c r="G1952" s="10"/>
      <c r="H1952" s="15"/>
      <c r="I1952" s="10">
        <f t="shared" si="426"/>
        <v>0</v>
      </c>
    </row>
    <row r="1953" spans="1:11">
      <c r="A1953" s="31" t="s">
        <v>39</v>
      </c>
      <c r="B1953" s="11"/>
      <c r="C1953" s="12"/>
      <c r="D1953" s="28"/>
      <c r="E1953" s="28"/>
      <c r="F1953" s="28"/>
      <c r="G1953" s="10"/>
      <c r="H1953" s="15"/>
      <c r="I1953" s="10">
        <f t="shared" si="426"/>
        <v>0</v>
      </c>
    </row>
    <row r="1954" spans="1:11">
      <c r="A1954" s="32" t="s">
        <v>28</v>
      </c>
      <c r="B1954" s="11" t="s">
        <v>1261</v>
      </c>
      <c r="C1954" s="12"/>
      <c r="D1954" s="28"/>
      <c r="E1954" s="28"/>
      <c r="F1954" s="28"/>
      <c r="G1954" s="10">
        <v>1</v>
      </c>
      <c r="H1954" s="15">
        <v>185.42</v>
      </c>
      <c r="I1954" s="10">
        <f t="shared" ref="I1954" si="427">SUM(G1954*H1954)</f>
        <v>185.42</v>
      </c>
      <c r="J1954" s="5" t="s">
        <v>1235</v>
      </c>
    </row>
    <row r="1955" spans="1:11">
      <c r="A1955" s="32" t="s">
        <v>28</v>
      </c>
      <c r="B1955" s="11"/>
      <c r="C1955" s="12"/>
      <c r="D1955" s="28"/>
      <c r="E1955" s="28"/>
      <c r="F1955" s="28"/>
      <c r="G1955" s="10"/>
      <c r="H1955" s="15"/>
      <c r="I1955" s="10">
        <f t="shared" ref="I1955:I1972" si="428">SUM(G1955*H1955)</f>
        <v>0</v>
      </c>
    </row>
    <row r="1956" spans="1:11">
      <c r="A1956" s="32" t="s">
        <v>28</v>
      </c>
      <c r="B1956" s="11"/>
      <c r="C1956" s="12"/>
      <c r="D1956" s="28"/>
      <c r="E1956" s="28"/>
      <c r="F1956" s="28"/>
      <c r="G1956" s="10"/>
      <c r="H1956" s="15"/>
      <c r="I1956" s="10">
        <f t="shared" si="428"/>
        <v>0</v>
      </c>
    </row>
    <row r="1957" spans="1:11">
      <c r="A1957" t="s">
        <v>26</v>
      </c>
      <c r="B1957" s="11"/>
      <c r="C1957" s="12"/>
      <c r="D1957" s="28"/>
      <c r="E1957" s="28"/>
      <c r="F1957" s="28"/>
      <c r="G1957" s="33">
        <v>0.1</v>
      </c>
      <c r="H1957" s="15">
        <f>SUM(I1954:I1956)</f>
        <v>185.42</v>
      </c>
      <c r="I1957" s="10">
        <f t="shared" si="428"/>
        <v>18.541999999999998</v>
      </c>
    </row>
    <row r="1958" spans="1:11">
      <c r="B1958" s="11" t="s">
        <v>27</v>
      </c>
      <c r="C1958" s="12"/>
      <c r="D1958" s="28"/>
      <c r="E1958" s="28"/>
      <c r="F1958" s="28"/>
      <c r="G1958" s="10"/>
      <c r="H1958" s="15"/>
      <c r="I1958" s="10">
        <f t="shared" si="428"/>
        <v>0</v>
      </c>
    </row>
    <row r="1959" spans="1:11">
      <c r="B1959" s="11" t="s">
        <v>13</v>
      </c>
      <c r="C1959" s="12" t="s">
        <v>14</v>
      </c>
      <c r="D1959" s="28" t="s">
        <v>29</v>
      </c>
      <c r="E1959" s="28"/>
      <c r="F1959" s="28">
        <f>SUM(G1945:G1947)</f>
        <v>0</v>
      </c>
      <c r="G1959" s="34">
        <f>SUM(F1959)/20</f>
        <v>0</v>
      </c>
      <c r="H1959" s="23"/>
      <c r="I1959" s="10">
        <f t="shared" si="428"/>
        <v>0</v>
      </c>
    </row>
    <row r="1960" spans="1:11">
      <c r="B1960" s="11" t="s">
        <v>13</v>
      </c>
      <c r="C1960" s="12" t="s">
        <v>14</v>
      </c>
      <c r="D1960" s="28" t="s">
        <v>30</v>
      </c>
      <c r="E1960" s="28"/>
      <c r="F1960" s="28">
        <f>SUM(G1948:G1950)</f>
        <v>0</v>
      </c>
      <c r="G1960" s="34">
        <f>SUM(F1960)/10</f>
        <v>0</v>
      </c>
      <c r="H1960" s="23"/>
      <c r="I1960" s="10">
        <f t="shared" si="428"/>
        <v>0</v>
      </c>
    </row>
    <row r="1961" spans="1:11">
      <c r="B1961" s="11" t="s">
        <v>13</v>
      </c>
      <c r="C1961" s="12" t="s">
        <v>14</v>
      </c>
      <c r="D1961" s="28" t="s">
        <v>60</v>
      </c>
      <c r="E1961" s="28"/>
      <c r="F1961" s="72"/>
      <c r="G1961" s="34">
        <f>SUM(F1961)*0.25</f>
        <v>0</v>
      </c>
      <c r="H1961" s="23"/>
      <c r="I1961" s="10">
        <f t="shared" si="428"/>
        <v>0</v>
      </c>
    </row>
    <row r="1962" spans="1:11">
      <c r="B1962" s="11" t="s">
        <v>13</v>
      </c>
      <c r="C1962" s="12" t="s">
        <v>14</v>
      </c>
      <c r="D1962" s="28"/>
      <c r="E1962" s="28"/>
      <c r="F1962" s="28"/>
      <c r="G1962" s="34"/>
      <c r="H1962" s="23"/>
      <c r="I1962" s="10">
        <f t="shared" si="428"/>
        <v>0</v>
      </c>
    </row>
    <row r="1963" spans="1:11">
      <c r="B1963" s="11" t="s">
        <v>13</v>
      </c>
      <c r="C1963" s="12" t="s">
        <v>15</v>
      </c>
      <c r="D1963" s="28"/>
      <c r="E1963" s="28"/>
      <c r="F1963" s="28"/>
      <c r="G1963" s="34"/>
      <c r="H1963" s="23"/>
      <c r="I1963" s="10">
        <f t="shared" si="428"/>
        <v>0</v>
      </c>
    </row>
    <row r="1964" spans="1:11">
      <c r="B1964" s="11" t="s">
        <v>13</v>
      </c>
      <c r="C1964" s="12" t="s">
        <v>15</v>
      </c>
      <c r="D1964" s="28"/>
      <c r="E1964" s="28"/>
      <c r="F1964" s="28"/>
      <c r="G1964" s="34"/>
      <c r="H1964" s="23"/>
      <c r="I1964" s="10">
        <f t="shared" si="428"/>
        <v>0</v>
      </c>
    </row>
    <row r="1965" spans="1:11">
      <c r="B1965" s="11" t="s">
        <v>13</v>
      </c>
      <c r="C1965" s="12" t="s">
        <v>15</v>
      </c>
      <c r="D1965" s="28"/>
      <c r="E1965" s="28"/>
      <c r="F1965" s="28"/>
      <c r="G1965" s="34"/>
      <c r="H1965" s="23"/>
      <c r="I1965" s="10">
        <f t="shared" si="428"/>
        <v>0</v>
      </c>
    </row>
    <row r="1966" spans="1:11">
      <c r="B1966" s="11" t="s">
        <v>13</v>
      </c>
      <c r="C1966" s="12" t="s">
        <v>16</v>
      </c>
      <c r="D1966" s="28"/>
      <c r="E1966" s="28"/>
      <c r="F1966" s="28"/>
      <c r="G1966" s="34"/>
      <c r="H1966" s="23"/>
      <c r="I1966" s="10">
        <f t="shared" si="428"/>
        <v>0</v>
      </c>
    </row>
    <row r="1967" spans="1:11">
      <c r="B1967" s="11" t="s">
        <v>13</v>
      </c>
      <c r="C1967" s="12" t="s">
        <v>16</v>
      </c>
      <c r="D1967" s="28"/>
      <c r="E1967" s="28"/>
      <c r="F1967" s="28"/>
      <c r="G1967" s="34"/>
      <c r="H1967" s="23"/>
      <c r="I1967" s="10">
        <f t="shared" si="428"/>
        <v>0</v>
      </c>
    </row>
    <row r="1968" spans="1:11">
      <c r="B1968" s="11" t="s">
        <v>21</v>
      </c>
      <c r="C1968" s="12" t="s">
        <v>14</v>
      </c>
      <c r="D1968" s="28"/>
      <c r="E1968" s="28"/>
      <c r="F1968" s="28"/>
      <c r="G1968" s="22">
        <f>SUM(G1959:G1962)</f>
        <v>0</v>
      </c>
      <c r="H1968" s="15">
        <v>37.42</v>
      </c>
      <c r="I1968" s="10">
        <f t="shared" si="428"/>
        <v>0</v>
      </c>
      <c r="K1968" s="5">
        <f>SUM(G1968)*I1943</f>
        <v>0</v>
      </c>
    </row>
    <row r="1969" spans="1:13">
      <c r="B1969" s="11" t="s">
        <v>21</v>
      </c>
      <c r="C1969" s="12" t="s">
        <v>15</v>
      </c>
      <c r="D1969" s="28"/>
      <c r="E1969" s="28"/>
      <c r="F1969" s="28"/>
      <c r="G1969" s="22">
        <f>SUM(G1963:G1965)</f>
        <v>0</v>
      </c>
      <c r="H1969" s="15">
        <v>37.42</v>
      </c>
      <c r="I1969" s="10">
        <f t="shared" si="428"/>
        <v>0</v>
      </c>
      <c r="L1969" s="5">
        <f>SUM(G1969)*I1943</f>
        <v>0</v>
      </c>
    </row>
    <row r="1970" spans="1:13">
      <c r="B1970" s="11" t="s">
        <v>21</v>
      </c>
      <c r="C1970" s="12" t="s">
        <v>16</v>
      </c>
      <c r="D1970" s="28"/>
      <c r="E1970" s="28"/>
      <c r="F1970" s="28"/>
      <c r="G1970" s="22">
        <f>SUM(G1966:G1967)</f>
        <v>0</v>
      </c>
      <c r="H1970" s="15">
        <v>37.42</v>
      </c>
      <c r="I1970" s="10">
        <f t="shared" si="428"/>
        <v>0</v>
      </c>
      <c r="M1970" s="5">
        <f>SUM(G1970)*I1943</f>
        <v>0</v>
      </c>
    </row>
    <row r="1971" spans="1:13">
      <c r="B1971" s="11" t="s">
        <v>13</v>
      </c>
      <c r="C1971" s="12" t="s">
        <v>17</v>
      </c>
      <c r="D1971" s="28"/>
      <c r="E1971" s="28"/>
      <c r="F1971" s="28"/>
      <c r="G1971" s="34"/>
      <c r="H1971" s="15">
        <v>37.42</v>
      </c>
      <c r="I1971" s="10">
        <f t="shared" si="428"/>
        <v>0</v>
      </c>
      <c r="L1971" s="5">
        <f>SUM(G1971)*I1943</f>
        <v>0</v>
      </c>
    </row>
    <row r="1972" spans="1:13">
      <c r="B1972" s="11" t="s">
        <v>12</v>
      </c>
      <c r="C1972" s="12"/>
      <c r="D1972" s="28"/>
      <c r="E1972" s="28"/>
      <c r="F1972" s="28"/>
      <c r="G1972" s="10"/>
      <c r="H1972" s="15">
        <v>37.42</v>
      </c>
      <c r="I1972" s="10">
        <f t="shared" si="428"/>
        <v>0</v>
      </c>
    </row>
    <row r="1973" spans="1:13">
      <c r="B1973" s="11" t="s">
        <v>11</v>
      </c>
      <c r="C1973" s="12"/>
      <c r="D1973" s="28"/>
      <c r="E1973" s="28"/>
      <c r="F1973" s="28"/>
      <c r="G1973" s="10">
        <v>1</v>
      </c>
      <c r="H1973" s="15">
        <f>SUM(I1945:I1972)*0.01</f>
        <v>2.0396199999999998</v>
      </c>
      <c r="I1973" s="10">
        <f>SUM(G1973*H1973)</f>
        <v>2.0396199999999998</v>
      </c>
    </row>
    <row r="1974" spans="1:13" s="2" customFormat="1">
      <c r="B1974" s="8" t="s">
        <v>10</v>
      </c>
      <c r="D1974" s="27"/>
      <c r="E1974" s="27"/>
      <c r="F1974" s="27"/>
      <c r="G1974" s="6">
        <f>SUM(G1968:G1971)</f>
        <v>0</v>
      </c>
      <c r="H1974" s="14"/>
      <c r="I1974" s="6">
        <f>SUM(I1945:I1973)</f>
        <v>206.00162</v>
      </c>
      <c r="J1974" s="6">
        <f>SUM(I1974)*I1943</f>
        <v>1030.0081</v>
      </c>
      <c r="K1974" s="6">
        <f>SUM(K1968:K1973)</f>
        <v>0</v>
      </c>
      <c r="L1974" s="6">
        <f t="shared" ref="L1974" si="429">SUM(L1968:L1973)</f>
        <v>0</v>
      </c>
      <c r="M1974" s="6">
        <f t="shared" ref="M1974" si="430">SUM(M1968:M1973)</f>
        <v>0</v>
      </c>
    </row>
    <row r="1975" spans="1:13" ht="15.6">
      <c r="A1975" s="3" t="s">
        <v>9</v>
      </c>
      <c r="B1975" s="70" t="str">
        <f>'JMS SHEDULE OF WORKS'!D63</f>
        <v>FF-31 Mirror Male changing</v>
      </c>
      <c r="D1975" s="26" t="str">
        <f>'JMS SHEDULE OF WORKS'!F63</f>
        <v>2600mm X 2250mm</v>
      </c>
      <c r="F1975" s="71" t="str">
        <f>'JMS SHEDULE OF WORKS'!J63</f>
        <v>EOT-03</v>
      </c>
      <c r="H1975" s="13" t="s">
        <v>22</v>
      </c>
      <c r="I1975" s="24">
        <f>'JMS SHEDULE OF WORKS'!G63</f>
        <v>1</v>
      </c>
    </row>
    <row r="1976" spans="1:13" s="2" customFormat="1">
      <c r="A1976" s="69" t="str">
        <f>'JMS SHEDULE OF WORKS'!A63</f>
        <v>6881/61</v>
      </c>
      <c r="B1976" s="8" t="s">
        <v>3</v>
      </c>
      <c r="C1976" s="2" t="s">
        <v>4</v>
      </c>
      <c r="D1976" s="27" t="s">
        <v>5</v>
      </c>
      <c r="E1976" s="27" t="s">
        <v>5</v>
      </c>
      <c r="F1976" s="27" t="s">
        <v>23</v>
      </c>
      <c r="G1976" s="6" t="s">
        <v>6</v>
      </c>
      <c r="H1976" s="14" t="s">
        <v>7</v>
      </c>
      <c r="I1976" s="6" t="s">
        <v>8</v>
      </c>
      <c r="J1976" s="6"/>
      <c r="K1976" s="6" t="s">
        <v>18</v>
      </c>
      <c r="L1976" s="6" t="s">
        <v>19</v>
      </c>
      <c r="M1976" s="6" t="s">
        <v>20</v>
      </c>
    </row>
    <row r="1977" spans="1:13">
      <c r="A1977" s="30" t="s">
        <v>24</v>
      </c>
      <c r="B1977" s="11"/>
      <c r="C1977" s="12"/>
      <c r="D1977" s="28"/>
      <c r="E1977" s="28"/>
      <c r="F1977" s="28">
        <f t="shared" ref="F1977:F1982" si="431">SUM(D1977*E1977)</f>
        <v>0</v>
      </c>
      <c r="G1977" s="10"/>
      <c r="H1977" s="15"/>
      <c r="I1977" s="10">
        <f t="shared" ref="I1977:I1982" si="432">SUM(F1977*G1977)*H1977</f>
        <v>0</v>
      </c>
    </row>
    <row r="1978" spans="1:13">
      <c r="A1978" s="30" t="s">
        <v>24</v>
      </c>
      <c r="B1978" s="11"/>
      <c r="C1978" s="12"/>
      <c r="D1978" s="28"/>
      <c r="E1978" s="28"/>
      <c r="F1978" s="28">
        <f t="shared" si="431"/>
        <v>0</v>
      </c>
      <c r="G1978" s="10"/>
      <c r="H1978" s="15"/>
      <c r="I1978" s="10">
        <f t="shared" si="432"/>
        <v>0</v>
      </c>
    </row>
    <row r="1979" spans="1:13">
      <c r="A1979" s="30" t="s">
        <v>24</v>
      </c>
      <c r="B1979" s="11"/>
      <c r="C1979" s="12"/>
      <c r="D1979" s="28"/>
      <c r="E1979" s="28"/>
      <c r="F1979" s="28">
        <f t="shared" si="431"/>
        <v>0</v>
      </c>
      <c r="G1979" s="10"/>
      <c r="H1979" s="15"/>
      <c r="I1979" s="10">
        <f t="shared" si="432"/>
        <v>0</v>
      </c>
    </row>
    <row r="1980" spans="1:13">
      <c r="A1980" s="31" t="s">
        <v>25</v>
      </c>
      <c r="B1980" s="11"/>
      <c r="C1980" s="12"/>
      <c r="D1980" s="28"/>
      <c r="E1980" s="28"/>
      <c r="F1980" s="28">
        <f t="shared" si="431"/>
        <v>0</v>
      </c>
      <c r="G1980" s="10"/>
      <c r="H1980" s="15"/>
      <c r="I1980" s="10">
        <f t="shared" si="432"/>
        <v>0</v>
      </c>
    </row>
    <row r="1981" spans="1:13">
      <c r="A1981" s="31" t="s">
        <v>25</v>
      </c>
      <c r="B1981" s="11"/>
      <c r="C1981" s="12"/>
      <c r="D1981" s="28"/>
      <c r="E1981" s="28"/>
      <c r="F1981" s="28">
        <f t="shared" si="431"/>
        <v>0</v>
      </c>
      <c r="G1981" s="10"/>
      <c r="H1981" s="15"/>
      <c r="I1981" s="10">
        <f t="shared" si="432"/>
        <v>0</v>
      </c>
    </row>
    <row r="1982" spans="1:13">
      <c r="A1982" s="31" t="s">
        <v>25</v>
      </c>
      <c r="B1982" s="11"/>
      <c r="C1982" s="12"/>
      <c r="D1982" s="28"/>
      <c r="E1982" s="28"/>
      <c r="F1982" s="28">
        <f t="shared" si="431"/>
        <v>0</v>
      </c>
      <c r="G1982" s="10"/>
      <c r="H1982" s="15"/>
      <c r="I1982" s="10">
        <f t="shared" si="432"/>
        <v>0</v>
      </c>
    </row>
    <row r="1983" spans="1:13">
      <c r="A1983" s="31" t="s">
        <v>39</v>
      </c>
      <c r="B1983" s="11"/>
      <c r="C1983" s="12"/>
      <c r="D1983" s="28"/>
      <c r="E1983" s="28"/>
      <c r="F1983" s="28"/>
      <c r="G1983" s="10"/>
      <c r="H1983" s="15"/>
      <c r="I1983" s="10">
        <f t="shared" ref="I1983:I1985" si="433">SUM(G1983*H1983)</f>
        <v>0</v>
      </c>
    </row>
    <row r="1984" spans="1:13">
      <c r="A1984" s="31" t="s">
        <v>39</v>
      </c>
      <c r="B1984" s="11"/>
      <c r="C1984" s="12"/>
      <c r="D1984" s="28"/>
      <c r="E1984" s="28"/>
      <c r="F1984" s="28"/>
      <c r="G1984" s="10"/>
      <c r="H1984" s="15"/>
      <c r="I1984" s="10">
        <f t="shared" si="433"/>
        <v>0</v>
      </c>
    </row>
    <row r="1985" spans="1:11">
      <c r="A1985" s="31" t="s">
        <v>39</v>
      </c>
      <c r="B1985" s="11"/>
      <c r="C1985" s="12"/>
      <c r="D1985" s="28"/>
      <c r="E1985" s="28"/>
      <c r="F1985" s="28"/>
      <c r="G1985" s="10"/>
      <c r="H1985" s="15"/>
      <c r="I1985" s="10">
        <f t="shared" si="433"/>
        <v>0</v>
      </c>
    </row>
    <row r="1986" spans="1:11">
      <c r="A1986" s="32" t="s">
        <v>28</v>
      </c>
      <c r="B1986" s="11" t="s">
        <v>1261</v>
      </c>
      <c r="C1986" s="12"/>
      <c r="D1986" s="28"/>
      <c r="E1986" s="28"/>
      <c r="F1986" s="28"/>
      <c r="G1986" s="10">
        <v>1</v>
      </c>
      <c r="H1986" s="15">
        <v>641.87</v>
      </c>
      <c r="I1986" s="10">
        <f t="shared" ref="I1986" si="434">SUM(G1986*H1986)</f>
        <v>641.87</v>
      </c>
      <c r="J1986" s="5" t="s">
        <v>1235</v>
      </c>
    </row>
    <row r="1987" spans="1:11">
      <c r="A1987" s="32" t="s">
        <v>28</v>
      </c>
      <c r="B1987" s="11"/>
      <c r="C1987" s="12"/>
      <c r="D1987" s="28"/>
      <c r="E1987" s="28"/>
      <c r="F1987" s="28"/>
      <c r="G1987" s="10"/>
      <c r="H1987" s="15"/>
      <c r="I1987" s="10">
        <f t="shared" ref="I1987:I2004" si="435">SUM(G1987*H1987)</f>
        <v>0</v>
      </c>
    </row>
    <row r="1988" spans="1:11">
      <c r="A1988" s="32" t="s">
        <v>28</v>
      </c>
      <c r="B1988" s="11"/>
      <c r="C1988" s="12"/>
      <c r="D1988" s="28"/>
      <c r="E1988" s="28"/>
      <c r="F1988" s="28"/>
      <c r="G1988" s="10"/>
      <c r="H1988" s="15"/>
      <c r="I1988" s="10">
        <f t="shared" si="435"/>
        <v>0</v>
      </c>
    </row>
    <row r="1989" spans="1:11">
      <c r="A1989" t="s">
        <v>26</v>
      </c>
      <c r="B1989" s="11"/>
      <c r="C1989" s="12"/>
      <c r="D1989" s="28"/>
      <c r="E1989" s="28"/>
      <c r="F1989" s="28"/>
      <c r="G1989" s="33">
        <v>0.1</v>
      </c>
      <c r="H1989" s="15">
        <f>SUM(I1986:I1988)</f>
        <v>641.87</v>
      </c>
      <c r="I1989" s="10">
        <f t="shared" si="435"/>
        <v>64.186999999999998</v>
      </c>
    </row>
    <row r="1990" spans="1:11">
      <c r="B1990" s="11" t="s">
        <v>27</v>
      </c>
      <c r="C1990" s="12"/>
      <c r="D1990" s="28"/>
      <c r="E1990" s="28"/>
      <c r="F1990" s="28"/>
      <c r="G1990" s="10"/>
      <c r="H1990" s="15"/>
      <c r="I1990" s="10">
        <f t="shared" si="435"/>
        <v>0</v>
      </c>
    </row>
    <row r="1991" spans="1:11">
      <c r="B1991" s="11" t="s">
        <v>13</v>
      </c>
      <c r="C1991" s="12" t="s">
        <v>14</v>
      </c>
      <c r="D1991" s="28" t="s">
        <v>29</v>
      </c>
      <c r="E1991" s="28"/>
      <c r="F1991" s="28">
        <f>SUM(G1977:G1979)</f>
        <v>0</v>
      </c>
      <c r="G1991" s="34">
        <f>SUM(F1991)/20</f>
        <v>0</v>
      </c>
      <c r="H1991" s="23"/>
      <c r="I1991" s="10">
        <f t="shared" si="435"/>
        <v>0</v>
      </c>
    </row>
    <row r="1992" spans="1:11">
      <c r="B1992" s="11" t="s">
        <v>13</v>
      </c>
      <c r="C1992" s="12" t="s">
        <v>14</v>
      </c>
      <c r="D1992" s="28" t="s">
        <v>30</v>
      </c>
      <c r="E1992" s="28"/>
      <c r="F1992" s="28">
        <f>SUM(G1980:G1982)</f>
        <v>0</v>
      </c>
      <c r="G1992" s="34">
        <f>SUM(F1992)/10</f>
        <v>0</v>
      </c>
      <c r="H1992" s="23"/>
      <c r="I1992" s="10">
        <f t="shared" si="435"/>
        <v>0</v>
      </c>
    </row>
    <row r="1993" spans="1:11">
      <c r="B1993" s="11" t="s">
        <v>13</v>
      </c>
      <c r="C1993" s="12" t="s">
        <v>14</v>
      </c>
      <c r="D1993" s="28" t="s">
        <v>60</v>
      </c>
      <c r="E1993" s="28"/>
      <c r="F1993" s="72"/>
      <c r="G1993" s="34">
        <f>SUM(F1993)*0.25</f>
        <v>0</v>
      </c>
      <c r="H1993" s="23"/>
      <c r="I1993" s="10">
        <f t="shared" si="435"/>
        <v>0</v>
      </c>
    </row>
    <row r="1994" spans="1:11">
      <c r="B1994" s="11" t="s">
        <v>13</v>
      </c>
      <c r="C1994" s="12" t="s">
        <v>14</v>
      </c>
      <c r="D1994" s="28"/>
      <c r="E1994" s="28"/>
      <c r="F1994" s="28"/>
      <c r="G1994" s="34"/>
      <c r="H1994" s="23"/>
      <c r="I1994" s="10">
        <f t="shared" si="435"/>
        <v>0</v>
      </c>
    </row>
    <row r="1995" spans="1:11">
      <c r="B1995" s="11" t="s">
        <v>13</v>
      </c>
      <c r="C1995" s="12" t="s">
        <v>15</v>
      </c>
      <c r="D1995" s="28"/>
      <c r="E1995" s="28"/>
      <c r="F1995" s="28"/>
      <c r="G1995" s="34"/>
      <c r="H1995" s="23"/>
      <c r="I1995" s="10">
        <f t="shared" si="435"/>
        <v>0</v>
      </c>
    </row>
    <row r="1996" spans="1:11">
      <c r="B1996" s="11" t="s">
        <v>13</v>
      </c>
      <c r="C1996" s="12" t="s">
        <v>15</v>
      </c>
      <c r="D1996" s="28"/>
      <c r="E1996" s="28"/>
      <c r="F1996" s="28"/>
      <c r="G1996" s="34"/>
      <c r="H1996" s="23"/>
      <c r="I1996" s="10">
        <f t="shared" si="435"/>
        <v>0</v>
      </c>
    </row>
    <row r="1997" spans="1:11">
      <c r="B1997" s="11" t="s">
        <v>13</v>
      </c>
      <c r="C1997" s="12" t="s">
        <v>15</v>
      </c>
      <c r="D1997" s="28"/>
      <c r="E1997" s="28"/>
      <c r="F1997" s="28"/>
      <c r="G1997" s="34"/>
      <c r="H1997" s="23"/>
      <c r="I1997" s="10">
        <f t="shared" si="435"/>
        <v>0</v>
      </c>
    </row>
    <row r="1998" spans="1:11">
      <c r="B1998" s="11" t="s">
        <v>13</v>
      </c>
      <c r="C1998" s="12" t="s">
        <v>16</v>
      </c>
      <c r="D1998" s="28"/>
      <c r="E1998" s="28"/>
      <c r="F1998" s="28"/>
      <c r="G1998" s="34"/>
      <c r="H1998" s="23"/>
      <c r="I1998" s="10">
        <f t="shared" si="435"/>
        <v>0</v>
      </c>
    </row>
    <row r="1999" spans="1:11">
      <c r="B1999" s="11" t="s">
        <v>13</v>
      </c>
      <c r="C1999" s="12" t="s">
        <v>16</v>
      </c>
      <c r="D1999" s="28"/>
      <c r="E1999" s="28"/>
      <c r="F1999" s="28"/>
      <c r="G1999" s="34"/>
      <c r="H1999" s="23"/>
      <c r="I1999" s="10">
        <f t="shared" si="435"/>
        <v>0</v>
      </c>
    </row>
    <row r="2000" spans="1:11">
      <c r="B2000" s="11" t="s">
        <v>21</v>
      </c>
      <c r="C2000" s="12" t="s">
        <v>14</v>
      </c>
      <c r="D2000" s="28"/>
      <c r="E2000" s="28"/>
      <c r="F2000" s="28"/>
      <c r="G2000" s="22">
        <f>SUM(G1991:G1994)</f>
        <v>0</v>
      </c>
      <c r="H2000" s="15">
        <v>37.42</v>
      </c>
      <c r="I2000" s="10">
        <f t="shared" si="435"/>
        <v>0</v>
      </c>
      <c r="K2000" s="5">
        <f>SUM(G2000)*I1975</f>
        <v>0</v>
      </c>
    </row>
    <row r="2001" spans="1:13">
      <c r="B2001" s="11" t="s">
        <v>21</v>
      </c>
      <c r="C2001" s="12" t="s">
        <v>15</v>
      </c>
      <c r="D2001" s="28"/>
      <c r="E2001" s="28"/>
      <c r="F2001" s="28"/>
      <c r="G2001" s="22">
        <f>SUM(G1995:G1997)</f>
        <v>0</v>
      </c>
      <c r="H2001" s="15">
        <v>37.42</v>
      </c>
      <c r="I2001" s="10">
        <f t="shared" si="435"/>
        <v>0</v>
      </c>
      <c r="L2001" s="5">
        <f>SUM(G2001)*I1975</f>
        <v>0</v>
      </c>
    </row>
    <row r="2002" spans="1:13">
      <c r="B2002" s="11" t="s">
        <v>21</v>
      </c>
      <c r="C2002" s="12" t="s">
        <v>16</v>
      </c>
      <c r="D2002" s="28"/>
      <c r="E2002" s="28"/>
      <c r="F2002" s="28"/>
      <c r="G2002" s="22">
        <f>SUM(G1998:G1999)</f>
        <v>0</v>
      </c>
      <c r="H2002" s="15">
        <v>37.42</v>
      </c>
      <c r="I2002" s="10">
        <f t="shared" si="435"/>
        <v>0</v>
      </c>
      <c r="M2002" s="5">
        <f>SUM(G2002)*I1975</f>
        <v>0</v>
      </c>
    </row>
    <row r="2003" spans="1:13">
      <c r="B2003" s="11" t="s">
        <v>13</v>
      </c>
      <c r="C2003" s="12" t="s">
        <v>17</v>
      </c>
      <c r="D2003" s="28"/>
      <c r="E2003" s="28"/>
      <c r="F2003" s="28"/>
      <c r="G2003" s="34"/>
      <c r="H2003" s="15">
        <v>37.42</v>
      </c>
      <c r="I2003" s="10">
        <f t="shared" si="435"/>
        <v>0</v>
      </c>
      <c r="L2003" s="5">
        <f>SUM(G2003)*I1975</f>
        <v>0</v>
      </c>
    </row>
    <row r="2004" spans="1:13">
      <c r="B2004" s="11" t="s">
        <v>12</v>
      </c>
      <c r="C2004" s="12"/>
      <c r="D2004" s="28"/>
      <c r="E2004" s="28"/>
      <c r="F2004" s="28"/>
      <c r="G2004" s="10"/>
      <c r="H2004" s="15">
        <v>37.42</v>
      </c>
      <c r="I2004" s="10">
        <f t="shared" si="435"/>
        <v>0</v>
      </c>
    </row>
    <row r="2005" spans="1:13">
      <c r="B2005" s="11" t="s">
        <v>11</v>
      </c>
      <c r="C2005" s="12"/>
      <c r="D2005" s="28"/>
      <c r="E2005" s="28"/>
      <c r="F2005" s="28"/>
      <c r="G2005" s="10">
        <v>1</v>
      </c>
      <c r="H2005" s="15">
        <f>SUM(I1977:I2004)*0.01</f>
        <v>7.0605700000000002</v>
      </c>
      <c r="I2005" s="10">
        <f>SUM(G2005*H2005)</f>
        <v>7.0605700000000002</v>
      </c>
    </row>
    <row r="2006" spans="1:13" s="2" customFormat="1">
      <c r="B2006" s="8" t="s">
        <v>10</v>
      </c>
      <c r="D2006" s="27"/>
      <c r="E2006" s="27"/>
      <c r="F2006" s="27"/>
      <c r="G2006" s="6">
        <f>SUM(G2000:G2003)</f>
        <v>0</v>
      </c>
      <c r="H2006" s="14"/>
      <c r="I2006" s="6">
        <f>SUM(I1977:I2005)</f>
        <v>713.11757</v>
      </c>
      <c r="J2006" s="6">
        <f>SUM(I2006)*I1975</f>
        <v>713.11757</v>
      </c>
      <c r="K2006" s="6">
        <f>SUM(K2000:K2005)</f>
        <v>0</v>
      </c>
      <c r="L2006" s="6">
        <f t="shared" ref="L2006" si="436">SUM(L2000:L2005)</f>
        <v>0</v>
      </c>
      <c r="M2006" s="6">
        <f t="shared" ref="M2006" si="437">SUM(M2000:M2005)</f>
        <v>0</v>
      </c>
    </row>
    <row r="2007" spans="1:13" ht="15.6">
      <c r="A2007" s="3" t="s">
        <v>9</v>
      </c>
      <c r="B2007" s="70" t="str">
        <f>'JMS SHEDULE OF WORKS'!D64</f>
        <v>WF-01 Wall panel Female changing</v>
      </c>
      <c r="D2007" s="26" t="str">
        <f>'JMS SHEDULE OF WORKS'!F64</f>
        <v>900mm X 2400mm</v>
      </c>
      <c r="F2007" s="71" t="str">
        <f>'JMS SHEDULE OF WORKS'!J64</f>
        <v>EOT-13</v>
      </c>
      <c r="H2007" s="13" t="s">
        <v>22</v>
      </c>
      <c r="I2007" s="24">
        <f>'JMS SHEDULE OF WORKS'!G64</f>
        <v>1</v>
      </c>
    </row>
    <row r="2008" spans="1:13" s="2" customFormat="1">
      <c r="A2008" s="69" t="str">
        <f>'JMS SHEDULE OF WORKS'!A64</f>
        <v>6881/62</v>
      </c>
      <c r="B2008" s="8" t="s">
        <v>3</v>
      </c>
      <c r="C2008" s="2" t="s">
        <v>4</v>
      </c>
      <c r="D2008" s="27" t="s">
        <v>5</v>
      </c>
      <c r="E2008" s="27" t="s">
        <v>5</v>
      </c>
      <c r="F2008" s="27" t="s">
        <v>23</v>
      </c>
      <c r="G2008" s="6" t="s">
        <v>6</v>
      </c>
      <c r="H2008" s="14" t="s">
        <v>7</v>
      </c>
      <c r="I2008" s="6" t="s">
        <v>8</v>
      </c>
      <c r="J2008" s="6"/>
      <c r="K2008" s="6" t="s">
        <v>18</v>
      </c>
      <c r="L2008" s="6" t="s">
        <v>19</v>
      </c>
      <c r="M2008" s="6" t="s">
        <v>20</v>
      </c>
    </row>
    <row r="2009" spans="1:13">
      <c r="A2009" s="30" t="s">
        <v>24</v>
      </c>
      <c r="B2009" s="11"/>
      <c r="C2009" s="12"/>
      <c r="D2009" s="28"/>
      <c r="E2009" s="28"/>
      <c r="F2009" s="28">
        <f t="shared" ref="F2009:F2014" si="438">SUM(D2009*E2009)</f>
        <v>0</v>
      </c>
      <c r="G2009" s="10"/>
      <c r="H2009" s="15"/>
      <c r="I2009" s="10">
        <f t="shared" ref="I2009:I2014" si="439">SUM(F2009*G2009)*H2009</f>
        <v>0</v>
      </c>
    </row>
    <row r="2010" spans="1:13">
      <c r="A2010" s="30" t="s">
        <v>24</v>
      </c>
      <c r="B2010" s="11"/>
      <c r="C2010" s="12"/>
      <c r="D2010" s="28"/>
      <c r="E2010" s="28"/>
      <c r="F2010" s="28">
        <f t="shared" si="438"/>
        <v>0</v>
      </c>
      <c r="G2010" s="10"/>
      <c r="H2010" s="15"/>
      <c r="I2010" s="10">
        <f t="shared" si="439"/>
        <v>0</v>
      </c>
    </row>
    <row r="2011" spans="1:13">
      <c r="A2011" s="30" t="s">
        <v>24</v>
      </c>
      <c r="B2011" s="11"/>
      <c r="C2011" s="12"/>
      <c r="D2011" s="28"/>
      <c r="E2011" s="28"/>
      <c r="F2011" s="28">
        <f t="shared" si="438"/>
        <v>0</v>
      </c>
      <c r="G2011" s="10"/>
      <c r="H2011" s="15"/>
      <c r="I2011" s="10">
        <f t="shared" si="439"/>
        <v>0</v>
      </c>
    </row>
    <row r="2012" spans="1:13">
      <c r="A2012" s="31" t="s">
        <v>25</v>
      </c>
      <c r="B2012" s="11"/>
      <c r="C2012" s="12"/>
      <c r="D2012" s="28"/>
      <c r="E2012" s="28"/>
      <c r="F2012" s="28">
        <f t="shared" si="438"/>
        <v>0</v>
      </c>
      <c r="G2012" s="10"/>
      <c r="H2012" s="15"/>
      <c r="I2012" s="10">
        <f t="shared" si="439"/>
        <v>0</v>
      </c>
    </row>
    <row r="2013" spans="1:13">
      <c r="A2013" s="31" t="s">
        <v>25</v>
      </c>
      <c r="B2013" s="11"/>
      <c r="C2013" s="12"/>
      <c r="D2013" s="28"/>
      <c r="E2013" s="28"/>
      <c r="F2013" s="28">
        <f t="shared" si="438"/>
        <v>0</v>
      </c>
      <c r="G2013" s="10"/>
      <c r="H2013" s="15"/>
      <c r="I2013" s="10">
        <f t="shared" si="439"/>
        <v>0</v>
      </c>
    </row>
    <row r="2014" spans="1:13">
      <c r="A2014" s="31" t="s">
        <v>25</v>
      </c>
      <c r="B2014" s="11"/>
      <c r="C2014" s="12"/>
      <c r="D2014" s="28"/>
      <c r="E2014" s="28"/>
      <c r="F2014" s="28">
        <f t="shared" si="438"/>
        <v>0</v>
      </c>
      <c r="G2014" s="10"/>
      <c r="H2014" s="15"/>
      <c r="I2014" s="10">
        <f t="shared" si="439"/>
        <v>0</v>
      </c>
    </row>
    <row r="2015" spans="1:13">
      <c r="A2015" s="31" t="s">
        <v>39</v>
      </c>
      <c r="B2015" s="11"/>
      <c r="C2015" s="12"/>
      <c r="D2015" s="28"/>
      <c r="E2015" s="28"/>
      <c r="F2015" s="28"/>
      <c r="G2015" s="10"/>
      <c r="H2015" s="15"/>
      <c r="I2015" s="10">
        <f t="shared" ref="I2015:I2017" si="440">SUM(G2015*H2015)</f>
        <v>0</v>
      </c>
    </row>
    <row r="2016" spans="1:13">
      <c r="A2016" s="31" t="s">
        <v>39</v>
      </c>
      <c r="B2016" s="11"/>
      <c r="C2016" s="12"/>
      <c r="D2016" s="28"/>
      <c r="E2016" s="28"/>
      <c r="F2016" s="28"/>
      <c r="G2016" s="10"/>
      <c r="H2016" s="15"/>
      <c r="I2016" s="10">
        <f t="shared" si="440"/>
        <v>0</v>
      </c>
    </row>
    <row r="2017" spans="1:11">
      <c r="A2017" s="31" t="s">
        <v>39</v>
      </c>
      <c r="B2017" s="11"/>
      <c r="C2017" s="12"/>
      <c r="D2017" s="28"/>
      <c r="E2017" s="28"/>
      <c r="F2017" s="28"/>
      <c r="G2017" s="10"/>
      <c r="H2017" s="15"/>
      <c r="I2017" s="10">
        <f t="shared" si="440"/>
        <v>0</v>
      </c>
    </row>
    <row r="2018" spans="1:11">
      <c r="A2018" s="32" t="s">
        <v>28</v>
      </c>
      <c r="B2018" s="11" t="s">
        <v>1264</v>
      </c>
      <c r="C2018" s="12"/>
      <c r="D2018" s="28"/>
      <c r="E2018" s="28"/>
      <c r="F2018" s="28"/>
      <c r="G2018" s="10">
        <v>1</v>
      </c>
      <c r="H2018" s="15">
        <f>SUM(VENEER!U46)</f>
        <v>694.46</v>
      </c>
      <c r="I2018" s="10">
        <f t="shared" ref="I2018:I2036" si="441">SUM(G2018*H2018)</f>
        <v>694.46</v>
      </c>
    </row>
    <row r="2019" spans="1:11">
      <c r="A2019" s="32" t="s">
        <v>28</v>
      </c>
      <c r="B2019" s="11"/>
      <c r="C2019" s="12"/>
      <c r="D2019" s="28"/>
      <c r="E2019" s="28"/>
      <c r="F2019" s="28"/>
      <c r="G2019" s="10"/>
      <c r="H2019" s="15"/>
      <c r="I2019" s="10">
        <f t="shared" si="441"/>
        <v>0</v>
      </c>
    </row>
    <row r="2020" spans="1:11">
      <c r="A2020" s="32" t="s">
        <v>28</v>
      </c>
      <c r="B2020" s="11"/>
      <c r="C2020" s="12"/>
      <c r="D2020" s="28"/>
      <c r="E2020" s="28"/>
      <c r="F2020" s="28"/>
      <c r="G2020" s="10"/>
      <c r="H2020" s="15"/>
      <c r="I2020" s="10">
        <f t="shared" si="441"/>
        <v>0</v>
      </c>
    </row>
    <row r="2021" spans="1:11">
      <c r="A2021" t="s">
        <v>26</v>
      </c>
      <c r="B2021" s="11"/>
      <c r="C2021" s="12"/>
      <c r="D2021" s="28"/>
      <c r="E2021" s="28"/>
      <c r="F2021" s="28"/>
      <c r="G2021" s="33">
        <v>0.1</v>
      </c>
      <c r="H2021" s="15">
        <f>SUM(I2018:I2020)</f>
        <v>694.46</v>
      </c>
      <c r="I2021" s="10">
        <f t="shared" si="441"/>
        <v>69.446000000000012</v>
      </c>
    </row>
    <row r="2022" spans="1:11">
      <c r="B2022" s="11" t="s">
        <v>27</v>
      </c>
      <c r="C2022" s="12"/>
      <c r="D2022" s="28"/>
      <c r="E2022" s="28"/>
      <c r="F2022" s="28"/>
      <c r="G2022" s="10"/>
      <c r="H2022" s="15"/>
      <c r="I2022" s="10">
        <f t="shared" si="441"/>
        <v>0</v>
      </c>
    </row>
    <row r="2023" spans="1:11">
      <c r="B2023" s="11" t="s">
        <v>13</v>
      </c>
      <c r="C2023" s="12" t="s">
        <v>14</v>
      </c>
      <c r="D2023" s="28" t="s">
        <v>29</v>
      </c>
      <c r="E2023" s="28"/>
      <c r="F2023" s="28">
        <f>SUM(G2009:G2011)</f>
        <v>0</v>
      </c>
      <c r="G2023" s="34">
        <f>SUM(F2023)/20</f>
        <v>0</v>
      </c>
      <c r="H2023" s="23"/>
      <c r="I2023" s="10">
        <f t="shared" si="441"/>
        <v>0</v>
      </c>
    </row>
    <row r="2024" spans="1:11">
      <c r="B2024" s="11" t="s">
        <v>13</v>
      </c>
      <c r="C2024" s="12" t="s">
        <v>14</v>
      </c>
      <c r="D2024" s="28" t="s">
        <v>30</v>
      </c>
      <c r="E2024" s="28"/>
      <c r="F2024" s="28">
        <f>SUM(G2012:G2014)</f>
        <v>0</v>
      </c>
      <c r="G2024" s="34">
        <f>SUM(F2024)/10</f>
        <v>0</v>
      </c>
      <c r="H2024" s="23"/>
      <c r="I2024" s="10">
        <f t="shared" si="441"/>
        <v>0</v>
      </c>
    </row>
    <row r="2025" spans="1:11">
      <c r="B2025" s="11" t="s">
        <v>13</v>
      </c>
      <c r="C2025" s="12" t="s">
        <v>14</v>
      </c>
      <c r="D2025" s="28" t="s">
        <v>60</v>
      </c>
      <c r="E2025" s="28"/>
      <c r="F2025" s="72"/>
      <c r="G2025" s="34">
        <f>SUM(F2025)*0.25</f>
        <v>0</v>
      </c>
      <c r="H2025" s="23"/>
      <c r="I2025" s="10">
        <f t="shared" si="441"/>
        <v>0</v>
      </c>
    </row>
    <row r="2026" spans="1:11">
      <c r="B2026" s="11" t="s">
        <v>13</v>
      </c>
      <c r="C2026" s="12" t="s">
        <v>14</v>
      </c>
      <c r="D2026" s="28"/>
      <c r="E2026" s="28"/>
      <c r="F2026" s="28"/>
      <c r="G2026" s="34"/>
      <c r="H2026" s="23"/>
      <c r="I2026" s="10">
        <f t="shared" si="441"/>
        <v>0</v>
      </c>
    </row>
    <row r="2027" spans="1:11">
      <c r="B2027" s="11" t="s">
        <v>13</v>
      </c>
      <c r="C2027" s="12" t="s">
        <v>15</v>
      </c>
      <c r="D2027" s="28"/>
      <c r="E2027" s="28"/>
      <c r="F2027" s="28"/>
      <c r="G2027" s="34"/>
      <c r="H2027" s="23"/>
      <c r="I2027" s="10">
        <f t="shared" si="441"/>
        <v>0</v>
      </c>
    </row>
    <row r="2028" spans="1:11">
      <c r="B2028" s="11" t="s">
        <v>13</v>
      </c>
      <c r="C2028" s="12" t="s">
        <v>15</v>
      </c>
      <c r="D2028" s="28"/>
      <c r="E2028" s="28"/>
      <c r="F2028" s="28"/>
      <c r="G2028" s="34"/>
      <c r="H2028" s="23"/>
      <c r="I2028" s="10">
        <f t="shared" si="441"/>
        <v>0</v>
      </c>
    </row>
    <row r="2029" spans="1:11">
      <c r="B2029" s="11" t="s">
        <v>13</v>
      </c>
      <c r="C2029" s="12" t="s">
        <v>15</v>
      </c>
      <c r="D2029" s="28"/>
      <c r="E2029" s="28"/>
      <c r="F2029" s="28"/>
      <c r="G2029" s="34"/>
      <c r="H2029" s="23"/>
      <c r="I2029" s="10">
        <f t="shared" si="441"/>
        <v>0</v>
      </c>
    </row>
    <row r="2030" spans="1:11">
      <c r="B2030" s="11" t="s">
        <v>13</v>
      </c>
      <c r="C2030" s="12" t="s">
        <v>16</v>
      </c>
      <c r="D2030" s="28"/>
      <c r="E2030" s="28"/>
      <c r="F2030" s="28"/>
      <c r="G2030" s="34"/>
      <c r="H2030" s="23"/>
      <c r="I2030" s="10">
        <f t="shared" si="441"/>
        <v>0</v>
      </c>
    </row>
    <row r="2031" spans="1:11">
      <c r="B2031" s="11" t="s">
        <v>13</v>
      </c>
      <c r="C2031" s="12" t="s">
        <v>16</v>
      </c>
      <c r="D2031" s="28"/>
      <c r="E2031" s="28"/>
      <c r="F2031" s="28"/>
      <c r="G2031" s="34"/>
      <c r="H2031" s="23"/>
      <c r="I2031" s="10">
        <f t="shared" si="441"/>
        <v>0</v>
      </c>
    </row>
    <row r="2032" spans="1:11">
      <c r="B2032" s="11" t="s">
        <v>21</v>
      </c>
      <c r="C2032" s="12" t="s">
        <v>14</v>
      </c>
      <c r="D2032" s="28"/>
      <c r="E2032" s="28"/>
      <c r="F2032" s="28"/>
      <c r="G2032" s="22">
        <f>SUM(G2023:G2026)</f>
        <v>0</v>
      </c>
      <c r="H2032" s="15">
        <v>37.42</v>
      </c>
      <c r="I2032" s="10">
        <f t="shared" si="441"/>
        <v>0</v>
      </c>
      <c r="K2032" s="5">
        <f>SUM(G2032)*I2007</f>
        <v>0</v>
      </c>
    </row>
    <row r="2033" spans="1:13">
      <c r="B2033" s="11" t="s">
        <v>21</v>
      </c>
      <c r="C2033" s="12" t="s">
        <v>15</v>
      </c>
      <c r="D2033" s="28"/>
      <c r="E2033" s="28"/>
      <c r="F2033" s="28"/>
      <c r="G2033" s="22">
        <f>SUM(G2027:G2029)</f>
        <v>0</v>
      </c>
      <c r="H2033" s="15">
        <v>37.42</v>
      </c>
      <c r="I2033" s="10">
        <f t="shared" si="441"/>
        <v>0</v>
      </c>
      <c r="L2033" s="5">
        <f>SUM(G2033)*I2007</f>
        <v>0</v>
      </c>
    </row>
    <row r="2034" spans="1:13">
      <c r="B2034" s="11" t="s">
        <v>21</v>
      </c>
      <c r="C2034" s="12" t="s">
        <v>16</v>
      </c>
      <c r="D2034" s="28"/>
      <c r="E2034" s="28"/>
      <c r="F2034" s="28"/>
      <c r="G2034" s="22">
        <f>SUM(G2030:G2031)</f>
        <v>0</v>
      </c>
      <c r="H2034" s="15">
        <v>37.42</v>
      </c>
      <c r="I2034" s="10">
        <f t="shared" si="441"/>
        <v>0</v>
      </c>
      <c r="M2034" s="5">
        <f>SUM(G2034)*I2007</f>
        <v>0</v>
      </c>
    </row>
    <row r="2035" spans="1:13">
      <c r="B2035" s="11" t="s">
        <v>13</v>
      </c>
      <c r="C2035" s="12" t="s">
        <v>17</v>
      </c>
      <c r="D2035" s="28"/>
      <c r="E2035" s="28"/>
      <c r="F2035" s="28"/>
      <c r="G2035" s="34">
        <v>0.5</v>
      </c>
      <c r="H2035" s="15">
        <v>37.42</v>
      </c>
      <c r="I2035" s="10">
        <f t="shared" si="441"/>
        <v>18.71</v>
      </c>
      <c r="L2035" s="5">
        <f>SUM(G2035)*I2007</f>
        <v>0.5</v>
      </c>
    </row>
    <row r="2036" spans="1:13">
      <c r="B2036" s="11" t="s">
        <v>12</v>
      </c>
      <c r="C2036" s="12"/>
      <c r="D2036" s="28"/>
      <c r="E2036" s="28"/>
      <c r="F2036" s="28"/>
      <c r="G2036" s="10"/>
      <c r="H2036" s="15">
        <v>37.42</v>
      </c>
      <c r="I2036" s="10">
        <f t="shared" si="441"/>
        <v>0</v>
      </c>
    </row>
    <row r="2037" spans="1:13">
      <c r="B2037" s="11" t="s">
        <v>11</v>
      </c>
      <c r="C2037" s="12"/>
      <c r="D2037" s="28"/>
      <c r="E2037" s="28"/>
      <c r="F2037" s="28"/>
      <c r="G2037" s="10">
        <v>1</v>
      </c>
      <c r="H2037" s="15">
        <f>SUM(I2009:I2036)*0.01</f>
        <v>7.8261600000000016</v>
      </c>
      <c r="I2037" s="10">
        <f>SUM(G2037*H2037)</f>
        <v>7.8261600000000016</v>
      </c>
    </row>
    <row r="2038" spans="1:13" s="2" customFormat="1">
      <c r="B2038" s="8" t="s">
        <v>10</v>
      </c>
      <c r="D2038" s="27"/>
      <c r="E2038" s="27"/>
      <c r="F2038" s="27"/>
      <c r="G2038" s="6">
        <f>SUM(G2032:G2035)</f>
        <v>0.5</v>
      </c>
      <c r="H2038" s="14"/>
      <c r="I2038" s="6">
        <f>SUM(I2009:I2037)</f>
        <v>790.44216000000006</v>
      </c>
      <c r="J2038" s="6">
        <f>SUM(I2038)*I2007</f>
        <v>790.44216000000006</v>
      </c>
      <c r="K2038" s="6">
        <f>SUM(K2032:K2037)</f>
        <v>0</v>
      </c>
      <c r="L2038" s="6">
        <f t="shared" ref="L2038" si="442">SUM(L2032:L2037)</f>
        <v>0.5</v>
      </c>
      <c r="M2038" s="6">
        <f t="shared" ref="M2038" si="443">SUM(M2032:M2037)</f>
        <v>0</v>
      </c>
    </row>
    <row r="2039" spans="1:13" ht="15.6">
      <c r="A2039" s="3" t="s">
        <v>9</v>
      </c>
      <c r="B2039" s="70" t="str">
        <f>'JMS SHEDULE OF WORKS'!D65</f>
        <v>FF-21 Towel unit Male changing</v>
      </c>
      <c r="D2039" s="26">
        <f>'JMS SHEDULE OF WORKS'!F65</f>
        <v>0</v>
      </c>
      <c r="F2039" s="71" t="str">
        <f>'JMS SHEDULE OF WORKS'!J65</f>
        <v>EOT-40</v>
      </c>
      <c r="H2039" s="13" t="s">
        <v>22</v>
      </c>
      <c r="I2039" s="24">
        <f>'JMS SHEDULE OF WORKS'!G65</f>
        <v>1</v>
      </c>
    </row>
    <row r="2040" spans="1:13" s="2" customFormat="1">
      <c r="A2040" s="69" t="str">
        <f>'JMS SHEDULE OF WORKS'!A65</f>
        <v>6881/63</v>
      </c>
      <c r="B2040" s="8" t="s">
        <v>3</v>
      </c>
      <c r="C2040" s="2" t="s">
        <v>4</v>
      </c>
      <c r="D2040" s="27" t="s">
        <v>5</v>
      </c>
      <c r="E2040" s="27" t="s">
        <v>5</v>
      </c>
      <c r="F2040" s="27" t="s">
        <v>23</v>
      </c>
      <c r="G2040" s="6" t="s">
        <v>6</v>
      </c>
      <c r="H2040" s="14" t="s">
        <v>7</v>
      </c>
      <c r="I2040" s="6" t="s">
        <v>8</v>
      </c>
      <c r="J2040" s="6"/>
      <c r="K2040" s="6" t="s">
        <v>18</v>
      </c>
      <c r="L2040" s="6" t="s">
        <v>19</v>
      </c>
      <c r="M2040" s="6" t="s">
        <v>20</v>
      </c>
    </row>
    <row r="2041" spans="1:13">
      <c r="A2041" s="30" t="s">
        <v>24</v>
      </c>
      <c r="B2041" s="11" t="s">
        <v>1271</v>
      </c>
      <c r="C2041" s="12" t="s">
        <v>1272</v>
      </c>
      <c r="D2041" s="28">
        <v>0.125</v>
      </c>
      <c r="E2041" s="28">
        <v>0.05</v>
      </c>
      <c r="F2041" s="28">
        <f t="shared" ref="F2041:F2046" si="444">SUM(D2041*E2041)</f>
        <v>6.2500000000000003E-3</v>
      </c>
      <c r="G2041" s="10">
        <v>28.5</v>
      </c>
      <c r="H2041" s="15">
        <v>3350</v>
      </c>
      <c r="I2041" s="10">
        <f t="shared" ref="I2041:I2046" si="445">SUM(F2041*G2041)*H2041</f>
        <v>596.71875</v>
      </c>
    </row>
    <row r="2042" spans="1:13">
      <c r="A2042" s="30" t="s">
        <v>24</v>
      </c>
      <c r="B2042" s="11"/>
      <c r="C2042" s="12"/>
      <c r="D2042" s="28"/>
      <c r="E2042" s="28"/>
      <c r="F2042" s="28">
        <f t="shared" si="444"/>
        <v>0</v>
      </c>
      <c r="G2042" s="10"/>
      <c r="H2042" s="15"/>
      <c r="I2042" s="10">
        <f t="shared" si="445"/>
        <v>0</v>
      </c>
    </row>
    <row r="2043" spans="1:13">
      <c r="A2043" s="30" t="s">
        <v>24</v>
      </c>
      <c r="B2043" s="11"/>
      <c r="C2043" s="12"/>
      <c r="D2043" s="28"/>
      <c r="E2043" s="28"/>
      <c r="F2043" s="28">
        <f t="shared" si="444"/>
        <v>0</v>
      </c>
      <c r="G2043" s="10"/>
      <c r="H2043" s="15"/>
      <c r="I2043" s="10">
        <f t="shared" si="445"/>
        <v>0</v>
      </c>
    </row>
    <row r="2044" spans="1:13">
      <c r="A2044" s="31" t="s">
        <v>25</v>
      </c>
      <c r="B2044" s="11"/>
      <c r="C2044" s="12"/>
      <c r="D2044" s="28"/>
      <c r="E2044" s="28"/>
      <c r="F2044" s="28">
        <f t="shared" si="444"/>
        <v>0</v>
      </c>
      <c r="G2044" s="10"/>
      <c r="H2044" s="15"/>
      <c r="I2044" s="10">
        <f t="shared" si="445"/>
        <v>0</v>
      </c>
    </row>
    <row r="2045" spans="1:13">
      <c r="A2045" s="31" t="s">
        <v>25</v>
      </c>
      <c r="B2045" s="11"/>
      <c r="C2045" s="12"/>
      <c r="D2045" s="28"/>
      <c r="E2045" s="28"/>
      <c r="F2045" s="28">
        <f t="shared" si="444"/>
        <v>0</v>
      </c>
      <c r="G2045" s="10"/>
      <c r="H2045" s="15"/>
      <c r="I2045" s="10">
        <f t="shared" si="445"/>
        <v>0</v>
      </c>
    </row>
    <row r="2046" spans="1:13">
      <c r="A2046" s="31" t="s">
        <v>25</v>
      </c>
      <c r="B2046" s="11"/>
      <c r="C2046" s="12"/>
      <c r="D2046" s="28"/>
      <c r="E2046" s="28"/>
      <c r="F2046" s="28">
        <f t="shared" si="444"/>
        <v>0</v>
      </c>
      <c r="G2046" s="10"/>
      <c r="H2046" s="15"/>
      <c r="I2046" s="10">
        <f t="shared" si="445"/>
        <v>0</v>
      </c>
    </row>
    <row r="2047" spans="1:13">
      <c r="A2047" s="31" t="s">
        <v>39</v>
      </c>
      <c r="B2047" s="11" t="s">
        <v>1266</v>
      </c>
      <c r="C2047" s="12"/>
      <c r="D2047" s="28"/>
      <c r="E2047" s="28"/>
      <c r="F2047" s="28"/>
      <c r="G2047" s="10">
        <v>14</v>
      </c>
      <c r="H2047" s="15">
        <v>5</v>
      </c>
      <c r="I2047" s="10">
        <f t="shared" ref="I2047:I2049" si="446">SUM(G2047*H2047)</f>
        <v>70</v>
      </c>
    </row>
    <row r="2048" spans="1:13">
      <c r="A2048" s="31" t="s">
        <v>39</v>
      </c>
      <c r="B2048" s="11" t="s">
        <v>1269</v>
      </c>
      <c r="C2048" s="12"/>
      <c r="D2048" s="28"/>
      <c r="E2048" s="28"/>
      <c r="F2048" s="28"/>
      <c r="G2048" s="10">
        <v>7</v>
      </c>
      <c r="H2048" s="15">
        <v>15</v>
      </c>
      <c r="I2048" s="10">
        <f t="shared" si="446"/>
        <v>105</v>
      </c>
    </row>
    <row r="2049" spans="1:10">
      <c r="A2049" s="31" t="s">
        <v>39</v>
      </c>
      <c r="B2049" s="11"/>
      <c r="C2049" s="12"/>
      <c r="D2049" s="28"/>
      <c r="E2049" s="28"/>
      <c r="F2049" s="28"/>
      <c r="G2049" s="10"/>
      <c r="H2049" s="15"/>
      <c r="I2049" s="10">
        <f t="shared" si="446"/>
        <v>0</v>
      </c>
    </row>
    <row r="2050" spans="1:10">
      <c r="A2050" s="32" t="s">
        <v>28</v>
      </c>
      <c r="B2050" s="11" t="s">
        <v>1192</v>
      </c>
      <c r="C2050" s="12"/>
      <c r="D2050" s="28"/>
      <c r="E2050" s="28"/>
      <c r="F2050" s="28"/>
      <c r="G2050" s="10">
        <v>1</v>
      </c>
      <c r="H2050" s="15">
        <f>SUM(VENEER!U96)</f>
        <v>6938.09</v>
      </c>
      <c r="I2050" s="10">
        <f t="shared" ref="I2050:I2070" si="447">SUM(G2050*H2050)</f>
        <v>6938.09</v>
      </c>
      <c r="J2050" s="5" t="s">
        <v>1247</v>
      </c>
    </row>
    <row r="2051" spans="1:10">
      <c r="A2051" s="32" t="s">
        <v>28</v>
      </c>
      <c r="B2051" s="11" t="s">
        <v>1267</v>
      </c>
      <c r="C2051" s="12"/>
      <c r="D2051" s="28"/>
      <c r="E2051" s="28"/>
      <c r="F2051" s="28"/>
      <c r="G2051" s="10">
        <v>4</v>
      </c>
      <c r="H2051" s="15">
        <v>165</v>
      </c>
      <c r="I2051" s="10">
        <f t="shared" si="447"/>
        <v>660</v>
      </c>
    </row>
    <row r="2052" spans="1:10">
      <c r="A2052" s="32" t="s">
        <v>28</v>
      </c>
      <c r="B2052" s="11" t="s">
        <v>1268</v>
      </c>
      <c r="C2052" s="12"/>
      <c r="D2052" s="28"/>
      <c r="E2052" s="28"/>
      <c r="F2052" s="28"/>
      <c r="G2052" s="10">
        <v>4</v>
      </c>
      <c r="H2052" s="15">
        <v>250</v>
      </c>
      <c r="I2052" s="10">
        <f t="shared" ref="I2052" si="448">SUM(G2052*H2052)</f>
        <v>1000</v>
      </c>
    </row>
    <row r="2053" spans="1:10">
      <c r="A2053" t="s">
        <v>26</v>
      </c>
      <c r="B2053" s="11"/>
      <c r="C2053" s="12"/>
      <c r="D2053" s="28"/>
      <c r="E2053" s="28"/>
      <c r="F2053" s="28"/>
      <c r="G2053" s="33">
        <v>0.1</v>
      </c>
      <c r="H2053" s="15">
        <f>SUM(I2050:I2052)</f>
        <v>8598.09</v>
      </c>
      <c r="I2053" s="10">
        <f t="shared" si="447"/>
        <v>859.80900000000008</v>
      </c>
    </row>
    <row r="2054" spans="1:10">
      <c r="B2054" s="11" t="s">
        <v>27</v>
      </c>
      <c r="C2054" s="12"/>
      <c r="D2054" s="28"/>
      <c r="E2054" s="28"/>
      <c r="F2054" s="28"/>
      <c r="G2054" s="10">
        <f>SUM(G2041)</f>
        <v>28.5</v>
      </c>
      <c r="H2054" s="15">
        <v>1.25</v>
      </c>
      <c r="I2054" s="10">
        <f t="shared" si="447"/>
        <v>35.625</v>
      </c>
    </row>
    <row r="2055" spans="1:10">
      <c r="B2055" s="11" t="s">
        <v>13</v>
      </c>
      <c r="C2055" s="12" t="s">
        <v>14</v>
      </c>
      <c r="D2055" s="28" t="s">
        <v>29</v>
      </c>
      <c r="E2055" s="28"/>
      <c r="F2055" s="28">
        <f>SUM(G2041:G2043)</f>
        <v>28.5</v>
      </c>
      <c r="G2055" s="34">
        <f>SUM(F2055)/20</f>
        <v>1.425</v>
      </c>
      <c r="H2055" s="23"/>
      <c r="I2055" s="10">
        <f t="shared" si="447"/>
        <v>0</v>
      </c>
    </row>
    <row r="2056" spans="1:10">
      <c r="B2056" s="11" t="s">
        <v>13</v>
      </c>
      <c r="C2056" s="12" t="s">
        <v>14</v>
      </c>
      <c r="D2056" s="28" t="s">
        <v>30</v>
      </c>
      <c r="E2056" s="28"/>
      <c r="F2056" s="28">
        <f>SUM(G2044:G2046)</f>
        <v>0</v>
      </c>
      <c r="G2056" s="34">
        <f>SUM(F2056)/10</f>
        <v>0</v>
      </c>
      <c r="H2056" s="23"/>
      <c r="I2056" s="10">
        <f t="shared" si="447"/>
        <v>0</v>
      </c>
    </row>
    <row r="2057" spans="1:10">
      <c r="B2057" s="11" t="s">
        <v>13</v>
      </c>
      <c r="C2057" s="12" t="s">
        <v>14</v>
      </c>
      <c r="D2057" s="28" t="s">
        <v>60</v>
      </c>
      <c r="E2057" s="28"/>
      <c r="F2057" s="72"/>
      <c r="G2057" s="34">
        <f>SUM(F2057)*0.25</f>
        <v>0</v>
      </c>
      <c r="H2057" s="23"/>
      <c r="I2057" s="10">
        <f t="shared" si="447"/>
        <v>0</v>
      </c>
    </row>
    <row r="2058" spans="1:10">
      <c r="B2058" s="11" t="s">
        <v>13</v>
      </c>
      <c r="C2058" s="12" t="s">
        <v>14</v>
      </c>
      <c r="D2058" s="28" t="s">
        <v>247</v>
      </c>
      <c r="E2058" s="28"/>
      <c r="F2058" s="28"/>
      <c r="G2058" s="34">
        <v>4</v>
      </c>
      <c r="H2058" s="23"/>
      <c r="I2058" s="10">
        <f t="shared" si="447"/>
        <v>0</v>
      </c>
    </row>
    <row r="2059" spans="1:10">
      <c r="B2059" s="11" t="s">
        <v>13</v>
      </c>
      <c r="C2059" s="12" t="s">
        <v>15</v>
      </c>
      <c r="D2059" s="28" t="s">
        <v>1273</v>
      </c>
      <c r="E2059" s="28"/>
      <c r="F2059" s="28">
        <v>8</v>
      </c>
      <c r="G2059" s="34">
        <f>SUM(F2059)*5</f>
        <v>40</v>
      </c>
      <c r="H2059" s="23"/>
      <c r="I2059" s="10">
        <f t="shared" si="447"/>
        <v>0</v>
      </c>
    </row>
    <row r="2060" spans="1:10">
      <c r="B2060" s="11" t="s">
        <v>13</v>
      </c>
      <c r="C2060" s="12" t="s">
        <v>15</v>
      </c>
      <c r="D2060" s="28" t="s">
        <v>1274</v>
      </c>
      <c r="E2060" s="28"/>
      <c r="F2060" s="28">
        <v>4</v>
      </c>
      <c r="G2060" s="34">
        <f>SUM(F2060)*7</f>
        <v>28</v>
      </c>
      <c r="H2060" s="23"/>
      <c r="I2060" s="10">
        <f t="shared" si="447"/>
        <v>0</v>
      </c>
    </row>
    <row r="2061" spans="1:10">
      <c r="B2061" s="11" t="s">
        <v>13</v>
      </c>
      <c r="C2061" s="12" t="s">
        <v>15</v>
      </c>
      <c r="D2061" s="28" t="s">
        <v>1176</v>
      </c>
      <c r="E2061" s="28"/>
      <c r="F2061" s="28">
        <v>1</v>
      </c>
      <c r="G2061" s="34">
        <f>SUM(F2061)*7</f>
        <v>7</v>
      </c>
      <c r="H2061" s="23"/>
      <c r="I2061" s="10">
        <f t="shared" si="447"/>
        <v>0</v>
      </c>
    </row>
    <row r="2062" spans="1:10">
      <c r="B2062" s="11" t="s">
        <v>13</v>
      </c>
      <c r="C2062" s="12" t="s">
        <v>15</v>
      </c>
      <c r="D2062" s="28" t="s">
        <v>1268</v>
      </c>
      <c r="E2062" s="28"/>
      <c r="F2062" s="28">
        <v>1</v>
      </c>
      <c r="G2062" s="34">
        <f>SUM(F2062)*4</f>
        <v>4</v>
      </c>
      <c r="H2062" s="23"/>
      <c r="I2062" s="10">
        <f t="shared" ref="I2062" si="449">SUM(G2062*H2062)</f>
        <v>0</v>
      </c>
    </row>
    <row r="2063" spans="1:10">
      <c r="B2063" s="11" t="s">
        <v>13</v>
      </c>
      <c r="C2063" s="12" t="s">
        <v>15</v>
      </c>
      <c r="D2063" s="28" t="s">
        <v>1189</v>
      </c>
      <c r="E2063" s="28"/>
      <c r="F2063" s="28"/>
      <c r="G2063" s="34">
        <v>6</v>
      </c>
      <c r="H2063" s="23"/>
      <c r="I2063" s="10">
        <f t="shared" si="447"/>
        <v>0</v>
      </c>
    </row>
    <row r="2064" spans="1:10">
      <c r="B2064" s="11" t="s">
        <v>13</v>
      </c>
      <c r="C2064" s="12" t="s">
        <v>16</v>
      </c>
      <c r="D2064" s="28"/>
      <c r="E2064" s="28"/>
      <c r="F2064" s="28"/>
      <c r="G2064" s="34">
        <v>4</v>
      </c>
      <c r="H2064" s="23"/>
      <c r="I2064" s="10">
        <f t="shared" si="447"/>
        <v>0</v>
      </c>
    </row>
    <row r="2065" spans="1:13">
      <c r="B2065" s="11" t="s">
        <v>13</v>
      </c>
      <c r="C2065" s="12" t="s">
        <v>16</v>
      </c>
      <c r="D2065" s="28"/>
      <c r="E2065" s="28"/>
      <c r="F2065" s="28"/>
      <c r="G2065" s="34"/>
      <c r="H2065" s="23"/>
      <c r="I2065" s="10">
        <f t="shared" si="447"/>
        <v>0</v>
      </c>
    </row>
    <row r="2066" spans="1:13">
      <c r="B2066" s="11" t="s">
        <v>21</v>
      </c>
      <c r="C2066" s="12" t="s">
        <v>14</v>
      </c>
      <c r="D2066" s="28"/>
      <c r="E2066" s="28"/>
      <c r="F2066" s="28"/>
      <c r="G2066" s="22">
        <f>SUM(G2055:G2058)</f>
        <v>5.4249999999999998</v>
      </c>
      <c r="H2066" s="15">
        <v>37.42</v>
      </c>
      <c r="I2066" s="10">
        <f t="shared" si="447"/>
        <v>203.0035</v>
      </c>
      <c r="K2066" s="5">
        <f>SUM(G2066)*I2039</f>
        <v>5.4249999999999998</v>
      </c>
    </row>
    <row r="2067" spans="1:13">
      <c r="B2067" s="11" t="s">
        <v>21</v>
      </c>
      <c r="C2067" s="12" t="s">
        <v>15</v>
      </c>
      <c r="D2067" s="28"/>
      <c r="E2067" s="28"/>
      <c r="F2067" s="28"/>
      <c r="G2067" s="22">
        <f>SUM(G2059:G2063)</f>
        <v>85</v>
      </c>
      <c r="H2067" s="15">
        <v>37.42</v>
      </c>
      <c r="I2067" s="10">
        <f t="shared" si="447"/>
        <v>3180.7000000000003</v>
      </c>
      <c r="L2067" s="5">
        <f>SUM(G2067)*I2039</f>
        <v>85</v>
      </c>
    </row>
    <row r="2068" spans="1:13">
      <c r="B2068" s="11" t="s">
        <v>21</v>
      </c>
      <c r="C2068" s="12" t="s">
        <v>16</v>
      </c>
      <c r="D2068" s="28"/>
      <c r="E2068" s="28"/>
      <c r="F2068" s="28"/>
      <c r="G2068" s="22">
        <f>SUM(G2064:G2065)</f>
        <v>4</v>
      </c>
      <c r="H2068" s="15">
        <v>37.42</v>
      </c>
      <c r="I2068" s="10">
        <f t="shared" si="447"/>
        <v>149.68</v>
      </c>
      <c r="M2068" s="5">
        <f>SUM(G2068)*I2039</f>
        <v>4</v>
      </c>
    </row>
    <row r="2069" spans="1:13">
      <c r="B2069" s="11" t="s">
        <v>13</v>
      </c>
      <c r="C2069" s="12" t="s">
        <v>17</v>
      </c>
      <c r="D2069" s="28"/>
      <c r="E2069" s="28"/>
      <c r="F2069" s="28"/>
      <c r="G2069" s="34">
        <v>6</v>
      </c>
      <c r="H2069" s="15">
        <v>37.42</v>
      </c>
      <c r="I2069" s="10">
        <f t="shared" si="447"/>
        <v>224.52</v>
      </c>
      <c r="L2069" s="5">
        <f>SUM(G2069)*I2039</f>
        <v>6</v>
      </c>
    </row>
    <row r="2070" spans="1:13">
      <c r="B2070" s="11" t="s">
        <v>12</v>
      </c>
      <c r="C2070" s="12"/>
      <c r="D2070" s="28"/>
      <c r="E2070" s="28"/>
      <c r="F2070" s="28"/>
      <c r="G2070" s="10"/>
      <c r="H2070" s="15">
        <v>37.42</v>
      </c>
      <c r="I2070" s="10">
        <f t="shared" si="447"/>
        <v>0</v>
      </c>
    </row>
    <row r="2071" spans="1:13">
      <c r="B2071" s="11" t="s">
        <v>11</v>
      </c>
      <c r="C2071" s="12"/>
      <c r="D2071" s="28"/>
      <c r="E2071" s="28"/>
      <c r="F2071" s="28"/>
      <c r="G2071" s="10">
        <v>1</v>
      </c>
      <c r="H2071" s="15">
        <f>SUM(I2041:I2070)*0.01</f>
        <v>140.23146250000002</v>
      </c>
      <c r="I2071" s="10">
        <f>SUM(G2071*H2071)</f>
        <v>140.23146250000002</v>
      </c>
    </row>
    <row r="2072" spans="1:13" s="2" customFormat="1">
      <c r="B2072" s="8" t="s">
        <v>10</v>
      </c>
      <c r="D2072" s="27"/>
      <c r="E2072" s="27"/>
      <c r="F2072" s="27"/>
      <c r="G2072" s="6">
        <f>SUM(G2066:G2069)</f>
        <v>100.425</v>
      </c>
      <c r="H2072" s="14"/>
      <c r="I2072" s="6">
        <f>SUM(I2041:I2071)</f>
        <v>14163.377712500002</v>
      </c>
      <c r="J2072" s="6">
        <f>SUM(I2072)*I2039</f>
        <v>14163.377712500002</v>
      </c>
      <c r="K2072" s="6">
        <f>SUM(K2066:K2071)</f>
        <v>5.4249999999999998</v>
      </c>
      <c r="L2072" s="6">
        <f t="shared" ref="L2072" si="450">SUM(L2066:L2071)</f>
        <v>91</v>
      </c>
      <c r="M2072" s="6">
        <f t="shared" ref="M2072" si="451">SUM(M2066:M2071)</f>
        <v>4</v>
      </c>
    </row>
    <row r="2073" spans="1:13" ht="15.6">
      <c r="A2073" s="3" t="s">
        <v>9</v>
      </c>
      <c r="B2073" s="70" t="str">
        <f>'JMS SHEDULE OF WORKS'!D66</f>
        <v>FF-21 Towel unit Female changing</v>
      </c>
      <c r="D2073" s="26">
        <f>'JMS SHEDULE OF WORKS'!F66</f>
        <v>0</v>
      </c>
      <c r="F2073" s="71" t="str">
        <f>'JMS SHEDULE OF WORKS'!J66</f>
        <v>EOT-40</v>
      </c>
      <c r="H2073" s="13" t="s">
        <v>22</v>
      </c>
      <c r="I2073" s="24">
        <f>'JMS SHEDULE OF WORKS'!G66</f>
        <v>1</v>
      </c>
    </row>
    <row r="2074" spans="1:13" s="2" customFormat="1">
      <c r="A2074" s="69" t="str">
        <f>'JMS SHEDULE OF WORKS'!A66</f>
        <v>6881/64</v>
      </c>
      <c r="B2074" s="8" t="s">
        <v>3</v>
      </c>
      <c r="C2074" s="2" t="s">
        <v>4</v>
      </c>
      <c r="D2074" s="27" t="s">
        <v>5</v>
      </c>
      <c r="E2074" s="27" t="s">
        <v>5</v>
      </c>
      <c r="F2074" s="27" t="s">
        <v>23</v>
      </c>
      <c r="G2074" s="6" t="s">
        <v>6</v>
      </c>
      <c r="H2074" s="14" t="s">
        <v>7</v>
      </c>
      <c r="I2074" s="6" t="s">
        <v>8</v>
      </c>
      <c r="J2074" s="6"/>
      <c r="K2074" s="6" t="s">
        <v>18</v>
      </c>
      <c r="L2074" s="6" t="s">
        <v>19</v>
      </c>
      <c r="M2074" s="6" t="s">
        <v>20</v>
      </c>
    </row>
    <row r="2075" spans="1:13">
      <c r="A2075" s="30" t="s">
        <v>24</v>
      </c>
      <c r="B2075" s="11" t="s">
        <v>1271</v>
      </c>
      <c r="C2075" s="12" t="s">
        <v>1272</v>
      </c>
      <c r="D2075" s="28">
        <v>0.125</v>
      </c>
      <c r="E2075" s="28">
        <v>0.05</v>
      </c>
      <c r="F2075" s="28">
        <f t="shared" ref="F2075" si="452">SUM(D2075*E2075)</f>
        <v>6.2500000000000003E-3</v>
      </c>
      <c r="G2075" s="10">
        <v>22.5</v>
      </c>
      <c r="H2075" s="15">
        <v>3350</v>
      </c>
      <c r="I2075" s="10">
        <f t="shared" ref="I2075" si="453">SUM(F2075*G2075)*H2075</f>
        <v>471.09375</v>
      </c>
    </row>
    <row r="2076" spans="1:13">
      <c r="A2076" s="30" t="s">
        <v>24</v>
      </c>
      <c r="B2076" s="11"/>
      <c r="C2076" s="12"/>
      <c r="D2076" s="28"/>
      <c r="E2076" s="28"/>
      <c r="F2076" s="28">
        <f t="shared" ref="F2076:F2080" si="454">SUM(D2076*E2076)</f>
        <v>0</v>
      </c>
      <c r="G2076" s="10"/>
      <c r="H2076" s="15"/>
      <c r="I2076" s="10">
        <f t="shared" ref="I2076:I2080" si="455">SUM(F2076*G2076)*H2076</f>
        <v>0</v>
      </c>
    </row>
    <row r="2077" spans="1:13">
      <c r="A2077" s="30" t="s">
        <v>24</v>
      </c>
      <c r="B2077" s="11"/>
      <c r="C2077" s="12"/>
      <c r="D2077" s="28"/>
      <c r="E2077" s="28"/>
      <c r="F2077" s="28">
        <f t="shared" si="454"/>
        <v>0</v>
      </c>
      <c r="G2077" s="10"/>
      <c r="H2077" s="15"/>
      <c r="I2077" s="10">
        <f t="shared" si="455"/>
        <v>0</v>
      </c>
    </row>
    <row r="2078" spans="1:13">
      <c r="A2078" s="31" t="s">
        <v>25</v>
      </c>
      <c r="B2078" s="11"/>
      <c r="C2078" s="12"/>
      <c r="D2078" s="28"/>
      <c r="E2078" s="28"/>
      <c r="F2078" s="28">
        <f t="shared" si="454"/>
        <v>0</v>
      </c>
      <c r="G2078" s="10"/>
      <c r="H2078" s="15"/>
      <c r="I2078" s="10">
        <f t="shared" si="455"/>
        <v>0</v>
      </c>
    </row>
    <row r="2079" spans="1:13">
      <c r="A2079" s="31" t="s">
        <v>25</v>
      </c>
      <c r="B2079" s="11"/>
      <c r="C2079" s="12"/>
      <c r="D2079" s="28"/>
      <c r="E2079" s="28"/>
      <c r="F2079" s="28">
        <f t="shared" si="454"/>
        <v>0</v>
      </c>
      <c r="G2079" s="10"/>
      <c r="H2079" s="15"/>
      <c r="I2079" s="10">
        <f t="shared" si="455"/>
        <v>0</v>
      </c>
    </row>
    <row r="2080" spans="1:13">
      <c r="A2080" s="31" t="s">
        <v>25</v>
      </c>
      <c r="B2080" s="11"/>
      <c r="C2080" s="12"/>
      <c r="D2080" s="28"/>
      <c r="E2080" s="28"/>
      <c r="F2080" s="28">
        <f t="shared" si="454"/>
        <v>0</v>
      </c>
      <c r="G2080" s="10"/>
      <c r="H2080" s="15"/>
      <c r="I2080" s="10">
        <f t="shared" si="455"/>
        <v>0</v>
      </c>
    </row>
    <row r="2081" spans="1:10">
      <c r="A2081" s="31" t="s">
        <v>39</v>
      </c>
      <c r="B2081" s="11" t="s">
        <v>1266</v>
      </c>
      <c r="C2081" s="12"/>
      <c r="D2081" s="28"/>
      <c r="E2081" s="28"/>
      <c r="F2081" s="28"/>
      <c r="G2081" s="10">
        <v>18</v>
      </c>
      <c r="H2081" s="15">
        <v>5</v>
      </c>
      <c r="I2081" s="10">
        <f t="shared" ref="I2081:I2082" si="456">SUM(G2081*H2081)</f>
        <v>90</v>
      </c>
    </row>
    <row r="2082" spans="1:10">
      <c r="A2082" s="31" t="s">
        <v>39</v>
      </c>
      <c r="B2082" s="11" t="s">
        <v>1269</v>
      </c>
      <c r="C2082" s="12"/>
      <c r="D2082" s="28"/>
      <c r="E2082" s="28"/>
      <c r="F2082" s="28"/>
      <c r="G2082" s="10">
        <v>9</v>
      </c>
      <c r="H2082" s="15">
        <v>15</v>
      </c>
      <c r="I2082" s="10">
        <f t="shared" si="456"/>
        <v>135</v>
      </c>
    </row>
    <row r="2083" spans="1:10">
      <c r="A2083" s="31" t="s">
        <v>39</v>
      </c>
      <c r="B2083" s="11"/>
      <c r="C2083" s="12"/>
      <c r="D2083" s="28"/>
      <c r="E2083" s="28"/>
      <c r="F2083" s="28"/>
      <c r="G2083" s="10"/>
      <c r="H2083" s="15"/>
      <c r="I2083" s="10">
        <f t="shared" ref="I2083" si="457">SUM(G2083*H2083)</f>
        <v>0</v>
      </c>
    </row>
    <row r="2084" spans="1:10">
      <c r="A2084" s="32" t="s">
        <v>28</v>
      </c>
      <c r="B2084" s="11" t="s">
        <v>1192</v>
      </c>
      <c r="C2084" s="12"/>
      <c r="D2084" s="28"/>
      <c r="E2084" s="28"/>
      <c r="F2084" s="28"/>
      <c r="G2084" s="10">
        <v>1</v>
      </c>
      <c r="H2084" s="15">
        <f>SUM(VENEER!U71)</f>
        <v>9118.11</v>
      </c>
      <c r="I2084" s="10">
        <f t="shared" ref="I2084:I2086" si="458">SUM(G2084*H2084)</f>
        <v>9118.11</v>
      </c>
      <c r="J2084" s="5" t="s">
        <v>1247</v>
      </c>
    </row>
    <row r="2085" spans="1:10">
      <c r="A2085" s="32" t="s">
        <v>28</v>
      </c>
      <c r="B2085" s="11" t="s">
        <v>1267</v>
      </c>
      <c r="C2085" s="12"/>
      <c r="D2085" s="28"/>
      <c r="E2085" s="28"/>
      <c r="F2085" s="28"/>
      <c r="G2085" s="10">
        <v>6</v>
      </c>
      <c r="H2085" s="15">
        <v>165</v>
      </c>
      <c r="I2085" s="10">
        <f t="shared" si="458"/>
        <v>990</v>
      </c>
    </row>
    <row r="2086" spans="1:10">
      <c r="A2086" s="32" t="s">
        <v>28</v>
      </c>
      <c r="B2086" s="11" t="s">
        <v>1268</v>
      </c>
      <c r="C2086" s="12"/>
      <c r="D2086" s="28"/>
      <c r="E2086" s="28"/>
      <c r="F2086" s="28"/>
      <c r="G2086" s="10">
        <v>6</v>
      </c>
      <c r="H2086" s="15">
        <v>250</v>
      </c>
      <c r="I2086" s="10">
        <f t="shared" si="458"/>
        <v>1500</v>
      </c>
    </row>
    <row r="2087" spans="1:10">
      <c r="A2087" t="s">
        <v>26</v>
      </c>
      <c r="B2087" s="11"/>
      <c r="C2087" s="12"/>
      <c r="D2087" s="28"/>
      <c r="E2087" s="28"/>
      <c r="F2087" s="28"/>
      <c r="G2087" s="33">
        <v>0.1</v>
      </c>
      <c r="H2087" s="15">
        <f>SUM(I2084:I2086)</f>
        <v>11608.11</v>
      </c>
      <c r="I2087" s="10">
        <f t="shared" ref="I2087:I2104" si="459">SUM(G2087*H2087)</f>
        <v>1160.8110000000001</v>
      </c>
    </row>
    <row r="2088" spans="1:10">
      <c r="B2088" s="11" t="s">
        <v>27</v>
      </c>
      <c r="C2088" s="12"/>
      <c r="D2088" s="28"/>
      <c r="E2088" s="28"/>
      <c r="F2088" s="28"/>
      <c r="G2088" s="10"/>
      <c r="H2088" s="15"/>
      <c r="I2088" s="10">
        <f t="shared" si="459"/>
        <v>0</v>
      </c>
    </row>
    <row r="2089" spans="1:10">
      <c r="B2089" s="11" t="s">
        <v>13</v>
      </c>
      <c r="C2089" s="12" t="s">
        <v>14</v>
      </c>
      <c r="D2089" s="28" t="s">
        <v>29</v>
      </c>
      <c r="E2089" s="28"/>
      <c r="F2089" s="28">
        <f>SUM(G2075:G2077)</f>
        <v>22.5</v>
      </c>
      <c r="G2089" s="34">
        <f>SUM(F2089)/20</f>
        <v>1.125</v>
      </c>
      <c r="H2089" s="23"/>
      <c r="I2089" s="10">
        <f t="shared" si="459"/>
        <v>0</v>
      </c>
    </row>
    <row r="2090" spans="1:10">
      <c r="B2090" s="11" t="s">
        <v>13</v>
      </c>
      <c r="C2090" s="12" t="s">
        <v>14</v>
      </c>
      <c r="D2090" s="28" t="s">
        <v>30</v>
      </c>
      <c r="E2090" s="28"/>
      <c r="F2090" s="28">
        <f>SUM(G2078:G2080)</f>
        <v>0</v>
      </c>
      <c r="G2090" s="34">
        <f>SUM(F2090)/10</f>
        <v>0</v>
      </c>
      <c r="H2090" s="23"/>
      <c r="I2090" s="10">
        <f t="shared" si="459"/>
        <v>0</v>
      </c>
    </row>
    <row r="2091" spans="1:10">
      <c r="B2091" s="11" t="s">
        <v>13</v>
      </c>
      <c r="C2091" s="12" t="s">
        <v>14</v>
      </c>
      <c r="D2091" s="28" t="s">
        <v>60</v>
      </c>
      <c r="E2091" s="28"/>
      <c r="F2091" s="72"/>
      <c r="G2091" s="34">
        <f>SUM(F2091)*0.25</f>
        <v>0</v>
      </c>
      <c r="H2091" s="23"/>
      <c r="I2091" s="10">
        <f t="shared" si="459"/>
        <v>0</v>
      </c>
    </row>
    <row r="2092" spans="1:10">
      <c r="B2092" s="11" t="s">
        <v>13</v>
      </c>
      <c r="C2092" s="12" t="s">
        <v>14</v>
      </c>
      <c r="D2092" s="28"/>
      <c r="E2092" s="28"/>
      <c r="F2092" s="28"/>
      <c r="G2092" s="34">
        <v>6</v>
      </c>
      <c r="H2092" s="23"/>
      <c r="I2092" s="10">
        <f t="shared" si="459"/>
        <v>0</v>
      </c>
    </row>
    <row r="2093" spans="1:10">
      <c r="B2093" s="11" t="s">
        <v>13</v>
      </c>
      <c r="C2093" s="12" t="s">
        <v>15</v>
      </c>
      <c r="D2093" s="28" t="s">
        <v>1273</v>
      </c>
      <c r="E2093" s="28"/>
      <c r="F2093" s="28">
        <v>8</v>
      </c>
      <c r="G2093" s="34">
        <f>SUM(F2093)*7</f>
        <v>56</v>
      </c>
      <c r="H2093" s="23"/>
      <c r="I2093" s="10">
        <f t="shared" si="459"/>
        <v>0</v>
      </c>
    </row>
    <row r="2094" spans="1:10">
      <c r="B2094" s="11" t="s">
        <v>13</v>
      </c>
      <c r="C2094" s="12" t="s">
        <v>15</v>
      </c>
      <c r="D2094" s="28" t="s">
        <v>1274</v>
      </c>
      <c r="E2094" s="28"/>
      <c r="F2094" s="28">
        <v>4</v>
      </c>
      <c r="G2094" s="34">
        <f>SUM(F2094)*9</f>
        <v>36</v>
      </c>
      <c r="H2094" s="23"/>
      <c r="I2094" s="10">
        <f t="shared" si="459"/>
        <v>0</v>
      </c>
    </row>
    <row r="2095" spans="1:10">
      <c r="B2095" s="11" t="s">
        <v>13</v>
      </c>
      <c r="C2095" s="12" t="s">
        <v>15</v>
      </c>
      <c r="D2095" s="28" t="s">
        <v>1176</v>
      </c>
      <c r="E2095" s="28"/>
      <c r="F2095" s="28">
        <v>1</v>
      </c>
      <c r="G2095" s="34">
        <f>SUM(F2095)*9</f>
        <v>9</v>
      </c>
      <c r="H2095" s="23"/>
      <c r="I2095" s="10">
        <f t="shared" si="459"/>
        <v>0</v>
      </c>
    </row>
    <row r="2096" spans="1:10">
      <c r="B2096" s="11" t="s">
        <v>13</v>
      </c>
      <c r="C2096" s="12" t="s">
        <v>15</v>
      </c>
      <c r="D2096" s="28" t="s">
        <v>1268</v>
      </c>
      <c r="E2096" s="28"/>
      <c r="F2096" s="28">
        <v>1</v>
      </c>
      <c r="G2096" s="34">
        <f>SUM(F2096)*6</f>
        <v>6</v>
      </c>
      <c r="H2096" s="23"/>
      <c r="I2096" s="10">
        <f t="shared" si="459"/>
        <v>0</v>
      </c>
    </row>
    <row r="2097" spans="1:13">
      <c r="B2097" s="11" t="s">
        <v>13</v>
      </c>
      <c r="C2097" s="12" t="s">
        <v>15</v>
      </c>
      <c r="D2097" s="28" t="s">
        <v>1189</v>
      </c>
      <c r="E2097" s="28"/>
      <c r="F2097" s="28"/>
      <c r="G2097" s="34">
        <v>8</v>
      </c>
      <c r="H2097" s="23"/>
      <c r="I2097" s="10">
        <f t="shared" si="459"/>
        <v>0</v>
      </c>
    </row>
    <row r="2098" spans="1:13">
      <c r="B2098" s="11" t="s">
        <v>13</v>
      </c>
      <c r="C2098" s="12" t="s">
        <v>16</v>
      </c>
      <c r="D2098" s="28"/>
      <c r="E2098" s="28"/>
      <c r="F2098" s="28"/>
      <c r="G2098" s="34">
        <v>5</v>
      </c>
      <c r="H2098" s="23"/>
      <c r="I2098" s="10">
        <f t="shared" si="459"/>
        <v>0</v>
      </c>
    </row>
    <row r="2099" spans="1:13">
      <c r="B2099" s="11" t="s">
        <v>13</v>
      </c>
      <c r="C2099" s="12" t="s">
        <v>16</v>
      </c>
      <c r="D2099" s="28"/>
      <c r="E2099" s="28"/>
      <c r="F2099" s="28"/>
      <c r="G2099" s="34"/>
      <c r="H2099" s="23"/>
      <c r="I2099" s="10">
        <f t="shared" si="459"/>
        <v>0</v>
      </c>
    </row>
    <row r="2100" spans="1:13">
      <c r="B2100" s="11" t="s">
        <v>21</v>
      </c>
      <c r="C2100" s="12" t="s">
        <v>14</v>
      </c>
      <c r="D2100" s="28"/>
      <c r="E2100" s="28"/>
      <c r="F2100" s="28"/>
      <c r="G2100" s="22">
        <f>SUM(G2089:G2092)</f>
        <v>7.125</v>
      </c>
      <c r="H2100" s="15">
        <v>37.42</v>
      </c>
      <c r="I2100" s="10">
        <f t="shared" si="459"/>
        <v>266.61750000000001</v>
      </c>
      <c r="K2100" s="5">
        <f>SUM(G2100)*I2073</f>
        <v>7.125</v>
      </c>
    </row>
    <row r="2101" spans="1:13">
      <c r="B2101" s="11" t="s">
        <v>21</v>
      </c>
      <c r="C2101" s="12" t="s">
        <v>15</v>
      </c>
      <c r="D2101" s="28"/>
      <c r="E2101" s="28"/>
      <c r="F2101" s="28"/>
      <c r="G2101" s="22">
        <f>SUM(G2093:G2097)</f>
        <v>115</v>
      </c>
      <c r="H2101" s="15">
        <v>37.42</v>
      </c>
      <c r="I2101" s="10">
        <f t="shared" si="459"/>
        <v>4303.3</v>
      </c>
      <c r="L2101" s="5">
        <f>SUM(G2101)*I2073</f>
        <v>115</v>
      </c>
    </row>
    <row r="2102" spans="1:13">
      <c r="B2102" s="11" t="s">
        <v>21</v>
      </c>
      <c r="C2102" s="12" t="s">
        <v>16</v>
      </c>
      <c r="D2102" s="28"/>
      <c r="E2102" s="28"/>
      <c r="F2102" s="28"/>
      <c r="G2102" s="22">
        <f>SUM(G2098:G2099)</f>
        <v>5</v>
      </c>
      <c r="H2102" s="15">
        <v>37.42</v>
      </c>
      <c r="I2102" s="10">
        <f t="shared" si="459"/>
        <v>187.10000000000002</v>
      </c>
      <c r="M2102" s="5">
        <f>SUM(G2102)*I2073</f>
        <v>5</v>
      </c>
    </row>
    <row r="2103" spans="1:13">
      <c r="B2103" s="11" t="s">
        <v>13</v>
      </c>
      <c r="C2103" s="12" t="s">
        <v>17</v>
      </c>
      <c r="D2103" s="28"/>
      <c r="E2103" s="28"/>
      <c r="F2103" s="28"/>
      <c r="G2103" s="34">
        <v>7</v>
      </c>
      <c r="H2103" s="15">
        <v>37.42</v>
      </c>
      <c r="I2103" s="10">
        <f t="shared" si="459"/>
        <v>261.94</v>
      </c>
      <c r="L2103" s="5">
        <f>SUM(G2103)*I2073</f>
        <v>7</v>
      </c>
    </row>
    <row r="2104" spans="1:13">
      <c r="B2104" s="11" t="s">
        <v>12</v>
      </c>
      <c r="C2104" s="12"/>
      <c r="D2104" s="28"/>
      <c r="E2104" s="28"/>
      <c r="F2104" s="28"/>
      <c r="G2104" s="10"/>
      <c r="H2104" s="15">
        <v>37.42</v>
      </c>
      <c r="I2104" s="10">
        <f t="shared" si="459"/>
        <v>0</v>
      </c>
    </row>
    <row r="2105" spans="1:13">
      <c r="B2105" s="11" t="s">
        <v>11</v>
      </c>
      <c r="C2105" s="12"/>
      <c r="D2105" s="28"/>
      <c r="E2105" s="28"/>
      <c r="F2105" s="28"/>
      <c r="G2105" s="10">
        <v>1</v>
      </c>
      <c r="H2105" s="15">
        <f>SUM(I2075:I2104)*0.01</f>
        <v>184.83972249999999</v>
      </c>
      <c r="I2105" s="10">
        <f>SUM(G2105*H2105)</f>
        <v>184.83972249999999</v>
      </c>
    </row>
    <row r="2106" spans="1:13" s="2" customFormat="1">
      <c r="B2106" s="8" t="s">
        <v>10</v>
      </c>
      <c r="D2106" s="27"/>
      <c r="E2106" s="27"/>
      <c r="F2106" s="27"/>
      <c r="G2106" s="6">
        <f>SUM(G2100:G2103)</f>
        <v>134.125</v>
      </c>
      <c r="H2106" s="14"/>
      <c r="I2106" s="6">
        <f>SUM(I2075:I2105)</f>
        <v>18668.8119725</v>
      </c>
      <c r="J2106" s="6">
        <f>SUM(I2106)*I2073</f>
        <v>18668.8119725</v>
      </c>
      <c r="K2106" s="6">
        <f>SUM(K2100:K2105)</f>
        <v>7.125</v>
      </c>
      <c r="L2106" s="6">
        <f t="shared" ref="L2106" si="460">SUM(L2100:L2105)</f>
        <v>122</v>
      </c>
      <c r="M2106" s="6">
        <f t="shared" ref="M2106" si="461">SUM(M2100:M2105)</f>
        <v>5</v>
      </c>
    </row>
    <row r="2107" spans="1:13" ht="15.6">
      <c r="A2107" s="3" t="s">
        <v>9</v>
      </c>
      <c r="B2107" s="70" t="str">
        <f>'JMS SHEDULE OF WORKS'!D67</f>
        <v>FF-22 Male Hairdryers Mirror unit</v>
      </c>
      <c r="D2107" s="26">
        <v>4.1500000000000004</v>
      </c>
      <c r="E2107" s="26">
        <v>1.05</v>
      </c>
      <c r="F2107" s="71" t="str">
        <f>'JMS SHEDULE OF WORKS'!J67</f>
        <v>EOT-04</v>
      </c>
      <c r="H2107" s="13" t="s">
        <v>22</v>
      </c>
      <c r="I2107" s="24">
        <f>'JMS SHEDULE OF WORKS'!G67</f>
        <v>1</v>
      </c>
    </row>
    <row r="2108" spans="1:13" s="2" customFormat="1">
      <c r="A2108" s="69" t="str">
        <f>'JMS SHEDULE OF WORKS'!A67</f>
        <v>6881/65</v>
      </c>
      <c r="B2108" s="8" t="s">
        <v>3</v>
      </c>
      <c r="C2108" s="2" t="s">
        <v>4</v>
      </c>
      <c r="D2108" s="27" t="s">
        <v>5</v>
      </c>
      <c r="E2108" s="27" t="s">
        <v>5</v>
      </c>
      <c r="F2108" s="27" t="s">
        <v>23</v>
      </c>
      <c r="G2108" s="6" t="s">
        <v>6</v>
      </c>
      <c r="H2108" s="14" t="s">
        <v>7</v>
      </c>
      <c r="I2108" s="6" t="s">
        <v>8</v>
      </c>
      <c r="J2108" s="6"/>
      <c r="K2108" s="6" t="s">
        <v>18</v>
      </c>
      <c r="L2108" s="6" t="s">
        <v>19</v>
      </c>
      <c r="M2108" s="6" t="s">
        <v>20</v>
      </c>
    </row>
    <row r="2109" spans="1:13">
      <c r="A2109" s="30" t="s">
        <v>24</v>
      </c>
      <c r="B2109" s="11" t="s">
        <v>11</v>
      </c>
      <c r="C2109" s="12" t="s">
        <v>1213</v>
      </c>
      <c r="D2109" s="28">
        <v>3.2000000000000001E-2</v>
      </c>
      <c r="E2109" s="28">
        <v>3.2000000000000001E-2</v>
      </c>
      <c r="F2109" s="28">
        <f t="shared" ref="F2109:F2110" si="462">SUM(D2109*E2109)</f>
        <v>1.024E-3</v>
      </c>
      <c r="G2109" s="10">
        <f>SUM(D2107)*3</f>
        <v>12.450000000000001</v>
      </c>
      <c r="H2109" s="15">
        <v>550</v>
      </c>
      <c r="I2109" s="10">
        <f t="shared" ref="I2109:I2110" si="463">SUM(F2109*G2109)*H2109</f>
        <v>7.0118400000000003</v>
      </c>
    </row>
    <row r="2110" spans="1:13">
      <c r="A2110" s="30" t="s">
        <v>24</v>
      </c>
      <c r="B2110" s="11" t="s">
        <v>11</v>
      </c>
      <c r="C2110" s="12" t="s">
        <v>1213</v>
      </c>
      <c r="D2110" s="28">
        <v>3.2000000000000001E-2</v>
      </c>
      <c r="E2110" s="28">
        <v>3.2000000000000001E-2</v>
      </c>
      <c r="F2110" s="28">
        <f t="shared" si="462"/>
        <v>1.024E-3</v>
      </c>
      <c r="G2110" s="10">
        <f>SUM(E2107)*20</f>
        <v>21</v>
      </c>
      <c r="H2110" s="15">
        <v>550</v>
      </c>
      <c r="I2110" s="10">
        <f t="shared" si="463"/>
        <v>11.827199999999999</v>
      </c>
    </row>
    <row r="2111" spans="1:13">
      <c r="A2111" s="30" t="s">
        <v>24</v>
      </c>
      <c r="B2111" s="11"/>
      <c r="C2111" s="12"/>
      <c r="D2111" s="28"/>
      <c r="E2111" s="28"/>
      <c r="F2111" s="28">
        <f t="shared" ref="F2111:F2117" si="464">SUM(D2111*E2111)</f>
        <v>0</v>
      </c>
      <c r="G2111" s="10"/>
      <c r="H2111" s="15"/>
      <c r="I2111" s="10">
        <f t="shared" ref="I2111:I2117" si="465">SUM(F2111*G2111)*H2111</f>
        <v>0</v>
      </c>
    </row>
    <row r="2112" spans="1:13">
      <c r="A2112" s="31" t="s">
        <v>25</v>
      </c>
      <c r="B2112" s="11" t="s">
        <v>1224</v>
      </c>
      <c r="C2112" s="12" t="s">
        <v>1169</v>
      </c>
      <c r="D2112" s="28">
        <v>1.1000000000000001</v>
      </c>
      <c r="E2112" s="28">
        <v>0.2</v>
      </c>
      <c r="F2112" s="28">
        <f t="shared" si="464"/>
        <v>0.22000000000000003</v>
      </c>
      <c r="G2112" s="10">
        <v>2</v>
      </c>
      <c r="H2112" s="15">
        <v>12</v>
      </c>
      <c r="I2112" s="10">
        <f t="shared" si="465"/>
        <v>5.2800000000000011</v>
      </c>
    </row>
    <row r="2113" spans="1:10">
      <c r="A2113" s="31" t="s">
        <v>25</v>
      </c>
      <c r="B2113" s="11" t="s">
        <v>1178</v>
      </c>
      <c r="C2113" s="12" t="s">
        <v>1169</v>
      </c>
      <c r="D2113" s="28">
        <v>1.2</v>
      </c>
      <c r="E2113" s="28">
        <v>0.2</v>
      </c>
      <c r="F2113" s="28">
        <f t="shared" si="464"/>
        <v>0.24</v>
      </c>
      <c r="G2113" s="10">
        <v>4</v>
      </c>
      <c r="H2113" s="15">
        <v>12</v>
      </c>
      <c r="I2113" s="10">
        <f t="shared" si="465"/>
        <v>11.52</v>
      </c>
    </row>
    <row r="2114" spans="1:10">
      <c r="A2114" s="31" t="s">
        <v>25</v>
      </c>
      <c r="B2114" s="11" t="s">
        <v>1189</v>
      </c>
      <c r="C2114" s="12" t="s">
        <v>1169</v>
      </c>
      <c r="D2114" s="28">
        <v>2.2000000000000002</v>
      </c>
      <c r="E2114" s="28">
        <v>0.2</v>
      </c>
      <c r="F2114" s="28">
        <f t="shared" si="464"/>
        <v>0.44000000000000006</v>
      </c>
      <c r="G2114" s="10">
        <v>2</v>
      </c>
      <c r="H2114" s="15">
        <v>12</v>
      </c>
      <c r="I2114" s="10">
        <f t="shared" si="465"/>
        <v>10.560000000000002</v>
      </c>
    </row>
    <row r="2115" spans="1:10">
      <c r="A2115" s="31" t="s">
        <v>25</v>
      </c>
      <c r="B2115" s="11" t="s">
        <v>1225</v>
      </c>
      <c r="C2115" s="12" t="s">
        <v>1169</v>
      </c>
      <c r="D2115" s="28">
        <v>2.2000000000000002</v>
      </c>
      <c r="E2115" s="28">
        <v>0.2</v>
      </c>
      <c r="F2115" s="28">
        <f t="shared" si="464"/>
        <v>0.44000000000000006</v>
      </c>
      <c r="G2115" s="10">
        <v>2</v>
      </c>
      <c r="H2115" s="15">
        <v>12</v>
      </c>
      <c r="I2115" s="10">
        <f t="shared" si="465"/>
        <v>10.560000000000002</v>
      </c>
    </row>
    <row r="2116" spans="1:10">
      <c r="A2116" s="31" t="s">
        <v>25</v>
      </c>
      <c r="B2116" s="11" t="s">
        <v>1227</v>
      </c>
      <c r="C2116" s="12" t="s">
        <v>1169</v>
      </c>
      <c r="D2116" s="28">
        <v>1.1000000000000001</v>
      </c>
      <c r="E2116" s="28">
        <v>1.5</v>
      </c>
      <c r="F2116" s="28">
        <f t="shared" si="464"/>
        <v>1.6500000000000001</v>
      </c>
      <c r="G2116" s="10">
        <v>2</v>
      </c>
      <c r="H2116" s="15">
        <v>12</v>
      </c>
      <c r="I2116" s="10">
        <f t="shared" si="465"/>
        <v>39.6</v>
      </c>
    </row>
    <row r="2117" spans="1:10">
      <c r="A2117" s="31" t="s">
        <v>25</v>
      </c>
      <c r="B2117" s="11" t="s">
        <v>1227</v>
      </c>
      <c r="C2117" s="12" t="s">
        <v>1169</v>
      </c>
      <c r="D2117" s="28">
        <v>1.1000000000000001</v>
      </c>
      <c r="E2117" s="28">
        <v>0.4</v>
      </c>
      <c r="F2117" s="28">
        <f t="shared" si="464"/>
        <v>0.44000000000000006</v>
      </c>
      <c r="G2117" s="10">
        <v>3</v>
      </c>
      <c r="H2117" s="15">
        <v>12</v>
      </c>
      <c r="I2117" s="10">
        <f t="shared" si="465"/>
        <v>15.840000000000003</v>
      </c>
    </row>
    <row r="2118" spans="1:10">
      <c r="A2118" s="31" t="s">
        <v>39</v>
      </c>
      <c r="B2118" s="11"/>
      <c r="C2118" s="12"/>
      <c r="D2118" s="28"/>
      <c r="E2118" s="28"/>
      <c r="F2118" s="28"/>
      <c r="G2118" s="10"/>
      <c r="H2118" s="15"/>
      <c r="I2118" s="10">
        <f t="shared" ref="I2118:I2120" si="466">SUM(G2118*H2118)</f>
        <v>0</v>
      </c>
    </row>
    <row r="2119" spans="1:10">
      <c r="A2119" s="31" t="s">
        <v>39</v>
      </c>
      <c r="B2119" s="11"/>
      <c r="C2119" s="12"/>
      <c r="D2119" s="28"/>
      <c r="E2119" s="28"/>
      <c r="F2119" s="28"/>
      <c r="G2119" s="10"/>
      <c r="H2119" s="15"/>
      <c r="I2119" s="10">
        <f t="shared" si="466"/>
        <v>0</v>
      </c>
    </row>
    <row r="2120" spans="1:10">
      <c r="A2120" s="31" t="s">
        <v>39</v>
      </c>
      <c r="B2120" s="11"/>
      <c r="C2120" s="12"/>
      <c r="D2120" s="28"/>
      <c r="E2120" s="28"/>
      <c r="F2120" s="28"/>
      <c r="G2120" s="10"/>
      <c r="H2120" s="15"/>
      <c r="I2120" s="10">
        <f t="shared" si="466"/>
        <v>0</v>
      </c>
    </row>
    <row r="2121" spans="1:10">
      <c r="A2121" s="32" t="s">
        <v>28</v>
      </c>
      <c r="B2121" s="11" t="s">
        <v>1226</v>
      </c>
      <c r="C2121" s="12"/>
      <c r="D2121" s="28"/>
      <c r="E2121" s="28"/>
      <c r="F2121" s="28"/>
      <c r="G2121" s="10">
        <v>1</v>
      </c>
      <c r="H2121" s="151">
        <v>2800</v>
      </c>
      <c r="I2121" s="10">
        <f t="shared" ref="I2121:I2122" si="467">SUM(G2121*H2121)</f>
        <v>2800</v>
      </c>
      <c r="J2121" s="10" t="s">
        <v>1256</v>
      </c>
    </row>
    <row r="2122" spans="1:10">
      <c r="A2122" s="32" t="s">
        <v>28</v>
      </c>
      <c r="B2122" s="11" t="s">
        <v>1223</v>
      </c>
      <c r="C2122" s="12"/>
      <c r="D2122" s="28"/>
      <c r="E2122" s="28"/>
      <c r="F2122" s="28"/>
      <c r="G2122" s="10">
        <v>1</v>
      </c>
      <c r="H2122" s="15">
        <f>472.14+147.85</f>
        <v>619.99</v>
      </c>
      <c r="I2122" s="10">
        <f t="shared" si="467"/>
        <v>619.99</v>
      </c>
      <c r="J2122" s="10" t="s">
        <v>1235</v>
      </c>
    </row>
    <row r="2123" spans="1:10">
      <c r="A2123" s="32" t="s">
        <v>28</v>
      </c>
      <c r="B2123" s="11"/>
      <c r="C2123" s="12"/>
      <c r="D2123" s="28"/>
      <c r="E2123" s="28"/>
      <c r="F2123" s="28"/>
      <c r="G2123" s="10"/>
      <c r="H2123" s="15"/>
      <c r="I2123" s="10">
        <f t="shared" ref="I2123:I2139" si="468">SUM(G2123*H2123)</f>
        <v>0</v>
      </c>
    </row>
    <row r="2124" spans="1:10">
      <c r="A2124" t="s">
        <v>26</v>
      </c>
      <c r="B2124" s="11"/>
      <c r="C2124" s="12"/>
      <c r="D2124" s="28"/>
      <c r="E2124" s="28"/>
      <c r="F2124" s="28"/>
      <c r="G2124" s="33">
        <v>0.1</v>
      </c>
      <c r="H2124" s="15">
        <f>SUM(I2121:I2123)</f>
        <v>3419.99</v>
      </c>
      <c r="I2124" s="10">
        <f t="shared" si="468"/>
        <v>341.99900000000002</v>
      </c>
    </row>
    <row r="2125" spans="1:10">
      <c r="B2125" s="11" t="s">
        <v>27</v>
      </c>
      <c r="C2125" s="12"/>
      <c r="D2125" s="28"/>
      <c r="E2125" s="28"/>
      <c r="F2125" s="28"/>
      <c r="G2125" s="10">
        <f>SUM(I2112:I2117)/12</f>
        <v>7.7800000000000011</v>
      </c>
      <c r="H2125" s="15">
        <v>12</v>
      </c>
      <c r="I2125" s="10">
        <f t="shared" si="468"/>
        <v>93.360000000000014</v>
      </c>
    </row>
    <row r="2126" spans="1:10">
      <c r="B2126" s="11" t="s">
        <v>13</v>
      </c>
      <c r="C2126" s="12" t="s">
        <v>14</v>
      </c>
      <c r="D2126" s="28" t="s">
        <v>29</v>
      </c>
      <c r="E2126" s="28"/>
      <c r="F2126" s="28">
        <f>SUM(G2109:G2111)</f>
        <v>33.450000000000003</v>
      </c>
      <c r="G2126" s="34">
        <f>SUM(F2126)/20</f>
        <v>1.6725000000000001</v>
      </c>
      <c r="H2126" s="23"/>
      <c r="I2126" s="10">
        <f t="shared" si="468"/>
        <v>0</v>
      </c>
    </row>
    <row r="2127" spans="1:10">
      <c r="B2127" s="11" t="s">
        <v>13</v>
      </c>
      <c r="C2127" s="12" t="s">
        <v>14</v>
      </c>
      <c r="D2127" s="28" t="s">
        <v>30</v>
      </c>
      <c r="E2127" s="28"/>
      <c r="F2127" s="28">
        <f>SUM(G2112:G2117)</f>
        <v>15</v>
      </c>
      <c r="G2127" s="34">
        <f>SUM(F2127)/10</f>
        <v>1.5</v>
      </c>
      <c r="H2127" s="23"/>
      <c r="I2127" s="10">
        <f t="shared" si="468"/>
        <v>0</v>
      </c>
    </row>
    <row r="2128" spans="1:10">
      <c r="B2128" s="11" t="s">
        <v>13</v>
      </c>
      <c r="C2128" s="12" t="s">
        <v>14</v>
      </c>
      <c r="D2128" s="28" t="s">
        <v>60</v>
      </c>
      <c r="E2128" s="28"/>
      <c r="F2128" s="72"/>
      <c r="G2128" s="34">
        <f>SUM(F2128)*0.25</f>
        <v>0</v>
      </c>
      <c r="H2128" s="23"/>
      <c r="I2128" s="10">
        <f t="shared" si="468"/>
        <v>0</v>
      </c>
    </row>
    <row r="2129" spans="1:13">
      <c r="B2129" s="11" t="s">
        <v>13</v>
      </c>
      <c r="C2129" s="12" t="s">
        <v>14</v>
      </c>
      <c r="D2129" s="28"/>
      <c r="E2129" s="28"/>
      <c r="F2129" s="28"/>
      <c r="G2129" s="34"/>
      <c r="H2129" s="23"/>
      <c r="I2129" s="10">
        <f t="shared" si="468"/>
        <v>0</v>
      </c>
    </row>
    <row r="2130" spans="1:13">
      <c r="B2130" s="11" t="s">
        <v>13</v>
      </c>
      <c r="C2130" s="12" t="s">
        <v>15</v>
      </c>
      <c r="D2130" s="28" t="s">
        <v>1228</v>
      </c>
      <c r="E2130" s="28"/>
      <c r="F2130" s="28">
        <v>8</v>
      </c>
      <c r="G2130" s="34">
        <f>SUM(F2130)*2</f>
        <v>16</v>
      </c>
      <c r="H2130" s="23"/>
      <c r="I2130" s="10">
        <f t="shared" si="468"/>
        <v>0</v>
      </c>
    </row>
    <row r="2131" spans="1:13">
      <c r="B2131" s="11" t="s">
        <v>13</v>
      </c>
      <c r="C2131" s="12" t="s">
        <v>15</v>
      </c>
      <c r="D2131" s="28" t="s">
        <v>1229</v>
      </c>
      <c r="E2131" s="28"/>
      <c r="F2131" s="28">
        <v>6</v>
      </c>
      <c r="G2131" s="34">
        <f>SUM(F2131)*3</f>
        <v>18</v>
      </c>
      <c r="H2131" s="23"/>
      <c r="I2131" s="10">
        <f t="shared" si="468"/>
        <v>0</v>
      </c>
    </row>
    <row r="2132" spans="1:13">
      <c r="B2132" s="11" t="s">
        <v>13</v>
      </c>
      <c r="C2132" s="12" t="s">
        <v>15</v>
      </c>
      <c r="D2132" s="28" t="s">
        <v>1230</v>
      </c>
      <c r="E2132" s="28"/>
      <c r="F2132" s="28">
        <v>2</v>
      </c>
      <c r="G2132" s="34">
        <f>SUM(F2132)*5</f>
        <v>10</v>
      </c>
      <c r="H2132" s="23"/>
      <c r="I2132" s="10">
        <f t="shared" si="468"/>
        <v>0</v>
      </c>
    </row>
    <row r="2133" spans="1:13">
      <c r="B2133" s="11" t="s">
        <v>13</v>
      </c>
      <c r="C2133" s="12" t="s">
        <v>16</v>
      </c>
      <c r="D2133" s="28"/>
      <c r="E2133" s="28"/>
      <c r="F2133" s="28"/>
      <c r="G2133" s="34">
        <f>SUM(G2125)*1.5</f>
        <v>11.670000000000002</v>
      </c>
      <c r="H2133" s="23"/>
      <c r="I2133" s="10">
        <f t="shared" si="468"/>
        <v>0</v>
      </c>
    </row>
    <row r="2134" spans="1:13">
      <c r="B2134" s="11" t="s">
        <v>13</v>
      </c>
      <c r="C2134" s="12" t="s">
        <v>16</v>
      </c>
      <c r="D2134" s="28"/>
      <c r="E2134" s="28"/>
      <c r="F2134" s="28"/>
      <c r="G2134" s="34"/>
      <c r="H2134" s="23"/>
      <c r="I2134" s="10">
        <f t="shared" si="468"/>
        <v>0</v>
      </c>
    </row>
    <row r="2135" spans="1:13">
      <c r="B2135" s="11" t="s">
        <v>21</v>
      </c>
      <c r="C2135" s="12" t="s">
        <v>14</v>
      </c>
      <c r="D2135" s="28"/>
      <c r="E2135" s="28"/>
      <c r="F2135" s="28"/>
      <c r="G2135" s="22">
        <f>SUM(G2126:G2129)</f>
        <v>3.1725000000000003</v>
      </c>
      <c r="H2135" s="15">
        <v>37.42</v>
      </c>
      <c r="I2135" s="10">
        <f t="shared" si="468"/>
        <v>118.71495000000002</v>
      </c>
      <c r="K2135" s="5">
        <f>SUM(G2135)*I2107</f>
        <v>3.1725000000000003</v>
      </c>
    </row>
    <row r="2136" spans="1:13">
      <c r="B2136" s="11" t="s">
        <v>21</v>
      </c>
      <c r="C2136" s="12" t="s">
        <v>15</v>
      </c>
      <c r="D2136" s="28"/>
      <c r="E2136" s="28"/>
      <c r="F2136" s="28"/>
      <c r="G2136" s="22">
        <f>SUM(G2130:G2132)</f>
        <v>44</v>
      </c>
      <c r="H2136" s="15">
        <v>37.42</v>
      </c>
      <c r="I2136" s="10">
        <f t="shared" si="468"/>
        <v>1646.48</v>
      </c>
      <c r="L2136" s="5">
        <f>SUM(G2136)*I2107</f>
        <v>44</v>
      </c>
    </row>
    <row r="2137" spans="1:13">
      <c r="B2137" s="11" t="s">
        <v>21</v>
      </c>
      <c r="C2137" s="12" t="s">
        <v>16</v>
      </c>
      <c r="D2137" s="28"/>
      <c r="E2137" s="28"/>
      <c r="F2137" s="28"/>
      <c r="G2137" s="22">
        <f>SUM(G2133:G2134)</f>
        <v>11.670000000000002</v>
      </c>
      <c r="H2137" s="15">
        <v>37.42</v>
      </c>
      <c r="I2137" s="10">
        <f t="shared" si="468"/>
        <v>436.6914000000001</v>
      </c>
      <c r="M2137" s="5">
        <f>SUM(G2137)*I2107</f>
        <v>11.670000000000002</v>
      </c>
    </row>
    <row r="2138" spans="1:13">
      <c r="B2138" s="11" t="s">
        <v>13</v>
      </c>
      <c r="C2138" s="12" t="s">
        <v>17</v>
      </c>
      <c r="D2138" s="28"/>
      <c r="E2138" s="28"/>
      <c r="F2138" s="28"/>
      <c r="G2138" s="34">
        <v>2.5</v>
      </c>
      <c r="H2138" s="15">
        <v>37.42</v>
      </c>
      <c r="I2138" s="10">
        <f t="shared" si="468"/>
        <v>93.550000000000011</v>
      </c>
      <c r="L2138" s="5">
        <f>SUM(G2138)*I2107</f>
        <v>2.5</v>
      </c>
    </row>
    <row r="2139" spans="1:13">
      <c r="B2139" s="11" t="s">
        <v>12</v>
      </c>
      <c r="C2139" s="12"/>
      <c r="D2139" s="28"/>
      <c r="E2139" s="28"/>
      <c r="F2139" s="28"/>
      <c r="G2139" s="10"/>
      <c r="H2139" s="15">
        <v>37.42</v>
      </c>
      <c r="I2139" s="10">
        <f t="shared" si="468"/>
        <v>0</v>
      </c>
    </row>
    <row r="2140" spans="1:13">
      <c r="B2140" s="11" t="s">
        <v>11</v>
      </c>
      <c r="C2140" s="12"/>
      <c r="D2140" s="28"/>
      <c r="E2140" s="28"/>
      <c r="F2140" s="28"/>
      <c r="G2140" s="10">
        <v>1</v>
      </c>
      <c r="H2140" s="15">
        <f>SUM(I2109:I2139)*0.01</f>
        <v>62.629843900000004</v>
      </c>
      <c r="I2140" s="10">
        <f>SUM(G2140*H2140)</f>
        <v>62.629843900000004</v>
      </c>
    </row>
    <row r="2141" spans="1:13" s="2" customFormat="1">
      <c r="B2141" s="8" t="s">
        <v>10</v>
      </c>
      <c r="D2141" s="27"/>
      <c r="E2141" s="27"/>
      <c r="F2141" s="27"/>
      <c r="G2141" s="6">
        <f>SUM(G2135:G2138)</f>
        <v>61.342500000000001</v>
      </c>
      <c r="H2141" s="14"/>
      <c r="I2141" s="6">
        <f>SUM(I2109:I2140)</f>
        <v>6325.6142339000007</v>
      </c>
      <c r="J2141" s="6">
        <f>SUM(I2141)*I2107</f>
        <v>6325.6142339000007</v>
      </c>
      <c r="K2141" s="6">
        <f>SUM(K2135:K2140)</f>
        <v>3.1725000000000003</v>
      </c>
      <c r="L2141" s="6">
        <f t="shared" ref="L2141" si="469">SUM(L2135:L2140)</f>
        <v>46.5</v>
      </c>
      <c r="M2141" s="6">
        <f t="shared" ref="M2141" si="470">SUM(M2135:M2140)</f>
        <v>11.670000000000002</v>
      </c>
    </row>
    <row r="2142" spans="1:13" ht="15.6">
      <c r="A2142" s="3" t="s">
        <v>9</v>
      </c>
      <c r="B2142" s="70" t="str">
        <f>'JMS SHEDULE OF WORKS'!D69</f>
        <v>FF-22 Female Hairdryers Mirror unit</v>
      </c>
      <c r="D2142" s="26">
        <v>2.6</v>
      </c>
      <c r="E2142" s="26">
        <v>0.5</v>
      </c>
      <c r="F2142" s="71" t="str">
        <f>'JMS SHEDULE OF WORKS'!J69</f>
        <v>EOT-13</v>
      </c>
      <c r="H2142" s="13" t="s">
        <v>22</v>
      </c>
      <c r="I2142" s="24">
        <f>'JMS SHEDULE OF WORKS'!G69</f>
        <v>1</v>
      </c>
    </row>
    <row r="2143" spans="1:13" s="2" customFormat="1">
      <c r="A2143" s="69" t="str">
        <f>'JMS SHEDULE OF WORKS'!A69</f>
        <v>6881/66</v>
      </c>
      <c r="B2143" s="8" t="s">
        <v>3</v>
      </c>
      <c r="C2143" s="2" t="s">
        <v>4</v>
      </c>
      <c r="D2143" s="27" t="s">
        <v>5</v>
      </c>
      <c r="E2143" s="27" t="s">
        <v>5</v>
      </c>
      <c r="F2143" s="27" t="s">
        <v>23</v>
      </c>
      <c r="G2143" s="6" t="s">
        <v>6</v>
      </c>
      <c r="H2143" s="14" t="s">
        <v>7</v>
      </c>
      <c r="I2143" s="6" t="s">
        <v>8</v>
      </c>
      <c r="J2143" s="6"/>
      <c r="K2143" s="6" t="s">
        <v>18</v>
      </c>
      <c r="L2143" s="6" t="s">
        <v>19</v>
      </c>
      <c r="M2143" s="6" t="s">
        <v>20</v>
      </c>
    </row>
    <row r="2144" spans="1:13">
      <c r="A2144" s="30" t="s">
        <v>24</v>
      </c>
      <c r="B2144" s="11" t="s">
        <v>11</v>
      </c>
      <c r="C2144" s="12" t="s">
        <v>1213</v>
      </c>
      <c r="D2144" s="28">
        <v>3.2000000000000001E-2</v>
      </c>
      <c r="E2144" s="28">
        <v>3.2000000000000001E-2</v>
      </c>
      <c r="F2144" s="28">
        <f t="shared" ref="F2144:F2145" si="471">SUM(D2144*E2144)</f>
        <v>1.024E-3</v>
      </c>
      <c r="G2144" s="10">
        <f>SUM(D2142)*3</f>
        <v>7.8000000000000007</v>
      </c>
      <c r="H2144" s="15">
        <v>550</v>
      </c>
      <c r="I2144" s="10">
        <f t="shared" ref="I2144:I2145" si="472">SUM(F2144*G2144)*H2144</f>
        <v>4.3929599999999995</v>
      </c>
    </row>
    <row r="2145" spans="1:10">
      <c r="A2145" s="30" t="s">
        <v>24</v>
      </c>
      <c r="B2145" s="11" t="s">
        <v>11</v>
      </c>
      <c r="C2145" s="12" t="s">
        <v>1213</v>
      </c>
      <c r="D2145" s="28">
        <v>3.2000000000000001E-2</v>
      </c>
      <c r="E2145" s="28">
        <v>3.2000000000000001E-2</v>
      </c>
      <c r="F2145" s="28">
        <f t="shared" si="471"/>
        <v>1.024E-3</v>
      </c>
      <c r="G2145" s="10">
        <f>SUM(E2142)*20</f>
        <v>10</v>
      </c>
      <c r="H2145" s="15">
        <v>550</v>
      </c>
      <c r="I2145" s="10">
        <f t="shared" si="472"/>
        <v>5.6319999999999997</v>
      </c>
    </row>
    <row r="2146" spans="1:10">
      <c r="A2146" s="30" t="s">
        <v>24</v>
      </c>
      <c r="B2146" s="11"/>
      <c r="C2146" s="12"/>
      <c r="D2146" s="28"/>
      <c r="E2146" s="28"/>
      <c r="F2146" s="28">
        <f t="shared" ref="F2146" si="473">SUM(D2146*E2146)</f>
        <v>0</v>
      </c>
      <c r="G2146" s="10"/>
      <c r="H2146" s="15"/>
      <c r="I2146" s="10">
        <f t="shared" ref="I2146" si="474">SUM(F2146*G2146)*H2146</f>
        <v>0</v>
      </c>
    </row>
    <row r="2147" spans="1:10">
      <c r="A2147" s="31" t="s">
        <v>25</v>
      </c>
      <c r="B2147" s="11" t="s">
        <v>1224</v>
      </c>
      <c r="C2147" s="12" t="s">
        <v>1169</v>
      </c>
      <c r="D2147" s="28">
        <v>1.1000000000000001</v>
      </c>
      <c r="E2147" s="28">
        <v>0.2</v>
      </c>
      <c r="F2147" s="28">
        <f t="shared" ref="F2147:F2152" si="475">SUM(D2147*E2147)</f>
        <v>0.22000000000000003</v>
      </c>
      <c r="G2147" s="10">
        <v>2</v>
      </c>
      <c r="H2147" s="15">
        <v>12</v>
      </c>
      <c r="I2147" s="10">
        <f t="shared" ref="I2147:I2152" si="476">SUM(F2147*G2147)*H2147</f>
        <v>5.2800000000000011</v>
      </c>
    </row>
    <row r="2148" spans="1:10">
      <c r="A2148" s="31" t="s">
        <v>25</v>
      </c>
      <c r="B2148" s="11" t="s">
        <v>1178</v>
      </c>
      <c r="C2148" s="12" t="s">
        <v>1169</v>
      </c>
      <c r="D2148" s="28">
        <v>1.2</v>
      </c>
      <c r="E2148" s="28">
        <v>0.2</v>
      </c>
      <c r="F2148" s="28">
        <f t="shared" si="475"/>
        <v>0.24</v>
      </c>
      <c r="G2148" s="10">
        <v>2</v>
      </c>
      <c r="H2148" s="15">
        <v>12</v>
      </c>
      <c r="I2148" s="10">
        <f t="shared" si="476"/>
        <v>5.76</v>
      </c>
    </row>
    <row r="2149" spans="1:10">
      <c r="A2149" s="31" t="s">
        <v>25</v>
      </c>
      <c r="B2149" s="11" t="s">
        <v>1189</v>
      </c>
      <c r="C2149" s="12" t="s">
        <v>1169</v>
      </c>
      <c r="D2149" s="28">
        <v>2.6</v>
      </c>
      <c r="E2149" s="28">
        <v>0.2</v>
      </c>
      <c r="F2149" s="28">
        <f t="shared" si="475"/>
        <v>0.52</v>
      </c>
      <c r="G2149" s="10">
        <v>1</v>
      </c>
      <c r="H2149" s="15">
        <v>12</v>
      </c>
      <c r="I2149" s="10">
        <f t="shared" si="476"/>
        <v>6.24</v>
      </c>
    </row>
    <row r="2150" spans="1:10">
      <c r="A2150" s="31" t="s">
        <v>25</v>
      </c>
      <c r="B2150" s="11" t="s">
        <v>1225</v>
      </c>
      <c r="C2150" s="12" t="s">
        <v>1169</v>
      </c>
      <c r="D2150" s="28">
        <v>2.6</v>
      </c>
      <c r="E2150" s="28">
        <v>0.2</v>
      </c>
      <c r="F2150" s="28">
        <f t="shared" si="475"/>
        <v>0.52</v>
      </c>
      <c r="G2150" s="10">
        <v>1</v>
      </c>
      <c r="H2150" s="15">
        <v>12</v>
      </c>
      <c r="I2150" s="10">
        <f t="shared" si="476"/>
        <v>6.24</v>
      </c>
    </row>
    <row r="2151" spans="1:10">
      <c r="A2151" s="31" t="s">
        <v>25</v>
      </c>
      <c r="B2151" s="11" t="s">
        <v>1227</v>
      </c>
      <c r="C2151" s="12" t="s">
        <v>1169</v>
      </c>
      <c r="D2151" s="28">
        <v>1.1000000000000001</v>
      </c>
      <c r="E2151" s="28">
        <v>1.8</v>
      </c>
      <c r="F2151" s="28">
        <f t="shared" si="475"/>
        <v>1.9800000000000002</v>
      </c>
      <c r="G2151" s="10">
        <v>1</v>
      </c>
      <c r="H2151" s="15">
        <v>12</v>
      </c>
      <c r="I2151" s="10">
        <f t="shared" si="476"/>
        <v>23.76</v>
      </c>
    </row>
    <row r="2152" spans="1:10">
      <c r="A2152" s="31" t="s">
        <v>25</v>
      </c>
      <c r="B2152" s="11" t="s">
        <v>1227</v>
      </c>
      <c r="C2152" s="12" t="s">
        <v>1169</v>
      </c>
      <c r="D2152" s="28">
        <v>1.1000000000000001</v>
      </c>
      <c r="E2152" s="28">
        <v>0.4</v>
      </c>
      <c r="F2152" s="28">
        <f t="shared" si="475"/>
        <v>0.44000000000000006</v>
      </c>
      <c r="G2152" s="10">
        <v>2</v>
      </c>
      <c r="H2152" s="15">
        <v>12</v>
      </c>
      <c r="I2152" s="10">
        <f t="shared" si="476"/>
        <v>10.560000000000002</v>
      </c>
    </row>
    <row r="2153" spans="1:10">
      <c r="A2153" s="31" t="s">
        <v>39</v>
      </c>
      <c r="B2153" s="11"/>
      <c r="C2153" s="12"/>
      <c r="D2153" s="28"/>
      <c r="E2153" s="28"/>
      <c r="F2153" s="28"/>
      <c r="G2153" s="10"/>
      <c r="H2153" s="15"/>
      <c r="I2153" s="10">
        <f t="shared" ref="I2153:I2155" si="477">SUM(G2153*H2153)</f>
        <v>0</v>
      </c>
    </row>
    <row r="2154" spans="1:10">
      <c r="A2154" s="31" t="s">
        <v>39</v>
      </c>
      <c r="B2154" s="11"/>
      <c r="C2154" s="12"/>
      <c r="D2154" s="28"/>
      <c r="E2154" s="28"/>
      <c r="F2154" s="28"/>
      <c r="G2154" s="10"/>
      <c r="H2154" s="15"/>
      <c r="I2154" s="10">
        <f t="shared" si="477"/>
        <v>0</v>
      </c>
    </row>
    <row r="2155" spans="1:10">
      <c r="A2155" s="31" t="s">
        <v>39</v>
      </c>
      <c r="B2155" s="11"/>
      <c r="C2155" s="12"/>
      <c r="D2155" s="28"/>
      <c r="E2155" s="28"/>
      <c r="F2155" s="28"/>
      <c r="G2155" s="10"/>
      <c r="H2155" s="15"/>
      <c r="I2155" s="10">
        <f t="shared" si="477"/>
        <v>0</v>
      </c>
    </row>
    <row r="2156" spans="1:10">
      <c r="A2156" s="32" t="s">
        <v>28</v>
      </c>
      <c r="B2156" s="11" t="s">
        <v>1226</v>
      </c>
      <c r="C2156" s="12"/>
      <c r="D2156" s="28"/>
      <c r="E2156" s="28"/>
      <c r="F2156" s="28"/>
      <c r="G2156" s="10">
        <v>1</v>
      </c>
      <c r="H2156" s="151">
        <v>3250</v>
      </c>
      <c r="I2156" s="10">
        <f t="shared" ref="I2156:I2157" si="478">SUM(G2156*H2156)</f>
        <v>3250</v>
      </c>
      <c r="J2156" s="10" t="s">
        <v>1256</v>
      </c>
    </row>
    <row r="2157" spans="1:10">
      <c r="A2157" s="32" t="s">
        <v>28</v>
      </c>
      <c r="B2157" s="11" t="s">
        <v>1223</v>
      </c>
      <c r="C2157" s="12"/>
      <c r="D2157" s="28"/>
      <c r="E2157" s="28"/>
      <c r="F2157" s="28"/>
      <c r="G2157" s="10">
        <v>1</v>
      </c>
      <c r="H2157" s="15">
        <f>290.55+97.61</f>
        <v>388.16</v>
      </c>
      <c r="I2157" s="10">
        <f t="shared" si="478"/>
        <v>388.16</v>
      </c>
      <c r="J2157" s="10" t="s">
        <v>1235</v>
      </c>
    </row>
    <row r="2158" spans="1:10">
      <c r="A2158" s="32" t="s">
        <v>28</v>
      </c>
      <c r="B2158" s="11"/>
      <c r="C2158" s="12"/>
      <c r="D2158" s="28"/>
      <c r="E2158" s="28"/>
      <c r="F2158" s="28"/>
      <c r="G2158" s="10"/>
      <c r="H2158" s="15"/>
      <c r="I2158" s="10">
        <f t="shared" ref="I2158:I2174" si="479">SUM(G2158*H2158)</f>
        <v>0</v>
      </c>
    </row>
    <row r="2159" spans="1:10">
      <c r="A2159" t="s">
        <v>26</v>
      </c>
      <c r="B2159" s="11"/>
      <c r="C2159" s="12"/>
      <c r="D2159" s="28"/>
      <c r="E2159" s="28"/>
      <c r="F2159" s="28"/>
      <c r="G2159" s="33">
        <v>0.1</v>
      </c>
      <c r="H2159" s="15">
        <f>SUM(I2156:I2158)</f>
        <v>3638.16</v>
      </c>
      <c r="I2159" s="10">
        <f t="shared" si="479"/>
        <v>363.81600000000003</v>
      </c>
    </row>
    <row r="2160" spans="1:10">
      <c r="B2160" s="11" t="s">
        <v>27</v>
      </c>
      <c r="C2160" s="12"/>
      <c r="D2160" s="28"/>
      <c r="E2160" s="28"/>
      <c r="F2160" s="28"/>
      <c r="G2160" s="10">
        <f>SUM(I2147:I2152)/12</f>
        <v>4.82</v>
      </c>
      <c r="H2160" s="15">
        <v>12</v>
      </c>
      <c r="I2160" s="10">
        <f t="shared" si="479"/>
        <v>57.84</v>
      </c>
    </row>
    <row r="2161" spans="2:13">
      <c r="B2161" s="11" t="s">
        <v>13</v>
      </c>
      <c r="C2161" s="12" t="s">
        <v>14</v>
      </c>
      <c r="D2161" s="28" t="s">
        <v>29</v>
      </c>
      <c r="E2161" s="28"/>
      <c r="F2161" s="28">
        <f>SUM(G2144:G2146)</f>
        <v>17.8</v>
      </c>
      <c r="G2161" s="34">
        <f>SUM(F2161)/20</f>
        <v>0.89</v>
      </c>
      <c r="H2161" s="23"/>
      <c r="I2161" s="10">
        <f t="shared" si="479"/>
        <v>0</v>
      </c>
    </row>
    <row r="2162" spans="2:13">
      <c r="B2162" s="11" t="s">
        <v>13</v>
      </c>
      <c r="C2162" s="12" t="s">
        <v>14</v>
      </c>
      <c r="D2162" s="28" t="s">
        <v>30</v>
      </c>
      <c r="E2162" s="28"/>
      <c r="F2162" s="28">
        <f>SUM(G2147:G2152)</f>
        <v>9</v>
      </c>
      <c r="G2162" s="34">
        <f>SUM(F2162)/10</f>
        <v>0.9</v>
      </c>
      <c r="H2162" s="23"/>
      <c r="I2162" s="10">
        <f t="shared" si="479"/>
        <v>0</v>
      </c>
    </row>
    <row r="2163" spans="2:13">
      <c r="B2163" s="11" t="s">
        <v>13</v>
      </c>
      <c r="C2163" s="12" t="s">
        <v>14</v>
      </c>
      <c r="D2163" s="28" t="s">
        <v>60</v>
      </c>
      <c r="E2163" s="28"/>
      <c r="F2163" s="72"/>
      <c r="G2163" s="34">
        <f>SUM(F2163)*0.25</f>
        <v>0</v>
      </c>
      <c r="H2163" s="23"/>
      <c r="I2163" s="10">
        <f t="shared" si="479"/>
        <v>0</v>
      </c>
    </row>
    <row r="2164" spans="2:13">
      <c r="B2164" s="11" t="s">
        <v>13</v>
      </c>
      <c r="C2164" s="12" t="s">
        <v>14</v>
      </c>
      <c r="D2164" s="28"/>
      <c r="E2164" s="28"/>
      <c r="F2164" s="28"/>
      <c r="G2164" s="34"/>
      <c r="H2164" s="23"/>
      <c r="I2164" s="10">
        <f t="shared" si="479"/>
        <v>0</v>
      </c>
    </row>
    <row r="2165" spans="2:13">
      <c r="B2165" s="11" t="s">
        <v>13</v>
      </c>
      <c r="C2165" s="12" t="s">
        <v>15</v>
      </c>
      <c r="D2165" s="28" t="s">
        <v>1228</v>
      </c>
      <c r="E2165" s="28"/>
      <c r="F2165" s="28">
        <v>8</v>
      </c>
      <c r="G2165" s="34">
        <f>SUM(F2165)*2</f>
        <v>16</v>
      </c>
      <c r="H2165" s="23"/>
      <c r="I2165" s="10">
        <f t="shared" si="479"/>
        <v>0</v>
      </c>
    </row>
    <row r="2166" spans="2:13">
      <c r="B2166" s="11" t="s">
        <v>13</v>
      </c>
      <c r="C2166" s="12" t="s">
        <v>15</v>
      </c>
      <c r="D2166" s="28" t="s">
        <v>1229</v>
      </c>
      <c r="E2166" s="28"/>
      <c r="F2166" s="28">
        <v>6</v>
      </c>
      <c r="G2166" s="34">
        <f>SUM(F2166)*3</f>
        <v>18</v>
      </c>
      <c r="H2166" s="23"/>
      <c r="I2166" s="10">
        <f t="shared" si="479"/>
        <v>0</v>
      </c>
    </row>
    <row r="2167" spans="2:13">
      <c r="B2167" s="11" t="s">
        <v>13</v>
      </c>
      <c r="C2167" s="12" t="s">
        <v>15</v>
      </c>
      <c r="D2167" s="28" t="s">
        <v>1230</v>
      </c>
      <c r="E2167" s="28"/>
      <c r="F2167" s="28">
        <v>2</v>
      </c>
      <c r="G2167" s="34">
        <f>SUM(F2167)*5</f>
        <v>10</v>
      </c>
      <c r="H2167" s="23"/>
      <c r="I2167" s="10">
        <f t="shared" si="479"/>
        <v>0</v>
      </c>
    </row>
    <row r="2168" spans="2:13">
      <c r="B2168" s="11" t="s">
        <v>13</v>
      </c>
      <c r="C2168" s="12" t="s">
        <v>16</v>
      </c>
      <c r="D2168" s="28"/>
      <c r="E2168" s="28"/>
      <c r="F2168" s="28"/>
      <c r="G2168" s="34">
        <f>SUM(G2160)*1.5</f>
        <v>7.23</v>
      </c>
      <c r="H2168" s="23"/>
      <c r="I2168" s="10">
        <f t="shared" si="479"/>
        <v>0</v>
      </c>
    </row>
    <row r="2169" spans="2:13">
      <c r="B2169" s="11" t="s">
        <v>13</v>
      </c>
      <c r="C2169" s="12" t="s">
        <v>16</v>
      </c>
      <c r="D2169" s="28"/>
      <c r="E2169" s="28"/>
      <c r="F2169" s="28"/>
      <c r="G2169" s="34"/>
      <c r="H2169" s="23"/>
      <c r="I2169" s="10">
        <f t="shared" si="479"/>
        <v>0</v>
      </c>
    </row>
    <row r="2170" spans="2:13">
      <c r="B2170" s="11" t="s">
        <v>21</v>
      </c>
      <c r="C2170" s="12" t="s">
        <v>14</v>
      </c>
      <c r="D2170" s="28"/>
      <c r="E2170" s="28"/>
      <c r="F2170" s="28"/>
      <c r="G2170" s="22">
        <f>SUM(G2161:G2164)</f>
        <v>1.79</v>
      </c>
      <c r="H2170" s="15">
        <v>37.42</v>
      </c>
      <c r="I2170" s="10">
        <f t="shared" si="479"/>
        <v>66.981800000000007</v>
      </c>
      <c r="K2170" s="5">
        <f>SUM(G2170)*I2142</f>
        <v>1.79</v>
      </c>
    </row>
    <row r="2171" spans="2:13">
      <c r="B2171" s="11" t="s">
        <v>21</v>
      </c>
      <c r="C2171" s="12" t="s">
        <v>15</v>
      </c>
      <c r="D2171" s="28"/>
      <c r="E2171" s="28"/>
      <c r="F2171" s="28"/>
      <c r="G2171" s="22">
        <f>SUM(G2165:G2167)</f>
        <v>44</v>
      </c>
      <c r="H2171" s="15">
        <v>37.42</v>
      </c>
      <c r="I2171" s="10">
        <f t="shared" si="479"/>
        <v>1646.48</v>
      </c>
      <c r="L2171" s="5">
        <f>SUM(G2171)*I2142</f>
        <v>44</v>
      </c>
    </row>
    <row r="2172" spans="2:13">
      <c r="B2172" s="11" t="s">
        <v>21</v>
      </c>
      <c r="C2172" s="12" t="s">
        <v>16</v>
      </c>
      <c r="D2172" s="28"/>
      <c r="E2172" s="28"/>
      <c r="F2172" s="28"/>
      <c r="G2172" s="22">
        <f>SUM(G2168:G2169)</f>
        <v>7.23</v>
      </c>
      <c r="H2172" s="15">
        <v>37.42</v>
      </c>
      <c r="I2172" s="10">
        <f t="shared" si="479"/>
        <v>270.54660000000001</v>
      </c>
      <c r="M2172" s="5">
        <f>SUM(G2172)*I2142</f>
        <v>7.23</v>
      </c>
    </row>
    <row r="2173" spans="2:13">
      <c r="B2173" s="11" t="s">
        <v>13</v>
      </c>
      <c r="C2173" s="12" t="s">
        <v>17</v>
      </c>
      <c r="D2173" s="28"/>
      <c r="E2173" s="28"/>
      <c r="F2173" s="28"/>
      <c r="G2173" s="34">
        <v>2</v>
      </c>
      <c r="H2173" s="15">
        <v>37.42</v>
      </c>
      <c r="I2173" s="10">
        <f t="shared" si="479"/>
        <v>74.84</v>
      </c>
      <c r="L2173" s="5">
        <f>SUM(G2173)*I2142</f>
        <v>2</v>
      </c>
    </row>
    <row r="2174" spans="2:13">
      <c r="B2174" s="11" t="s">
        <v>12</v>
      </c>
      <c r="C2174" s="12"/>
      <c r="D2174" s="28"/>
      <c r="E2174" s="28"/>
      <c r="F2174" s="28"/>
      <c r="G2174" s="10"/>
      <c r="H2174" s="15">
        <v>37.42</v>
      </c>
      <c r="I2174" s="10">
        <f t="shared" si="479"/>
        <v>0</v>
      </c>
    </row>
    <row r="2175" spans="2:13">
      <c r="B2175" s="11" t="s">
        <v>11</v>
      </c>
      <c r="C2175" s="12"/>
      <c r="D2175" s="28"/>
      <c r="E2175" s="28"/>
      <c r="F2175" s="28"/>
      <c r="G2175" s="10">
        <v>1</v>
      </c>
      <c r="H2175" s="15">
        <f>SUM(I2144:I2174)*0.01</f>
        <v>61.865293599999987</v>
      </c>
      <c r="I2175" s="10">
        <f>SUM(G2175*H2175)</f>
        <v>61.865293599999987</v>
      </c>
    </row>
    <row r="2176" spans="2:13" s="2" customFormat="1">
      <c r="B2176" s="8" t="s">
        <v>10</v>
      </c>
      <c r="D2176" s="27"/>
      <c r="E2176" s="27"/>
      <c r="F2176" s="27"/>
      <c r="G2176" s="6">
        <f>SUM(G2170:G2173)</f>
        <v>55.019999999999996</v>
      </c>
      <c r="H2176" s="14"/>
      <c r="I2176" s="6">
        <f>SUM(I2144:I2175)</f>
        <v>6248.3946535999985</v>
      </c>
      <c r="J2176" s="6">
        <f>SUM(I2176)*I2142</f>
        <v>6248.3946535999985</v>
      </c>
      <c r="K2176" s="6">
        <f>SUM(K2170:K2175)</f>
        <v>1.79</v>
      </c>
      <c r="L2176" s="6">
        <f t="shared" ref="L2176" si="480">SUM(L2170:L2175)</f>
        <v>46</v>
      </c>
      <c r="M2176" s="6">
        <f t="shared" ref="M2176" si="481">SUM(M2170:M2175)</f>
        <v>7.23</v>
      </c>
    </row>
    <row r="2177" spans="1:13" ht="15.6">
      <c r="A2177" s="3" t="s">
        <v>9</v>
      </c>
      <c r="B2177" s="70" t="str">
        <f>'JMS SHEDULE OF WORKS'!D71</f>
        <v>FF-30 Drying rail</v>
      </c>
      <c r="D2177" s="26">
        <f>'JMS SHEDULE OF WORKS'!F71</f>
        <v>0</v>
      </c>
      <c r="F2177" s="71">
        <f>'JMS SHEDULE OF WORKS'!J71</f>
        <v>0</v>
      </c>
      <c r="H2177" s="13" t="s">
        <v>22</v>
      </c>
      <c r="I2177" s="24">
        <f>'JMS SHEDULE OF WORKS'!G71</f>
        <v>0</v>
      </c>
    </row>
    <row r="2178" spans="1:13" s="2" customFormat="1">
      <c r="A2178" s="69" t="str">
        <f>'JMS SHEDULE OF WORKS'!A71</f>
        <v>6881/67</v>
      </c>
      <c r="B2178" s="8" t="s">
        <v>3</v>
      </c>
      <c r="C2178" s="2" t="s">
        <v>4</v>
      </c>
      <c r="D2178" s="27" t="s">
        <v>5</v>
      </c>
      <c r="E2178" s="27" t="s">
        <v>5</v>
      </c>
      <c r="F2178" s="27" t="s">
        <v>23</v>
      </c>
      <c r="G2178" s="6" t="s">
        <v>6</v>
      </c>
      <c r="H2178" s="14" t="s">
        <v>7</v>
      </c>
      <c r="I2178" s="6" t="s">
        <v>8</v>
      </c>
      <c r="J2178" s="6"/>
      <c r="K2178" s="6" t="s">
        <v>18</v>
      </c>
      <c r="L2178" s="6" t="s">
        <v>19</v>
      </c>
      <c r="M2178" s="6" t="s">
        <v>20</v>
      </c>
    </row>
    <row r="2179" spans="1:13">
      <c r="A2179" s="30" t="s">
        <v>24</v>
      </c>
      <c r="B2179" s="11"/>
      <c r="C2179" s="12"/>
      <c r="D2179" s="28"/>
      <c r="E2179" s="28"/>
      <c r="F2179" s="28">
        <f t="shared" ref="F2179:F2180" si="482">SUM(D2179*E2179)</f>
        <v>0</v>
      </c>
      <c r="G2179" s="10"/>
      <c r="H2179" s="15"/>
      <c r="I2179" s="10">
        <f t="shared" ref="I2179:I2180" si="483">SUM(F2179*G2179)*H2179</f>
        <v>0</v>
      </c>
    </row>
    <row r="2180" spans="1:13">
      <c r="A2180" s="30" t="s">
        <v>24</v>
      </c>
      <c r="B2180" s="11"/>
      <c r="C2180" s="12"/>
      <c r="D2180" s="28"/>
      <c r="E2180" s="28"/>
      <c r="F2180" s="28">
        <f t="shared" si="482"/>
        <v>0</v>
      </c>
      <c r="G2180" s="10"/>
      <c r="H2180" s="15"/>
      <c r="I2180" s="10">
        <f t="shared" si="483"/>
        <v>0</v>
      </c>
    </row>
    <row r="2181" spans="1:13">
      <c r="A2181" s="30" t="s">
        <v>24</v>
      </c>
      <c r="B2181" s="11"/>
      <c r="C2181" s="12"/>
      <c r="D2181" s="28"/>
      <c r="E2181" s="28"/>
      <c r="F2181" s="28">
        <f t="shared" ref="F2181:F2184" si="484">SUM(D2181*E2181)</f>
        <v>0</v>
      </c>
      <c r="G2181" s="10"/>
      <c r="H2181" s="15"/>
      <c r="I2181" s="10">
        <f t="shared" ref="I2181:I2184" si="485">SUM(F2181*G2181)*H2181</f>
        <v>0</v>
      </c>
    </row>
    <row r="2182" spans="1:13">
      <c r="A2182" s="31" t="s">
        <v>25</v>
      </c>
      <c r="B2182" s="11"/>
      <c r="C2182" s="12"/>
      <c r="D2182" s="28"/>
      <c r="E2182" s="28"/>
      <c r="F2182" s="28">
        <f t="shared" si="484"/>
        <v>0</v>
      </c>
      <c r="G2182" s="10"/>
      <c r="H2182" s="15"/>
      <c r="I2182" s="10">
        <f t="shared" si="485"/>
        <v>0</v>
      </c>
    </row>
    <row r="2183" spans="1:13">
      <c r="A2183" s="31" t="s">
        <v>25</v>
      </c>
      <c r="B2183" s="11"/>
      <c r="C2183" s="12"/>
      <c r="D2183" s="28"/>
      <c r="E2183" s="28"/>
      <c r="F2183" s="28">
        <f t="shared" si="484"/>
        <v>0</v>
      </c>
      <c r="G2183" s="10"/>
      <c r="H2183" s="15"/>
      <c r="I2183" s="10">
        <f t="shared" si="485"/>
        <v>0</v>
      </c>
    </row>
    <row r="2184" spans="1:13">
      <c r="A2184" s="31" t="s">
        <v>25</v>
      </c>
      <c r="B2184" s="11"/>
      <c r="C2184" s="12"/>
      <c r="D2184" s="28"/>
      <c r="E2184" s="28"/>
      <c r="F2184" s="28">
        <f t="shared" si="484"/>
        <v>0</v>
      </c>
      <c r="G2184" s="10"/>
      <c r="H2184" s="15"/>
      <c r="I2184" s="10">
        <f t="shared" si="485"/>
        <v>0</v>
      </c>
    </row>
    <row r="2185" spans="1:13">
      <c r="A2185" s="31" t="s">
        <v>39</v>
      </c>
      <c r="B2185" s="11"/>
      <c r="C2185" s="12"/>
      <c r="D2185" s="28"/>
      <c r="E2185" s="28"/>
      <c r="F2185" s="28"/>
      <c r="G2185" s="10"/>
      <c r="H2185" s="15"/>
      <c r="I2185" s="10">
        <f t="shared" ref="I2185:I2187" si="486">SUM(G2185*H2185)</f>
        <v>0</v>
      </c>
    </row>
    <row r="2186" spans="1:13">
      <c r="A2186" s="31" t="s">
        <v>39</v>
      </c>
      <c r="B2186" s="11"/>
      <c r="C2186" s="12"/>
      <c r="D2186" s="28"/>
      <c r="E2186" s="28"/>
      <c r="F2186" s="28"/>
      <c r="G2186" s="10"/>
      <c r="H2186" s="15"/>
      <c r="I2186" s="10">
        <f t="shared" si="486"/>
        <v>0</v>
      </c>
    </row>
    <row r="2187" spans="1:13">
      <c r="A2187" s="31" t="s">
        <v>39</v>
      </c>
      <c r="B2187" s="11"/>
      <c r="C2187" s="12"/>
      <c r="D2187" s="28"/>
      <c r="E2187" s="28"/>
      <c r="F2187" s="28"/>
      <c r="G2187" s="10"/>
      <c r="H2187" s="15"/>
      <c r="I2187" s="10">
        <f t="shared" si="486"/>
        <v>0</v>
      </c>
    </row>
    <row r="2188" spans="1:13">
      <c r="A2188" s="32" t="s">
        <v>28</v>
      </c>
      <c r="B2188" s="11"/>
      <c r="C2188" s="12"/>
      <c r="D2188" s="28"/>
      <c r="E2188" s="28"/>
      <c r="F2188" s="28"/>
      <c r="G2188" s="10"/>
      <c r="H2188" s="15"/>
      <c r="I2188" s="10">
        <f t="shared" ref="I2188:I2206" si="487">SUM(G2188*H2188)</f>
        <v>0</v>
      </c>
    </row>
    <row r="2189" spans="1:13">
      <c r="A2189" s="32" t="s">
        <v>28</v>
      </c>
      <c r="B2189" s="11"/>
      <c r="C2189" s="12"/>
      <c r="D2189" s="28"/>
      <c r="E2189" s="28"/>
      <c r="F2189" s="28"/>
      <c r="G2189" s="10"/>
      <c r="H2189" s="15"/>
      <c r="I2189" s="10">
        <f t="shared" si="487"/>
        <v>0</v>
      </c>
    </row>
    <row r="2190" spans="1:13">
      <c r="A2190" s="32" t="s">
        <v>28</v>
      </c>
      <c r="B2190" s="11"/>
      <c r="C2190" s="12"/>
      <c r="D2190" s="28"/>
      <c r="E2190" s="28"/>
      <c r="F2190" s="28"/>
      <c r="G2190" s="10"/>
      <c r="H2190" s="15"/>
      <c r="I2190" s="10">
        <f t="shared" si="487"/>
        <v>0</v>
      </c>
    </row>
    <row r="2191" spans="1:13">
      <c r="A2191" t="s">
        <v>26</v>
      </c>
      <c r="B2191" s="11"/>
      <c r="C2191" s="12"/>
      <c r="D2191" s="28"/>
      <c r="E2191" s="28"/>
      <c r="F2191" s="28"/>
      <c r="G2191" s="33">
        <v>0.1</v>
      </c>
      <c r="H2191" s="15">
        <f>SUM(I2188:I2190)</f>
        <v>0</v>
      </c>
      <c r="I2191" s="10">
        <f t="shared" si="487"/>
        <v>0</v>
      </c>
    </row>
    <row r="2192" spans="1:13">
      <c r="B2192" s="11" t="s">
        <v>27</v>
      </c>
      <c r="C2192" s="12"/>
      <c r="D2192" s="28"/>
      <c r="E2192" s="28"/>
      <c r="F2192" s="28"/>
      <c r="G2192" s="10"/>
      <c r="H2192" s="15"/>
      <c r="I2192" s="10">
        <f t="shared" si="487"/>
        <v>0</v>
      </c>
    </row>
    <row r="2193" spans="2:13">
      <c r="B2193" s="11" t="s">
        <v>13</v>
      </c>
      <c r="C2193" s="12" t="s">
        <v>14</v>
      </c>
      <c r="D2193" s="28" t="s">
        <v>29</v>
      </c>
      <c r="E2193" s="28"/>
      <c r="F2193" s="28">
        <f>SUM(G2179:G2181)</f>
        <v>0</v>
      </c>
      <c r="G2193" s="34">
        <f>SUM(F2193)/20</f>
        <v>0</v>
      </c>
      <c r="H2193" s="23"/>
      <c r="I2193" s="10">
        <f t="shared" si="487"/>
        <v>0</v>
      </c>
    </row>
    <row r="2194" spans="2:13">
      <c r="B2194" s="11" t="s">
        <v>13</v>
      </c>
      <c r="C2194" s="12" t="s">
        <v>14</v>
      </c>
      <c r="D2194" s="28" t="s">
        <v>30</v>
      </c>
      <c r="E2194" s="28"/>
      <c r="F2194" s="28">
        <f>SUM(G2182:G2184)</f>
        <v>0</v>
      </c>
      <c r="G2194" s="34">
        <f>SUM(F2194)/10</f>
        <v>0</v>
      </c>
      <c r="H2194" s="23"/>
      <c r="I2194" s="10">
        <f t="shared" si="487"/>
        <v>0</v>
      </c>
    </row>
    <row r="2195" spans="2:13">
      <c r="B2195" s="11" t="s">
        <v>13</v>
      </c>
      <c r="C2195" s="12" t="s">
        <v>14</v>
      </c>
      <c r="D2195" s="28" t="s">
        <v>60</v>
      </c>
      <c r="E2195" s="28"/>
      <c r="F2195" s="72"/>
      <c r="G2195" s="34">
        <f>SUM(F2195)*0.25</f>
        <v>0</v>
      </c>
      <c r="H2195" s="23"/>
      <c r="I2195" s="10">
        <f t="shared" si="487"/>
        <v>0</v>
      </c>
    </row>
    <row r="2196" spans="2:13">
      <c r="B2196" s="11" t="s">
        <v>13</v>
      </c>
      <c r="C2196" s="12" t="s">
        <v>14</v>
      </c>
      <c r="D2196" s="28"/>
      <c r="E2196" s="28"/>
      <c r="F2196" s="28"/>
      <c r="G2196" s="34"/>
      <c r="H2196" s="23"/>
      <c r="I2196" s="10">
        <f t="shared" si="487"/>
        <v>0</v>
      </c>
    </row>
    <row r="2197" spans="2:13">
      <c r="B2197" s="11" t="s">
        <v>13</v>
      </c>
      <c r="C2197" s="12" t="s">
        <v>15</v>
      </c>
      <c r="D2197" s="28"/>
      <c r="E2197" s="28"/>
      <c r="F2197" s="28"/>
      <c r="G2197" s="34"/>
      <c r="H2197" s="23"/>
      <c r="I2197" s="10">
        <f t="shared" si="487"/>
        <v>0</v>
      </c>
    </row>
    <row r="2198" spans="2:13">
      <c r="B2198" s="11" t="s">
        <v>13</v>
      </c>
      <c r="C2198" s="12" t="s">
        <v>15</v>
      </c>
      <c r="D2198" s="28"/>
      <c r="E2198" s="28"/>
      <c r="F2198" s="28"/>
      <c r="G2198" s="34"/>
      <c r="H2198" s="23"/>
      <c r="I2198" s="10">
        <f t="shared" si="487"/>
        <v>0</v>
      </c>
    </row>
    <row r="2199" spans="2:13">
      <c r="B2199" s="11" t="s">
        <v>13</v>
      </c>
      <c r="C2199" s="12" t="s">
        <v>15</v>
      </c>
      <c r="D2199" s="28"/>
      <c r="E2199" s="28"/>
      <c r="F2199" s="28"/>
      <c r="G2199" s="34"/>
      <c r="H2199" s="23"/>
      <c r="I2199" s="10">
        <f t="shared" si="487"/>
        <v>0</v>
      </c>
    </row>
    <row r="2200" spans="2:13">
      <c r="B2200" s="11" t="s">
        <v>13</v>
      </c>
      <c r="C2200" s="12" t="s">
        <v>16</v>
      </c>
      <c r="D2200" s="28"/>
      <c r="E2200" s="28"/>
      <c r="F2200" s="28"/>
      <c r="G2200" s="34"/>
      <c r="H2200" s="23"/>
      <c r="I2200" s="10">
        <f t="shared" si="487"/>
        <v>0</v>
      </c>
    </row>
    <row r="2201" spans="2:13">
      <c r="B2201" s="11" t="s">
        <v>13</v>
      </c>
      <c r="C2201" s="12" t="s">
        <v>16</v>
      </c>
      <c r="D2201" s="28"/>
      <c r="E2201" s="28"/>
      <c r="F2201" s="28"/>
      <c r="G2201" s="34"/>
      <c r="H2201" s="23"/>
      <c r="I2201" s="10">
        <f t="shared" si="487"/>
        <v>0</v>
      </c>
    </row>
    <row r="2202" spans="2:13">
      <c r="B2202" s="11" t="s">
        <v>21</v>
      </c>
      <c r="C2202" s="12" t="s">
        <v>14</v>
      </c>
      <c r="D2202" s="28"/>
      <c r="E2202" s="28"/>
      <c r="F2202" s="28"/>
      <c r="G2202" s="22">
        <f>SUM(G2193:G2196)</f>
        <v>0</v>
      </c>
      <c r="H2202" s="15">
        <v>37.42</v>
      </c>
      <c r="I2202" s="10">
        <f t="shared" si="487"/>
        <v>0</v>
      </c>
      <c r="K2202" s="5">
        <f>SUM(G2202)*I2177</f>
        <v>0</v>
      </c>
    </row>
    <row r="2203" spans="2:13">
      <c r="B2203" s="11" t="s">
        <v>21</v>
      </c>
      <c r="C2203" s="12" t="s">
        <v>15</v>
      </c>
      <c r="D2203" s="28"/>
      <c r="E2203" s="28"/>
      <c r="F2203" s="28"/>
      <c r="G2203" s="22">
        <f>SUM(G2197:G2199)</f>
        <v>0</v>
      </c>
      <c r="H2203" s="15">
        <v>37.42</v>
      </c>
      <c r="I2203" s="10">
        <f t="shared" si="487"/>
        <v>0</v>
      </c>
      <c r="L2203" s="5">
        <f>SUM(G2203)*I2177</f>
        <v>0</v>
      </c>
    </row>
    <row r="2204" spans="2:13">
      <c r="B2204" s="11" t="s">
        <v>21</v>
      </c>
      <c r="C2204" s="12" t="s">
        <v>16</v>
      </c>
      <c r="D2204" s="28"/>
      <c r="E2204" s="28"/>
      <c r="F2204" s="28"/>
      <c r="G2204" s="22">
        <f>SUM(G2200:G2201)</f>
        <v>0</v>
      </c>
      <c r="H2204" s="15">
        <v>37.42</v>
      </c>
      <c r="I2204" s="10">
        <f t="shared" si="487"/>
        <v>0</v>
      </c>
      <c r="M2204" s="5">
        <f>SUM(G2204)*I2177</f>
        <v>0</v>
      </c>
    </row>
    <row r="2205" spans="2:13">
      <c r="B2205" s="11" t="s">
        <v>13</v>
      </c>
      <c r="C2205" s="12" t="s">
        <v>17</v>
      </c>
      <c r="D2205" s="28"/>
      <c r="E2205" s="28"/>
      <c r="F2205" s="28"/>
      <c r="G2205" s="34"/>
      <c r="H2205" s="15">
        <v>37.42</v>
      </c>
      <c r="I2205" s="10">
        <f t="shared" si="487"/>
        <v>0</v>
      </c>
      <c r="L2205" s="5">
        <f>SUM(G2205)*I2177</f>
        <v>0</v>
      </c>
    </row>
    <row r="2206" spans="2:13">
      <c r="B2206" s="11" t="s">
        <v>12</v>
      </c>
      <c r="C2206" s="12"/>
      <c r="D2206" s="28"/>
      <c r="E2206" s="28"/>
      <c r="F2206" s="28"/>
      <c r="G2206" s="10"/>
      <c r="H2206" s="15">
        <v>37.42</v>
      </c>
      <c r="I2206" s="10">
        <f t="shared" si="487"/>
        <v>0</v>
      </c>
    </row>
    <row r="2207" spans="2:13">
      <c r="B2207" s="11" t="s">
        <v>11</v>
      </c>
      <c r="C2207" s="12"/>
      <c r="D2207" s="28"/>
      <c r="E2207" s="28"/>
      <c r="F2207" s="28"/>
      <c r="G2207" s="10">
        <v>1</v>
      </c>
      <c r="H2207" s="15">
        <f>SUM(I2179:I2206)*0.01</f>
        <v>0</v>
      </c>
      <c r="I2207" s="10">
        <f>SUM(G2207*H2207)</f>
        <v>0</v>
      </c>
    </row>
    <row r="2208" spans="2:13" s="2" customFormat="1">
      <c r="B2208" s="8" t="s">
        <v>10</v>
      </c>
      <c r="D2208" s="27"/>
      <c r="E2208" s="27"/>
      <c r="F2208" s="27"/>
      <c r="G2208" s="6">
        <f>SUM(G2202:G2205)</f>
        <v>0</v>
      </c>
      <c r="H2208" s="14"/>
      <c r="I2208" s="6">
        <f>SUM(I2179:I2207)</f>
        <v>0</v>
      </c>
      <c r="J2208" s="6">
        <f>SUM(I2208)*I2177</f>
        <v>0</v>
      </c>
      <c r="K2208" s="6">
        <f>SUM(K2202:K2207)</f>
        <v>0</v>
      </c>
      <c r="L2208" s="6">
        <f t="shared" ref="L2208" si="488">SUM(L2202:L2207)</f>
        <v>0</v>
      </c>
      <c r="M2208" s="6">
        <f t="shared" ref="M2208" si="489">SUM(M2202:M2207)</f>
        <v>0</v>
      </c>
    </row>
    <row r="2209" spans="1:13" ht="15.6">
      <c r="A2209" s="3" t="s">
        <v>9</v>
      </c>
      <c r="B2209" s="70" t="str">
        <f>'JMS SHEDULE OF WORKS'!D72</f>
        <v>FF-01 Shower bench</v>
      </c>
      <c r="D2209" s="26" t="str">
        <f>'JMS SHEDULE OF WORKS'!F72</f>
        <v>1200mm X 300mm X 75mm</v>
      </c>
      <c r="F2209" s="71" t="str">
        <f>'JMS SHEDULE OF WORKS'!J72</f>
        <v>EOT-20</v>
      </c>
      <c r="H2209" s="13" t="s">
        <v>22</v>
      </c>
      <c r="I2209" s="24">
        <f>'JMS SHEDULE OF WORKS'!G72</f>
        <v>23</v>
      </c>
    </row>
    <row r="2210" spans="1:13" s="2" customFormat="1">
      <c r="A2210" s="69" t="str">
        <f>'JMS SHEDULE OF WORKS'!A72</f>
        <v>6881/68</v>
      </c>
      <c r="B2210" s="8" t="s">
        <v>3</v>
      </c>
      <c r="C2210" s="2" t="s">
        <v>4</v>
      </c>
      <c r="D2210" s="27" t="s">
        <v>5</v>
      </c>
      <c r="E2210" s="27" t="s">
        <v>5</v>
      </c>
      <c r="F2210" s="27" t="s">
        <v>23</v>
      </c>
      <c r="G2210" s="6" t="s">
        <v>6</v>
      </c>
      <c r="H2210" s="14" t="s">
        <v>7</v>
      </c>
      <c r="I2210" s="6" t="s">
        <v>8</v>
      </c>
      <c r="J2210" s="6"/>
      <c r="K2210" s="6" t="s">
        <v>18</v>
      </c>
      <c r="L2210" s="6" t="s">
        <v>19</v>
      </c>
      <c r="M2210" s="6" t="s">
        <v>20</v>
      </c>
    </row>
    <row r="2211" spans="1:13">
      <c r="A2211" s="30" t="s">
        <v>24</v>
      </c>
      <c r="B2211" s="11" t="s">
        <v>1189</v>
      </c>
      <c r="C2211" s="12" t="s">
        <v>246</v>
      </c>
      <c r="D2211" s="28">
        <v>0.125</v>
      </c>
      <c r="E2211" s="28">
        <v>3.2000000000000001E-2</v>
      </c>
      <c r="F2211" s="28">
        <f t="shared" ref="F2211:F2216" si="490">SUM(D2211*E2211)</f>
        <v>4.0000000000000001E-3</v>
      </c>
      <c r="G2211" s="10">
        <v>3.9</v>
      </c>
      <c r="H2211" s="15">
        <v>4844</v>
      </c>
      <c r="I2211" s="10">
        <f t="shared" ref="I2211:I2216" si="491">SUM(F2211*G2211)*H2211</f>
        <v>75.566400000000002</v>
      </c>
    </row>
    <row r="2212" spans="1:13">
      <c r="A2212" s="30" t="s">
        <v>24</v>
      </c>
      <c r="B2212" s="11" t="s">
        <v>1279</v>
      </c>
      <c r="C2212" s="12" t="s">
        <v>246</v>
      </c>
      <c r="D2212" s="28">
        <v>0.1</v>
      </c>
      <c r="E2212" s="28">
        <v>3.2000000000000001E-2</v>
      </c>
      <c r="F2212" s="28">
        <f t="shared" si="490"/>
        <v>3.2000000000000002E-3</v>
      </c>
      <c r="G2212" s="10">
        <v>1.3</v>
      </c>
      <c r="H2212" s="15">
        <v>4844</v>
      </c>
      <c r="I2212" s="10">
        <f t="shared" si="491"/>
        <v>20.151040000000002</v>
      </c>
    </row>
    <row r="2213" spans="1:13">
      <c r="A2213" s="30" t="s">
        <v>24</v>
      </c>
      <c r="B2213" s="11"/>
      <c r="C2213" s="12"/>
      <c r="D2213" s="28"/>
      <c r="E2213" s="28"/>
      <c r="F2213" s="28">
        <f t="shared" si="490"/>
        <v>0</v>
      </c>
      <c r="G2213" s="10"/>
      <c r="H2213" s="15"/>
      <c r="I2213" s="10">
        <f t="shared" si="491"/>
        <v>0</v>
      </c>
    </row>
    <row r="2214" spans="1:13">
      <c r="A2214" s="31" t="s">
        <v>25</v>
      </c>
      <c r="B2214" s="11"/>
      <c r="C2214" s="12"/>
      <c r="D2214" s="28"/>
      <c r="E2214" s="28"/>
      <c r="F2214" s="28">
        <f t="shared" si="490"/>
        <v>0</v>
      </c>
      <c r="G2214" s="10"/>
      <c r="H2214" s="15"/>
      <c r="I2214" s="10">
        <f t="shared" si="491"/>
        <v>0</v>
      </c>
    </row>
    <row r="2215" spans="1:13">
      <c r="A2215" s="31" t="s">
        <v>25</v>
      </c>
      <c r="B2215" s="11"/>
      <c r="C2215" s="12"/>
      <c r="D2215" s="28"/>
      <c r="E2215" s="28"/>
      <c r="F2215" s="28">
        <f t="shared" si="490"/>
        <v>0</v>
      </c>
      <c r="G2215" s="10"/>
      <c r="H2215" s="15"/>
      <c r="I2215" s="10">
        <f t="shared" si="491"/>
        <v>0</v>
      </c>
    </row>
    <row r="2216" spans="1:13">
      <c r="A2216" s="31" t="s">
        <v>25</v>
      </c>
      <c r="B2216" s="11"/>
      <c r="C2216" s="12"/>
      <c r="D2216" s="28"/>
      <c r="E2216" s="28"/>
      <c r="F2216" s="28">
        <f t="shared" si="490"/>
        <v>0</v>
      </c>
      <c r="G2216" s="10"/>
      <c r="H2216" s="15"/>
      <c r="I2216" s="10">
        <f t="shared" si="491"/>
        <v>0</v>
      </c>
    </row>
    <row r="2217" spans="1:13">
      <c r="A2217" s="31" t="s">
        <v>39</v>
      </c>
      <c r="B2217" s="11"/>
      <c r="C2217" s="12"/>
      <c r="D2217" s="28"/>
      <c r="E2217" s="28"/>
      <c r="F2217" s="28"/>
      <c r="G2217" s="10"/>
      <c r="H2217" s="15"/>
      <c r="I2217" s="10">
        <f t="shared" ref="I2217:I2219" si="492">SUM(G2217*H2217)</f>
        <v>0</v>
      </c>
    </row>
    <row r="2218" spans="1:13">
      <c r="A2218" s="31" t="s">
        <v>39</v>
      </c>
      <c r="B2218" s="11"/>
      <c r="C2218" s="12"/>
      <c r="D2218" s="28"/>
      <c r="E2218" s="28"/>
      <c r="F2218" s="28"/>
      <c r="G2218" s="10"/>
      <c r="H2218" s="15"/>
      <c r="I2218" s="10">
        <f t="shared" si="492"/>
        <v>0</v>
      </c>
    </row>
    <row r="2219" spans="1:13">
      <c r="A2219" s="31" t="s">
        <v>39</v>
      </c>
      <c r="B2219" s="11"/>
      <c r="C2219" s="12"/>
      <c r="D2219" s="28"/>
      <c r="E2219" s="28"/>
      <c r="F2219" s="28"/>
      <c r="G2219" s="10"/>
      <c r="H2219" s="15"/>
      <c r="I2219" s="10">
        <f t="shared" si="492"/>
        <v>0</v>
      </c>
    </row>
    <row r="2220" spans="1:13">
      <c r="A2220" s="32" t="s">
        <v>28</v>
      </c>
      <c r="B2220" s="11" t="s">
        <v>1280</v>
      </c>
      <c r="C2220" s="12"/>
      <c r="D2220" s="28"/>
      <c r="E2220" s="28"/>
      <c r="F2220" s="28"/>
      <c r="G2220" s="10"/>
      <c r="H2220" s="15">
        <v>3</v>
      </c>
      <c r="I2220" s="10">
        <v>20</v>
      </c>
    </row>
    <row r="2221" spans="1:13">
      <c r="A2221" s="32" t="s">
        <v>28</v>
      </c>
      <c r="B2221" s="11"/>
      <c r="C2221" s="12"/>
      <c r="D2221" s="28"/>
      <c r="E2221" s="28"/>
      <c r="F2221" s="28"/>
      <c r="G2221" s="10"/>
      <c r="H2221" s="15"/>
      <c r="I2221" s="10">
        <f t="shared" ref="I2221:I2238" si="493">SUM(G2221*H2221)</f>
        <v>0</v>
      </c>
    </row>
    <row r="2222" spans="1:13">
      <c r="A2222" s="32" t="s">
        <v>28</v>
      </c>
      <c r="B2222" s="11"/>
      <c r="C2222" s="12"/>
      <c r="D2222" s="28"/>
      <c r="E2222" s="28"/>
      <c r="F2222" s="28"/>
      <c r="G2222" s="10"/>
      <c r="H2222" s="15"/>
      <c r="I2222" s="10">
        <f t="shared" si="493"/>
        <v>0</v>
      </c>
    </row>
    <row r="2223" spans="1:13">
      <c r="A2223" t="s">
        <v>26</v>
      </c>
      <c r="B2223" s="11"/>
      <c r="C2223" s="12"/>
      <c r="D2223" s="28"/>
      <c r="E2223" s="28"/>
      <c r="F2223" s="28"/>
      <c r="G2223" s="33">
        <v>0.1</v>
      </c>
      <c r="H2223" s="15">
        <f>SUM(I2220:I2222)</f>
        <v>20</v>
      </c>
      <c r="I2223" s="10">
        <f t="shared" si="493"/>
        <v>2</v>
      </c>
    </row>
    <row r="2224" spans="1:13">
      <c r="B2224" s="11" t="s">
        <v>27</v>
      </c>
      <c r="C2224" s="12"/>
      <c r="D2224" s="28"/>
      <c r="E2224" s="28"/>
      <c r="F2224" s="28"/>
      <c r="G2224" s="10">
        <f>SUM(G2211:G2212)</f>
        <v>5.2</v>
      </c>
      <c r="H2224" s="15">
        <v>1.5</v>
      </c>
      <c r="I2224" s="10">
        <f t="shared" si="493"/>
        <v>7.8000000000000007</v>
      </c>
    </row>
    <row r="2225" spans="2:13">
      <c r="B2225" s="11" t="s">
        <v>13</v>
      </c>
      <c r="C2225" s="12" t="s">
        <v>14</v>
      </c>
      <c r="D2225" s="28" t="s">
        <v>29</v>
      </c>
      <c r="E2225" s="28"/>
      <c r="F2225" s="28">
        <f>SUM(G2211:G2213)</f>
        <v>5.2</v>
      </c>
      <c r="G2225" s="34">
        <f>SUM(F2225)/20</f>
        <v>0.26</v>
      </c>
      <c r="H2225" s="23"/>
      <c r="I2225" s="10">
        <f t="shared" si="493"/>
        <v>0</v>
      </c>
    </row>
    <row r="2226" spans="2:13">
      <c r="B2226" s="11" t="s">
        <v>13</v>
      </c>
      <c r="C2226" s="12" t="s">
        <v>14</v>
      </c>
      <c r="D2226" s="28" t="s">
        <v>30</v>
      </c>
      <c r="E2226" s="28"/>
      <c r="F2226" s="28">
        <f>SUM(G2214:G2216)</f>
        <v>0</v>
      </c>
      <c r="G2226" s="34">
        <f>SUM(F2226)/10</f>
        <v>0</v>
      </c>
      <c r="H2226" s="23"/>
      <c r="I2226" s="10">
        <f t="shared" si="493"/>
        <v>0</v>
      </c>
    </row>
    <row r="2227" spans="2:13">
      <c r="B2227" s="11" t="s">
        <v>13</v>
      </c>
      <c r="C2227" s="12" t="s">
        <v>14</v>
      </c>
      <c r="D2227" s="28" t="s">
        <v>60</v>
      </c>
      <c r="E2227" s="28"/>
      <c r="F2227" s="72"/>
      <c r="G2227" s="34">
        <f>SUM(F2227)*0.25</f>
        <v>0</v>
      </c>
      <c r="H2227" s="23"/>
      <c r="I2227" s="10">
        <f t="shared" si="493"/>
        <v>0</v>
      </c>
    </row>
    <row r="2228" spans="2:13">
      <c r="B2228" s="11" t="s">
        <v>13</v>
      </c>
      <c r="C2228" s="12" t="s">
        <v>14</v>
      </c>
      <c r="D2228" s="28" t="s">
        <v>247</v>
      </c>
      <c r="E2228" s="28"/>
      <c r="F2228" s="28"/>
      <c r="G2228" s="34">
        <v>2</v>
      </c>
      <c r="H2228" s="23"/>
      <c r="I2228" s="10">
        <f t="shared" si="493"/>
        <v>0</v>
      </c>
    </row>
    <row r="2229" spans="2:13">
      <c r="B2229" s="11" t="s">
        <v>13</v>
      </c>
      <c r="C2229" s="12" t="s">
        <v>15</v>
      </c>
      <c r="D2229" s="28"/>
      <c r="E2229" s="28"/>
      <c r="F2229" s="28"/>
      <c r="G2229" s="34">
        <v>6</v>
      </c>
      <c r="H2229" s="23"/>
      <c r="I2229" s="10">
        <f t="shared" si="493"/>
        <v>0</v>
      </c>
    </row>
    <row r="2230" spans="2:13">
      <c r="B2230" s="11" t="s">
        <v>13</v>
      </c>
      <c r="C2230" s="12" t="s">
        <v>15</v>
      </c>
      <c r="D2230" s="28"/>
      <c r="E2230" s="28"/>
      <c r="F2230" s="28"/>
      <c r="G2230" s="34"/>
      <c r="H2230" s="23"/>
      <c r="I2230" s="10">
        <f t="shared" si="493"/>
        <v>0</v>
      </c>
    </row>
    <row r="2231" spans="2:13">
      <c r="B2231" s="11" t="s">
        <v>13</v>
      </c>
      <c r="C2231" s="12" t="s">
        <v>15</v>
      </c>
      <c r="D2231" s="28"/>
      <c r="E2231" s="28"/>
      <c r="F2231" s="28"/>
      <c r="G2231" s="34"/>
      <c r="H2231" s="23"/>
      <c r="I2231" s="10">
        <f t="shared" si="493"/>
        <v>0</v>
      </c>
    </row>
    <row r="2232" spans="2:13">
      <c r="B2232" s="11" t="s">
        <v>13</v>
      </c>
      <c r="C2232" s="12" t="s">
        <v>16</v>
      </c>
      <c r="D2232" s="28"/>
      <c r="E2232" s="28"/>
      <c r="F2232" s="28"/>
      <c r="G2232" s="34">
        <v>1.5</v>
      </c>
      <c r="H2232" s="23"/>
      <c r="I2232" s="10">
        <f t="shared" si="493"/>
        <v>0</v>
      </c>
    </row>
    <row r="2233" spans="2:13">
      <c r="B2233" s="11" t="s">
        <v>13</v>
      </c>
      <c r="C2233" s="12" t="s">
        <v>16</v>
      </c>
      <c r="D2233" s="28"/>
      <c r="E2233" s="28"/>
      <c r="F2233" s="28"/>
      <c r="G2233" s="34"/>
      <c r="H2233" s="23"/>
      <c r="I2233" s="10">
        <f t="shared" si="493"/>
        <v>0</v>
      </c>
    </row>
    <row r="2234" spans="2:13">
      <c r="B2234" s="11" t="s">
        <v>21</v>
      </c>
      <c r="C2234" s="12" t="s">
        <v>14</v>
      </c>
      <c r="D2234" s="28"/>
      <c r="E2234" s="28"/>
      <c r="F2234" s="28"/>
      <c r="G2234" s="22">
        <f>SUM(G2225:G2228)</f>
        <v>2.2599999999999998</v>
      </c>
      <c r="H2234" s="15">
        <v>37.42</v>
      </c>
      <c r="I2234" s="10">
        <f t="shared" si="493"/>
        <v>84.569199999999995</v>
      </c>
      <c r="K2234" s="5">
        <f>SUM(G2234)*I2209</f>
        <v>51.98</v>
      </c>
    </row>
    <row r="2235" spans="2:13">
      <c r="B2235" s="11" t="s">
        <v>21</v>
      </c>
      <c r="C2235" s="12" t="s">
        <v>15</v>
      </c>
      <c r="D2235" s="28"/>
      <c r="E2235" s="28"/>
      <c r="F2235" s="28"/>
      <c r="G2235" s="22">
        <f>SUM(G2229:G2231)</f>
        <v>6</v>
      </c>
      <c r="H2235" s="15">
        <v>37.42</v>
      </c>
      <c r="I2235" s="10">
        <f t="shared" si="493"/>
        <v>224.52</v>
      </c>
      <c r="L2235" s="5">
        <f>SUM(G2235)*I2209</f>
        <v>138</v>
      </c>
    </row>
    <row r="2236" spans="2:13">
      <c r="B2236" s="11" t="s">
        <v>21</v>
      </c>
      <c r="C2236" s="12" t="s">
        <v>16</v>
      </c>
      <c r="D2236" s="28"/>
      <c r="E2236" s="28"/>
      <c r="F2236" s="28"/>
      <c r="G2236" s="22">
        <f>SUM(G2232:G2233)</f>
        <v>1.5</v>
      </c>
      <c r="H2236" s="15">
        <v>37.42</v>
      </c>
      <c r="I2236" s="10">
        <f t="shared" si="493"/>
        <v>56.13</v>
      </c>
      <c r="M2236" s="5">
        <f>SUM(G2236)*I2209</f>
        <v>34.5</v>
      </c>
    </row>
    <row r="2237" spans="2:13">
      <c r="B2237" s="11" t="s">
        <v>13</v>
      </c>
      <c r="C2237" s="12" t="s">
        <v>17</v>
      </c>
      <c r="D2237" s="28"/>
      <c r="E2237" s="28"/>
      <c r="F2237" s="28"/>
      <c r="G2237" s="34">
        <v>0.5</v>
      </c>
      <c r="H2237" s="15">
        <v>37.42</v>
      </c>
      <c r="I2237" s="10">
        <f t="shared" si="493"/>
        <v>18.71</v>
      </c>
      <c r="L2237" s="5">
        <f>SUM(G2237)*I2209</f>
        <v>11.5</v>
      </c>
    </row>
    <row r="2238" spans="2:13">
      <c r="B2238" s="11" t="s">
        <v>12</v>
      </c>
      <c r="C2238" s="12"/>
      <c r="D2238" s="28"/>
      <c r="E2238" s="28"/>
      <c r="F2238" s="28"/>
      <c r="G2238" s="10"/>
      <c r="H2238" s="15">
        <v>37.42</v>
      </c>
      <c r="I2238" s="10">
        <f t="shared" si="493"/>
        <v>0</v>
      </c>
    </row>
    <row r="2239" spans="2:13">
      <c r="B2239" s="11" t="s">
        <v>11</v>
      </c>
      <c r="C2239" s="12"/>
      <c r="D2239" s="28"/>
      <c r="E2239" s="28"/>
      <c r="F2239" s="28"/>
      <c r="G2239" s="10">
        <v>1</v>
      </c>
      <c r="H2239" s="15">
        <f>SUM(I2211:I2238)*0.01</f>
        <v>5.0944664</v>
      </c>
      <c r="I2239" s="10">
        <f>SUM(G2239*H2239)</f>
        <v>5.0944664</v>
      </c>
    </row>
    <row r="2240" spans="2:13" s="2" customFormat="1">
      <c r="B2240" s="8" t="s">
        <v>10</v>
      </c>
      <c r="D2240" s="27"/>
      <c r="E2240" s="27"/>
      <c r="F2240" s="27"/>
      <c r="G2240" s="6">
        <f>SUM(G2234:G2237)</f>
        <v>10.26</v>
      </c>
      <c r="H2240" s="14"/>
      <c r="I2240" s="6">
        <f>SUM(I2211:I2239)</f>
        <v>514.54110639999999</v>
      </c>
      <c r="J2240" s="6">
        <f>SUM(I2240)*I2209</f>
        <v>11834.4454472</v>
      </c>
      <c r="K2240" s="6">
        <f>SUM(K2234:K2239)</f>
        <v>51.98</v>
      </c>
      <c r="L2240" s="6">
        <f t="shared" ref="L2240" si="494">SUM(L2234:L2239)</f>
        <v>149.5</v>
      </c>
      <c r="M2240" s="6">
        <f t="shared" ref="M2240" si="495">SUM(M2234:M2239)</f>
        <v>34.5</v>
      </c>
    </row>
    <row r="2241" spans="1:13" ht="15.6">
      <c r="A2241" s="3" t="s">
        <v>9</v>
      </c>
      <c r="B2241" s="70" t="str">
        <f>'JMS SHEDULE OF WORKS'!D73</f>
        <v>SA-10 EOT Male vanity unit</v>
      </c>
      <c r="D2241" s="26" t="str">
        <f>'JMS SHEDULE OF WORKS'!F73</f>
        <v>4150mm X 500mm X 400mm</v>
      </c>
      <c r="F2241" s="71" t="str">
        <f>'JMS SHEDULE OF WORKS'!J73</f>
        <v>EOT-04</v>
      </c>
      <c r="H2241" s="13" t="s">
        <v>22</v>
      </c>
      <c r="I2241" s="24">
        <f>'JMS SHEDULE OF WORKS'!G73</f>
        <v>1</v>
      </c>
    </row>
    <row r="2242" spans="1:13" s="2" customFormat="1">
      <c r="A2242" s="69" t="str">
        <f>'JMS SHEDULE OF WORKS'!A73</f>
        <v>6881/69</v>
      </c>
      <c r="B2242" s="8" t="s">
        <v>3</v>
      </c>
      <c r="C2242" s="2" t="s">
        <v>4</v>
      </c>
      <c r="D2242" s="27" t="s">
        <v>5</v>
      </c>
      <c r="E2242" s="27" t="s">
        <v>5</v>
      </c>
      <c r="F2242" s="27" t="s">
        <v>23</v>
      </c>
      <c r="G2242" s="6" t="s">
        <v>6</v>
      </c>
      <c r="H2242" s="14" t="s">
        <v>7</v>
      </c>
      <c r="I2242" s="6" t="s">
        <v>8</v>
      </c>
      <c r="J2242" s="6"/>
      <c r="K2242" s="6" t="s">
        <v>18</v>
      </c>
      <c r="L2242" s="6" t="s">
        <v>19</v>
      </c>
      <c r="M2242" s="6" t="s">
        <v>20</v>
      </c>
    </row>
    <row r="2243" spans="1:13">
      <c r="A2243" s="30" t="s">
        <v>24</v>
      </c>
      <c r="B2243" s="11"/>
      <c r="C2243" s="12"/>
      <c r="D2243" s="28"/>
      <c r="E2243" s="28"/>
      <c r="F2243" s="28">
        <f t="shared" ref="F2243:F2248" si="496">SUM(D2243*E2243)</f>
        <v>0</v>
      </c>
      <c r="G2243" s="10"/>
      <c r="H2243" s="15"/>
      <c r="I2243" s="10">
        <f t="shared" ref="I2243:I2248" si="497">SUM(F2243*G2243)*H2243</f>
        <v>0</v>
      </c>
    </row>
    <row r="2244" spans="1:13">
      <c r="A2244" s="30" t="s">
        <v>24</v>
      </c>
      <c r="B2244" s="11"/>
      <c r="C2244" s="12"/>
      <c r="D2244" s="28"/>
      <c r="E2244" s="28"/>
      <c r="F2244" s="28">
        <f t="shared" si="496"/>
        <v>0</v>
      </c>
      <c r="G2244" s="10"/>
      <c r="H2244" s="15"/>
      <c r="I2244" s="10">
        <f t="shared" si="497"/>
        <v>0</v>
      </c>
    </row>
    <row r="2245" spans="1:13">
      <c r="A2245" s="30" t="s">
        <v>24</v>
      </c>
      <c r="B2245" s="11"/>
      <c r="C2245" s="12"/>
      <c r="D2245" s="28"/>
      <c r="E2245" s="28"/>
      <c r="F2245" s="28">
        <f t="shared" si="496"/>
        <v>0</v>
      </c>
      <c r="G2245" s="10"/>
      <c r="H2245" s="15"/>
      <c r="I2245" s="10">
        <f t="shared" si="497"/>
        <v>0</v>
      </c>
    </row>
    <row r="2246" spans="1:13">
      <c r="A2246" s="31" t="s">
        <v>25</v>
      </c>
      <c r="B2246" s="11"/>
      <c r="C2246" s="12"/>
      <c r="D2246" s="28"/>
      <c r="E2246" s="28"/>
      <c r="F2246" s="28">
        <f t="shared" si="496"/>
        <v>0</v>
      </c>
      <c r="G2246" s="10"/>
      <c r="H2246" s="15"/>
      <c r="I2246" s="10">
        <f t="shared" si="497"/>
        <v>0</v>
      </c>
    </row>
    <row r="2247" spans="1:13">
      <c r="A2247" s="31" t="s">
        <v>25</v>
      </c>
      <c r="B2247" s="11"/>
      <c r="C2247" s="12"/>
      <c r="D2247" s="28"/>
      <c r="E2247" s="28"/>
      <c r="F2247" s="28">
        <f t="shared" si="496"/>
        <v>0</v>
      </c>
      <c r="G2247" s="10"/>
      <c r="H2247" s="15"/>
      <c r="I2247" s="10">
        <f t="shared" si="497"/>
        <v>0</v>
      </c>
    </row>
    <row r="2248" spans="1:13">
      <c r="A2248" s="31" t="s">
        <v>25</v>
      </c>
      <c r="B2248" s="11"/>
      <c r="C2248" s="12"/>
      <c r="D2248" s="28"/>
      <c r="E2248" s="28"/>
      <c r="F2248" s="28">
        <f t="shared" si="496"/>
        <v>0</v>
      </c>
      <c r="G2248" s="10"/>
      <c r="H2248" s="15"/>
      <c r="I2248" s="10">
        <f t="shared" si="497"/>
        <v>0</v>
      </c>
    </row>
    <row r="2249" spans="1:13">
      <c r="A2249" s="31" t="s">
        <v>39</v>
      </c>
      <c r="B2249" s="11"/>
      <c r="C2249" s="12"/>
      <c r="D2249" s="28"/>
      <c r="E2249" s="28"/>
      <c r="F2249" s="28"/>
      <c r="G2249" s="10"/>
      <c r="H2249" s="15"/>
      <c r="I2249" s="10">
        <f t="shared" ref="I2249:I2251" si="498">SUM(G2249*H2249)</f>
        <v>0</v>
      </c>
    </row>
    <row r="2250" spans="1:13">
      <c r="A2250" s="31" t="s">
        <v>39</v>
      </c>
      <c r="B2250" s="11"/>
      <c r="C2250" s="12"/>
      <c r="D2250" s="28"/>
      <c r="E2250" s="28"/>
      <c r="F2250" s="28"/>
      <c r="G2250" s="10"/>
      <c r="H2250" s="15"/>
      <c r="I2250" s="10">
        <f t="shared" si="498"/>
        <v>0</v>
      </c>
    </row>
    <row r="2251" spans="1:13">
      <c r="A2251" s="31" t="s">
        <v>39</v>
      </c>
      <c r="B2251" s="11"/>
      <c r="C2251" s="12"/>
      <c r="D2251" s="28"/>
      <c r="E2251" s="28"/>
      <c r="F2251" s="28"/>
      <c r="G2251" s="10"/>
      <c r="H2251" s="15"/>
      <c r="I2251" s="10">
        <f t="shared" si="498"/>
        <v>0</v>
      </c>
    </row>
    <row r="2252" spans="1:13">
      <c r="A2252" s="32" t="s">
        <v>28</v>
      </c>
      <c r="B2252" s="11" t="s">
        <v>1238</v>
      </c>
      <c r="C2252" s="12"/>
      <c r="D2252" s="28"/>
      <c r="E2252" s="28"/>
      <c r="F2252" s="28"/>
      <c r="G2252" s="10">
        <v>1</v>
      </c>
      <c r="H2252" s="151">
        <v>2800</v>
      </c>
      <c r="I2252" s="10">
        <f t="shared" ref="I2252:I2271" si="499">SUM(G2252*H2252)</f>
        <v>2800</v>
      </c>
      <c r="J2252" s="5" t="s">
        <v>1256</v>
      </c>
    </row>
    <row r="2253" spans="1:13">
      <c r="A2253" s="32" t="s">
        <v>28</v>
      </c>
      <c r="B2253" s="11" t="s">
        <v>1239</v>
      </c>
      <c r="C2253" s="12"/>
      <c r="D2253" s="28"/>
      <c r="E2253" s="28"/>
      <c r="F2253" s="28"/>
      <c r="G2253" s="10">
        <v>1</v>
      </c>
      <c r="H2253" s="15">
        <v>2094</v>
      </c>
      <c r="I2253" s="10">
        <f t="shared" si="499"/>
        <v>2094</v>
      </c>
      <c r="J2253" s="10" t="s">
        <v>1242</v>
      </c>
    </row>
    <row r="2254" spans="1:13">
      <c r="A2254" s="32" t="s">
        <v>28</v>
      </c>
      <c r="B2254" s="11" t="s">
        <v>1241</v>
      </c>
      <c r="C2254" s="12"/>
      <c r="D2254" s="28"/>
      <c r="E2254" s="28"/>
      <c r="F2254" s="28"/>
      <c r="G2254" s="10">
        <v>1</v>
      </c>
      <c r="H2254" s="15">
        <v>536</v>
      </c>
      <c r="I2254" s="10">
        <f t="shared" si="499"/>
        <v>536</v>
      </c>
      <c r="J2254" s="10" t="s">
        <v>1242</v>
      </c>
    </row>
    <row r="2255" spans="1:13">
      <c r="A2255" s="32" t="s">
        <v>28</v>
      </c>
      <c r="B2255" s="11" t="s">
        <v>1244</v>
      </c>
      <c r="C2255" s="12"/>
      <c r="D2255" s="28"/>
      <c r="E2255" s="28"/>
      <c r="F2255" s="28"/>
      <c r="G2255" s="10">
        <v>0.4</v>
      </c>
      <c r="H2255" s="15">
        <f>SUM(I2253:I2254)</f>
        <v>2630</v>
      </c>
      <c r="I2255" s="10">
        <f t="shared" si="499"/>
        <v>1052</v>
      </c>
      <c r="J2255" s="10" t="s">
        <v>1242</v>
      </c>
    </row>
    <row r="2256" spans="1:13">
      <c r="A2256" t="s">
        <v>26</v>
      </c>
      <c r="B2256" s="11"/>
      <c r="C2256" s="12"/>
      <c r="D2256" s="28"/>
      <c r="E2256" s="28"/>
      <c r="F2256" s="28"/>
      <c r="G2256" s="33">
        <v>0.1</v>
      </c>
      <c r="H2256" s="15">
        <f>SUM(I2252:I2255)</f>
        <v>6482</v>
      </c>
      <c r="I2256" s="10">
        <f t="shared" si="499"/>
        <v>648.20000000000005</v>
      </c>
    </row>
    <row r="2257" spans="2:13">
      <c r="B2257" s="11" t="s">
        <v>27</v>
      </c>
      <c r="C2257" s="12"/>
      <c r="D2257" s="28"/>
      <c r="E2257" s="28"/>
      <c r="F2257" s="28"/>
      <c r="G2257" s="10"/>
      <c r="H2257" s="15"/>
      <c r="I2257" s="10">
        <f t="shared" si="499"/>
        <v>0</v>
      </c>
    </row>
    <row r="2258" spans="2:13">
      <c r="B2258" s="11" t="s">
        <v>13</v>
      </c>
      <c r="C2258" s="12" t="s">
        <v>14</v>
      </c>
      <c r="D2258" s="28" t="s">
        <v>29</v>
      </c>
      <c r="E2258" s="28"/>
      <c r="F2258" s="28">
        <f>SUM(G2243:G2245)</f>
        <v>0</v>
      </c>
      <c r="G2258" s="34">
        <f>SUM(F2258)/20</f>
        <v>0</v>
      </c>
      <c r="H2258" s="23"/>
      <c r="I2258" s="10">
        <f t="shared" si="499"/>
        <v>0</v>
      </c>
    </row>
    <row r="2259" spans="2:13">
      <c r="B2259" s="11" t="s">
        <v>13</v>
      </c>
      <c r="C2259" s="12" t="s">
        <v>14</v>
      </c>
      <c r="D2259" s="28" t="s">
        <v>30</v>
      </c>
      <c r="E2259" s="28"/>
      <c r="F2259" s="28">
        <f>SUM(G2246:G2248)</f>
        <v>0</v>
      </c>
      <c r="G2259" s="34">
        <f>SUM(F2259)/10</f>
        <v>0</v>
      </c>
      <c r="H2259" s="23"/>
      <c r="I2259" s="10">
        <f t="shared" si="499"/>
        <v>0</v>
      </c>
    </row>
    <row r="2260" spans="2:13">
      <c r="B2260" s="11" t="s">
        <v>13</v>
      </c>
      <c r="C2260" s="12" t="s">
        <v>14</v>
      </c>
      <c r="D2260" s="28" t="s">
        <v>60</v>
      </c>
      <c r="E2260" s="28"/>
      <c r="F2260" s="72"/>
      <c r="G2260" s="34">
        <f>SUM(F2260)*0.25</f>
        <v>0</v>
      </c>
      <c r="H2260" s="23"/>
      <c r="I2260" s="10">
        <f t="shared" si="499"/>
        <v>0</v>
      </c>
    </row>
    <row r="2261" spans="2:13">
      <c r="B2261" s="11" t="s">
        <v>13</v>
      </c>
      <c r="C2261" s="12" t="s">
        <v>14</v>
      </c>
      <c r="D2261" s="28"/>
      <c r="E2261" s="28"/>
      <c r="F2261" s="28"/>
      <c r="G2261" s="34"/>
      <c r="H2261" s="23"/>
      <c r="I2261" s="10">
        <f t="shared" si="499"/>
        <v>0</v>
      </c>
    </row>
    <row r="2262" spans="2:13">
      <c r="B2262" s="11" t="s">
        <v>13</v>
      </c>
      <c r="C2262" s="12" t="s">
        <v>15</v>
      </c>
      <c r="D2262" s="28"/>
      <c r="E2262" s="28"/>
      <c r="F2262" s="28"/>
      <c r="G2262" s="34"/>
      <c r="H2262" s="23"/>
      <c r="I2262" s="10">
        <f t="shared" si="499"/>
        <v>0</v>
      </c>
    </row>
    <row r="2263" spans="2:13">
      <c r="B2263" s="11" t="s">
        <v>13</v>
      </c>
      <c r="C2263" s="12" t="s">
        <v>15</v>
      </c>
      <c r="D2263" s="28"/>
      <c r="E2263" s="28"/>
      <c r="F2263" s="28"/>
      <c r="G2263" s="34"/>
      <c r="H2263" s="23"/>
      <c r="I2263" s="10">
        <f t="shared" si="499"/>
        <v>0</v>
      </c>
    </row>
    <row r="2264" spans="2:13">
      <c r="B2264" s="11" t="s">
        <v>13</v>
      </c>
      <c r="C2264" s="12" t="s">
        <v>15</v>
      </c>
      <c r="D2264" s="28"/>
      <c r="E2264" s="28"/>
      <c r="F2264" s="28"/>
      <c r="G2264" s="34"/>
      <c r="H2264" s="23"/>
      <c r="I2264" s="10">
        <f t="shared" si="499"/>
        <v>0</v>
      </c>
    </row>
    <row r="2265" spans="2:13">
      <c r="B2265" s="11" t="s">
        <v>13</v>
      </c>
      <c r="C2265" s="12" t="s">
        <v>16</v>
      </c>
      <c r="D2265" s="28"/>
      <c r="E2265" s="28"/>
      <c r="F2265" s="28"/>
      <c r="G2265" s="34"/>
      <c r="H2265" s="23"/>
      <c r="I2265" s="10">
        <f t="shared" si="499"/>
        <v>0</v>
      </c>
    </row>
    <row r="2266" spans="2:13">
      <c r="B2266" s="11" t="s">
        <v>13</v>
      </c>
      <c r="C2266" s="12" t="s">
        <v>16</v>
      </c>
      <c r="D2266" s="28"/>
      <c r="E2266" s="28"/>
      <c r="F2266" s="28"/>
      <c r="G2266" s="34"/>
      <c r="H2266" s="23"/>
      <c r="I2266" s="10">
        <f t="shared" si="499"/>
        <v>0</v>
      </c>
    </row>
    <row r="2267" spans="2:13">
      <c r="B2267" s="11" t="s">
        <v>21</v>
      </c>
      <c r="C2267" s="12" t="s">
        <v>14</v>
      </c>
      <c r="D2267" s="28"/>
      <c r="E2267" s="28"/>
      <c r="F2267" s="28"/>
      <c r="G2267" s="22">
        <f>SUM(G2258:G2261)</f>
        <v>0</v>
      </c>
      <c r="H2267" s="15">
        <v>37.42</v>
      </c>
      <c r="I2267" s="10">
        <f t="shared" si="499"/>
        <v>0</v>
      </c>
      <c r="K2267" s="5">
        <f>SUM(G2267)*I2241</f>
        <v>0</v>
      </c>
    </row>
    <row r="2268" spans="2:13">
      <c r="B2268" s="11" t="s">
        <v>21</v>
      </c>
      <c r="C2268" s="12" t="s">
        <v>15</v>
      </c>
      <c r="D2268" s="28"/>
      <c r="E2268" s="28"/>
      <c r="F2268" s="28"/>
      <c r="G2268" s="22">
        <f>SUM(G2262:G2264)</f>
        <v>0</v>
      </c>
      <c r="H2268" s="15">
        <v>37.42</v>
      </c>
      <c r="I2268" s="10">
        <f t="shared" si="499"/>
        <v>0</v>
      </c>
      <c r="L2268" s="5">
        <f>SUM(G2268)*I2241</f>
        <v>0</v>
      </c>
    </row>
    <row r="2269" spans="2:13">
      <c r="B2269" s="11" t="s">
        <v>21</v>
      </c>
      <c r="C2269" s="12" t="s">
        <v>16</v>
      </c>
      <c r="D2269" s="28"/>
      <c r="E2269" s="28"/>
      <c r="F2269" s="28"/>
      <c r="G2269" s="22">
        <f>SUM(G2265:G2266)</f>
        <v>0</v>
      </c>
      <c r="H2269" s="15">
        <v>37.42</v>
      </c>
      <c r="I2269" s="10">
        <f t="shared" si="499"/>
        <v>0</v>
      </c>
      <c r="M2269" s="5">
        <f>SUM(G2269)*I2241</f>
        <v>0</v>
      </c>
    </row>
    <row r="2270" spans="2:13">
      <c r="B2270" s="11" t="s">
        <v>13</v>
      </c>
      <c r="C2270" s="12" t="s">
        <v>17</v>
      </c>
      <c r="D2270" s="28"/>
      <c r="E2270" s="28"/>
      <c r="F2270" s="28"/>
      <c r="G2270" s="34">
        <v>1</v>
      </c>
      <c r="H2270" s="15">
        <v>37.42</v>
      </c>
      <c r="I2270" s="10">
        <f t="shared" si="499"/>
        <v>37.42</v>
      </c>
      <c r="L2270" s="5">
        <f>SUM(G2270)*I2241</f>
        <v>1</v>
      </c>
    </row>
    <row r="2271" spans="2:13">
      <c r="B2271" s="11" t="s">
        <v>12</v>
      </c>
      <c r="C2271" s="12"/>
      <c r="D2271" s="28"/>
      <c r="E2271" s="28"/>
      <c r="F2271" s="28"/>
      <c r="G2271" s="10"/>
      <c r="H2271" s="15">
        <v>37.42</v>
      </c>
      <c r="I2271" s="10">
        <f t="shared" si="499"/>
        <v>0</v>
      </c>
    </row>
    <row r="2272" spans="2:13">
      <c r="B2272" s="11" t="s">
        <v>11</v>
      </c>
      <c r="C2272" s="12"/>
      <c r="D2272" s="28"/>
      <c r="E2272" s="28"/>
      <c r="F2272" s="28"/>
      <c r="G2272" s="10">
        <v>1</v>
      </c>
      <c r="H2272" s="15">
        <f>SUM(I2243:I2271)*0.01</f>
        <v>71.676199999999994</v>
      </c>
      <c r="I2272" s="10">
        <f>SUM(G2272*H2272)</f>
        <v>71.676199999999994</v>
      </c>
    </row>
    <row r="2273" spans="1:13" s="2" customFormat="1">
      <c r="B2273" s="8" t="s">
        <v>10</v>
      </c>
      <c r="D2273" s="27"/>
      <c r="E2273" s="27"/>
      <c r="F2273" s="27"/>
      <c r="G2273" s="6">
        <f>SUM(G2267:G2270)</f>
        <v>1</v>
      </c>
      <c r="H2273" s="14"/>
      <c r="I2273" s="6">
        <f>SUM(I2243:I2272)</f>
        <v>7239.2961999999998</v>
      </c>
      <c r="J2273" s="6">
        <f>SUM(I2273)*I2241</f>
        <v>7239.2961999999998</v>
      </c>
      <c r="K2273" s="6">
        <f>SUM(K2267:K2272)</f>
        <v>0</v>
      </c>
      <c r="L2273" s="6">
        <f t="shared" ref="L2273" si="500">SUM(L2267:L2272)</f>
        <v>1</v>
      </c>
      <c r="M2273" s="6">
        <f t="shared" ref="M2273" si="501">SUM(M2267:M2272)</f>
        <v>0</v>
      </c>
    </row>
    <row r="2274" spans="1:13" ht="15.6">
      <c r="A2274" s="3" t="s">
        <v>9</v>
      </c>
      <c r="B2274" s="70" t="str">
        <f>'JMS SHEDULE OF WORKS'!D74</f>
        <v>SA-33 towel dispenser</v>
      </c>
      <c r="D2274" s="26">
        <f>'JMS SHEDULE OF WORKS'!F74</f>
        <v>0</v>
      </c>
      <c r="F2274" s="71">
        <f>'JMS SHEDULE OF WORKS'!J74</f>
        <v>0</v>
      </c>
      <c r="H2274" s="13" t="s">
        <v>22</v>
      </c>
      <c r="I2274" s="24">
        <f>'JMS SHEDULE OF WORKS'!G74</f>
        <v>3</v>
      </c>
    </row>
    <row r="2275" spans="1:13" s="2" customFormat="1">
      <c r="A2275" s="69" t="str">
        <f>'JMS SHEDULE OF WORKS'!A74</f>
        <v>6881/70</v>
      </c>
      <c r="B2275" s="8" t="s">
        <v>3</v>
      </c>
      <c r="C2275" s="2" t="s">
        <v>4</v>
      </c>
      <c r="D2275" s="27" t="s">
        <v>5</v>
      </c>
      <c r="E2275" s="27" t="s">
        <v>5</v>
      </c>
      <c r="F2275" s="27" t="s">
        <v>23</v>
      </c>
      <c r="G2275" s="6" t="s">
        <v>6</v>
      </c>
      <c r="H2275" s="14" t="s">
        <v>7</v>
      </c>
      <c r="I2275" s="6" t="s">
        <v>8</v>
      </c>
      <c r="J2275" s="6"/>
      <c r="K2275" s="6" t="s">
        <v>18</v>
      </c>
      <c r="L2275" s="6" t="s">
        <v>19</v>
      </c>
      <c r="M2275" s="6" t="s">
        <v>20</v>
      </c>
    </row>
    <row r="2276" spans="1:13">
      <c r="A2276" s="30" t="s">
        <v>24</v>
      </c>
      <c r="B2276" s="11"/>
      <c r="C2276" s="12"/>
      <c r="D2276" s="28"/>
      <c r="E2276" s="28"/>
      <c r="F2276" s="28">
        <f t="shared" ref="F2276:F2281" si="502">SUM(D2276*E2276)</f>
        <v>0</v>
      </c>
      <c r="G2276" s="10"/>
      <c r="H2276" s="15"/>
      <c r="I2276" s="10">
        <f t="shared" ref="I2276:I2281" si="503">SUM(F2276*G2276)*H2276</f>
        <v>0</v>
      </c>
    </row>
    <row r="2277" spans="1:13">
      <c r="A2277" s="30" t="s">
        <v>24</v>
      </c>
      <c r="B2277" s="11"/>
      <c r="C2277" s="12"/>
      <c r="D2277" s="28"/>
      <c r="E2277" s="28"/>
      <c r="F2277" s="28">
        <f t="shared" si="502"/>
        <v>0</v>
      </c>
      <c r="G2277" s="10"/>
      <c r="H2277" s="15"/>
      <c r="I2277" s="10">
        <f t="shared" si="503"/>
        <v>0</v>
      </c>
    </row>
    <row r="2278" spans="1:13">
      <c r="A2278" s="30" t="s">
        <v>24</v>
      </c>
      <c r="B2278" s="11"/>
      <c r="C2278" s="12"/>
      <c r="D2278" s="28"/>
      <c r="E2278" s="28"/>
      <c r="F2278" s="28">
        <f t="shared" si="502"/>
        <v>0</v>
      </c>
      <c r="G2278" s="10"/>
      <c r="H2278" s="15"/>
      <c r="I2278" s="10">
        <f t="shared" si="503"/>
        <v>0</v>
      </c>
    </row>
    <row r="2279" spans="1:13">
      <c r="A2279" s="31" t="s">
        <v>25</v>
      </c>
      <c r="B2279" s="11"/>
      <c r="C2279" s="12"/>
      <c r="D2279" s="28"/>
      <c r="E2279" s="28"/>
      <c r="F2279" s="28">
        <f t="shared" si="502"/>
        <v>0</v>
      </c>
      <c r="G2279" s="10"/>
      <c r="H2279" s="15"/>
      <c r="I2279" s="10">
        <f t="shared" si="503"/>
        <v>0</v>
      </c>
    </row>
    <row r="2280" spans="1:13">
      <c r="A2280" s="31" t="s">
        <v>25</v>
      </c>
      <c r="B2280" s="11"/>
      <c r="C2280" s="12"/>
      <c r="D2280" s="28"/>
      <c r="E2280" s="28"/>
      <c r="F2280" s="28">
        <f t="shared" si="502"/>
        <v>0</v>
      </c>
      <c r="G2280" s="10"/>
      <c r="H2280" s="15"/>
      <c r="I2280" s="10">
        <f t="shared" si="503"/>
        <v>0</v>
      </c>
    </row>
    <row r="2281" spans="1:13">
      <c r="A2281" s="31" t="s">
        <v>25</v>
      </c>
      <c r="B2281" s="11"/>
      <c r="C2281" s="12"/>
      <c r="D2281" s="28"/>
      <c r="E2281" s="28"/>
      <c r="F2281" s="28">
        <f t="shared" si="502"/>
        <v>0</v>
      </c>
      <c r="G2281" s="10"/>
      <c r="H2281" s="15"/>
      <c r="I2281" s="10">
        <f t="shared" si="503"/>
        <v>0</v>
      </c>
    </row>
    <row r="2282" spans="1:13">
      <c r="A2282" s="31" t="s">
        <v>39</v>
      </c>
      <c r="B2282" s="11"/>
      <c r="C2282" s="12"/>
      <c r="D2282" s="28"/>
      <c r="E2282" s="28"/>
      <c r="F2282" s="28"/>
      <c r="G2282" s="10"/>
      <c r="H2282" s="15"/>
      <c r="I2282" s="10">
        <f t="shared" ref="I2282:I2284" si="504">SUM(G2282*H2282)</f>
        <v>0</v>
      </c>
    </row>
    <row r="2283" spans="1:13">
      <c r="A2283" s="31" t="s">
        <v>39</v>
      </c>
      <c r="B2283" s="11"/>
      <c r="C2283" s="12"/>
      <c r="D2283" s="28"/>
      <c r="E2283" s="28"/>
      <c r="F2283" s="28"/>
      <c r="G2283" s="10"/>
      <c r="H2283" s="15"/>
      <c r="I2283" s="10">
        <f t="shared" si="504"/>
        <v>0</v>
      </c>
    </row>
    <row r="2284" spans="1:13">
      <c r="A2284" s="31" t="s">
        <v>39</v>
      </c>
      <c r="B2284" s="11"/>
      <c r="C2284" s="12"/>
      <c r="D2284" s="28"/>
      <c r="E2284" s="28"/>
      <c r="F2284" s="28"/>
      <c r="G2284" s="10"/>
      <c r="H2284" s="15"/>
      <c r="I2284" s="10">
        <f t="shared" si="504"/>
        <v>0</v>
      </c>
    </row>
    <row r="2285" spans="1:13">
      <c r="A2285" s="32" t="s">
        <v>28</v>
      </c>
      <c r="B2285" s="11"/>
      <c r="C2285" s="12"/>
      <c r="D2285" s="28"/>
      <c r="E2285" s="28"/>
      <c r="F2285" s="28"/>
      <c r="G2285" s="10"/>
      <c r="H2285" s="15"/>
      <c r="I2285" s="10">
        <f t="shared" ref="I2285:I2303" si="505">SUM(G2285*H2285)</f>
        <v>0</v>
      </c>
    </row>
    <row r="2286" spans="1:13">
      <c r="A2286" s="32" t="s">
        <v>28</v>
      </c>
      <c r="B2286" s="11"/>
      <c r="C2286" s="12"/>
      <c r="D2286" s="28"/>
      <c r="E2286" s="28"/>
      <c r="F2286" s="28"/>
      <c r="G2286" s="10"/>
      <c r="H2286" s="15"/>
      <c r="I2286" s="10">
        <f t="shared" si="505"/>
        <v>0</v>
      </c>
    </row>
    <row r="2287" spans="1:13">
      <c r="A2287" s="32" t="s">
        <v>28</v>
      </c>
      <c r="B2287" s="11"/>
      <c r="C2287" s="12"/>
      <c r="D2287" s="28"/>
      <c r="E2287" s="28"/>
      <c r="F2287" s="28"/>
      <c r="G2287" s="10"/>
      <c r="H2287" s="15"/>
      <c r="I2287" s="10">
        <f t="shared" si="505"/>
        <v>0</v>
      </c>
    </row>
    <row r="2288" spans="1:13">
      <c r="A2288" t="s">
        <v>26</v>
      </c>
      <c r="B2288" s="11"/>
      <c r="C2288" s="12"/>
      <c r="D2288" s="28"/>
      <c r="E2288" s="28"/>
      <c r="F2288" s="28"/>
      <c r="G2288" s="33">
        <v>0.1</v>
      </c>
      <c r="H2288" s="15">
        <f>SUM(I2285:I2287)</f>
        <v>0</v>
      </c>
      <c r="I2288" s="10">
        <f t="shared" si="505"/>
        <v>0</v>
      </c>
    </row>
    <row r="2289" spans="2:13">
      <c r="B2289" s="11" t="s">
        <v>27</v>
      </c>
      <c r="C2289" s="12"/>
      <c r="D2289" s="28"/>
      <c r="E2289" s="28"/>
      <c r="F2289" s="28"/>
      <c r="G2289" s="10"/>
      <c r="H2289" s="15"/>
      <c r="I2289" s="10">
        <f t="shared" si="505"/>
        <v>0</v>
      </c>
    </row>
    <row r="2290" spans="2:13">
      <c r="B2290" s="11" t="s">
        <v>13</v>
      </c>
      <c r="C2290" s="12" t="s">
        <v>14</v>
      </c>
      <c r="D2290" s="28" t="s">
        <v>29</v>
      </c>
      <c r="E2290" s="28"/>
      <c r="F2290" s="28">
        <f>SUM(G2276:G2278)</f>
        <v>0</v>
      </c>
      <c r="G2290" s="34">
        <f>SUM(F2290)/20</f>
        <v>0</v>
      </c>
      <c r="H2290" s="23"/>
      <c r="I2290" s="10">
        <f t="shared" si="505"/>
        <v>0</v>
      </c>
    </row>
    <row r="2291" spans="2:13">
      <c r="B2291" s="11" t="s">
        <v>13</v>
      </c>
      <c r="C2291" s="12" t="s">
        <v>14</v>
      </c>
      <c r="D2291" s="28" t="s">
        <v>30</v>
      </c>
      <c r="E2291" s="28"/>
      <c r="F2291" s="28">
        <f>SUM(G2279:G2281)</f>
        <v>0</v>
      </c>
      <c r="G2291" s="34">
        <f>SUM(F2291)/10</f>
        <v>0</v>
      </c>
      <c r="H2291" s="23"/>
      <c r="I2291" s="10">
        <f t="shared" si="505"/>
        <v>0</v>
      </c>
    </row>
    <row r="2292" spans="2:13">
      <c r="B2292" s="11" t="s">
        <v>13</v>
      </c>
      <c r="C2292" s="12" t="s">
        <v>14</v>
      </c>
      <c r="D2292" s="28" t="s">
        <v>60</v>
      </c>
      <c r="E2292" s="28"/>
      <c r="F2292" s="72"/>
      <c r="G2292" s="34">
        <f>SUM(F2292)*0.25</f>
        <v>0</v>
      </c>
      <c r="H2292" s="23"/>
      <c r="I2292" s="10">
        <f t="shared" si="505"/>
        <v>0</v>
      </c>
    </row>
    <row r="2293" spans="2:13">
      <c r="B2293" s="11" t="s">
        <v>13</v>
      </c>
      <c r="C2293" s="12" t="s">
        <v>14</v>
      </c>
      <c r="D2293" s="28"/>
      <c r="E2293" s="28"/>
      <c r="F2293" s="28"/>
      <c r="G2293" s="34"/>
      <c r="H2293" s="23"/>
      <c r="I2293" s="10">
        <f t="shared" si="505"/>
        <v>0</v>
      </c>
    </row>
    <row r="2294" spans="2:13">
      <c r="B2294" s="11" t="s">
        <v>13</v>
      </c>
      <c r="C2294" s="12" t="s">
        <v>15</v>
      </c>
      <c r="D2294" s="28"/>
      <c r="E2294" s="28"/>
      <c r="F2294" s="28"/>
      <c r="G2294" s="34"/>
      <c r="H2294" s="23"/>
      <c r="I2294" s="10">
        <f t="shared" si="505"/>
        <v>0</v>
      </c>
    </row>
    <row r="2295" spans="2:13">
      <c r="B2295" s="11" t="s">
        <v>13</v>
      </c>
      <c r="C2295" s="12" t="s">
        <v>15</v>
      </c>
      <c r="D2295" s="28"/>
      <c r="E2295" s="28"/>
      <c r="F2295" s="28"/>
      <c r="G2295" s="34"/>
      <c r="H2295" s="23"/>
      <c r="I2295" s="10">
        <f t="shared" si="505"/>
        <v>0</v>
      </c>
    </row>
    <row r="2296" spans="2:13">
      <c r="B2296" s="11" t="s">
        <v>13</v>
      </c>
      <c r="C2296" s="12" t="s">
        <v>15</v>
      </c>
      <c r="D2296" s="28"/>
      <c r="E2296" s="28"/>
      <c r="F2296" s="28"/>
      <c r="G2296" s="34"/>
      <c r="H2296" s="23"/>
      <c r="I2296" s="10">
        <f t="shared" si="505"/>
        <v>0</v>
      </c>
    </row>
    <row r="2297" spans="2:13">
      <c r="B2297" s="11" t="s">
        <v>13</v>
      </c>
      <c r="C2297" s="12" t="s">
        <v>16</v>
      </c>
      <c r="D2297" s="28"/>
      <c r="E2297" s="28"/>
      <c r="F2297" s="28"/>
      <c r="G2297" s="34"/>
      <c r="H2297" s="23"/>
      <c r="I2297" s="10">
        <f t="shared" si="505"/>
        <v>0</v>
      </c>
    </row>
    <row r="2298" spans="2:13">
      <c r="B2298" s="11" t="s">
        <v>13</v>
      </c>
      <c r="C2298" s="12" t="s">
        <v>16</v>
      </c>
      <c r="D2298" s="28"/>
      <c r="E2298" s="28"/>
      <c r="F2298" s="28"/>
      <c r="G2298" s="34"/>
      <c r="H2298" s="23"/>
      <c r="I2298" s="10">
        <f t="shared" si="505"/>
        <v>0</v>
      </c>
    </row>
    <row r="2299" spans="2:13">
      <c r="B2299" s="11" t="s">
        <v>21</v>
      </c>
      <c r="C2299" s="12" t="s">
        <v>14</v>
      </c>
      <c r="D2299" s="28"/>
      <c r="E2299" s="28"/>
      <c r="F2299" s="28"/>
      <c r="G2299" s="22">
        <f>SUM(G2290:G2293)</f>
        <v>0</v>
      </c>
      <c r="H2299" s="15">
        <v>37.42</v>
      </c>
      <c r="I2299" s="10">
        <f t="shared" si="505"/>
        <v>0</v>
      </c>
      <c r="K2299" s="5">
        <f>SUM(G2299)*I2274</f>
        <v>0</v>
      </c>
    </row>
    <row r="2300" spans="2:13">
      <c r="B2300" s="11" t="s">
        <v>21</v>
      </c>
      <c r="C2300" s="12" t="s">
        <v>15</v>
      </c>
      <c r="D2300" s="28"/>
      <c r="E2300" s="28"/>
      <c r="F2300" s="28"/>
      <c r="G2300" s="22">
        <f>SUM(G2294:G2296)</f>
        <v>0</v>
      </c>
      <c r="H2300" s="15">
        <v>37.42</v>
      </c>
      <c r="I2300" s="10">
        <f t="shared" si="505"/>
        <v>0</v>
      </c>
      <c r="L2300" s="5">
        <f>SUM(G2300)*I2274</f>
        <v>0</v>
      </c>
    </row>
    <row r="2301" spans="2:13">
      <c r="B2301" s="11" t="s">
        <v>21</v>
      </c>
      <c r="C2301" s="12" t="s">
        <v>16</v>
      </c>
      <c r="D2301" s="28"/>
      <c r="E2301" s="28"/>
      <c r="F2301" s="28"/>
      <c r="G2301" s="22">
        <f>SUM(G2297:G2298)</f>
        <v>0</v>
      </c>
      <c r="H2301" s="15">
        <v>37.42</v>
      </c>
      <c r="I2301" s="10">
        <f t="shared" si="505"/>
        <v>0</v>
      </c>
      <c r="M2301" s="5">
        <f>SUM(G2301)*I2274</f>
        <v>0</v>
      </c>
    </row>
    <row r="2302" spans="2:13">
      <c r="B2302" s="11" t="s">
        <v>13</v>
      </c>
      <c r="C2302" s="12" t="s">
        <v>17</v>
      </c>
      <c r="D2302" s="28"/>
      <c r="E2302" s="28"/>
      <c r="F2302" s="28"/>
      <c r="G2302" s="34"/>
      <c r="H2302" s="15">
        <v>37.42</v>
      </c>
      <c r="I2302" s="10">
        <f t="shared" si="505"/>
        <v>0</v>
      </c>
      <c r="L2302" s="5">
        <f>SUM(G2302)*I2274</f>
        <v>0</v>
      </c>
    </row>
    <row r="2303" spans="2:13">
      <c r="B2303" s="11" t="s">
        <v>12</v>
      </c>
      <c r="C2303" s="12"/>
      <c r="D2303" s="28"/>
      <c r="E2303" s="28"/>
      <c r="F2303" s="28"/>
      <c r="G2303" s="10"/>
      <c r="H2303" s="15">
        <v>37.42</v>
      </c>
      <c r="I2303" s="10">
        <f t="shared" si="505"/>
        <v>0</v>
      </c>
    </row>
    <row r="2304" spans="2:13">
      <c r="B2304" s="11" t="s">
        <v>11</v>
      </c>
      <c r="C2304" s="12"/>
      <c r="D2304" s="28"/>
      <c r="E2304" s="28"/>
      <c r="F2304" s="28"/>
      <c r="G2304" s="10">
        <v>1</v>
      </c>
      <c r="H2304" s="15">
        <f>SUM(I2276:I2303)*0.01</f>
        <v>0</v>
      </c>
      <c r="I2304" s="10">
        <f>SUM(G2304*H2304)</f>
        <v>0</v>
      </c>
    </row>
    <row r="2305" spans="1:13" s="2" customFormat="1">
      <c r="B2305" s="8" t="s">
        <v>10</v>
      </c>
      <c r="D2305" s="27"/>
      <c r="E2305" s="27"/>
      <c r="F2305" s="27"/>
      <c r="G2305" s="6">
        <f>SUM(G2299:G2302)</f>
        <v>0</v>
      </c>
      <c r="H2305" s="14"/>
      <c r="I2305" s="6">
        <f>SUM(I2276:I2304)</f>
        <v>0</v>
      </c>
      <c r="J2305" s="6">
        <f>SUM(I2305)*I2274</f>
        <v>0</v>
      </c>
      <c r="K2305" s="6">
        <f>SUM(K2299:K2304)</f>
        <v>0</v>
      </c>
      <c r="L2305" s="6">
        <f t="shared" ref="L2305" si="506">SUM(L2299:L2304)</f>
        <v>0</v>
      </c>
      <c r="M2305" s="6">
        <f t="shared" ref="M2305" si="507">SUM(M2299:M2304)</f>
        <v>0</v>
      </c>
    </row>
    <row r="2306" spans="1:13" ht="15.6">
      <c r="A2306" s="3" t="s">
        <v>9</v>
      </c>
      <c r="B2306" s="70" t="str">
        <f>'JMS SHEDULE OF WORKS'!D75</f>
        <v>SA-32 soap dispenser</v>
      </c>
      <c r="D2306" s="26">
        <f>'JMS SHEDULE OF WORKS'!F75</f>
        <v>0</v>
      </c>
      <c r="F2306" s="71">
        <f>'JMS SHEDULE OF WORKS'!J75</f>
        <v>0</v>
      </c>
      <c r="H2306" s="13" t="s">
        <v>22</v>
      </c>
      <c r="I2306" s="24">
        <f>'JMS SHEDULE OF WORKS'!G75</f>
        <v>4</v>
      </c>
    </row>
    <row r="2307" spans="1:13" s="2" customFormat="1">
      <c r="A2307" s="69" t="str">
        <f>'JMS SHEDULE OF WORKS'!A75</f>
        <v>6881/71</v>
      </c>
      <c r="B2307" s="8" t="s">
        <v>3</v>
      </c>
      <c r="C2307" s="2" t="s">
        <v>4</v>
      </c>
      <c r="D2307" s="27" t="s">
        <v>5</v>
      </c>
      <c r="E2307" s="27" t="s">
        <v>5</v>
      </c>
      <c r="F2307" s="27" t="s">
        <v>23</v>
      </c>
      <c r="G2307" s="6" t="s">
        <v>6</v>
      </c>
      <c r="H2307" s="14" t="s">
        <v>7</v>
      </c>
      <c r="I2307" s="6" t="s">
        <v>8</v>
      </c>
      <c r="J2307" s="6"/>
      <c r="K2307" s="6" t="s">
        <v>18</v>
      </c>
      <c r="L2307" s="6" t="s">
        <v>19</v>
      </c>
      <c r="M2307" s="6" t="s">
        <v>20</v>
      </c>
    </row>
    <row r="2308" spans="1:13">
      <c r="A2308" s="30" t="s">
        <v>24</v>
      </c>
      <c r="B2308" s="11"/>
      <c r="C2308" s="12"/>
      <c r="D2308" s="28"/>
      <c r="E2308" s="28"/>
      <c r="F2308" s="28">
        <f t="shared" ref="F2308:F2313" si="508">SUM(D2308*E2308)</f>
        <v>0</v>
      </c>
      <c r="G2308" s="10"/>
      <c r="H2308" s="15"/>
      <c r="I2308" s="10">
        <f t="shared" ref="I2308:I2313" si="509">SUM(F2308*G2308)*H2308</f>
        <v>0</v>
      </c>
    </row>
    <row r="2309" spans="1:13">
      <c r="A2309" s="30" t="s">
        <v>24</v>
      </c>
      <c r="B2309" s="11"/>
      <c r="C2309" s="12"/>
      <c r="D2309" s="28"/>
      <c r="E2309" s="28"/>
      <c r="F2309" s="28">
        <f t="shared" si="508"/>
        <v>0</v>
      </c>
      <c r="G2309" s="10"/>
      <c r="H2309" s="15"/>
      <c r="I2309" s="10">
        <f t="shared" si="509"/>
        <v>0</v>
      </c>
    </row>
    <row r="2310" spans="1:13">
      <c r="A2310" s="30" t="s">
        <v>24</v>
      </c>
      <c r="B2310" s="11"/>
      <c r="C2310" s="12"/>
      <c r="D2310" s="28"/>
      <c r="E2310" s="28"/>
      <c r="F2310" s="28">
        <f t="shared" si="508"/>
        <v>0</v>
      </c>
      <c r="G2310" s="10"/>
      <c r="H2310" s="15"/>
      <c r="I2310" s="10">
        <f t="shared" si="509"/>
        <v>0</v>
      </c>
    </row>
    <row r="2311" spans="1:13">
      <c r="A2311" s="31" t="s">
        <v>25</v>
      </c>
      <c r="B2311" s="11"/>
      <c r="C2311" s="12"/>
      <c r="D2311" s="28"/>
      <c r="E2311" s="28"/>
      <c r="F2311" s="28">
        <f t="shared" si="508"/>
        <v>0</v>
      </c>
      <c r="G2311" s="10"/>
      <c r="H2311" s="15"/>
      <c r="I2311" s="10">
        <f t="shared" si="509"/>
        <v>0</v>
      </c>
    </row>
    <row r="2312" spans="1:13">
      <c r="A2312" s="31" t="s">
        <v>25</v>
      </c>
      <c r="B2312" s="11"/>
      <c r="C2312" s="12"/>
      <c r="D2312" s="28"/>
      <c r="E2312" s="28"/>
      <c r="F2312" s="28">
        <f t="shared" si="508"/>
        <v>0</v>
      </c>
      <c r="G2312" s="10"/>
      <c r="H2312" s="15"/>
      <c r="I2312" s="10">
        <f t="shared" si="509"/>
        <v>0</v>
      </c>
    </row>
    <row r="2313" spans="1:13">
      <c r="A2313" s="31" t="s">
        <v>25</v>
      </c>
      <c r="B2313" s="11"/>
      <c r="C2313" s="12"/>
      <c r="D2313" s="28"/>
      <c r="E2313" s="28"/>
      <c r="F2313" s="28">
        <f t="shared" si="508"/>
        <v>0</v>
      </c>
      <c r="G2313" s="10"/>
      <c r="H2313" s="15"/>
      <c r="I2313" s="10">
        <f t="shared" si="509"/>
        <v>0</v>
      </c>
    </row>
    <row r="2314" spans="1:13">
      <c r="A2314" s="31" t="s">
        <v>39</v>
      </c>
      <c r="B2314" s="11"/>
      <c r="C2314" s="12"/>
      <c r="D2314" s="28"/>
      <c r="E2314" s="28"/>
      <c r="F2314" s="28"/>
      <c r="G2314" s="10"/>
      <c r="H2314" s="15"/>
      <c r="I2314" s="10">
        <f t="shared" ref="I2314:I2316" si="510">SUM(G2314*H2314)</f>
        <v>0</v>
      </c>
    </row>
    <row r="2315" spans="1:13">
      <c r="A2315" s="31" t="s">
        <v>39</v>
      </c>
      <c r="B2315" s="11"/>
      <c r="C2315" s="12"/>
      <c r="D2315" s="28"/>
      <c r="E2315" s="28"/>
      <c r="F2315" s="28"/>
      <c r="G2315" s="10"/>
      <c r="H2315" s="15"/>
      <c r="I2315" s="10">
        <f t="shared" si="510"/>
        <v>0</v>
      </c>
    </row>
    <row r="2316" spans="1:13">
      <c r="A2316" s="31" t="s">
        <v>39</v>
      </c>
      <c r="B2316" s="11"/>
      <c r="C2316" s="12"/>
      <c r="D2316" s="28"/>
      <c r="E2316" s="28"/>
      <c r="F2316" s="28"/>
      <c r="G2316" s="10"/>
      <c r="H2316" s="15"/>
      <c r="I2316" s="10">
        <f t="shared" si="510"/>
        <v>0</v>
      </c>
    </row>
    <row r="2317" spans="1:13">
      <c r="A2317" s="32" t="s">
        <v>28</v>
      </c>
      <c r="B2317" s="11"/>
      <c r="C2317" s="12"/>
      <c r="D2317" s="28"/>
      <c r="E2317" s="28"/>
      <c r="F2317" s="28"/>
      <c r="G2317" s="10"/>
      <c r="H2317" s="15"/>
      <c r="I2317" s="10">
        <f t="shared" ref="I2317:I2335" si="511">SUM(G2317*H2317)</f>
        <v>0</v>
      </c>
    </row>
    <row r="2318" spans="1:13">
      <c r="A2318" s="32" t="s">
        <v>28</v>
      </c>
      <c r="B2318" s="11"/>
      <c r="C2318" s="12"/>
      <c r="D2318" s="28"/>
      <c r="E2318" s="28"/>
      <c r="F2318" s="28"/>
      <c r="G2318" s="10"/>
      <c r="H2318" s="15"/>
      <c r="I2318" s="10">
        <f t="shared" si="511"/>
        <v>0</v>
      </c>
    </row>
    <row r="2319" spans="1:13">
      <c r="A2319" s="32" t="s">
        <v>28</v>
      </c>
      <c r="B2319" s="11"/>
      <c r="C2319" s="12"/>
      <c r="D2319" s="28"/>
      <c r="E2319" s="28"/>
      <c r="F2319" s="28"/>
      <c r="G2319" s="10"/>
      <c r="H2319" s="15"/>
      <c r="I2319" s="10">
        <f t="shared" si="511"/>
        <v>0</v>
      </c>
    </row>
    <row r="2320" spans="1:13">
      <c r="A2320" t="s">
        <v>26</v>
      </c>
      <c r="B2320" s="11"/>
      <c r="C2320" s="12"/>
      <c r="D2320" s="28"/>
      <c r="E2320" s="28"/>
      <c r="F2320" s="28"/>
      <c r="G2320" s="33">
        <v>0.1</v>
      </c>
      <c r="H2320" s="15">
        <f>SUM(I2317:I2319)</f>
        <v>0</v>
      </c>
      <c r="I2320" s="10">
        <f t="shared" si="511"/>
        <v>0</v>
      </c>
    </row>
    <row r="2321" spans="2:13">
      <c r="B2321" s="11" t="s">
        <v>27</v>
      </c>
      <c r="C2321" s="12"/>
      <c r="D2321" s="28"/>
      <c r="E2321" s="28"/>
      <c r="F2321" s="28"/>
      <c r="G2321" s="10"/>
      <c r="H2321" s="15"/>
      <c r="I2321" s="10">
        <f t="shared" si="511"/>
        <v>0</v>
      </c>
    </row>
    <row r="2322" spans="2:13">
      <c r="B2322" s="11" t="s">
        <v>13</v>
      </c>
      <c r="C2322" s="12" t="s">
        <v>14</v>
      </c>
      <c r="D2322" s="28" t="s">
        <v>29</v>
      </c>
      <c r="E2322" s="28"/>
      <c r="F2322" s="28">
        <f>SUM(G2308:G2310)</f>
        <v>0</v>
      </c>
      <c r="G2322" s="34">
        <f>SUM(F2322)/20</f>
        <v>0</v>
      </c>
      <c r="H2322" s="23"/>
      <c r="I2322" s="10">
        <f t="shared" si="511"/>
        <v>0</v>
      </c>
    </row>
    <row r="2323" spans="2:13">
      <c r="B2323" s="11" t="s">
        <v>13</v>
      </c>
      <c r="C2323" s="12" t="s">
        <v>14</v>
      </c>
      <c r="D2323" s="28" t="s">
        <v>30</v>
      </c>
      <c r="E2323" s="28"/>
      <c r="F2323" s="28">
        <f>SUM(G2311:G2313)</f>
        <v>0</v>
      </c>
      <c r="G2323" s="34">
        <f>SUM(F2323)/10</f>
        <v>0</v>
      </c>
      <c r="H2323" s="23"/>
      <c r="I2323" s="10">
        <f t="shared" si="511"/>
        <v>0</v>
      </c>
    </row>
    <row r="2324" spans="2:13">
      <c r="B2324" s="11" t="s">
        <v>13</v>
      </c>
      <c r="C2324" s="12" t="s">
        <v>14</v>
      </c>
      <c r="D2324" s="28" t="s">
        <v>60</v>
      </c>
      <c r="E2324" s="28"/>
      <c r="F2324" s="72"/>
      <c r="G2324" s="34">
        <f>SUM(F2324)*0.25</f>
        <v>0</v>
      </c>
      <c r="H2324" s="23"/>
      <c r="I2324" s="10">
        <f t="shared" si="511"/>
        <v>0</v>
      </c>
    </row>
    <row r="2325" spans="2:13">
      <c r="B2325" s="11" t="s">
        <v>13</v>
      </c>
      <c r="C2325" s="12" t="s">
        <v>14</v>
      </c>
      <c r="D2325" s="28"/>
      <c r="E2325" s="28"/>
      <c r="F2325" s="28"/>
      <c r="G2325" s="34"/>
      <c r="H2325" s="23"/>
      <c r="I2325" s="10">
        <f t="shared" si="511"/>
        <v>0</v>
      </c>
    </row>
    <row r="2326" spans="2:13">
      <c r="B2326" s="11" t="s">
        <v>13</v>
      </c>
      <c r="C2326" s="12" t="s">
        <v>15</v>
      </c>
      <c r="D2326" s="28"/>
      <c r="E2326" s="28"/>
      <c r="F2326" s="28"/>
      <c r="G2326" s="34"/>
      <c r="H2326" s="23"/>
      <c r="I2326" s="10">
        <f t="shared" si="511"/>
        <v>0</v>
      </c>
    </row>
    <row r="2327" spans="2:13">
      <c r="B2327" s="11" t="s">
        <v>13</v>
      </c>
      <c r="C2327" s="12" t="s">
        <v>15</v>
      </c>
      <c r="D2327" s="28"/>
      <c r="E2327" s="28"/>
      <c r="F2327" s="28"/>
      <c r="G2327" s="34"/>
      <c r="H2327" s="23"/>
      <c r="I2327" s="10">
        <f t="shared" si="511"/>
        <v>0</v>
      </c>
    </row>
    <row r="2328" spans="2:13">
      <c r="B2328" s="11" t="s">
        <v>13</v>
      </c>
      <c r="C2328" s="12" t="s">
        <v>15</v>
      </c>
      <c r="D2328" s="28"/>
      <c r="E2328" s="28"/>
      <c r="F2328" s="28"/>
      <c r="G2328" s="34"/>
      <c r="H2328" s="23"/>
      <c r="I2328" s="10">
        <f t="shared" si="511"/>
        <v>0</v>
      </c>
    </row>
    <row r="2329" spans="2:13">
      <c r="B2329" s="11" t="s">
        <v>13</v>
      </c>
      <c r="C2329" s="12" t="s">
        <v>16</v>
      </c>
      <c r="D2329" s="28"/>
      <c r="E2329" s="28"/>
      <c r="F2329" s="28"/>
      <c r="G2329" s="34"/>
      <c r="H2329" s="23"/>
      <c r="I2329" s="10">
        <f t="shared" si="511"/>
        <v>0</v>
      </c>
    </row>
    <row r="2330" spans="2:13">
      <c r="B2330" s="11" t="s">
        <v>13</v>
      </c>
      <c r="C2330" s="12" t="s">
        <v>16</v>
      </c>
      <c r="D2330" s="28"/>
      <c r="E2330" s="28"/>
      <c r="F2330" s="28"/>
      <c r="G2330" s="34"/>
      <c r="H2330" s="23"/>
      <c r="I2330" s="10">
        <f t="shared" si="511"/>
        <v>0</v>
      </c>
    </row>
    <row r="2331" spans="2:13">
      <c r="B2331" s="11" t="s">
        <v>21</v>
      </c>
      <c r="C2331" s="12" t="s">
        <v>14</v>
      </c>
      <c r="D2331" s="28"/>
      <c r="E2331" s="28"/>
      <c r="F2331" s="28"/>
      <c r="G2331" s="22">
        <f>SUM(G2322:G2325)</f>
        <v>0</v>
      </c>
      <c r="H2331" s="15">
        <v>37.42</v>
      </c>
      <c r="I2331" s="10">
        <f t="shared" si="511"/>
        <v>0</v>
      </c>
      <c r="K2331" s="5">
        <f>SUM(G2331)*I2306</f>
        <v>0</v>
      </c>
    </row>
    <row r="2332" spans="2:13">
      <c r="B2332" s="11" t="s">
        <v>21</v>
      </c>
      <c r="C2332" s="12" t="s">
        <v>15</v>
      </c>
      <c r="D2332" s="28"/>
      <c r="E2332" s="28"/>
      <c r="F2332" s="28"/>
      <c r="G2332" s="22">
        <f>SUM(G2326:G2328)</f>
        <v>0</v>
      </c>
      <c r="H2332" s="15">
        <v>37.42</v>
      </c>
      <c r="I2332" s="10">
        <f t="shared" si="511"/>
        <v>0</v>
      </c>
      <c r="L2332" s="5">
        <f>SUM(G2332)*I2306</f>
        <v>0</v>
      </c>
    </row>
    <row r="2333" spans="2:13">
      <c r="B2333" s="11" t="s">
        <v>21</v>
      </c>
      <c r="C2333" s="12" t="s">
        <v>16</v>
      </c>
      <c r="D2333" s="28"/>
      <c r="E2333" s="28"/>
      <c r="F2333" s="28"/>
      <c r="G2333" s="22">
        <f>SUM(G2329:G2330)</f>
        <v>0</v>
      </c>
      <c r="H2333" s="15">
        <v>37.42</v>
      </c>
      <c r="I2333" s="10">
        <f t="shared" si="511"/>
        <v>0</v>
      </c>
      <c r="M2333" s="5">
        <f>SUM(G2333)*I2306</f>
        <v>0</v>
      </c>
    </row>
    <row r="2334" spans="2:13">
      <c r="B2334" s="11" t="s">
        <v>13</v>
      </c>
      <c r="C2334" s="12" t="s">
        <v>17</v>
      </c>
      <c r="D2334" s="28"/>
      <c r="E2334" s="28"/>
      <c r="F2334" s="28"/>
      <c r="G2334" s="34"/>
      <c r="H2334" s="15">
        <v>37.42</v>
      </c>
      <c r="I2334" s="10">
        <f t="shared" si="511"/>
        <v>0</v>
      </c>
      <c r="L2334" s="5">
        <f>SUM(G2334)*I2306</f>
        <v>0</v>
      </c>
    </row>
    <row r="2335" spans="2:13">
      <c r="B2335" s="11" t="s">
        <v>12</v>
      </c>
      <c r="C2335" s="12"/>
      <c r="D2335" s="28"/>
      <c r="E2335" s="28"/>
      <c r="F2335" s="28"/>
      <c r="G2335" s="10"/>
      <c r="H2335" s="15">
        <v>37.42</v>
      </c>
      <c r="I2335" s="10">
        <f t="shared" si="511"/>
        <v>0</v>
      </c>
    </row>
    <row r="2336" spans="2:13">
      <c r="B2336" s="11" t="s">
        <v>11</v>
      </c>
      <c r="C2336" s="12"/>
      <c r="D2336" s="28"/>
      <c r="E2336" s="28"/>
      <c r="F2336" s="28"/>
      <c r="G2336" s="10">
        <v>1</v>
      </c>
      <c r="H2336" s="15">
        <f>SUM(I2308:I2335)*0.01</f>
        <v>0</v>
      </c>
      <c r="I2336" s="10">
        <f>SUM(G2336*H2336)</f>
        <v>0</v>
      </c>
    </row>
    <row r="2337" spans="1:13" s="2" customFormat="1">
      <c r="B2337" s="8" t="s">
        <v>10</v>
      </c>
      <c r="D2337" s="27"/>
      <c r="E2337" s="27"/>
      <c r="F2337" s="27"/>
      <c r="G2337" s="6">
        <f>SUM(G2331:G2334)</f>
        <v>0</v>
      </c>
      <c r="H2337" s="14"/>
      <c r="I2337" s="6">
        <f>SUM(I2308:I2336)</f>
        <v>0</v>
      </c>
      <c r="J2337" s="6">
        <f>SUM(I2337)*I2306</f>
        <v>0</v>
      </c>
      <c r="K2337" s="6">
        <f>SUM(K2331:K2336)</f>
        <v>0</v>
      </c>
      <c r="L2337" s="6">
        <f t="shared" ref="L2337" si="512">SUM(L2331:L2336)</f>
        <v>0</v>
      </c>
      <c r="M2337" s="6">
        <f t="shared" ref="M2337" si="513">SUM(M2331:M2336)</f>
        <v>0</v>
      </c>
    </row>
    <row r="2338" spans="1:13" ht="15.6">
      <c r="A2338" s="3" t="s">
        <v>9</v>
      </c>
      <c r="B2338" s="70" t="str">
        <f>'JMS SHEDULE OF WORKS'!D76</f>
        <v>intergrated bin</v>
      </c>
      <c r="D2338" s="26">
        <f>'JMS SHEDULE OF WORKS'!F76</f>
        <v>0</v>
      </c>
      <c r="F2338" s="71">
        <f>'JMS SHEDULE OF WORKS'!J76</f>
        <v>0</v>
      </c>
      <c r="H2338" s="13" t="s">
        <v>22</v>
      </c>
      <c r="I2338" s="24">
        <f>'JMS SHEDULE OF WORKS'!G76</f>
        <v>3</v>
      </c>
    </row>
    <row r="2339" spans="1:13" s="2" customFormat="1">
      <c r="A2339" s="69" t="str">
        <f>'JMS SHEDULE OF WORKS'!A76</f>
        <v>6881/72</v>
      </c>
      <c r="B2339" s="8" t="s">
        <v>3</v>
      </c>
      <c r="C2339" s="2" t="s">
        <v>4</v>
      </c>
      <c r="D2339" s="27" t="s">
        <v>5</v>
      </c>
      <c r="E2339" s="27" t="s">
        <v>5</v>
      </c>
      <c r="F2339" s="27" t="s">
        <v>23</v>
      </c>
      <c r="G2339" s="6" t="s">
        <v>6</v>
      </c>
      <c r="H2339" s="14" t="s">
        <v>7</v>
      </c>
      <c r="I2339" s="6" t="s">
        <v>8</v>
      </c>
      <c r="J2339" s="6"/>
      <c r="K2339" s="6" t="s">
        <v>18</v>
      </c>
      <c r="L2339" s="6" t="s">
        <v>19</v>
      </c>
      <c r="M2339" s="6" t="s">
        <v>20</v>
      </c>
    </row>
    <row r="2340" spans="1:13">
      <c r="A2340" s="30" t="s">
        <v>24</v>
      </c>
      <c r="B2340" s="11"/>
      <c r="C2340" s="12"/>
      <c r="D2340" s="28"/>
      <c r="E2340" s="28"/>
      <c r="F2340" s="28">
        <f t="shared" ref="F2340:F2345" si="514">SUM(D2340*E2340)</f>
        <v>0</v>
      </c>
      <c r="G2340" s="10"/>
      <c r="H2340" s="15"/>
      <c r="I2340" s="10">
        <f t="shared" ref="I2340:I2345" si="515">SUM(F2340*G2340)*H2340</f>
        <v>0</v>
      </c>
    </row>
    <row r="2341" spans="1:13">
      <c r="A2341" s="30" t="s">
        <v>24</v>
      </c>
      <c r="B2341" s="11"/>
      <c r="C2341" s="12"/>
      <c r="D2341" s="28"/>
      <c r="E2341" s="28"/>
      <c r="F2341" s="28">
        <f t="shared" si="514"/>
        <v>0</v>
      </c>
      <c r="G2341" s="10"/>
      <c r="H2341" s="15"/>
      <c r="I2341" s="10">
        <f t="shared" si="515"/>
        <v>0</v>
      </c>
    </row>
    <row r="2342" spans="1:13">
      <c r="A2342" s="30" t="s">
        <v>24</v>
      </c>
      <c r="B2342" s="11"/>
      <c r="C2342" s="12"/>
      <c r="D2342" s="28"/>
      <c r="E2342" s="28"/>
      <c r="F2342" s="28">
        <f t="shared" si="514"/>
        <v>0</v>
      </c>
      <c r="G2342" s="10"/>
      <c r="H2342" s="15"/>
      <c r="I2342" s="10">
        <f t="shared" si="515"/>
        <v>0</v>
      </c>
    </row>
    <row r="2343" spans="1:13">
      <c r="A2343" s="31" t="s">
        <v>25</v>
      </c>
      <c r="B2343" s="11"/>
      <c r="C2343" s="12"/>
      <c r="D2343" s="28"/>
      <c r="E2343" s="28"/>
      <c r="F2343" s="28">
        <f t="shared" si="514"/>
        <v>0</v>
      </c>
      <c r="G2343" s="10"/>
      <c r="H2343" s="15"/>
      <c r="I2343" s="10">
        <f t="shared" si="515"/>
        <v>0</v>
      </c>
    </row>
    <row r="2344" spans="1:13">
      <c r="A2344" s="31" t="s">
        <v>25</v>
      </c>
      <c r="B2344" s="11"/>
      <c r="C2344" s="12"/>
      <c r="D2344" s="28"/>
      <c r="E2344" s="28"/>
      <c r="F2344" s="28">
        <f t="shared" si="514"/>
        <v>0</v>
      </c>
      <c r="G2344" s="10"/>
      <c r="H2344" s="15"/>
      <c r="I2344" s="10">
        <f t="shared" si="515"/>
        <v>0</v>
      </c>
    </row>
    <row r="2345" spans="1:13">
      <c r="A2345" s="31" t="s">
        <v>25</v>
      </c>
      <c r="B2345" s="11"/>
      <c r="C2345" s="12"/>
      <c r="D2345" s="28"/>
      <c r="E2345" s="28"/>
      <c r="F2345" s="28">
        <f t="shared" si="514"/>
        <v>0</v>
      </c>
      <c r="G2345" s="10"/>
      <c r="H2345" s="15"/>
      <c r="I2345" s="10">
        <f t="shared" si="515"/>
        <v>0</v>
      </c>
    </row>
    <row r="2346" spans="1:13">
      <c r="A2346" s="31" t="s">
        <v>39</v>
      </c>
      <c r="B2346" s="11"/>
      <c r="C2346" s="12"/>
      <c r="D2346" s="28"/>
      <c r="E2346" s="28"/>
      <c r="F2346" s="28"/>
      <c r="G2346" s="10"/>
      <c r="H2346" s="15"/>
      <c r="I2346" s="10">
        <f t="shared" ref="I2346:I2348" si="516">SUM(G2346*H2346)</f>
        <v>0</v>
      </c>
    </row>
    <row r="2347" spans="1:13">
      <c r="A2347" s="31" t="s">
        <v>39</v>
      </c>
      <c r="B2347" s="11"/>
      <c r="C2347" s="12"/>
      <c r="D2347" s="28"/>
      <c r="E2347" s="28"/>
      <c r="F2347" s="28"/>
      <c r="G2347" s="10"/>
      <c r="H2347" s="15"/>
      <c r="I2347" s="10">
        <f t="shared" si="516"/>
        <v>0</v>
      </c>
    </row>
    <row r="2348" spans="1:13">
      <c r="A2348" s="31" t="s">
        <v>39</v>
      </c>
      <c r="B2348" s="11"/>
      <c r="C2348" s="12"/>
      <c r="D2348" s="28"/>
      <c r="E2348" s="28"/>
      <c r="F2348" s="28"/>
      <c r="G2348" s="10"/>
      <c r="H2348" s="15"/>
      <c r="I2348" s="10">
        <f t="shared" si="516"/>
        <v>0</v>
      </c>
    </row>
    <row r="2349" spans="1:13">
      <c r="A2349" s="32" t="s">
        <v>28</v>
      </c>
      <c r="B2349" s="11"/>
      <c r="C2349" s="12"/>
      <c r="D2349" s="28"/>
      <c r="E2349" s="28"/>
      <c r="F2349" s="28"/>
      <c r="G2349" s="10"/>
      <c r="H2349" s="15"/>
      <c r="I2349" s="10">
        <f t="shared" ref="I2349:I2367" si="517">SUM(G2349*H2349)</f>
        <v>0</v>
      </c>
    </row>
    <row r="2350" spans="1:13">
      <c r="A2350" s="32" t="s">
        <v>28</v>
      </c>
      <c r="B2350" s="11"/>
      <c r="C2350" s="12"/>
      <c r="D2350" s="28"/>
      <c r="E2350" s="28"/>
      <c r="F2350" s="28"/>
      <c r="G2350" s="10"/>
      <c r="H2350" s="15"/>
      <c r="I2350" s="10">
        <f t="shared" si="517"/>
        <v>0</v>
      </c>
    </row>
    <row r="2351" spans="1:13">
      <c r="A2351" s="32" t="s">
        <v>28</v>
      </c>
      <c r="B2351" s="11"/>
      <c r="C2351" s="12"/>
      <c r="D2351" s="28"/>
      <c r="E2351" s="28"/>
      <c r="F2351" s="28"/>
      <c r="G2351" s="10"/>
      <c r="H2351" s="15"/>
      <c r="I2351" s="10">
        <f t="shared" si="517"/>
        <v>0</v>
      </c>
    </row>
    <row r="2352" spans="1:13">
      <c r="A2352" t="s">
        <v>26</v>
      </c>
      <c r="B2352" s="11"/>
      <c r="C2352" s="12"/>
      <c r="D2352" s="28"/>
      <c r="E2352" s="28"/>
      <c r="F2352" s="28"/>
      <c r="G2352" s="33">
        <v>0.1</v>
      </c>
      <c r="H2352" s="15">
        <f>SUM(I2349:I2351)</f>
        <v>0</v>
      </c>
      <c r="I2352" s="10">
        <f t="shared" si="517"/>
        <v>0</v>
      </c>
    </row>
    <row r="2353" spans="2:13">
      <c r="B2353" s="11" t="s">
        <v>27</v>
      </c>
      <c r="C2353" s="12"/>
      <c r="D2353" s="28"/>
      <c r="E2353" s="28"/>
      <c r="F2353" s="28"/>
      <c r="G2353" s="10"/>
      <c r="H2353" s="15"/>
      <c r="I2353" s="10">
        <f t="shared" si="517"/>
        <v>0</v>
      </c>
    </row>
    <row r="2354" spans="2:13">
      <c r="B2354" s="11" t="s">
        <v>13</v>
      </c>
      <c r="C2354" s="12" t="s">
        <v>14</v>
      </c>
      <c r="D2354" s="28" t="s">
        <v>29</v>
      </c>
      <c r="E2354" s="28"/>
      <c r="F2354" s="28">
        <f>SUM(G2340:G2342)</f>
        <v>0</v>
      </c>
      <c r="G2354" s="34">
        <f>SUM(F2354)/20</f>
        <v>0</v>
      </c>
      <c r="H2354" s="23"/>
      <c r="I2354" s="10">
        <f t="shared" si="517"/>
        <v>0</v>
      </c>
    </row>
    <row r="2355" spans="2:13">
      <c r="B2355" s="11" t="s">
        <v>13</v>
      </c>
      <c r="C2355" s="12" t="s">
        <v>14</v>
      </c>
      <c r="D2355" s="28" t="s">
        <v>30</v>
      </c>
      <c r="E2355" s="28"/>
      <c r="F2355" s="28">
        <f>SUM(G2343:G2345)</f>
        <v>0</v>
      </c>
      <c r="G2355" s="34">
        <f>SUM(F2355)/10</f>
        <v>0</v>
      </c>
      <c r="H2355" s="23"/>
      <c r="I2355" s="10">
        <f t="shared" si="517"/>
        <v>0</v>
      </c>
    </row>
    <row r="2356" spans="2:13">
      <c r="B2356" s="11" t="s">
        <v>13</v>
      </c>
      <c r="C2356" s="12" t="s">
        <v>14</v>
      </c>
      <c r="D2356" s="28" t="s">
        <v>60</v>
      </c>
      <c r="E2356" s="28"/>
      <c r="F2356" s="72"/>
      <c r="G2356" s="34">
        <f>SUM(F2356)*0.25</f>
        <v>0</v>
      </c>
      <c r="H2356" s="23"/>
      <c r="I2356" s="10">
        <f t="shared" si="517"/>
        <v>0</v>
      </c>
    </row>
    <row r="2357" spans="2:13">
      <c r="B2357" s="11" t="s">
        <v>13</v>
      </c>
      <c r="C2357" s="12" t="s">
        <v>14</v>
      </c>
      <c r="D2357" s="28"/>
      <c r="E2357" s="28"/>
      <c r="F2357" s="28"/>
      <c r="G2357" s="34"/>
      <c r="H2357" s="23"/>
      <c r="I2357" s="10">
        <f t="shared" si="517"/>
        <v>0</v>
      </c>
    </row>
    <row r="2358" spans="2:13">
      <c r="B2358" s="11" t="s">
        <v>13</v>
      </c>
      <c r="C2358" s="12" t="s">
        <v>15</v>
      </c>
      <c r="D2358" s="28"/>
      <c r="E2358" s="28"/>
      <c r="F2358" s="28"/>
      <c r="G2358" s="34"/>
      <c r="H2358" s="23"/>
      <c r="I2358" s="10">
        <f t="shared" si="517"/>
        <v>0</v>
      </c>
    </row>
    <row r="2359" spans="2:13">
      <c r="B2359" s="11" t="s">
        <v>13</v>
      </c>
      <c r="C2359" s="12" t="s">
        <v>15</v>
      </c>
      <c r="D2359" s="28"/>
      <c r="E2359" s="28"/>
      <c r="F2359" s="28"/>
      <c r="G2359" s="34"/>
      <c r="H2359" s="23"/>
      <c r="I2359" s="10">
        <f t="shared" si="517"/>
        <v>0</v>
      </c>
    </row>
    <row r="2360" spans="2:13">
      <c r="B2360" s="11" t="s">
        <v>13</v>
      </c>
      <c r="C2360" s="12" t="s">
        <v>15</v>
      </c>
      <c r="D2360" s="28"/>
      <c r="E2360" s="28"/>
      <c r="F2360" s="28"/>
      <c r="G2360" s="34"/>
      <c r="H2360" s="23"/>
      <c r="I2360" s="10">
        <f t="shared" si="517"/>
        <v>0</v>
      </c>
    </row>
    <row r="2361" spans="2:13">
      <c r="B2361" s="11" t="s">
        <v>13</v>
      </c>
      <c r="C2361" s="12" t="s">
        <v>16</v>
      </c>
      <c r="D2361" s="28"/>
      <c r="E2361" s="28"/>
      <c r="F2361" s="28"/>
      <c r="G2361" s="34"/>
      <c r="H2361" s="23"/>
      <c r="I2361" s="10">
        <f t="shared" si="517"/>
        <v>0</v>
      </c>
    </row>
    <row r="2362" spans="2:13">
      <c r="B2362" s="11" t="s">
        <v>13</v>
      </c>
      <c r="C2362" s="12" t="s">
        <v>16</v>
      </c>
      <c r="D2362" s="28"/>
      <c r="E2362" s="28"/>
      <c r="F2362" s="28"/>
      <c r="G2362" s="34"/>
      <c r="H2362" s="23"/>
      <c r="I2362" s="10">
        <f t="shared" si="517"/>
        <v>0</v>
      </c>
    </row>
    <row r="2363" spans="2:13">
      <c r="B2363" s="11" t="s">
        <v>21</v>
      </c>
      <c r="C2363" s="12" t="s">
        <v>14</v>
      </c>
      <c r="D2363" s="28"/>
      <c r="E2363" s="28"/>
      <c r="F2363" s="28"/>
      <c r="G2363" s="22">
        <f>SUM(G2354:G2357)</f>
        <v>0</v>
      </c>
      <c r="H2363" s="15">
        <v>37.42</v>
      </c>
      <c r="I2363" s="10">
        <f t="shared" si="517"/>
        <v>0</v>
      </c>
      <c r="K2363" s="5">
        <f>SUM(G2363)*I2338</f>
        <v>0</v>
      </c>
    </row>
    <row r="2364" spans="2:13">
      <c r="B2364" s="11" t="s">
        <v>21</v>
      </c>
      <c r="C2364" s="12" t="s">
        <v>15</v>
      </c>
      <c r="D2364" s="28"/>
      <c r="E2364" s="28"/>
      <c r="F2364" s="28"/>
      <c r="G2364" s="22">
        <f>SUM(G2358:G2360)</f>
        <v>0</v>
      </c>
      <c r="H2364" s="15">
        <v>37.42</v>
      </c>
      <c r="I2364" s="10">
        <f t="shared" si="517"/>
        <v>0</v>
      </c>
      <c r="L2364" s="5">
        <f>SUM(G2364)*I2338</f>
        <v>0</v>
      </c>
    </row>
    <row r="2365" spans="2:13">
      <c r="B2365" s="11" t="s">
        <v>21</v>
      </c>
      <c r="C2365" s="12" t="s">
        <v>16</v>
      </c>
      <c r="D2365" s="28"/>
      <c r="E2365" s="28"/>
      <c r="F2365" s="28"/>
      <c r="G2365" s="22">
        <f>SUM(G2361:G2362)</f>
        <v>0</v>
      </c>
      <c r="H2365" s="15">
        <v>37.42</v>
      </c>
      <c r="I2365" s="10">
        <f t="shared" si="517"/>
        <v>0</v>
      </c>
      <c r="M2365" s="5">
        <f>SUM(G2365)*I2338</f>
        <v>0</v>
      </c>
    </row>
    <row r="2366" spans="2:13">
      <c r="B2366" s="11" t="s">
        <v>13</v>
      </c>
      <c r="C2366" s="12" t="s">
        <v>17</v>
      </c>
      <c r="D2366" s="28"/>
      <c r="E2366" s="28"/>
      <c r="F2366" s="28"/>
      <c r="G2366" s="34"/>
      <c r="H2366" s="15">
        <v>37.42</v>
      </c>
      <c r="I2366" s="10">
        <f t="shared" si="517"/>
        <v>0</v>
      </c>
      <c r="L2366" s="5">
        <f>SUM(G2366)*I2338</f>
        <v>0</v>
      </c>
    </row>
    <row r="2367" spans="2:13">
      <c r="B2367" s="11" t="s">
        <v>12</v>
      </c>
      <c r="C2367" s="12"/>
      <c r="D2367" s="28"/>
      <c r="E2367" s="28"/>
      <c r="F2367" s="28"/>
      <c r="G2367" s="10"/>
      <c r="H2367" s="15">
        <v>37.42</v>
      </c>
      <c r="I2367" s="10">
        <f t="shared" si="517"/>
        <v>0</v>
      </c>
    </row>
    <row r="2368" spans="2:13">
      <c r="B2368" s="11" t="s">
        <v>11</v>
      </c>
      <c r="C2368" s="12"/>
      <c r="D2368" s="28"/>
      <c r="E2368" s="28"/>
      <c r="F2368" s="28"/>
      <c r="G2368" s="10">
        <v>1</v>
      </c>
      <c r="H2368" s="15">
        <f>SUM(I2340:I2367)*0.01</f>
        <v>0</v>
      </c>
      <c r="I2368" s="10">
        <f>SUM(G2368*H2368)</f>
        <v>0</v>
      </c>
    </row>
    <row r="2369" spans="1:13" s="2" customFormat="1">
      <c r="B2369" s="8" t="s">
        <v>10</v>
      </c>
      <c r="D2369" s="27"/>
      <c r="E2369" s="27"/>
      <c r="F2369" s="27"/>
      <c r="G2369" s="6">
        <f>SUM(G2363:G2366)</f>
        <v>0</v>
      </c>
      <c r="H2369" s="14"/>
      <c r="I2369" s="6">
        <f>SUM(I2340:I2368)</f>
        <v>0</v>
      </c>
      <c r="J2369" s="6">
        <f>SUM(I2369)*I2338</f>
        <v>0</v>
      </c>
      <c r="K2369" s="6">
        <f>SUM(K2363:K2368)</f>
        <v>0</v>
      </c>
      <c r="L2369" s="6">
        <f t="shared" ref="L2369" si="518">SUM(L2363:L2368)</f>
        <v>0</v>
      </c>
      <c r="M2369" s="6">
        <f t="shared" ref="M2369" si="519">SUM(M2363:M2368)</f>
        <v>0</v>
      </c>
    </row>
    <row r="2370" spans="1:13" ht="15.6">
      <c r="A2370" s="3" t="s">
        <v>9</v>
      </c>
      <c r="B2370" s="70" t="str">
        <f>'JMS SHEDULE OF WORKS'!D77</f>
        <v>SA-10 EOT Female vanity unit</v>
      </c>
      <c r="D2370" s="26" t="str">
        <f>'JMS SHEDULE OF WORKS'!F77</f>
        <v>2600mm X 500mm X 400mm</v>
      </c>
      <c r="F2370" s="71" t="str">
        <f>'JMS SHEDULE OF WORKS'!J77</f>
        <v>EOT-12</v>
      </c>
      <c r="H2370" s="13" t="s">
        <v>22</v>
      </c>
      <c r="I2370" s="24">
        <f>'JMS SHEDULE OF WORKS'!G77</f>
        <v>1</v>
      </c>
    </row>
    <row r="2371" spans="1:13" s="2" customFormat="1">
      <c r="A2371" s="69" t="str">
        <f>'JMS SHEDULE OF WORKS'!A77</f>
        <v>6881/73</v>
      </c>
      <c r="B2371" s="8" t="s">
        <v>3</v>
      </c>
      <c r="C2371" s="2" t="s">
        <v>4</v>
      </c>
      <c r="D2371" s="27" t="s">
        <v>5</v>
      </c>
      <c r="E2371" s="27" t="s">
        <v>5</v>
      </c>
      <c r="F2371" s="27" t="s">
        <v>23</v>
      </c>
      <c r="G2371" s="6" t="s">
        <v>6</v>
      </c>
      <c r="H2371" s="14" t="s">
        <v>7</v>
      </c>
      <c r="I2371" s="6" t="s">
        <v>8</v>
      </c>
      <c r="J2371" s="6"/>
      <c r="K2371" s="6" t="s">
        <v>18</v>
      </c>
      <c r="L2371" s="6" t="s">
        <v>19</v>
      </c>
      <c r="M2371" s="6" t="s">
        <v>20</v>
      </c>
    </row>
    <row r="2372" spans="1:13">
      <c r="A2372" s="30" t="s">
        <v>24</v>
      </c>
      <c r="B2372" s="11"/>
      <c r="C2372" s="12"/>
      <c r="D2372" s="28"/>
      <c r="E2372" s="28"/>
      <c r="F2372" s="28">
        <f t="shared" ref="F2372:F2377" si="520">SUM(D2372*E2372)</f>
        <v>0</v>
      </c>
      <c r="G2372" s="10"/>
      <c r="H2372" s="15"/>
      <c r="I2372" s="10">
        <f t="shared" ref="I2372:I2377" si="521">SUM(F2372*G2372)*H2372</f>
        <v>0</v>
      </c>
    </row>
    <row r="2373" spans="1:13">
      <c r="A2373" s="30" t="s">
        <v>24</v>
      </c>
      <c r="B2373" s="11"/>
      <c r="C2373" s="12"/>
      <c r="D2373" s="28"/>
      <c r="E2373" s="28"/>
      <c r="F2373" s="28">
        <f t="shared" si="520"/>
        <v>0</v>
      </c>
      <c r="G2373" s="10"/>
      <c r="H2373" s="15"/>
      <c r="I2373" s="10">
        <f t="shared" si="521"/>
        <v>0</v>
      </c>
    </row>
    <row r="2374" spans="1:13">
      <c r="A2374" s="30" t="s">
        <v>24</v>
      </c>
      <c r="B2374" s="11"/>
      <c r="C2374" s="12"/>
      <c r="D2374" s="28"/>
      <c r="E2374" s="28"/>
      <c r="F2374" s="28">
        <f t="shared" si="520"/>
        <v>0</v>
      </c>
      <c r="G2374" s="10"/>
      <c r="H2374" s="15"/>
      <c r="I2374" s="10">
        <f t="shared" si="521"/>
        <v>0</v>
      </c>
    </row>
    <row r="2375" spans="1:13">
      <c r="A2375" s="31" t="s">
        <v>25</v>
      </c>
      <c r="B2375" s="11"/>
      <c r="C2375" s="12"/>
      <c r="D2375" s="28"/>
      <c r="E2375" s="28"/>
      <c r="F2375" s="28">
        <f t="shared" si="520"/>
        <v>0</v>
      </c>
      <c r="G2375" s="10"/>
      <c r="H2375" s="15"/>
      <c r="I2375" s="10">
        <f t="shared" si="521"/>
        <v>0</v>
      </c>
    </row>
    <row r="2376" spans="1:13">
      <c r="A2376" s="31" t="s">
        <v>25</v>
      </c>
      <c r="B2376" s="11"/>
      <c r="C2376" s="12"/>
      <c r="D2376" s="28"/>
      <c r="E2376" s="28"/>
      <c r="F2376" s="28">
        <f t="shared" si="520"/>
        <v>0</v>
      </c>
      <c r="G2376" s="10"/>
      <c r="H2376" s="15"/>
      <c r="I2376" s="10">
        <f t="shared" si="521"/>
        <v>0</v>
      </c>
    </row>
    <row r="2377" spans="1:13">
      <c r="A2377" s="31" t="s">
        <v>25</v>
      </c>
      <c r="B2377" s="11"/>
      <c r="C2377" s="12"/>
      <c r="D2377" s="28"/>
      <c r="E2377" s="28"/>
      <c r="F2377" s="28">
        <f t="shared" si="520"/>
        <v>0</v>
      </c>
      <c r="G2377" s="10"/>
      <c r="H2377" s="15"/>
      <c r="I2377" s="10">
        <f t="shared" si="521"/>
        <v>0</v>
      </c>
    </row>
    <row r="2378" spans="1:13">
      <c r="A2378" s="31" t="s">
        <v>39</v>
      </c>
      <c r="B2378" s="11"/>
      <c r="C2378" s="12"/>
      <c r="D2378" s="28"/>
      <c r="E2378" s="28"/>
      <c r="F2378" s="28"/>
      <c r="G2378" s="10"/>
      <c r="H2378" s="15"/>
      <c r="I2378" s="10">
        <f t="shared" ref="I2378:I2380" si="522">SUM(G2378*H2378)</f>
        <v>0</v>
      </c>
    </row>
    <row r="2379" spans="1:13">
      <c r="A2379" s="31" t="s">
        <v>39</v>
      </c>
      <c r="B2379" s="11"/>
      <c r="C2379" s="12"/>
      <c r="D2379" s="28"/>
      <c r="E2379" s="28"/>
      <c r="F2379" s="28"/>
      <c r="G2379" s="10"/>
      <c r="H2379" s="15"/>
      <c r="I2379" s="10">
        <f t="shared" si="522"/>
        <v>0</v>
      </c>
    </row>
    <row r="2380" spans="1:13">
      <c r="A2380" s="31" t="s">
        <v>39</v>
      </c>
      <c r="B2380" s="11"/>
      <c r="C2380" s="12"/>
      <c r="D2380" s="28"/>
      <c r="E2380" s="28"/>
      <c r="F2380" s="28"/>
      <c r="G2380" s="10"/>
      <c r="H2380" s="15"/>
      <c r="I2380" s="10">
        <f t="shared" si="522"/>
        <v>0</v>
      </c>
    </row>
    <row r="2381" spans="1:13">
      <c r="A2381" s="32" t="s">
        <v>28</v>
      </c>
      <c r="B2381" s="11" t="s">
        <v>1238</v>
      </c>
      <c r="C2381" s="12"/>
      <c r="D2381" s="28"/>
      <c r="E2381" s="28"/>
      <c r="F2381" s="28"/>
      <c r="G2381" s="10">
        <v>1</v>
      </c>
      <c r="H2381" s="15">
        <v>3250</v>
      </c>
      <c r="I2381" s="10">
        <f t="shared" ref="I2381:I2400" si="523">SUM(G2381*H2381)</f>
        <v>3250</v>
      </c>
      <c r="J2381" s="5" t="s">
        <v>1256</v>
      </c>
    </row>
    <row r="2382" spans="1:13">
      <c r="A2382" s="32" t="s">
        <v>28</v>
      </c>
      <c r="B2382" s="11" t="s">
        <v>1239</v>
      </c>
      <c r="C2382" s="12"/>
      <c r="D2382" s="28"/>
      <c r="E2382" s="28"/>
      <c r="F2382" s="28"/>
      <c r="G2382" s="10">
        <v>1</v>
      </c>
      <c r="H2382" s="15">
        <v>1317</v>
      </c>
      <c r="I2382" s="10">
        <f t="shared" si="523"/>
        <v>1317</v>
      </c>
      <c r="J2382" s="10" t="s">
        <v>1242</v>
      </c>
    </row>
    <row r="2383" spans="1:13">
      <c r="A2383" s="32" t="s">
        <v>28</v>
      </c>
      <c r="B2383" s="11" t="s">
        <v>1241</v>
      </c>
      <c r="C2383" s="12"/>
      <c r="D2383" s="28"/>
      <c r="E2383" s="28"/>
      <c r="F2383" s="28"/>
      <c r="G2383" s="10">
        <v>1</v>
      </c>
      <c r="H2383" s="15">
        <v>364</v>
      </c>
      <c r="I2383" s="10">
        <f t="shared" si="523"/>
        <v>364</v>
      </c>
      <c r="J2383" s="10" t="s">
        <v>1242</v>
      </c>
    </row>
    <row r="2384" spans="1:13">
      <c r="A2384" s="32" t="s">
        <v>28</v>
      </c>
      <c r="B2384" s="11" t="s">
        <v>1244</v>
      </c>
      <c r="C2384" s="12"/>
      <c r="D2384" s="28"/>
      <c r="E2384" s="28"/>
      <c r="F2384" s="28"/>
      <c r="G2384" s="10">
        <v>0.4</v>
      </c>
      <c r="H2384" s="15">
        <f>SUM(I2382:I2383)</f>
        <v>1681</v>
      </c>
      <c r="I2384" s="10">
        <f t="shared" si="523"/>
        <v>672.40000000000009</v>
      </c>
      <c r="J2384" s="10" t="s">
        <v>1242</v>
      </c>
    </row>
    <row r="2385" spans="1:13">
      <c r="A2385" t="s">
        <v>26</v>
      </c>
      <c r="B2385" s="11"/>
      <c r="C2385" s="12"/>
      <c r="D2385" s="28"/>
      <c r="E2385" s="28"/>
      <c r="F2385" s="28"/>
      <c r="G2385" s="33">
        <v>0.1</v>
      </c>
      <c r="H2385" s="15">
        <f>SUM(I2381:I2384)</f>
        <v>5603.4</v>
      </c>
      <c r="I2385" s="10">
        <f t="shared" si="523"/>
        <v>560.34</v>
      </c>
    </row>
    <row r="2386" spans="1:13">
      <c r="B2386" s="11" t="s">
        <v>27</v>
      </c>
      <c r="C2386" s="12"/>
      <c r="D2386" s="28"/>
      <c r="E2386" s="28"/>
      <c r="F2386" s="28"/>
      <c r="G2386" s="10"/>
      <c r="H2386" s="15"/>
      <c r="I2386" s="10">
        <f t="shared" si="523"/>
        <v>0</v>
      </c>
    </row>
    <row r="2387" spans="1:13">
      <c r="B2387" s="11" t="s">
        <v>13</v>
      </c>
      <c r="C2387" s="12" t="s">
        <v>14</v>
      </c>
      <c r="D2387" s="28" t="s">
        <v>29</v>
      </c>
      <c r="E2387" s="28"/>
      <c r="F2387" s="28">
        <f>SUM(G2372:G2374)</f>
        <v>0</v>
      </c>
      <c r="G2387" s="34">
        <f>SUM(F2387)/20</f>
        <v>0</v>
      </c>
      <c r="H2387" s="23"/>
      <c r="I2387" s="10">
        <f t="shared" si="523"/>
        <v>0</v>
      </c>
    </row>
    <row r="2388" spans="1:13">
      <c r="B2388" s="11" t="s">
        <v>13</v>
      </c>
      <c r="C2388" s="12" t="s">
        <v>14</v>
      </c>
      <c r="D2388" s="28" t="s">
        <v>30</v>
      </c>
      <c r="E2388" s="28"/>
      <c r="F2388" s="28">
        <f>SUM(G2375:G2377)</f>
        <v>0</v>
      </c>
      <c r="G2388" s="34">
        <f>SUM(F2388)/10</f>
        <v>0</v>
      </c>
      <c r="H2388" s="23"/>
      <c r="I2388" s="10">
        <f t="shared" si="523"/>
        <v>0</v>
      </c>
    </row>
    <row r="2389" spans="1:13">
      <c r="B2389" s="11" t="s">
        <v>13</v>
      </c>
      <c r="C2389" s="12" t="s">
        <v>14</v>
      </c>
      <c r="D2389" s="28" t="s">
        <v>60</v>
      </c>
      <c r="E2389" s="28"/>
      <c r="F2389" s="72"/>
      <c r="G2389" s="34">
        <f>SUM(F2389)*0.25</f>
        <v>0</v>
      </c>
      <c r="H2389" s="23"/>
      <c r="I2389" s="10">
        <f t="shared" si="523"/>
        <v>0</v>
      </c>
    </row>
    <row r="2390" spans="1:13">
      <c r="B2390" s="11" t="s">
        <v>13</v>
      </c>
      <c r="C2390" s="12" t="s">
        <v>14</v>
      </c>
      <c r="D2390" s="28"/>
      <c r="E2390" s="28"/>
      <c r="F2390" s="28"/>
      <c r="G2390" s="34"/>
      <c r="H2390" s="23"/>
      <c r="I2390" s="10">
        <f t="shared" si="523"/>
        <v>0</v>
      </c>
    </row>
    <row r="2391" spans="1:13">
      <c r="B2391" s="11" t="s">
        <v>13</v>
      </c>
      <c r="C2391" s="12" t="s">
        <v>15</v>
      </c>
      <c r="D2391" s="28"/>
      <c r="E2391" s="28"/>
      <c r="F2391" s="28"/>
      <c r="G2391" s="34"/>
      <c r="H2391" s="23"/>
      <c r="I2391" s="10">
        <f t="shared" si="523"/>
        <v>0</v>
      </c>
    </row>
    <row r="2392" spans="1:13">
      <c r="B2392" s="11" t="s">
        <v>13</v>
      </c>
      <c r="C2392" s="12" t="s">
        <v>15</v>
      </c>
      <c r="D2392" s="28"/>
      <c r="E2392" s="28"/>
      <c r="F2392" s="28"/>
      <c r="G2392" s="34"/>
      <c r="H2392" s="23"/>
      <c r="I2392" s="10">
        <f t="shared" si="523"/>
        <v>0</v>
      </c>
    </row>
    <row r="2393" spans="1:13">
      <c r="B2393" s="11" t="s">
        <v>13</v>
      </c>
      <c r="C2393" s="12" t="s">
        <v>15</v>
      </c>
      <c r="D2393" s="28"/>
      <c r="E2393" s="28"/>
      <c r="F2393" s="28"/>
      <c r="G2393" s="34"/>
      <c r="H2393" s="23"/>
      <c r="I2393" s="10">
        <f t="shared" si="523"/>
        <v>0</v>
      </c>
    </row>
    <row r="2394" spans="1:13">
      <c r="B2394" s="11" t="s">
        <v>13</v>
      </c>
      <c r="C2394" s="12" t="s">
        <v>16</v>
      </c>
      <c r="D2394" s="28"/>
      <c r="E2394" s="28"/>
      <c r="F2394" s="28"/>
      <c r="G2394" s="34"/>
      <c r="H2394" s="23"/>
      <c r="I2394" s="10">
        <f t="shared" si="523"/>
        <v>0</v>
      </c>
    </row>
    <row r="2395" spans="1:13">
      <c r="B2395" s="11" t="s">
        <v>13</v>
      </c>
      <c r="C2395" s="12" t="s">
        <v>16</v>
      </c>
      <c r="D2395" s="28"/>
      <c r="E2395" s="28"/>
      <c r="F2395" s="28"/>
      <c r="G2395" s="34"/>
      <c r="H2395" s="23"/>
      <c r="I2395" s="10">
        <f t="shared" si="523"/>
        <v>0</v>
      </c>
    </row>
    <row r="2396" spans="1:13">
      <c r="B2396" s="11" t="s">
        <v>21</v>
      </c>
      <c r="C2396" s="12" t="s">
        <v>14</v>
      </c>
      <c r="D2396" s="28"/>
      <c r="E2396" s="28"/>
      <c r="F2396" s="28"/>
      <c r="G2396" s="22">
        <f>SUM(G2387:G2390)</f>
        <v>0</v>
      </c>
      <c r="H2396" s="15">
        <v>37.42</v>
      </c>
      <c r="I2396" s="10">
        <f t="shared" si="523"/>
        <v>0</v>
      </c>
      <c r="K2396" s="5">
        <f>SUM(G2396)*I2370</f>
        <v>0</v>
      </c>
    </row>
    <row r="2397" spans="1:13">
      <c r="B2397" s="11" t="s">
        <v>21</v>
      </c>
      <c r="C2397" s="12" t="s">
        <v>15</v>
      </c>
      <c r="D2397" s="28"/>
      <c r="E2397" s="28"/>
      <c r="F2397" s="28"/>
      <c r="G2397" s="22">
        <f>SUM(G2391:G2393)</f>
        <v>0</v>
      </c>
      <c r="H2397" s="15">
        <v>37.42</v>
      </c>
      <c r="I2397" s="10">
        <f t="shared" si="523"/>
        <v>0</v>
      </c>
      <c r="L2397" s="5">
        <f>SUM(G2397)*I2370</f>
        <v>0</v>
      </c>
    </row>
    <row r="2398" spans="1:13">
      <c r="B2398" s="11" t="s">
        <v>21</v>
      </c>
      <c r="C2398" s="12" t="s">
        <v>16</v>
      </c>
      <c r="D2398" s="28"/>
      <c r="E2398" s="28"/>
      <c r="F2398" s="28"/>
      <c r="G2398" s="22">
        <f>SUM(G2394:G2395)</f>
        <v>0</v>
      </c>
      <c r="H2398" s="15">
        <v>37.42</v>
      </c>
      <c r="I2398" s="10">
        <f t="shared" si="523"/>
        <v>0</v>
      </c>
      <c r="M2398" s="5">
        <f>SUM(G2398)*I2370</f>
        <v>0</v>
      </c>
    </row>
    <row r="2399" spans="1:13">
      <c r="B2399" s="11" t="s">
        <v>13</v>
      </c>
      <c r="C2399" s="12" t="s">
        <v>17</v>
      </c>
      <c r="D2399" s="28"/>
      <c r="E2399" s="28"/>
      <c r="F2399" s="28"/>
      <c r="G2399" s="34"/>
      <c r="H2399" s="15">
        <v>37.42</v>
      </c>
      <c r="I2399" s="10">
        <f t="shared" si="523"/>
        <v>0</v>
      </c>
      <c r="L2399" s="5">
        <f>SUM(G2399)*I2370</f>
        <v>0</v>
      </c>
    </row>
    <row r="2400" spans="1:13">
      <c r="B2400" s="11" t="s">
        <v>12</v>
      </c>
      <c r="C2400" s="12"/>
      <c r="D2400" s="28"/>
      <c r="E2400" s="28"/>
      <c r="F2400" s="28"/>
      <c r="G2400" s="10"/>
      <c r="H2400" s="15">
        <v>37.42</v>
      </c>
      <c r="I2400" s="10">
        <f t="shared" si="523"/>
        <v>0</v>
      </c>
    </row>
    <row r="2401" spans="1:13">
      <c r="B2401" s="11" t="s">
        <v>11</v>
      </c>
      <c r="C2401" s="12"/>
      <c r="D2401" s="28"/>
      <c r="E2401" s="28"/>
      <c r="F2401" s="28"/>
      <c r="G2401" s="10">
        <v>1</v>
      </c>
      <c r="H2401" s="15">
        <f>SUM(I2372:I2400)*0.01</f>
        <v>61.6374</v>
      </c>
      <c r="I2401" s="10">
        <f>SUM(G2401*H2401)</f>
        <v>61.6374</v>
      </c>
    </row>
    <row r="2402" spans="1:13" s="2" customFormat="1">
      <c r="B2402" s="8" t="s">
        <v>10</v>
      </c>
      <c r="D2402" s="27"/>
      <c r="E2402" s="27"/>
      <c r="F2402" s="27"/>
      <c r="G2402" s="6">
        <f>SUM(G2396:G2399)</f>
        <v>0</v>
      </c>
      <c r="H2402" s="14"/>
      <c r="I2402" s="6">
        <f>SUM(I2372:I2401)</f>
        <v>6225.3773999999994</v>
      </c>
      <c r="J2402" s="6">
        <f>SUM(I2402)*I2370</f>
        <v>6225.3773999999994</v>
      </c>
      <c r="K2402" s="6">
        <f>SUM(K2396:K2401)</f>
        <v>0</v>
      </c>
      <c r="L2402" s="6">
        <f t="shared" ref="L2402" si="524">SUM(L2396:L2401)</f>
        <v>0</v>
      </c>
      <c r="M2402" s="6">
        <f t="shared" ref="M2402" si="525">SUM(M2396:M2401)</f>
        <v>0</v>
      </c>
    </row>
    <row r="2403" spans="1:13" ht="15.6">
      <c r="A2403" s="3" t="s">
        <v>9</v>
      </c>
      <c r="B2403" s="70" t="str">
        <f>'JMS SHEDULE OF WORKS'!D78</f>
        <v>SA-33 towel dispenser</v>
      </c>
      <c r="D2403" s="26">
        <f>'JMS SHEDULE OF WORKS'!F78</f>
        <v>0</v>
      </c>
      <c r="F2403" s="71">
        <f>'JMS SHEDULE OF WORKS'!J78</f>
        <v>0</v>
      </c>
      <c r="H2403" s="13" t="s">
        <v>22</v>
      </c>
      <c r="I2403" s="24">
        <f>'JMS SHEDULE OF WORKS'!G78</f>
        <v>2</v>
      </c>
    </row>
    <row r="2404" spans="1:13" s="2" customFormat="1">
      <c r="A2404" s="69" t="str">
        <f>'JMS SHEDULE OF WORKS'!A78</f>
        <v>6881/74</v>
      </c>
      <c r="B2404" s="8" t="s">
        <v>3</v>
      </c>
      <c r="C2404" s="2" t="s">
        <v>4</v>
      </c>
      <c r="D2404" s="27" t="s">
        <v>5</v>
      </c>
      <c r="E2404" s="27" t="s">
        <v>5</v>
      </c>
      <c r="F2404" s="27" t="s">
        <v>23</v>
      </c>
      <c r="G2404" s="6" t="s">
        <v>6</v>
      </c>
      <c r="H2404" s="14" t="s">
        <v>7</v>
      </c>
      <c r="I2404" s="6" t="s">
        <v>8</v>
      </c>
      <c r="J2404" s="6"/>
      <c r="K2404" s="6" t="s">
        <v>18</v>
      </c>
      <c r="L2404" s="6" t="s">
        <v>19</v>
      </c>
      <c r="M2404" s="6" t="s">
        <v>20</v>
      </c>
    </row>
    <row r="2405" spans="1:13">
      <c r="A2405" s="30" t="s">
        <v>24</v>
      </c>
      <c r="B2405" s="11"/>
      <c r="C2405" s="12"/>
      <c r="D2405" s="28"/>
      <c r="E2405" s="28"/>
      <c r="F2405" s="28">
        <f t="shared" ref="F2405:F2410" si="526">SUM(D2405*E2405)</f>
        <v>0</v>
      </c>
      <c r="G2405" s="10"/>
      <c r="H2405" s="15"/>
      <c r="I2405" s="10">
        <f t="shared" ref="I2405:I2410" si="527">SUM(F2405*G2405)*H2405</f>
        <v>0</v>
      </c>
    </row>
    <row r="2406" spans="1:13">
      <c r="A2406" s="30" t="s">
        <v>24</v>
      </c>
      <c r="B2406" s="11"/>
      <c r="C2406" s="12"/>
      <c r="D2406" s="28"/>
      <c r="E2406" s="28"/>
      <c r="F2406" s="28">
        <f t="shared" si="526"/>
        <v>0</v>
      </c>
      <c r="G2406" s="10"/>
      <c r="H2406" s="15"/>
      <c r="I2406" s="10">
        <f t="shared" si="527"/>
        <v>0</v>
      </c>
    </row>
    <row r="2407" spans="1:13">
      <c r="A2407" s="30" t="s">
        <v>24</v>
      </c>
      <c r="B2407" s="11"/>
      <c r="C2407" s="12"/>
      <c r="D2407" s="28"/>
      <c r="E2407" s="28"/>
      <c r="F2407" s="28">
        <f t="shared" si="526"/>
        <v>0</v>
      </c>
      <c r="G2407" s="10"/>
      <c r="H2407" s="15"/>
      <c r="I2407" s="10">
        <f t="shared" si="527"/>
        <v>0</v>
      </c>
    </row>
    <row r="2408" spans="1:13">
      <c r="A2408" s="31" t="s">
        <v>25</v>
      </c>
      <c r="B2408" s="11"/>
      <c r="C2408" s="12"/>
      <c r="D2408" s="28"/>
      <c r="E2408" s="28"/>
      <c r="F2408" s="28">
        <f t="shared" si="526"/>
        <v>0</v>
      </c>
      <c r="G2408" s="10"/>
      <c r="H2408" s="15"/>
      <c r="I2408" s="10">
        <f t="shared" si="527"/>
        <v>0</v>
      </c>
    </row>
    <row r="2409" spans="1:13">
      <c r="A2409" s="31" t="s">
        <v>25</v>
      </c>
      <c r="B2409" s="11"/>
      <c r="C2409" s="12"/>
      <c r="D2409" s="28"/>
      <c r="E2409" s="28"/>
      <c r="F2409" s="28">
        <f t="shared" si="526"/>
        <v>0</v>
      </c>
      <c r="G2409" s="10"/>
      <c r="H2409" s="15"/>
      <c r="I2409" s="10">
        <f t="shared" si="527"/>
        <v>0</v>
      </c>
    </row>
    <row r="2410" spans="1:13">
      <c r="A2410" s="31" t="s">
        <v>25</v>
      </c>
      <c r="B2410" s="11"/>
      <c r="C2410" s="12"/>
      <c r="D2410" s="28"/>
      <c r="E2410" s="28"/>
      <c r="F2410" s="28">
        <f t="shared" si="526"/>
        <v>0</v>
      </c>
      <c r="G2410" s="10"/>
      <c r="H2410" s="15"/>
      <c r="I2410" s="10">
        <f t="shared" si="527"/>
        <v>0</v>
      </c>
    </row>
    <row r="2411" spans="1:13">
      <c r="A2411" s="31" t="s">
        <v>39</v>
      </c>
      <c r="B2411" s="11"/>
      <c r="C2411" s="12"/>
      <c r="D2411" s="28"/>
      <c r="E2411" s="28"/>
      <c r="F2411" s="28"/>
      <c r="G2411" s="10"/>
      <c r="H2411" s="15"/>
      <c r="I2411" s="10">
        <f t="shared" ref="I2411:I2413" si="528">SUM(G2411*H2411)</f>
        <v>0</v>
      </c>
    </row>
    <row r="2412" spans="1:13">
      <c r="A2412" s="31" t="s">
        <v>39</v>
      </c>
      <c r="B2412" s="11"/>
      <c r="C2412" s="12"/>
      <c r="D2412" s="28"/>
      <c r="E2412" s="28"/>
      <c r="F2412" s="28"/>
      <c r="G2412" s="10"/>
      <c r="H2412" s="15"/>
      <c r="I2412" s="10">
        <f t="shared" si="528"/>
        <v>0</v>
      </c>
    </row>
    <row r="2413" spans="1:13">
      <c r="A2413" s="31" t="s">
        <v>39</v>
      </c>
      <c r="B2413" s="11"/>
      <c r="C2413" s="12"/>
      <c r="D2413" s="28"/>
      <c r="E2413" s="28"/>
      <c r="F2413" s="28"/>
      <c r="G2413" s="10"/>
      <c r="H2413" s="15"/>
      <c r="I2413" s="10">
        <f t="shared" si="528"/>
        <v>0</v>
      </c>
    </row>
    <row r="2414" spans="1:13">
      <c r="A2414" s="32" t="s">
        <v>28</v>
      </c>
      <c r="B2414" s="11"/>
      <c r="C2414" s="12"/>
      <c r="D2414" s="28"/>
      <c r="E2414" s="28"/>
      <c r="F2414" s="28"/>
      <c r="G2414" s="10"/>
      <c r="H2414" s="15"/>
      <c r="I2414" s="10">
        <f t="shared" ref="I2414:I2432" si="529">SUM(G2414*H2414)</f>
        <v>0</v>
      </c>
    </row>
    <row r="2415" spans="1:13">
      <c r="A2415" s="32" t="s">
        <v>28</v>
      </c>
      <c r="B2415" s="11"/>
      <c r="C2415" s="12"/>
      <c r="D2415" s="28"/>
      <c r="E2415" s="28"/>
      <c r="F2415" s="28"/>
      <c r="G2415" s="10"/>
      <c r="H2415" s="15"/>
      <c r="I2415" s="10">
        <f t="shared" si="529"/>
        <v>0</v>
      </c>
    </row>
    <row r="2416" spans="1:13">
      <c r="A2416" s="32" t="s">
        <v>28</v>
      </c>
      <c r="B2416" s="11"/>
      <c r="C2416" s="12"/>
      <c r="D2416" s="28"/>
      <c r="E2416" s="28"/>
      <c r="F2416" s="28"/>
      <c r="G2416" s="10"/>
      <c r="H2416" s="15"/>
      <c r="I2416" s="10">
        <f t="shared" si="529"/>
        <v>0</v>
      </c>
    </row>
    <row r="2417" spans="1:13">
      <c r="A2417" t="s">
        <v>26</v>
      </c>
      <c r="B2417" s="11"/>
      <c r="C2417" s="12"/>
      <c r="D2417" s="28"/>
      <c r="E2417" s="28"/>
      <c r="F2417" s="28"/>
      <c r="G2417" s="33">
        <v>0.1</v>
      </c>
      <c r="H2417" s="15">
        <f>SUM(I2414:I2416)</f>
        <v>0</v>
      </c>
      <c r="I2417" s="10">
        <f t="shared" si="529"/>
        <v>0</v>
      </c>
    </row>
    <row r="2418" spans="1:13">
      <c r="B2418" s="11" t="s">
        <v>27</v>
      </c>
      <c r="C2418" s="12"/>
      <c r="D2418" s="28"/>
      <c r="E2418" s="28"/>
      <c r="F2418" s="28"/>
      <c r="G2418" s="10"/>
      <c r="H2418" s="15"/>
      <c r="I2418" s="10">
        <f t="shared" si="529"/>
        <v>0</v>
      </c>
    </row>
    <row r="2419" spans="1:13">
      <c r="B2419" s="11" t="s">
        <v>13</v>
      </c>
      <c r="C2419" s="12" t="s">
        <v>14</v>
      </c>
      <c r="D2419" s="28" t="s">
        <v>29</v>
      </c>
      <c r="E2419" s="28"/>
      <c r="F2419" s="28">
        <f>SUM(G2405:G2407)</f>
        <v>0</v>
      </c>
      <c r="G2419" s="34">
        <f>SUM(F2419)/20</f>
        <v>0</v>
      </c>
      <c r="H2419" s="23"/>
      <c r="I2419" s="10">
        <f t="shared" si="529"/>
        <v>0</v>
      </c>
    </row>
    <row r="2420" spans="1:13">
      <c r="B2420" s="11" t="s">
        <v>13</v>
      </c>
      <c r="C2420" s="12" t="s">
        <v>14</v>
      </c>
      <c r="D2420" s="28" t="s">
        <v>30</v>
      </c>
      <c r="E2420" s="28"/>
      <c r="F2420" s="28">
        <f>SUM(G2408:G2410)</f>
        <v>0</v>
      </c>
      <c r="G2420" s="34">
        <f>SUM(F2420)/10</f>
        <v>0</v>
      </c>
      <c r="H2420" s="23"/>
      <c r="I2420" s="10">
        <f t="shared" si="529"/>
        <v>0</v>
      </c>
    </row>
    <row r="2421" spans="1:13">
      <c r="B2421" s="11" t="s">
        <v>13</v>
      </c>
      <c r="C2421" s="12" t="s">
        <v>14</v>
      </c>
      <c r="D2421" s="28" t="s">
        <v>60</v>
      </c>
      <c r="E2421" s="28"/>
      <c r="F2421" s="72"/>
      <c r="G2421" s="34">
        <f>SUM(F2421)*0.25</f>
        <v>0</v>
      </c>
      <c r="H2421" s="23"/>
      <c r="I2421" s="10">
        <f t="shared" si="529"/>
        <v>0</v>
      </c>
    </row>
    <row r="2422" spans="1:13">
      <c r="B2422" s="11" t="s">
        <v>13</v>
      </c>
      <c r="C2422" s="12" t="s">
        <v>14</v>
      </c>
      <c r="D2422" s="28"/>
      <c r="E2422" s="28"/>
      <c r="F2422" s="28"/>
      <c r="G2422" s="34"/>
      <c r="H2422" s="23"/>
      <c r="I2422" s="10">
        <f t="shared" si="529"/>
        <v>0</v>
      </c>
    </row>
    <row r="2423" spans="1:13">
      <c r="B2423" s="11" t="s">
        <v>13</v>
      </c>
      <c r="C2423" s="12" t="s">
        <v>15</v>
      </c>
      <c r="D2423" s="28"/>
      <c r="E2423" s="28"/>
      <c r="F2423" s="28"/>
      <c r="G2423" s="34"/>
      <c r="H2423" s="23"/>
      <c r="I2423" s="10">
        <f t="shared" si="529"/>
        <v>0</v>
      </c>
    </row>
    <row r="2424" spans="1:13">
      <c r="B2424" s="11" t="s">
        <v>13</v>
      </c>
      <c r="C2424" s="12" t="s">
        <v>15</v>
      </c>
      <c r="D2424" s="28"/>
      <c r="E2424" s="28"/>
      <c r="F2424" s="28"/>
      <c r="G2424" s="34"/>
      <c r="H2424" s="23"/>
      <c r="I2424" s="10">
        <f t="shared" si="529"/>
        <v>0</v>
      </c>
    </row>
    <row r="2425" spans="1:13">
      <c r="B2425" s="11" t="s">
        <v>13</v>
      </c>
      <c r="C2425" s="12" t="s">
        <v>15</v>
      </c>
      <c r="D2425" s="28"/>
      <c r="E2425" s="28"/>
      <c r="F2425" s="28"/>
      <c r="G2425" s="34"/>
      <c r="H2425" s="23"/>
      <c r="I2425" s="10">
        <f t="shared" si="529"/>
        <v>0</v>
      </c>
    </row>
    <row r="2426" spans="1:13">
      <c r="B2426" s="11" t="s">
        <v>13</v>
      </c>
      <c r="C2426" s="12" t="s">
        <v>16</v>
      </c>
      <c r="D2426" s="28"/>
      <c r="E2426" s="28"/>
      <c r="F2426" s="28"/>
      <c r="G2426" s="34"/>
      <c r="H2426" s="23"/>
      <c r="I2426" s="10">
        <f t="shared" si="529"/>
        <v>0</v>
      </c>
    </row>
    <row r="2427" spans="1:13">
      <c r="B2427" s="11" t="s">
        <v>13</v>
      </c>
      <c r="C2427" s="12" t="s">
        <v>16</v>
      </c>
      <c r="D2427" s="28"/>
      <c r="E2427" s="28"/>
      <c r="F2427" s="28"/>
      <c r="G2427" s="34"/>
      <c r="H2427" s="23"/>
      <c r="I2427" s="10">
        <f t="shared" si="529"/>
        <v>0</v>
      </c>
    </row>
    <row r="2428" spans="1:13">
      <c r="B2428" s="11" t="s">
        <v>21</v>
      </c>
      <c r="C2428" s="12" t="s">
        <v>14</v>
      </c>
      <c r="D2428" s="28"/>
      <c r="E2428" s="28"/>
      <c r="F2428" s="28"/>
      <c r="G2428" s="22">
        <f>SUM(G2419:G2422)</f>
        <v>0</v>
      </c>
      <c r="H2428" s="15">
        <v>37.42</v>
      </c>
      <c r="I2428" s="10">
        <f t="shared" si="529"/>
        <v>0</v>
      </c>
      <c r="K2428" s="5">
        <f>SUM(G2428)*I2403</f>
        <v>0</v>
      </c>
    </row>
    <row r="2429" spans="1:13">
      <c r="B2429" s="11" t="s">
        <v>21</v>
      </c>
      <c r="C2429" s="12" t="s">
        <v>15</v>
      </c>
      <c r="D2429" s="28"/>
      <c r="E2429" s="28"/>
      <c r="F2429" s="28"/>
      <c r="G2429" s="22">
        <f>SUM(G2423:G2425)</f>
        <v>0</v>
      </c>
      <c r="H2429" s="15">
        <v>37.42</v>
      </c>
      <c r="I2429" s="10">
        <f t="shared" si="529"/>
        <v>0</v>
      </c>
      <c r="L2429" s="5">
        <f>SUM(G2429)*I2403</f>
        <v>0</v>
      </c>
    </row>
    <row r="2430" spans="1:13">
      <c r="B2430" s="11" t="s">
        <v>21</v>
      </c>
      <c r="C2430" s="12" t="s">
        <v>16</v>
      </c>
      <c r="D2430" s="28"/>
      <c r="E2430" s="28"/>
      <c r="F2430" s="28"/>
      <c r="G2430" s="22">
        <f>SUM(G2426:G2427)</f>
        <v>0</v>
      </c>
      <c r="H2430" s="15">
        <v>37.42</v>
      </c>
      <c r="I2430" s="10">
        <f t="shared" si="529"/>
        <v>0</v>
      </c>
      <c r="M2430" s="5">
        <f>SUM(G2430)*I2403</f>
        <v>0</v>
      </c>
    </row>
    <row r="2431" spans="1:13">
      <c r="B2431" s="11" t="s">
        <v>13</v>
      </c>
      <c r="C2431" s="12" t="s">
        <v>17</v>
      </c>
      <c r="D2431" s="28"/>
      <c r="E2431" s="28"/>
      <c r="F2431" s="28"/>
      <c r="G2431" s="34"/>
      <c r="H2431" s="15">
        <v>37.42</v>
      </c>
      <c r="I2431" s="10">
        <f t="shared" si="529"/>
        <v>0</v>
      </c>
      <c r="L2431" s="5">
        <f>SUM(G2431)*I2403</f>
        <v>0</v>
      </c>
    </row>
    <row r="2432" spans="1:13">
      <c r="B2432" s="11" t="s">
        <v>12</v>
      </c>
      <c r="C2432" s="12"/>
      <c r="D2432" s="28"/>
      <c r="E2432" s="28"/>
      <c r="F2432" s="28"/>
      <c r="G2432" s="10"/>
      <c r="H2432" s="15">
        <v>37.42</v>
      </c>
      <c r="I2432" s="10">
        <f t="shared" si="529"/>
        <v>0</v>
      </c>
    </row>
    <row r="2433" spans="1:13">
      <c r="B2433" s="11" t="s">
        <v>11</v>
      </c>
      <c r="C2433" s="12"/>
      <c r="D2433" s="28"/>
      <c r="E2433" s="28"/>
      <c r="F2433" s="28"/>
      <c r="G2433" s="10">
        <v>1</v>
      </c>
      <c r="H2433" s="15">
        <f>SUM(I2405:I2432)*0.01</f>
        <v>0</v>
      </c>
      <c r="I2433" s="10">
        <f>SUM(G2433*H2433)</f>
        <v>0</v>
      </c>
    </row>
    <row r="2434" spans="1:13" s="2" customFormat="1">
      <c r="B2434" s="8" t="s">
        <v>10</v>
      </c>
      <c r="D2434" s="27"/>
      <c r="E2434" s="27"/>
      <c r="F2434" s="27"/>
      <c r="G2434" s="6">
        <f>SUM(G2428:G2431)</f>
        <v>0</v>
      </c>
      <c r="H2434" s="14"/>
      <c r="I2434" s="6">
        <f>SUM(I2405:I2433)</f>
        <v>0</v>
      </c>
      <c r="J2434" s="6">
        <f>SUM(I2434)*I2403</f>
        <v>0</v>
      </c>
      <c r="K2434" s="6">
        <f>SUM(K2428:K2433)</f>
        <v>0</v>
      </c>
      <c r="L2434" s="6">
        <f t="shared" ref="L2434" si="530">SUM(L2428:L2433)</f>
        <v>0</v>
      </c>
      <c r="M2434" s="6">
        <f t="shared" ref="M2434" si="531">SUM(M2428:M2433)</f>
        <v>0</v>
      </c>
    </row>
    <row r="2435" spans="1:13" ht="15.6">
      <c r="A2435" s="3" t="s">
        <v>9</v>
      </c>
      <c r="B2435" s="70" t="str">
        <f>'JMS SHEDULE OF WORKS'!D79</f>
        <v>SA-32 soap dispenser</v>
      </c>
      <c r="D2435" s="26">
        <f>'JMS SHEDULE OF WORKS'!F79</f>
        <v>0</v>
      </c>
      <c r="F2435" s="71">
        <f>'JMS SHEDULE OF WORKS'!J79</f>
        <v>0</v>
      </c>
      <c r="H2435" s="13" t="s">
        <v>22</v>
      </c>
      <c r="I2435" s="24">
        <f>'JMS SHEDULE OF WORKS'!G79</f>
        <v>3</v>
      </c>
    </row>
    <row r="2436" spans="1:13" s="2" customFormat="1">
      <c r="A2436" s="69" t="str">
        <f>'JMS SHEDULE OF WORKS'!A79</f>
        <v>6881/75</v>
      </c>
      <c r="B2436" s="8" t="s">
        <v>3</v>
      </c>
      <c r="C2436" s="2" t="s">
        <v>4</v>
      </c>
      <c r="D2436" s="27" t="s">
        <v>5</v>
      </c>
      <c r="E2436" s="27" t="s">
        <v>5</v>
      </c>
      <c r="F2436" s="27" t="s">
        <v>23</v>
      </c>
      <c r="G2436" s="6" t="s">
        <v>6</v>
      </c>
      <c r="H2436" s="14" t="s">
        <v>7</v>
      </c>
      <c r="I2436" s="6" t="s">
        <v>8</v>
      </c>
      <c r="J2436" s="6"/>
      <c r="K2436" s="6" t="s">
        <v>18</v>
      </c>
      <c r="L2436" s="6" t="s">
        <v>19</v>
      </c>
      <c r="M2436" s="6" t="s">
        <v>20</v>
      </c>
    </row>
    <row r="2437" spans="1:13">
      <c r="A2437" s="30" t="s">
        <v>24</v>
      </c>
      <c r="B2437" s="11"/>
      <c r="C2437" s="12"/>
      <c r="D2437" s="28"/>
      <c r="E2437" s="28"/>
      <c r="F2437" s="28">
        <f t="shared" ref="F2437:F2442" si="532">SUM(D2437*E2437)</f>
        <v>0</v>
      </c>
      <c r="G2437" s="10"/>
      <c r="H2437" s="15"/>
      <c r="I2437" s="10">
        <f t="shared" ref="I2437:I2442" si="533">SUM(F2437*G2437)*H2437</f>
        <v>0</v>
      </c>
    </row>
    <row r="2438" spans="1:13">
      <c r="A2438" s="30" t="s">
        <v>24</v>
      </c>
      <c r="B2438" s="11"/>
      <c r="C2438" s="12"/>
      <c r="D2438" s="28"/>
      <c r="E2438" s="28"/>
      <c r="F2438" s="28">
        <f t="shared" si="532"/>
        <v>0</v>
      </c>
      <c r="G2438" s="10"/>
      <c r="H2438" s="15"/>
      <c r="I2438" s="10">
        <f t="shared" si="533"/>
        <v>0</v>
      </c>
    </row>
    <row r="2439" spans="1:13">
      <c r="A2439" s="30" t="s">
        <v>24</v>
      </c>
      <c r="B2439" s="11"/>
      <c r="C2439" s="12"/>
      <c r="D2439" s="28"/>
      <c r="E2439" s="28"/>
      <c r="F2439" s="28">
        <f t="shared" si="532"/>
        <v>0</v>
      </c>
      <c r="G2439" s="10"/>
      <c r="H2439" s="15"/>
      <c r="I2439" s="10">
        <f t="shared" si="533"/>
        <v>0</v>
      </c>
    </row>
    <row r="2440" spans="1:13">
      <c r="A2440" s="31" t="s">
        <v>25</v>
      </c>
      <c r="B2440" s="11"/>
      <c r="C2440" s="12"/>
      <c r="D2440" s="28"/>
      <c r="E2440" s="28"/>
      <c r="F2440" s="28">
        <f t="shared" si="532"/>
        <v>0</v>
      </c>
      <c r="G2440" s="10"/>
      <c r="H2440" s="15"/>
      <c r="I2440" s="10">
        <f t="shared" si="533"/>
        <v>0</v>
      </c>
    </row>
    <row r="2441" spans="1:13">
      <c r="A2441" s="31" t="s">
        <v>25</v>
      </c>
      <c r="B2441" s="11"/>
      <c r="C2441" s="12"/>
      <c r="D2441" s="28"/>
      <c r="E2441" s="28"/>
      <c r="F2441" s="28">
        <f t="shared" si="532"/>
        <v>0</v>
      </c>
      <c r="G2441" s="10"/>
      <c r="H2441" s="15"/>
      <c r="I2441" s="10">
        <f t="shared" si="533"/>
        <v>0</v>
      </c>
    </row>
    <row r="2442" spans="1:13">
      <c r="A2442" s="31" t="s">
        <v>25</v>
      </c>
      <c r="B2442" s="11"/>
      <c r="C2442" s="12"/>
      <c r="D2442" s="28"/>
      <c r="E2442" s="28"/>
      <c r="F2442" s="28">
        <f t="shared" si="532"/>
        <v>0</v>
      </c>
      <c r="G2442" s="10"/>
      <c r="H2442" s="15"/>
      <c r="I2442" s="10">
        <f t="shared" si="533"/>
        <v>0</v>
      </c>
    </row>
    <row r="2443" spans="1:13">
      <c r="A2443" s="31" t="s">
        <v>39</v>
      </c>
      <c r="B2443" s="11"/>
      <c r="C2443" s="12"/>
      <c r="D2443" s="28"/>
      <c r="E2443" s="28"/>
      <c r="F2443" s="28"/>
      <c r="G2443" s="10"/>
      <c r="H2443" s="15"/>
      <c r="I2443" s="10">
        <f t="shared" ref="I2443:I2445" si="534">SUM(G2443*H2443)</f>
        <v>0</v>
      </c>
    </row>
    <row r="2444" spans="1:13">
      <c r="A2444" s="31" t="s">
        <v>39</v>
      </c>
      <c r="B2444" s="11"/>
      <c r="C2444" s="12"/>
      <c r="D2444" s="28"/>
      <c r="E2444" s="28"/>
      <c r="F2444" s="28"/>
      <c r="G2444" s="10"/>
      <c r="H2444" s="15"/>
      <c r="I2444" s="10">
        <f t="shared" si="534"/>
        <v>0</v>
      </c>
    </row>
    <row r="2445" spans="1:13">
      <c r="A2445" s="31" t="s">
        <v>39</v>
      </c>
      <c r="B2445" s="11"/>
      <c r="C2445" s="12"/>
      <c r="D2445" s="28"/>
      <c r="E2445" s="28"/>
      <c r="F2445" s="28"/>
      <c r="G2445" s="10"/>
      <c r="H2445" s="15"/>
      <c r="I2445" s="10">
        <f t="shared" si="534"/>
        <v>0</v>
      </c>
    </row>
    <row r="2446" spans="1:13">
      <c r="A2446" s="32" t="s">
        <v>28</v>
      </c>
      <c r="B2446" s="11"/>
      <c r="C2446" s="12"/>
      <c r="D2446" s="28"/>
      <c r="E2446" s="28"/>
      <c r="F2446" s="28"/>
      <c r="G2446" s="10"/>
      <c r="H2446" s="15"/>
      <c r="I2446" s="10">
        <f t="shared" ref="I2446:I2464" si="535">SUM(G2446*H2446)</f>
        <v>0</v>
      </c>
    </row>
    <row r="2447" spans="1:13">
      <c r="A2447" s="32" t="s">
        <v>28</v>
      </c>
      <c r="B2447" s="11"/>
      <c r="C2447" s="12"/>
      <c r="D2447" s="28"/>
      <c r="E2447" s="28"/>
      <c r="F2447" s="28"/>
      <c r="G2447" s="10"/>
      <c r="H2447" s="15"/>
      <c r="I2447" s="10">
        <f t="shared" si="535"/>
        <v>0</v>
      </c>
    </row>
    <row r="2448" spans="1:13">
      <c r="A2448" s="32" t="s">
        <v>28</v>
      </c>
      <c r="B2448" s="11"/>
      <c r="C2448" s="12"/>
      <c r="D2448" s="28"/>
      <c r="E2448" s="28"/>
      <c r="F2448" s="28"/>
      <c r="G2448" s="10"/>
      <c r="H2448" s="15"/>
      <c r="I2448" s="10">
        <f t="shared" si="535"/>
        <v>0</v>
      </c>
    </row>
    <row r="2449" spans="1:13">
      <c r="A2449" t="s">
        <v>26</v>
      </c>
      <c r="B2449" s="11"/>
      <c r="C2449" s="12"/>
      <c r="D2449" s="28"/>
      <c r="E2449" s="28"/>
      <c r="F2449" s="28"/>
      <c r="G2449" s="33">
        <v>0.1</v>
      </c>
      <c r="H2449" s="15">
        <f>SUM(I2446:I2448)</f>
        <v>0</v>
      </c>
      <c r="I2449" s="10">
        <f t="shared" si="535"/>
        <v>0</v>
      </c>
    </row>
    <row r="2450" spans="1:13">
      <c r="B2450" s="11" t="s">
        <v>27</v>
      </c>
      <c r="C2450" s="12"/>
      <c r="D2450" s="28"/>
      <c r="E2450" s="28"/>
      <c r="F2450" s="28"/>
      <c r="G2450" s="10"/>
      <c r="H2450" s="15"/>
      <c r="I2450" s="10">
        <f t="shared" si="535"/>
        <v>0</v>
      </c>
    </row>
    <row r="2451" spans="1:13">
      <c r="B2451" s="11" t="s">
        <v>13</v>
      </c>
      <c r="C2451" s="12" t="s">
        <v>14</v>
      </c>
      <c r="D2451" s="28" t="s">
        <v>29</v>
      </c>
      <c r="E2451" s="28"/>
      <c r="F2451" s="28">
        <f>SUM(G2437:G2439)</f>
        <v>0</v>
      </c>
      <c r="G2451" s="34">
        <f>SUM(F2451)/20</f>
        <v>0</v>
      </c>
      <c r="H2451" s="23"/>
      <c r="I2451" s="10">
        <f t="shared" si="535"/>
        <v>0</v>
      </c>
    </row>
    <row r="2452" spans="1:13">
      <c r="B2452" s="11" t="s">
        <v>13</v>
      </c>
      <c r="C2452" s="12" t="s">
        <v>14</v>
      </c>
      <c r="D2452" s="28" t="s">
        <v>30</v>
      </c>
      <c r="E2452" s="28"/>
      <c r="F2452" s="28">
        <f>SUM(G2440:G2442)</f>
        <v>0</v>
      </c>
      <c r="G2452" s="34">
        <f>SUM(F2452)/10</f>
        <v>0</v>
      </c>
      <c r="H2452" s="23"/>
      <c r="I2452" s="10">
        <f t="shared" si="535"/>
        <v>0</v>
      </c>
    </row>
    <row r="2453" spans="1:13">
      <c r="B2453" s="11" t="s">
        <v>13</v>
      </c>
      <c r="C2453" s="12" t="s">
        <v>14</v>
      </c>
      <c r="D2453" s="28" t="s">
        <v>60</v>
      </c>
      <c r="E2453" s="28"/>
      <c r="F2453" s="72"/>
      <c r="G2453" s="34">
        <f>SUM(F2453)*0.25</f>
        <v>0</v>
      </c>
      <c r="H2453" s="23"/>
      <c r="I2453" s="10">
        <f t="shared" si="535"/>
        <v>0</v>
      </c>
    </row>
    <row r="2454" spans="1:13">
      <c r="B2454" s="11" t="s">
        <v>13</v>
      </c>
      <c r="C2454" s="12" t="s">
        <v>14</v>
      </c>
      <c r="D2454" s="28"/>
      <c r="E2454" s="28"/>
      <c r="F2454" s="28"/>
      <c r="G2454" s="34"/>
      <c r="H2454" s="23"/>
      <c r="I2454" s="10">
        <f t="shared" si="535"/>
        <v>0</v>
      </c>
    </row>
    <row r="2455" spans="1:13">
      <c r="B2455" s="11" t="s">
        <v>13</v>
      </c>
      <c r="C2455" s="12" t="s">
        <v>15</v>
      </c>
      <c r="D2455" s="28"/>
      <c r="E2455" s="28"/>
      <c r="F2455" s="28"/>
      <c r="G2455" s="34"/>
      <c r="H2455" s="23"/>
      <c r="I2455" s="10">
        <f t="shared" si="535"/>
        <v>0</v>
      </c>
    </row>
    <row r="2456" spans="1:13">
      <c r="B2456" s="11" t="s">
        <v>13</v>
      </c>
      <c r="C2456" s="12" t="s">
        <v>15</v>
      </c>
      <c r="D2456" s="28"/>
      <c r="E2456" s="28"/>
      <c r="F2456" s="28"/>
      <c r="G2456" s="34"/>
      <c r="H2456" s="23"/>
      <c r="I2456" s="10">
        <f t="shared" si="535"/>
        <v>0</v>
      </c>
    </row>
    <row r="2457" spans="1:13">
      <c r="B2457" s="11" t="s">
        <v>13</v>
      </c>
      <c r="C2457" s="12" t="s">
        <v>15</v>
      </c>
      <c r="D2457" s="28"/>
      <c r="E2457" s="28"/>
      <c r="F2457" s="28"/>
      <c r="G2457" s="34"/>
      <c r="H2457" s="23"/>
      <c r="I2457" s="10">
        <f t="shared" si="535"/>
        <v>0</v>
      </c>
    </row>
    <row r="2458" spans="1:13">
      <c r="B2458" s="11" t="s">
        <v>13</v>
      </c>
      <c r="C2458" s="12" t="s">
        <v>16</v>
      </c>
      <c r="D2458" s="28"/>
      <c r="E2458" s="28"/>
      <c r="F2458" s="28"/>
      <c r="G2458" s="34"/>
      <c r="H2458" s="23"/>
      <c r="I2458" s="10">
        <f t="shared" si="535"/>
        <v>0</v>
      </c>
    </row>
    <row r="2459" spans="1:13">
      <c r="B2459" s="11" t="s">
        <v>13</v>
      </c>
      <c r="C2459" s="12" t="s">
        <v>16</v>
      </c>
      <c r="D2459" s="28"/>
      <c r="E2459" s="28"/>
      <c r="F2459" s="28"/>
      <c r="G2459" s="34"/>
      <c r="H2459" s="23"/>
      <c r="I2459" s="10">
        <f t="shared" si="535"/>
        <v>0</v>
      </c>
    </row>
    <row r="2460" spans="1:13">
      <c r="B2460" s="11" t="s">
        <v>21</v>
      </c>
      <c r="C2460" s="12" t="s">
        <v>14</v>
      </c>
      <c r="D2460" s="28"/>
      <c r="E2460" s="28"/>
      <c r="F2460" s="28"/>
      <c r="G2460" s="22">
        <f>SUM(G2451:G2454)</f>
        <v>0</v>
      </c>
      <c r="H2460" s="15">
        <v>37.42</v>
      </c>
      <c r="I2460" s="10">
        <f t="shared" si="535"/>
        <v>0</v>
      </c>
      <c r="K2460" s="5">
        <f>SUM(G2460)*I2435</f>
        <v>0</v>
      </c>
    </row>
    <row r="2461" spans="1:13">
      <c r="B2461" s="11" t="s">
        <v>21</v>
      </c>
      <c r="C2461" s="12" t="s">
        <v>15</v>
      </c>
      <c r="D2461" s="28"/>
      <c r="E2461" s="28"/>
      <c r="F2461" s="28"/>
      <c r="G2461" s="22">
        <f>SUM(G2455:G2457)</f>
        <v>0</v>
      </c>
      <c r="H2461" s="15">
        <v>37.42</v>
      </c>
      <c r="I2461" s="10">
        <f t="shared" si="535"/>
        <v>0</v>
      </c>
      <c r="L2461" s="5">
        <f>SUM(G2461)*I2435</f>
        <v>0</v>
      </c>
    </row>
    <row r="2462" spans="1:13">
      <c r="B2462" s="11" t="s">
        <v>21</v>
      </c>
      <c r="C2462" s="12" t="s">
        <v>16</v>
      </c>
      <c r="D2462" s="28"/>
      <c r="E2462" s="28"/>
      <c r="F2462" s="28"/>
      <c r="G2462" s="22">
        <f>SUM(G2458:G2459)</f>
        <v>0</v>
      </c>
      <c r="H2462" s="15">
        <v>37.42</v>
      </c>
      <c r="I2462" s="10">
        <f t="shared" si="535"/>
        <v>0</v>
      </c>
      <c r="M2462" s="5">
        <f>SUM(G2462)*I2435</f>
        <v>0</v>
      </c>
    </row>
    <row r="2463" spans="1:13">
      <c r="B2463" s="11" t="s">
        <v>13</v>
      </c>
      <c r="C2463" s="12" t="s">
        <v>17</v>
      </c>
      <c r="D2463" s="28"/>
      <c r="E2463" s="28"/>
      <c r="F2463" s="28"/>
      <c r="G2463" s="34"/>
      <c r="H2463" s="15">
        <v>37.42</v>
      </c>
      <c r="I2463" s="10">
        <f t="shared" si="535"/>
        <v>0</v>
      </c>
      <c r="L2463" s="5">
        <f>SUM(G2463)*I2435</f>
        <v>0</v>
      </c>
    </row>
    <row r="2464" spans="1:13">
      <c r="B2464" s="11" t="s">
        <v>12</v>
      </c>
      <c r="C2464" s="12"/>
      <c r="D2464" s="28"/>
      <c r="E2464" s="28"/>
      <c r="F2464" s="28"/>
      <c r="G2464" s="10"/>
      <c r="H2464" s="15">
        <v>37.42</v>
      </c>
      <c r="I2464" s="10">
        <f t="shared" si="535"/>
        <v>0</v>
      </c>
    </row>
    <row r="2465" spans="1:13">
      <c r="B2465" s="11" t="s">
        <v>11</v>
      </c>
      <c r="C2465" s="12"/>
      <c r="D2465" s="28"/>
      <c r="E2465" s="28"/>
      <c r="F2465" s="28"/>
      <c r="G2465" s="10">
        <v>1</v>
      </c>
      <c r="H2465" s="15">
        <f>SUM(I2437:I2464)*0.01</f>
        <v>0</v>
      </c>
      <c r="I2465" s="10">
        <f>SUM(G2465*H2465)</f>
        <v>0</v>
      </c>
    </row>
    <row r="2466" spans="1:13" s="2" customFormat="1">
      <c r="B2466" s="8" t="s">
        <v>10</v>
      </c>
      <c r="D2466" s="27"/>
      <c r="E2466" s="27"/>
      <c r="F2466" s="27"/>
      <c r="G2466" s="6">
        <f>SUM(G2460:G2463)</f>
        <v>0</v>
      </c>
      <c r="H2466" s="14"/>
      <c r="I2466" s="6">
        <f>SUM(I2437:I2465)</f>
        <v>0</v>
      </c>
      <c r="J2466" s="6">
        <f>SUM(I2466)*I2435</f>
        <v>0</v>
      </c>
      <c r="K2466" s="6">
        <f>SUM(K2460:K2465)</f>
        <v>0</v>
      </c>
      <c r="L2466" s="6">
        <f t="shared" ref="L2466" si="536">SUM(L2460:L2465)</f>
        <v>0</v>
      </c>
      <c r="M2466" s="6">
        <f t="shared" ref="M2466" si="537">SUM(M2460:M2465)</f>
        <v>0</v>
      </c>
    </row>
    <row r="2467" spans="1:13" ht="15.6">
      <c r="A2467" s="3" t="s">
        <v>9</v>
      </c>
      <c r="B2467" s="70" t="str">
        <f>'JMS SHEDULE OF WORKS'!D80</f>
        <v>intergrated bin</v>
      </c>
      <c r="D2467" s="26">
        <f>'JMS SHEDULE OF WORKS'!F80</f>
        <v>0</v>
      </c>
      <c r="F2467" s="71">
        <f>'JMS SHEDULE OF WORKS'!J80</f>
        <v>0</v>
      </c>
      <c r="H2467" s="13" t="s">
        <v>22</v>
      </c>
      <c r="I2467" s="24">
        <f>'JMS SHEDULE OF WORKS'!G80</f>
        <v>2</v>
      </c>
    </row>
    <row r="2468" spans="1:13" s="2" customFormat="1">
      <c r="A2468" s="69" t="str">
        <f>'JMS SHEDULE OF WORKS'!A80</f>
        <v>6881/76</v>
      </c>
      <c r="B2468" s="8" t="s">
        <v>3</v>
      </c>
      <c r="C2468" s="2" t="s">
        <v>4</v>
      </c>
      <c r="D2468" s="27" t="s">
        <v>5</v>
      </c>
      <c r="E2468" s="27" t="s">
        <v>5</v>
      </c>
      <c r="F2468" s="27" t="s">
        <v>23</v>
      </c>
      <c r="G2468" s="6" t="s">
        <v>6</v>
      </c>
      <c r="H2468" s="14" t="s">
        <v>7</v>
      </c>
      <c r="I2468" s="6" t="s">
        <v>8</v>
      </c>
      <c r="J2468" s="6"/>
      <c r="K2468" s="6" t="s">
        <v>18</v>
      </c>
      <c r="L2468" s="6" t="s">
        <v>19</v>
      </c>
      <c r="M2468" s="6" t="s">
        <v>20</v>
      </c>
    </row>
    <row r="2469" spans="1:13">
      <c r="A2469" s="30" t="s">
        <v>24</v>
      </c>
      <c r="B2469" s="11"/>
      <c r="C2469" s="12"/>
      <c r="D2469" s="28"/>
      <c r="E2469" s="28"/>
      <c r="F2469" s="28">
        <f t="shared" ref="F2469:F2474" si="538">SUM(D2469*E2469)</f>
        <v>0</v>
      </c>
      <c r="G2469" s="10"/>
      <c r="H2469" s="15"/>
      <c r="I2469" s="10">
        <f t="shared" ref="I2469:I2474" si="539">SUM(F2469*G2469)*H2469</f>
        <v>0</v>
      </c>
    </row>
    <row r="2470" spans="1:13">
      <c r="A2470" s="30" t="s">
        <v>24</v>
      </c>
      <c r="B2470" s="11"/>
      <c r="C2470" s="12"/>
      <c r="D2470" s="28"/>
      <c r="E2470" s="28"/>
      <c r="F2470" s="28">
        <f t="shared" si="538"/>
        <v>0</v>
      </c>
      <c r="G2470" s="10"/>
      <c r="H2470" s="15"/>
      <c r="I2470" s="10">
        <f t="shared" si="539"/>
        <v>0</v>
      </c>
    </row>
    <row r="2471" spans="1:13">
      <c r="A2471" s="30" t="s">
        <v>24</v>
      </c>
      <c r="B2471" s="11"/>
      <c r="C2471" s="12"/>
      <c r="D2471" s="28"/>
      <c r="E2471" s="28"/>
      <c r="F2471" s="28">
        <f t="shared" si="538"/>
        <v>0</v>
      </c>
      <c r="G2471" s="10"/>
      <c r="H2471" s="15"/>
      <c r="I2471" s="10">
        <f t="shared" si="539"/>
        <v>0</v>
      </c>
    </row>
    <row r="2472" spans="1:13">
      <c r="A2472" s="31" t="s">
        <v>25</v>
      </c>
      <c r="B2472" s="11"/>
      <c r="C2472" s="12"/>
      <c r="D2472" s="28"/>
      <c r="E2472" s="28"/>
      <c r="F2472" s="28">
        <f t="shared" si="538"/>
        <v>0</v>
      </c>
      <c r="G2472" s="10"/>
      <c r="H2472" s="15"/>
      <c r="I2472" s="10">
        <f t="shared" si="539"/>
        <v>0</v>
      </c>
    </row>
    <row r="2473" spans="1:13">
      <c r="A2473" s="31" t="s">
        <v>25</v>
      </c>
      <c r="B2473" s="11"/>
      <c r="C2473" s="12"/>
      <c r="D2473" s="28"/>
      <c r="E2473" s="28"/>
      <c r="F2473" s="28">
        <f t="shared" si="538"/>
        <v>0</v>
      </c>
      <c r="G2473" s="10"/>
      <c r="H2473" s="15"/>
      <c r="I2473" s="10">
        <f t="shared" si="539"/>
        <v>0</v>
      </c>
    </row>
    <row r="2474" spans="1:13">
      <c r="A2474" s="31" t="s">
        <v>25</v>
      </c>
      <c r="B2474" s="11"/>
      <c r="C2474" s="12"/>
      <c r="D2474" s="28"/>
      <c r="E2474" s="28"/>
      <c r="F2474" s="28">
        <f t="shared" si="538"/>
        <v>0</v>
      </c>
      <c r="G2474" s="10"/>
      <c r="H2474" s="15"/>
      <c r="I2474" s="10">
        <f t="shared" si="539"/>
        <v>0</v>
      </c>
    </row>
    <row r="2475" spans="1:13">
      <c r="A2475" s="31" t="s">
        <v>39</v>
      </c>
      <c r="B2475" s="11"/>
      <c r="C2475" s="12"/>
      <c r="D2475" s="28"/>
      <c r="E2475" s="28"/>
      <c r="F2475" s="28"/>
      <c r="G2475" s="10"/>
      <c r="H2475" s="15"/>
      <c r="I2475" s="10">
        <f t="shared" ref="I2475:I2477" si="540">SUM(G2475*H2475)</f>
        <v>0</v>
      </c>
    </row>
    <row r="2476" spans="1:13">
      <c r="A2476" s="31" t="s">
        <v>39</v>
      </c>
      <c r="B2476" s="11"/>
      <c r="C2476" s="12"/>
      <c r="D2476" s="28"/>
      <c r="E2476" s="28"/>
      <c r="F2476" s="28"/>
      <c r="G2476" s="10"/>
      <c r="H2476" s="15"/>
      <c r="I2476" s="10">
        <f t="shared" si="540"/>
        <v>0</v>
      </c>
    </row>
    <row r="2477" spans="1:13">
      <c r="A2477" s="31" t="s">
        <v>39</v>
      </c>
      <c r="B2477" s="11"/>
      <c r="C2477" s="12"/>
      <c r="D2477" s="28"/>
      <c r="E2477" s="28"/>
      <c r="F2477" s="28"/>
      <c r="G2477" s="10"/>
      <c r="H2477" s="15"/>
      <c r="I2477" s="10">
        <f t="shared" si="540"/>
        <v>0</v>
      </c>
    </row>
    <row r="2478" spans="1:13">
      <c r="A2478" s="32" t="s">
        <v>28</v>
      </c>
      <c r="B2478" s="11"/>
      <c r="C2478" s="12"/>
      <c r="D2478" s="28"/>
      <c r="E2478" s="28"/>
      <c r="F2478" s="28"/>
      <c r="G2478" s="10"/>
      <c r="H2478" s="15"/>
      <c r="I2478" s="10">
        <f t="shared" ref="I2478:I2496" si="541">SUM(G2478*H2478)</f>
        <v>0</v>
      </c>
    </row>
    <row r="2479" spans="1:13">
      <c r="A2479" s="32" t="s">
        <v>28</v>
      </c>
      <c r="B2479" s="11"/>
      <c r="C2479" s="12"/>
      <c r="D2479" s="28"/>
      <c r="E2479" s="28"/>
      <c r="F2479" s="28"/>
      <c r="G2479" s="10"/>
      <c r="H2479" s="15"/>
      <c r="I2479" s="10">
        <f t="shared" si="541"/>
        <v>0</v>
      </c>
    </row>
    <row r="2480" spans="1:13">
      <c r="A2480" s="32" t="s">
        <v>28</v>
      </c>
      <c r="B2480" s="11"/>
      <c r="C2480" s="12"/>
      <c r="D2480" s="28"/>
      <c r="E2480" s="28"/>
      <c r="F2480" s="28"/>
      <c r="G2480" s="10"/>
      <c r="H2480" s="15"/>
      <c r="I2480" s="10">
        <f t="shared" si="541"/>
        <v>0</v>
      </c>
    </row>
    <row r="2481" spans="1:13">
      <c r="A2481" t="s">
        <v>26</v>
      </c>
      <c r="B2481" s="11"/>
      <c r="C2481" s="12"/>
      <c r="D2481" s="28"/>
      <c r="E2481" s="28"/>
      <c r="F2481" s="28"/>
      <c r="G2481" s="33">
        <v>0.1</v>
      </c>
      <c r="H2481" s="15">
        <f>SUM(I2478:I2480)</f>
        <v>0</v>
      </c>
      <c r="I2481" s="10">
        <f t="shared" si="541"/>
        <v>0</v>
      </c>
    </row>
    <row r="2482" spans="1:13">
      <c r="B2482" s="11" t="s">
        <v>27</v>
      </c>
      <c r="C2482" s="12"/>
      <c r="D2482" s="28"/>
      <c r="E2482" s="28"/>
      <c r="F2482" s="28"/>
      <c r="G2482" s="10"/>
      <c r="H2482" s="15"/>
      <c r="I2482" s="10">
        <f t="shared" si="541"/>
        <v>0</v>
      </c>
    </row>
    <row r="2483" spans="1:13">
      <c r="B2483" s="11" t="s">
        <v>13</v>
      </c>
      <c r="C2483" s="12" t="s">
        <v>14</v>
      </c>
      <c r="D2483" s="28" t="s">
        <v>29</v>
      </c>
      <c r="E2483" s="28"/>
      <c r="F2483" s="28">
        <f>SUM(G2469:G2471)</f>
        <v>0</v>
      </c>
      <c r="G2483" s="34">
        <f>SUM(F2483)/20</f>
        <v>0</v>
      </c>
      <c r="H2483" s="23"/>
      <c r="I2483" s="10">
        <f t="shared" si="541"/>
        <v>0</v>
      </c>
    </row>
    <row r="2484" spans="1:13">
      <c r="B2484" s="11" t="s">
        <v>13</v>
      </c>
      <c r="C2484" s="12" t="s">
        <v>14</v>
      </c>
      <c r="D2484" s="28" t="s">
        <v>30</v>
      </c>
      <c r="E2484" s="28"/>
      <c r="F2484" s="28">
        <f>SUM(G2472:G2474)</f>
        <v>0</v>
      </c>
      <c r="G2484" s="34">
        <f>SUM(F2484)/10</f>
        <v>0</v>
      </c>
      <c r="H2484" s="23"/>
      <c r="I2484" s="10">
        <f t="shared" si="541"/>
        <v>0</v>
      </c>
    </row>
    <row r="2485" spans="1:13">
      <c r="B2485" s="11" t="s">
        <v>13</v>
      </c>
      <c r="C2485" s="12" t="s">
        <v>14</v>
      </c>
      <c r="D2485" s="28" t="s">
        <v>60</v>
      </c>
      <c r="E2485" s="28"/>
      <c r="F2485" s="72"/>
      <c r="G2485" s="34">
        <f>SUM(F2485)*0.25</f>
        <v>0</v>
      </c>
      <c r="H2485" s="23"/>
      <c r="I2485" s="10">
        <f t="shared" si="541"/>
        <v>0</v>
      </c>
    </row>
    <row r="2486" spans="1:13">
      <c r="B2486" s="11" t="s">
        <v>13</v>
      </c>
      <c r="C2486" s="12" t="s">
        <v>14</v>
      </c>
      <c r="D2486" s="28"/>
      <c r="E2486" s="28"/>
      <c r="F2486" s="28"/>
      <c r="G2486" s="34"/>
      <c r="H2486" s="23"/>
      <c r="I2486" s="10">
        <f t="shared" si="541"/>
        <v>0</v>
      </c>
    </row>
    <row r="2487" spans="1:13">
      <c r="B2487" s="11" t="s">
        <v>13</v>
      </c>
      <c r="C2487" s="12" t="s">
        <v>15</v>
      </c>
      <c r="D2487" s="28"/>
      <c r="E2487" s="28"/>
      <c r="F2487" s="28"/>
      <c r="G2487" s="34"/>
      <c r="H2487" s="23"/>
      <c r="I2487" s="10">
        <f t="shared" si="541"/>
        <v>0</v>
      </c>
    </row>
    <row r="2488" spans="1:13">
      <c r="B2488" s="11" t="s">
        <v>13</v>
      </c>
      <c r="C2488" s="12" t="s">
        <v>15</v>
      </c>
      <c r="D2488" s="28"/>
      <c r="E2488" s="28"/>
      <c r="F2488" s="28"/>
      <c r="G2488" s="34"/>
      <c r="H2488" s="23"/>
      <c r="I2488" s="10">
        <f t="shared" si="541"/>
        <v>0</v>
      </c>
    </row>
    <row r="2489" spans="1:13">
      <c r="B2489" s="11" t="s">
        <v>13</v>
      </c>
      <c r="C2489" s="12" t="s">
        <v>15</v>
      </c>
      <c r="D2489" s="28"/>
      <c r="E2489" s="28"/>
      <c r="F2489" s="28"/>
      <c r="G2489" s="34"/>
      <c r="H2489" s="23"/>
      <c r="I2489" s="10">
        <f t="shared" si="541"/>
        <v>0</v>
      </c>
    </row>
    <row r="2490" spans="1:13">
      <c r="B2490" s="11" t="s">
        <v>13</v>
      </c>
      <c r="C2490" s="12" t="s">
        <v>16</v>
      </c>
      <c r="D2490" s="28"/>
      <c r="E2490" s="28"/>
      <c r="F2490" s="28"/>
      <c r="G2490" s="34"/>
      <c r="H2490" s="23"/>
      <c r="I2490" s="10">
        <f t="shared" si="541"/>
        <v>0</v>
      </c>
    </row>
    <row r="2491" spans="1:13">
      <c r="B2491" s="11" t="s">
        <v>13</v>
      </c>
      <c r="C2491" s="12" t="s">
        <v>16</v>
      </c>
      <c r="D2491" s="28"/>
      <c r="E2491" s="28"/>
      <c r="F2491" s="28"/>
      <c r="G2491" s="34"/>
      <c r="H2491" s="23"/>
      <c r="I2491" s="10">
        <f t="shared" si="541"/>
        <v>0</v>
      </c>
    </row>
    <row r="2492" spans="1:13">
      <c r="B2492" s="11" t="s">
        <v>21</v>
      </c>
      <c r="C2492" s="12" t="s">
        <v>14</v>
      </c>
      <c r="D2492" s="28"/>
      <c r="E2492" s="28"/>
      <c r="F2492" s="28"/>
      <c r="G2492" s="22">
        <f>SUM(G2483:G2486)</f>
        <v>0</v>
      </c>
      <c r="H2492" s="15">
        <v>37.42</v>
      </c>
      <c r="I2492" s="10">
        <f t="shared" si="541"/>
        <v>0</v>
      </c>
      <c r="K2492" s="5">
        <f>SUM(G2492)*I2467</f>
        <v>0</v>
      </c>
    </row>
    <row r="2493" spans="1:13">
      <c r="B2493" s="11" t="s">
        <v>21</v>
      </c>
      <c r="C2493" s="12" t="s">
        <v>15</v>
      </c>
      <c r="D2493" s="28"/>
      <c r="E2493" s="28"/>
      <c r="F2493" s="28"/>
      <c r="G2493" s="22">
        <f>SUM(G2487:G2489)</f>
        <v>0</v>
      </c>
      <c r="H2493" s="15">
        <v>37.42</v>
      </c>
      <c r="I2493" s="10">
        <f t="shared" si="541"/>
        <v>0</v>
      </c>
      <c r="L2493" s="5">
        <f>SUM(G2493)*I2467</f>
        <v>0</v>
      </c>
    </row>
    <row r="2494" spans="1:13">
      <c r="B2494" s="11" t="s">
        <v>21</v>
      </c>
      <c r="C2494" s="12" t="s">
        <v>16</v>
      </c>
      <c r="D2494" s="28"/>
      <c r="E2494" s="28"/>
      <c r="F2494" s="28"/>
      <c r="G2494" s="22">
        <f>SUM(G2490:G2491)</f>
        <v>0</v>
      </c>
      <c r="H2494" s="15">
        <v>37.42</v>
      </c>
      <c r="I2494" s="10">
        <f t="shared" si="541"/>
        <v>0</v>
      </c>
      <c r="M2494" s="5">
        <f>SUM(G2494)*I2467</f>
        <v>0</v>
      </c>
    </row>
    <row r="2495" spans="1:13">
      <c r="B2495" s="11" t="s">
        <v>13</v>
      </c>
      <c r="C2495" s="12" t="s">
        <v>17</v>
      </c>
      <c r="D2495" s="28"/>
      <c r="E2495" s="28"/>
      <c r="F2495" s="28"/>
      <c r="G2495" s="34"/>
      <c r="H2495" s="15">
        <v>37.42</v>
      </c>
      <c r="I2495" s="10">
        <f t="shared" si="541"/>
        <v>0</v>
      </c>
      <c r="L2495" s="5">
        <f>SUM(G2495)*I2467</f>
        <v>0</v>
      </c>
    </row>
    <row r="2496" spans="1:13">
      <c r="B2496" s="11" t="s">
        <v>12</v>
      </c>
      <c r="C2496" s="12"/>
      <c r="D2496" s="28"/>
      <c r="E2496" s="28"/>
      <c r="F2496" s="28"/>
      <c r="G2496" s="10"/>
      <c r="H2496" s="15">
        <v>37.42</v>
      </c>
      <c r="I2496" s="10">
        <f t="shared" si="541"/>
        <v>0</v>
      </c>
    </row>
    <row r="2497" spans="1:13">
      <c r="B2497" s="11" t="s">
        <v>11</v>
      </c>
      <c r="C2497" s="12"/>
      <c r="D2497" s="28"/>
      <c r="E2497" s="28"/>
      <c r="F2497" s="28"/>
      <c r="G2497" s="10">
        <v>1</v>
      </c>
      <c r="H2497" s="15">
        <f>SUM(I2469:I2496)*0.01</f>
        <v>0</v>
      </c>
      <c r="I2497" s="10">
        <f>SUM(G2497*H2497)</f>
        <v>0</v>
      </c>
    </row>
    <row r="2498" spans="1:13" s="2" customFormat="1">
      <c r="B2498" s="8" t="s">
        <v>10</v>
      </c>
      <c r="D2498" s="27"/>
      <c r="E2498" s="27"/>
      <c r="F2498" s="27"/>
      <c r="G2498" s="6">
        <f>SUM(G2492:G2495)</f>
        <v>0</v>
      </c>
      <c r="H2498" s="14"/>
      <c r="I2498" s="6">
        <f>SUM(I2469:I2497)</f>
        <v>0</v>
      </c>
      <c r="J2498" s="6">
        <f>SUM(I2498)*I2467</f>
        <v>0</v>
      </c>
      <c r="K2498" s="6">
        <f>SUM(K2492:K2497)</f>
        <v>0</v>
      </c>
      <c r="L2498" s="6">
        <f t="shared" ref="L2498" si="542">SUM(L2492:L2497)</f>
        <v>0</v>
      </c>
      <c r="M2498" s="6">
        <f t="shared" ref="M2498" si="543">SUM(M2492:M2497)</f>
        <v>0</v>
      </c>
    </row>
    <row r="2499" spans="1:13" ht="15.6">
      <c r="A2499" s="3" t="s">
        <v>9</v>
      </c>
      <c r="B2499" s="70" t="str">
        <f>'JMS SHEDULE OF WORKS'!D81</f>
        <v>FF-16 EOT Male vanity unit</v>
      </c>
      <c r="D2499" s="26">
        <v>4.1500000000000004</v>
      </c>
      <c r="E2499" s="26">
        <v>0.5</v>
      </c>
      <c r="F2499" s="71" t="str">
        <f>'JMS SHEDULE OF WORKS'!J81</f>
        <v>EOT-04</v>
      </c>
      <c r="H2499" s="13" t="s">
        <v>22</v>
      </c>
      <c r="I2499" s="24">
        <f>'JMS SHEDULE OF WORKS'!G81</f>
        <v>1</v>
      </c>
    </row>
    <row r="2500" spans="1:13" s="2" customFormat="1">
      <c r="A2500" s="69" t="str">
        <f>'JMS SHEDULE OF WORKS'!A81</f>
        <v>6881/77</v>
      </c>
      <c r="B2500" s="8" t="s">
        <v>3</v>
      </c>
      <c r="C2500" s="2" t="s">
        <v>4</v>
      </c>
      <c r="D2500" s="27" t="s">
        <v>5</v>
      </c>
      <c r="E2500" s="27" t="s">
        <v>5</v>
      </c>
      <c r="F2500" s="27" t="s">
        <v>23</v>
      </c>
      <c r="G2500" s="6" t="s">
        <v>6</v>
      </c>
      <c r="H2500" s="14" t="s">
        <v>7</v>
      </c>
      <c r="I2500" s="6" t="s">
        <v>8</v>
      </c>
      <c r="J2500" s="6"/>
      <c r="K2500" s="6" t="s">
        <v>18</v>
      </c>
      <c r="L2500" s="6" t="s">
        <v>19</v>
      </c>
      <c r="M2500" s="6" t="s">
        <v>20</v>
      </c>
    </row>
    <row r="2501" spans="1:13">
      <c r="A2501" s="30" t="s">
        <v>24</v>
      </c>
      <c r="B2501" s="11" t="s">
        <v>1250</v>
      </c>
      <c r="C2501" s="12" t="s">
        <v>1213</v>
      </c>
      <c r="D2501" s="28">
        <v>0.05</v>
      </c>
      <c r="E2501" s="28">
        <v>0.05</v>
      </c>
      <c r="F2501" s="28">
        <f t="shared" ref="F2501:F2502" si="544">SUM(D2501*E2501)</f>
        <v>2.5000000000000005E-3</v>
      </c>
      <c r="G2501" s="10">
        <f>SUM(D2499)*4</f>
        <v>16.600000000000001</v>
      </c>
      <c r="H2501" s="15">
        <v>550</v>
      </c>
      <c r="I2501" s="10">
        <f t="shared" ref="I2501:I2502" si="545">SUM(F2501*G2501)*H2501</f>
        <v>22.825000000000006</v>
      </c>
    </row>
    <row r="2502" spans="1:13">
      <c r="A2502" s="30" t="s">
        <v>24</v>
      </c>
      <c r="B2502" s="11" t="s">
        <v>1250</v>
      </c>
      <c r="C2502" s="12" t="s">
        <v>1213</v>
      </c>
      <c r="D2502" s="28">
        <v>0.05</v>
      </c>
      <c r="E2502" s="28">
        <v>0.05</v>
      </c>
      <c r="F2502" s="28">
        <f t="shared" si="544"/>
        <v>2.5000000000000005E-3</v>
      </c>
      <c r="G2502" s="10">
        <f>SUM(E2499)*24</f>
        <v>12</v>
      </c>
      <c r="H2502" s="15">
        <v>550</v>
      </c>
      <c r="I2502" s="10">
        <f t="shared" si="545"/>
        <v>16.500000000000004</v>
      </c>
    </row>
    <row r="2503" spans="1:13">
      <c r="A2503" s="30" t="s">
        <v>24</v>
      </c>
      <c r="B2503" s="11"/>
      <c r="C2503" s="12"/>
      <c r="D2503" s="28"/>
      <c r="E2503" s="28"/>
      <c r="F2503" s="28">
        <f t="shared" ref="F2503:F2506" si="546">SUM(D2503*E2503)</f>
        <v>0</v>
      </c>
      <c r="G2503" s="10"/>
      <c r="H2503" s="15"/>
      <c r="I2503" s="10">
        <f t="shared" ref="I2503:I2506" si="547">SUM(F2503*G2503)*H2503</f>
        <v>0</v>
      </c>
    </row>
    <row r="2504" spans="1:13">
      <c r="A2504" s="31" t="s">
        <v>25</v>
      </c>
      <c r="B2504" s="11"/>
      <c r="C2504" s="12"/>
      <c r="D2504" s="28"/>
      <c r="E2504" s="28"/>
      <c r="F2504" s="28">
        <f t="shared" si="546"/>
        <v>0</v>
      </c>
      <c r="G2504" s="10"/>
      <c r="H2504" s="15"/>
      <c r="I2504" s="10">
        <f t="shared" si="547"/>
        <v>0</v>
      </c>
    </row>
    <row r="2505" spans="1:13">
      <c r="A2505" s="31" t="s">
        <v>25</v>
      </c>
      <c r="B2505" s="11"/>
      <c r="C2505" s="12"/>
      <c r="D2505" s="28"/>
      <c r="E2505" s="28"/>
      <c r="F2505" s="28">
        <f t="shared" si="546"/>
        <v>0</v>
      </c>
      <c r="G2505" s="10"/>
      <c r="H2505" s="15"/>
      <c r="I2505" s="10">
        <f t="shared" si="547"/>
        <v>0</v>
      </c>
    </row>
    <row r="2506" spans="1:13">
      <c r="A2506" s="31" t="s">
        <v>25</v>
      </c>
      <c r="B2506" s="11"/>
      <c r="C2506" s="12"/>
      <c r="D2506" s="28"/>
      <c r="E2506" s="28"/>
      <c r="F2506" s="28">
        <f t="shared" si="546"/>
        <v>0</v>
      </c>
      <c r="G2506" s="10"/>
      <c r="H2506" s="15"/>
      <c r="I2506" s="10">
        <f t="shared" si="547"/>
        <v>0</v>
      </c>
    </row>
    <row r="2507" spans="1:13">
      <c r="A2507" s="31" t="s">
        <v>39</v>
      </c>
      <c r="B2507" s="11" t="s">
        <v>1249</v>
      </c>
      <c r="C2507" s="12"/>
      <c r="D2507" s="28"/>
      <c r="E2507" s="28"/>
      <c r="F2507" s="28"/>
      <c r="G2507" s="10">
        <v>3</v>
      </c>
      <c r="H2507" s="15">
        <v>40</v>
      </c>
      <c r="I2507" s="10">
        <f t="shared" ref="I2507" si="548">SUM(G2507*H2507)</f>
        <v>120</v>
      </c>
    </row>
    <row r="2508" spans="1:13">
      <c r="A2508" s="31" t="s">
        <v>39</v>
      </c>
      <c r="B2508" s="11"/>
      <c r="C2508" s="12"/>
      <c r="D2508" s="28"/>
      <c r="E2508" s="28"/>
      <c r="F2508" s="28"/>
      <c r="G2508" s="10"/>
      <c r="H2508" s="15"/>
      <c r="I2508" s="10">
        <f t="shared" ref="I2508:I2509" si="549">SUM(G2508*H2508)</f>
        <v>0</v>
      </c>
    </row>
    <row r="2509" spans="1:13">
      <c r="A2509" s="31" t="s">
        <v>39</v>
      </c>
      <c r="B2509" s="11"/>
      <c r="C2509" s="12"/>
      <c r="D2509" s="28"/>
      <c r="E2509" s="28"/>
      <c r="F2509" s="28"/>
      <c r="G2509" s="10"/>
      <c r="H2509" s="15"/>
      <c r="I2509" s="10">
        <f t="shared" si="549"/>
        <v>0</v>
      </c>
    </row>
    <row r="2510" spans="1:13">
      <c r="A2510" s="32" t="s">
        <v>28</v>
      </c>
      <c r="B2510" s="11" t="s">
        <v>1192</v>
      </c>
      <c r="C2510" s="12"/>
      <c r="D2510" s="28"/>
      <c r="E2510" s="28"/>
      <c r="F2510" s="28"/>
      <c r="G2510" s="10">
        <v>1</v>
      </c>
      <c r="H2510" s="15">
        <f>SUM(VENEER!U102)</f>
        <v>1851.08</v>
      </c>
      <c r="I2510" s="10">
        <f t="shared" ref="I2510:I2511" si="550">SUM(G2510*H2510)</f>
        <v>1851.08</v>
      </c>
      <c r="J2510" s="10" t="s">
        <v>1247</v>
      </c>
    </row>
    <row r="2511" spans="1:13">
      <c r="A2511" s="32" t="s">
        <v>28</v>
      </c>
      <c r="B2511" s="11" t="s">
        <v>1186</v>
      </c>
      <c r="C2511" s="12"/>
      <c r="D2511" s="28"/>
      <c r="E2511" s="28"/>
      <c r="F2511" s="28"/>
      <c r="G2511" s="10">
        <v>3</v>
      </c>
      <c r="H2511" s="15">
        <v>105</v>
      </c>
      <c r="I2511" s="10">
        <f t="shared" si="550"/>
        <v>315</v>
      </c>
      <c r="J2511" s="10" t="s">
        <v>1248</v>
      </c>
    </row>
    <row r="2512" spans="1:13">
      <c r="A2512" s="32" t="s">
        <v>28</v>
      </c>
      <c r="B2512" s="11"/>
      <c r="C2512" s="12"/>
      <c r="D2512" s="28"/>
      <c r="E2512" s="28"/>
      <c r="F2512" s="28"/>
      <c r="G2512" s="10"/>
      <c r="H2512" s="15"/>
      <c r="I2512" s="10">
        <f t="shared" ref="I2512:I2528" si="551">SUM(G2512*H2512)</f>
        <v>0</v>
      </c>
    </row>
    <row r="2513" spans="1:13">
      <c r="A2513" t="s">
        <v>26</v>
      </c>
      <c r="B2513" s="11"/>
      <c r="C2513" s="12"/>
      <c r="D2513" s="28"/>
      <c r="E2513" s="28"/>
      <c r="F2513" s="28"/>
      <c r="G2513" s="33">
        <v>0.1</v>
      </c>
      <c r="H2513" s="15">
        <f>SUM(I2510:I2512)</f>
        <v>2166.08</v>
      </c>
      <c r="I2513" s="10">
        <f t="shared" si="551"/>
        <v>216.608</v>
      </c>
    </row>
    <row r="2514" spans="1:13">
      <c r="B2514" s="11" t="s">
        <v>27</v>
      </c>
      <c r="C2514" s="12"/>
      <c r="D2514" s="28"/>
      <c r="E2514" s="28"/>
      <c r="F2514" s="28"/>
      <c r="G2514" s="10">
        <v>3</v>
      </c>
      <c r="H2514" s="15">
        <v>15</v>
      </c>
      <c r="I2514" s="10">
        <f t="shared" si="551"/>
        <v>45</v>
      </c>
    </row>
    <row r="2515" spans="1:13">
      <c r="B2515" s="11" t="s">
        <v>13</v>
      </c>
      <c r="C2515" s="12" t="s">
        <v>14</v>
      </c>
      <c r="D2515" s="28" t="s">
        <v>29</v>
      </c>
      <c r="E2515" s="28"/>
      <c r="F2515" s="28">
        <f>SUM(G2501:G2503)</f>
        <v>28.6</v>
      </c>
      <c r="G2515" s="34">
        <f>SUM(F2515)/20</f>
        <v>1.4300000000000002</v>
      </c>
      <c r="H2515" s="23"/>
      <c r="I2515" s="10">
        <f t="shared" si="551"/>
        <v>0</v>
      </c>
    </row>
    <row r="2516" spans="1:13">
      <c r="B2516" s="11" t="s">
        <v>13</v>
      </c>
      <c r="C2516" s="12" t="s">
        <v>14</v>
      </c>
      <c r="D2516" s="28" t="s">
        <v>30</v>
      </c>
      <c r="E2516" s="28"/>
      <c r="F2516" s="28">
        <f>SUM(G2504:G2506)</f>
        <v>0</v>
      </c>
      <c r="G2516" s="34">
        <f>SUM(F2516)/10</f>
        <v>0</v>
      </c>
      <c r="H2516" s="23"/>
      <c r="I2516" s="10">
        <f t="shared" si="551"/>
        <v>0</v>
      </c>
    </row>
    <row r="2517" spans="1:13">
      <c r="B2517" s="11" t="s">
        <v>13</v>
      </c>
      <c r="C2517" s="12" t="s">
        <v>14</v>
      </c>
      <c r="D2517" s="28" t="s">
        <v>60</v>
      </c>
      <c r="E2517" s="28"/>
      <c r="F2517" s="72">
        <v>24</v>
      </c>
      <c r="G2517" s="34">
        <f>SUM(F2517)*0.25</f>
        <v>6</v>
      </c>
      <c r="H2517" s="23"/>
      <c r="I2517" s="10">
        <f t="shared" si="551"/>
        <v>0</v>
      </c>
    </row>
    <row r="2518" spans="1:13">
      <c r="B2518" s="11" t="s">
        <v>13</v>
      </c>
      <c r="C2518" s="12" t="s">
        <v>14</v>
      </c>
      <c r="D2518" s="28" t="s">
        <v>247</v>
      </c>
      <c r="E2518" s="28"/>
      <c r="F2518" s="28"/>
      <c r="G2518" s="34">
        <f>SUM(G2515)</f>
        <v>1.4300000000000002</v>
      </c>
      <c r="H2518" s="23"/>
      <c r="I2518" s="10">
        <f t="shared" si="551"/>
        <v>0</v>
      </c>
    </row>
    <row r="2519" spans="1:13">
      <c r="B2519" s="11" t="s">
        <v>13</v>
      </c>
      <c r="C2519" s="12" t="s">
        <v>15</v>
      </c>
      <c r="D2519" s="28" t="s">
        <v>1251</v>
      </c>
      <c r="E2519" s="28"/>
      <c r="F2519" s="28">
        <v>8</v>
      </c>
      <c r="G2519" s="34">
        <f>SUM(F2519)*2</f>
        <v>16</v>
      </c>
      <c r="H2519" s="23"/>
      <c r="I2519" s="10">
        <f t="shared" si="551"/>
        <v>0</v>
      </c>
    </row>
    <row r="2520" spans="1:13">
      <c r="B2520" s="11" t="s">
        <v>13</v>
      </c>
      <c r="C2520" s="12" t="s">
        <v>15</v>
      </c>
      <c r="D2520" s="28" t="s">
        <v>1210</v>
      </c>
      <c r="E2520" s="28"/>
      <c r="F2520" s="28">
        <v>8</v>
      </c>
      <c r="G2520" s="34">
        <f>SUM(F2520)*3</f>
        <v>24</v>
      </c>
      <c r="H2520" s="23"/>
      <c r="I2520" s="10">
        <f t="shared" si="551"/>
        <v>0</v>
      </c>
    </row>
    <row r="2521" spans="1:13">
      <c r="B2521" s="11" t="s">
        <v>13</v>
      </c>
      <c r="C2521" s="12" t="s">
        <v>15</v>
      </c>
      <c r="D2521" s="28"/>
      <c r="E2521" s="28"/>
      <c r="F2521" s="28"/>
      <c r="G2521" s="34"/>
      <c r="H2521" s="23"/>
      <c r="I2521" s="10">
        <f t="shared" si="551"/>
        <v>0</v>
      </c>
    </row>
    <row r="2522" spans="1:13">
      <c r="B2522" s="11" t="s">
        <v>13</v>
      </c>
      <c r="C2522" s="12" t="s">
        <v>16</v>
      </c>
      <c r="D2522" s="28"/>
      <c r="E2522" s="28"/>
      <c r="F2522" s="28"/>
      <c r="G2522" s="34">
        <v>6</v>
      </c>
      <c r="H2522" s="23"/>
      <c r="I2522" s="10">
        <f t="shared" si="551"/>
        <v>0</v>
      </c>
    </row>
    <row r="2523" spans="1:13">
      <c r="B2523" s="11" t="s">
        <v>13</v>
      </c>
      <c r="C2523" s="12" t="s">
        <v>16</v>
      </c>
      <c r="D2523" s="28"/>
      <c r="E2523" s="28"/>
      <c r="F2523" s="28"/>
      <c r="G2523" s="34"/>
      <c r="H2523" s="23"/>
      <c r="I2523" s="10">
        <f t="shared" si="551"/>
        <v>0</v>
      </c>
    </row>
    <row r="2524" spans="1:13">
      <c r="B2524" s="11" t="s">
        <v>21</v>
      </c>
      <c r="C2524" s="12" t="s">
        <v>14</v>
      </c>
      <c r="D2524" s="28"/>
      <c r="E2524" s="28"/>
      <c r="F2524" s="28"/>
      <c r="G2524" s="22">
        <f>SUM(G2515:G2518)</f>
        <v>8.86</v>
      </c>
      <c r="H2524" s="15">
        <v>37.42</v>
      </c>
      <c r="I2524" s="10">
        <f t="shared" si="551"/>
        <v>331.5412</v>
      </c>
      <c r="K2524" s="5">
        <f>SUM(G2524)*I2499</f>
        <v>8.86</v>
      </c>
    </row>
    <row r="2525" spans="1:13">
      <c r="B2525" s="11" t="s">
        <v>21</v>
      </c>
      <c r="C2525" s="12" t="s">
        <v>15</v>
      </c>
      <c r="D2525" s="28"/>
      <c r="E2525" s="28"/>
      <c r="F2525" s="28"/>
      <c r="G2525" s="22">
        <f>SUM(G2519:G2521)</f>
        <v>40</v>
      </c>
      <c r="H2525" s="15">
        <v>37.42</v>
      </c>
      <c r="I2525" s="10">
        <f t="shared" si="551"/>
        <v>1496.8000000000002</v>
      </c>
      <c r="L2525" s="5">
        <f>SUM(G2525)*I2499</f>
        <v>40</v>
      </c>
    </row>
    <row r="2526" spans="1:13">
      <c r="B2526" s="11" t="s">
        <v>21</v>
      </c>
      <c r="C2526" s="12" t="s">
        <v>16</v>
      </c>
      <c r="D2526" s="28"/>
      <c r="E2526" s="28"/>
      <c r="F2526" s="28"/>
      <c r="G2526" s="22">
        <f>SUM(G2522:G2523)</f>
        <v>6</v>
      </c>
      <c r="H2526" s="15">
        <v>37.42</v>
      </c>
      <c r="I2526" s="10">
        <f t="shared" si="551"/>
        <v>224.52</v>
      </c>
      <c r="M2526" s="5">
        <f>SUM(G2526)*I2499</f>
        <v>6</v>
      </c>
    </row>
    <row r="2527" spans="1:13">
      <c r="B2527" s="11" t="s">
        <v>13</v>
      </c>
      <c r="C2527" s="12" t="s">
        <v>17</v>
      </c>
      <c r="D2527" s="28"/>
      <c r="E2527" s="28"/>
      <c r="F2527" s="28"/>
      <c r="G2527" s="34">
        <v>3.5</v>
      </c>
      <c r="H2527" s="15">
        <v>37.42</v>
      </c>
      <c r="I2527" s="10">
        <f t="shared" si="551"/>
        <v>130.97</v>
      </c>
      <c r="L2527" s="5">
        <f>SUM(G2527)*I2499</f>
        <v>3.5</v>
      </c>
    </row>
    <row r="2528" spans="1:13">
      <c r="B2528" s="11" t="s">
        <v>12</v>
      </c>
      <c r="C2528" s="12"/>
      <c r="D2528" s="28"/>
      <c r="E2528" s="28"/>
      <c r="F2528" s="28"/>
      <c r="G2528" s="10"/>
      <c r="H2528" s="15">
        <v>37.42</v>
      </c>
      <c r="I2528" s="10">
        <f t="shared" si="551"/>
        <v>0</v>
      </c>
    </row>
    <row r="2529" spans="1:13">
      <c r="B2529" s="11" t="s">
        <v>11</v>
      </c>
      <c r="C2529" s="12"/>
      <c r="D2529" s="28"/>
      <c r="E2529" s="28"/>
      <c r="F2529" s="28"/>
      <c r="G2529" s="10">
        <v>1</v>
      </c>
      <c r="H2529" s="15">
        <f>SUM(I2501:I2528)*0.01</f>
        <v>47.708442000000005</v>
      </c>
      <c r="I2529" s="10">
        <f>SUM(G2529*H2529)</f>
        <v>47.708442000000005</v>
      </c>
    </row>
    <row r="2530" spans="1:13" s="2" customFormat="1">
      <c r="B2530" s="8" t="s">
        <v>10</v>
      </c>
      <c r="D2530" s="27"/>
      <c r="E2530" s="27"/>
      <c r="F2530" s="27"/>
      <c r="G2530" s="6">
        <f>SUM(G2524:G2527)</f>
        <v>58.36</v>
      </c>
      <c r="H2530" s="14"/>
      <c r="I2530" s="6">
        <f>SUM(I2501:I2529)</f>
        <v>4818.5526420000006</v>
      </c>
      <c r="J2530" s="6">
        <f>SUM(I2530)*I2499</f>
        <v>4818.5526420000006</v>
      </c>
      <c r="K2530" s="6">
        <f>SUM(K2524:K2529)</f>
        <v>8.86</v>
      </c>
      <c r="L2530" s="6">
        <f t="shared" ref="L2530" si="552">SUM(L2524:L2529)</f>
        <v>43.5</v>
      </c>
      <c r="M2530" s="6">
        <f t="shared" ref="M2530" si="553">SUM(M2524:M2529)</f>
        <v>6</v>
      </c>
    </row>
    <row r="2531" spans="1:13" ht="15.6">
      <c r="A2531" s="3" t="s">
        <v>9</v>
      </c>
      <c r="B2531" s="70" t="str">
        <f>'JMS SHEDULE OF WORKS'!D82</f>
        <v>FF-16 EOT Female vanity unit</v>
      </c>
      <c r="D2531" s="26">
        <v>2.6</v>
      </c>
      <c r="E2531" s="26">
        <v>0.5</v>
      </c>
      <c r="F2531" s="71" t="str">
        <f>'JMS SHEDULE OF WORKS'!J82</f>
        <v>EOT-12</v>
      </c>
      <c r="H2531" s="13" t="s">
        <v>22</v>
      </c>
      <c r="I2531" s="24">
        <f>'JMS SHEDULE OF WORKS'!G82</f>
        <v>1</v>
      </c>
    </row>
    <row r="2532" spans="1:13" s="2" customFormat="1">
      <c r="A2532" s="69" t="str">
        <f>'JMS SHEDULE OF WORKS'!A82</f>
        <v>6881/78</v>
      </c>
      <c r="B2532" s="8" t="s">
        <v>3</v>
      </c>
      <c r="C2532" s="2" t="s">
        <v>4</v>
      </c>
      <c r="D2532" s="27" t="s">
        <v>5</v>
      </c>
      <c r="E2532" s="27" t="s">
        <v>5</v>
      </c>
      <c r="F2532" s="27" t="s">
        <v>23</v>
      </c>
      <c r="G2532" s="6" t="s">
        <v>6</v>
      </c>
      <c r="H2532" s="14" t="s">
        <v>7</v>
      </c>
      <c r="I2532" s="6" t="s">
        <v>8</v>
      </c>
      <c r="J2532" s="6"/>
      <c r="K2532" s="6" t="s">
        <v>18</v>
      </c>
      <c r="L2532" s="6" t="s">
        <v>19</v>
      </c>
      <c r="M2532" s="6" t="s">
        <v>20</v>
      </c>
    </row>
    <row r="2533" spans="1:13">
      <c r="A2533" s="30" t="s">
        <v>24</v>
      </c>
      <c r="B2533" s="11" t="s">
        <v>1250</v>
      </c>
      <c r="C2533" s="12" t="s">
        <v>1213</v>
      </c>
      <c r="D2533" s="28">
        <v>0.05</v>
      </c>
      <c r="E2533" s="28">
        <v>0.05</v>
      </c>
      <c r="F2533" s="28">
        <f t="shared" ref="F2533:F2534" si="554">SUM(D2533*E2533)</f>
        <v>2.5000000000000005E-3</v>
      </c>
      <c r="G2533" s="10">
        <f>SUM(D2531)*4</f>
        <v>10.4</v>
      </c>
      <c r="H2533" s="15">
        <v>550</v>
      </c>
      <c r="I2533" s="10">
        <f t="shared" ref="I2533:I2534" si="555">SUM(F2533*G2533)*H2533</f>
        <v>14.300000000000002</v>
      </c>
    </row>
    <row r="2534" spans="1:13">
      <c r="A2534" s="30" t="s">
        <v>24</v>
      </c>
      <c r="B2534" s="11" t="s">
        <v>1250</v>
      </c>
      <c r="C2534" s="12" t="s">
        <v>1213</v>
      </c>
      <c r="D2534" s="28">
        <v>0.05</v>
      </c>
      <c r="E2534" s="28">
        <v>0.05</v>
      </c>
      <c r="F2534" s="28">
        <f t="shared" si="554"/>
        <v>2.5000000000000005E-3</v>
      </c>
      <c r="G2534" s="10">
        <f>SUM(E2531)*24</f>
        <v>12</v>
      </c>
      <c r="H2534" s="15">
        <v>550</v>
      </c>
      <c r="I2534" s="10">
        <f t="shared" si="555"/>
        <v>16.500000000000004</v>
      </c>
    </row>
    <row r="2535" spans="1:13">
      <c r="A2535" s="30" t="s">
        <v>24</v>
      </c>
      <c r="B2535" s="11"/>
      <c r="C2535" s="12"/>
      <c r="D2535" s="28"/>
      <c r="E2535" s="28"/>
      <c r="F2535" s="28">
        <f t="shared" ref="F2535:F2538" si="556">SUM(D2535*E2535)</f>
        <v>0</v>
      </c>
      <c r="G2535" s="10"/>
      <c r="H2535" s="15"/>
      <c r="I2535" s="10">
        <f t="shared" ref="I2535:I2538" si="557">SUM(F2535*G2535)*H2535</f>
        <v>0</v>
      </c>
    </row>
    <row r="2536" spans="1:13">
      <c r="A2536" s="31" t="s">
        <v>25</v>
      </c>
      <c r="B2536" s="11"/>
      <c r="C2536" s="12"/>
      <c r="D2536" s="28"/>
      <c r="E2536" s="28"/>
      <c r="F2536" s="28">
        <f t="shared" si="556"/>
        <v>0</v>
      </c>
      <c r="G2536" s="10"/>
      <c r="H2536" s="15"/>
      <c r="I2536" s="10">
        <f t="shared" si="557"/>
        <v>0</v>
      </c>
    </row>
    <row r="2537" spans="1:13">
      <c r="A2537" s="31" t="s">
        <v>25</v>
      </c>
      <c r="B2537" s="11"/>
      <c r="C2537" s="12"/>
      <c r="D2537" s="28"/>
      <c r="E2537" s="28"/>
      <c r="F2537" s="28">
        <f t="shared" si="556"/>
        <v>0</v>
      </c>
      <c r="G2537" s="10"/>
      <c r="H2537" s="15"/>
      <c r="I2537" s="10">
        <f t="shared" si="557"/>
        <v>0</v>
      </c>
    </row>
    <row r="2538" spans="1:13">
      <c r="A2538" s="31" t="s">
        <v>25</v>
      </c>
      <c r="B2538" s="11"/>
      <c r="C2538" s="12"/>
      <c r="D2538" s="28"/>
      <c r="E2538" s="28"/>
      <c r="F2538" s="28">
        <f t="shared" si="556"/>
        <v>0</v>
      </c>
      <c r="G2538" s="10"/>
      <c r="H2538" s="15"/>
      <c r="I2538" s="10">
        <f t="shared" si="557"/>
        <v>0</v>
      </c>
    </row>
    <row r="2539" spans="1:13">
      <c r="A2539" s="31" t="s">
        <v>39</v>
      </c>
      <c r="B2539" s="11" t="s">
        <v>1249</v>
      </c>
      <c r="C2539" s="12"/>
      <c r="D2539" s="28"/>
      <c r="E2539" s="28"/>
      <c r="F2539" s="28"/>
      <c r="G2539" s="10">
        <v>2</v>
      </c>
      <c r="H2539" s="15">
        <v>40</v>
      </c>
      <c r="I2539" s="10">
        <f t="shared" ref="I2539" si="558">SUM(G2539*H2539)</f>
        <v>80</v>
      </c>
    </row>
    <row r="2540" spans="1:13">
      <c r="A2540" s="31" t="s">
        <v>39</v>
      </c>
      <c r="B2540" s="11"/>
      <c r="C2540" s="12"/>
      <c r="D2540" s="28"/>
      <c r="E2540" s="28"/>
      <c r="F2540" s="28"/>
      <c r="G2540" s="10"/>
      <c r="H2540" s="15"/>
      <c r="I2540" s="10">
        <f t="shared" ref="I2540:I2541" si="559">SUM(G2540*H2540)</f>
        <v>0</v>
      </c>
    </row>
    <row r="2541" spans="1:13">
      <c r="A2541" s="31" t="s">
        <v>39</v>
      </c>
      <c r="B2541" s="11"/>
      <c r="C2541" s="12"/>
      <c r="D2541" s="28"/>
      <c r="E2541" s="28"/>
      <c r="F2541" s="28"/>
      <c r="G2541" s="10"/>
      <c r="H2541" s="15"/>
      <c r="I2541" s="10">
        <f t="shared" si="559"/>
        <v>0</v>
      </c>
    </row>
    <row r="2542" spans="1:13">
      <c r="A2542" s="32" t="s">
        <v>28</v>
      </c>
      <c r="B2542" s="11" t="s">
        <v>1192</v>
      </c>
      <c r="C2542" s="12"/>
      <c r="D2542" s="28"/>
      <c r="E2542" s="28"/>
      <c r="F2542" s="28"/>
      <c r="G2542" s="10">
        <v>1</v>
      </c>
      <c r="H2542" s="15">
        <f>SUM(VENEER!U108)</f>
        <v>1189.9299999999998</v>
      </c>
      <c r="I2542" s="10">
        <f t="shared" ref="I2542:I2543" si="560">SUM(G2542*H2542)</f>
        <v>1189.9299999999998</v>
      </c>
      <c r="J2542" s="10" t="s">
        <v>1247</v>
      </c>
    </row>
    <row r="2543" spans="1:13">
      <c r="A2543" s="32" t="s">
        <v>28</v>
      </c>
      <c r="B2543" s="11" t="s">
        <v>1186</v>
      </c>
      <c r="C2543" s="12"/>
      <c r="D2543" s="28"/>
      <c r="E2543" s="28"/>
      <c r="F2543" s="28"/>
      <c r="G2543" s="10">
        <v>2</v>
      </c>
      <c r="H2543" s="15">
        <v>105</v>
      </c>
      <c r="I2543" s="10">
        <f t="shared" si="560"/>
        <v>210</v>
      </c>
      <c r="J2543" s="10" t="s">
        <v>1248</v>
      </c>
    </row>
    <row r="2544" spans="1:13">
      <c r="A2544" s="32" t="s">
        <v>28</v>
      </c>
      <c r="B2544" s="11"/>
      <c r="C2544" s="12"/>
      <c r="D2544" s="28"/>
      <c r="E2544" s="28"/>
      <c r="F2544" s="28"/>
      <c r="G2544" s="10"/>
      <c r="H2544" s="15"/>
      <c r="I2544" s="10">
        <f t="shared" ref="I2544:I2560" si="561">SUM(G2544*H2544)</f>
        <v>0</v>
      </c>
    </row>
    <row r="2545" spans="1:13">
      <c r="A2545" t="s">
        <v>26</v>
      </c>
      <c r="B2545" s="11"/>
      <c r="C2545" s="12"/>
      <c r="D2545" s="28"/>
      <c r="E2545" s="28"/>
      <c r="F2545" s="28"/>
      <c r="G2545" s="33">
        <v>0.1</v>
      </c>
      <c r="H2545" s="15">
        <f>SUM(I2542:I2544)</f>
        <v>1399.9299999999998</v>
      </c>
      <c r="I2545" s="10">
        <f t="shared" si="561"/>
        <v>139.99299999999999</v>
      </c>
    </row>
    <row r="2546" spans="1:13">
      <c r="B2546" s="11" t="s">
        <v>27</v>
      </c>
      <c r="C2546" s="12"/>
      <c r="D2546" s="28"/>
      <c r="E2546" s="28"/>
      <c r="F2546" s="28"/>
      <c r="G2546" s="10"/>
      <c r="H2546" s="15"/>
      <c r="I2546" s="10">
        <f t="shared" si="561"/>
        <v>0</v>
      </c>
    </row>
    <row r="2547" spans="1:13">
      <c r="B2547" s="11" t="s">
        <v>13</v>
      </c>
      <c r="C2547" s="12" t="s">
        <v>14</v>
      </c>
      <c r="D2547" s="28" t="s">
        <v>29</v>
      </c>
      <c r="E2547" s="28"/>
      <c r="F2547" s="28">
        <f>SUM(G2533:G2535)</f>
        <v>22.4</v>
      </c>
      <c r="G2547" s="34">
        <f>SUM(F2547)/20</f>
        <v>1.1199999999999999</v>
      </c>
      <c r="H2547" s="23"/>
      <c r="I2547" s="10">
        <f t="shared" si="561"/>
        <v>0</v>
      </c>
    </row>
    <row r="2548" spans="1:13">
      <c r="B2548" s="11" t="s">
        <v>13</v>
      </c>
      <c r="C2548" s="12" t="s">
        <v>14</v>
      </c>
      <c r="D2548" s="28" t="s">
        <v>30</v>
      </c>
      <c r="E2548" s="28"/>
      <c r="F2548" s="28">
        <f>SUM(G2536:G2538)</f>
        <v>0</v>
      </c>
      <c r="G2548" s="34">
        <f>SUM(F2548)/10</f>
        <v>0</v>
      </c>
      <c r="H2548" s="23"/>
      <c r="I2548" s="10">
        <f t="shared" si="561"/>
        <v>0</v>
      </c>
    </row>
    <row r="2549" spans="1:13">
      <c r="B2549" s="11" t="s">
        <v>13</v>
      </c>
      <c r="C2549" s="12" t="s">
        <v>14</v>
      </c>
      <c r="D2549" s="28" t="s">
        <v>60</v>
      </c>
      <c r="E2549" s="28"/>
      <c r="F2549" s="72">
        <v>24</v>
      </c>
      <c r="G2549" s="34">
        <f>SUM(F2549)*0.25</f>
        <v>6</v>
      </c>
      <c r="H2549" s="23"/>
      <c r="I2549" s="10">
        <f t="shared" si="561"/>
        <v>0</v>
      </c>
    </row>
    <row r="2550" spans="1:13">
      <c r="B2550" s="11" t="s">
        <v>13</v>
      </c>
      <c r="C2550" s="12" t="s">
        <v>14</v>
      </c>
      <c r="D2550" s="28"/>
      <c r="E2550" s="28"/>
      <c r="F2550" s="28"/>
      <c r="G2550" s="34">
        <f>SUM(G2547)</f>
        <v>1.1199999999999999</v>
      </c>
      <c r="H2550" s="23"/>
      <c r="I2550" s="10">
        <f t="shared" si="561"/>
        <v>0</v>
      </c>
    </row>
    <row r="2551" spans="1:13">
      <c r="B2551" s="11" t="s">
        <v>13</v>
      </c>
      <c r="C2551" s="12" t="s">
        <v>15</v>
      </c>
      <c r="D2551" s="28" t="s">
        <v>1251</v>
      </c>
      <c r="E2551" s="28"/>
      <c r="F2551" s="28">
        <v>8</v>
      </c>
      <c r="G2551" s="34">
        <f>SUM(F2551)*1.5</f>
        <v>12</v>
      </c>
      <c r="H2551" s="23"/>
      <c r="I2551" s="10">
        <f t="shared" si="561"/>
        <v>0</v>
      </c>
    </row>
    <row r="2552" spans="1:13">
      <c r="B2552" s="11" t="s">
        <v>13</v>
      </c>
      <c r="C2552" s="12" t="s">
        <v>15</v>
      </c>
      <c r="D2552" s="28" t="s">
        <v>1210</v>
      </c>
      <c r="E2552" s="28"/>
      <c r="F2552" s="28">
        <v>8</v>
      </c>
      <c r="G2552" s="34">
        <f>SUM(F2552)*2</f>
        <v>16</v>
      </c>
      <c r="H2552" s="23"/>
      <c r="I2552" s="10">
        <f t="shared" si="561"/>
        <v>0</v>
      </c>
    </row>
    <row r="2553" spans="1:13">
      <c r="B2553" s="11" t="s">
        <v>13</v>
      </c>
      <c r="C2553" s="12" t="s">
        <v>15</v>
      </c>
      <c r="D2553" s="28"/>
      <c r="E2553" s="28"/>
      <c r="F2553" s="28"/>
      <c r="G2553" s="34"/>
      <c r="H2553" s="23"/>
      <c r="I2553" s="10">
        <f t="shared" si="561"/>
        <v>0</v>
      </c>
    </row>
    <row r="2554" spans="1:13">
      <c r="B2554" s="11" t="s">
        <v>13</v>
      </c>
      <c r="C2554" s="12" t="s">
        <v>16</v>
      </c>
      <c r="D2554" s="28"/>
      <c r="E2554" s="28"/>
      <c r="F2554" s="28"/>
      <c r="G2554" s="34">
        <v>4</v>
      </c>
      <c r="H2554" s="23"/>
      <c r="I2554" s="10">
        <f t="shared" si="561"/>
        <v>0</v>
      </c>
    </row>
    <row r="2555" spans="1:13">
      <c r="B2555" s="11" t="s">
        <v>13</v>
      </c>
      <c r="C2555" s="12" t="s">
        <v>16</v>
      </c>
      <c r="D2555" s="28"/>
      <c r="E2555" s="28"/>
      <c r="F2555" s="28"/>
      <c r="G2555" s="34"/>
      <c r="H2555" s="23"/>
      <c r="I2555" s="10">
        <f t="shared" si="561"/>
        <v>0</v>
      </c>
    </row>
    <row r="2556" spans="1:13">
      <c r="B2556" s="11" t="s">
        <v>21</v>
      </c>
      <c r="C2556" s="12" t="s">
        <v>14</v>
      </c>
      <c r="D2556" s="28"/>
      <c r="E2556" s="28"/>
      <c r="F2556" s="28"/>
      <c r="G2556" s="22">
        <f>SUM(G2547:G2550)</f>
        <v>8.24</v>
      </c>
      <c r="H2556" s="15">
        <v>37.42</v>
      </c>
      <c r="I2556" s="10">
        <f t="shared" si="561"/>
        <v>308.3408</v>
      </c>
      <c r="K2556" s="5">
        <f>SUM(G2556)*I2531</f>
        <v>8.24</v>
      </c>
    </row>
    <row r="2557" spans="1:13">
      <c r="B2557" s="11" t="s">
        <v>21</v>
      </c>
      <c r="C2557" s="12" t="s">
        <v>15</v>
      </c>
      <c r="D2557" s="28"/>
      <c r="E2557" s="28"/>
      <c r="F2557" s="28"/>
      <c r="G2557" s="22">
        <f>SUM(G2551:G2553)</f>
        <v>28</v>
      </c>
      <c r="H2557" s="15">
        <v>37.42</v>
      </c>
      <c r="I2557" s="10">
        <f t="shared" si="561"/>
        <v>1047.76</v>
      </c>
      <c r="L2557" s="5">
        <f>SUM(G2557)*I2531</f>
        <v>28</v>
      </c>
    </row>
    <row r="2558" spans="1:13">
      <c r="B2558" s="11" t="s">
        <v>21</v>
      </c>
      <c r="C2558" s="12" t="s">
        <v>16</v>
      </c>
      <c r="D2558" s="28"/>
      <c r="E2558" s="28"/>
      <c r="F2558" s="28"/>
      <c r="G2558" s="22">
        <f>SUM(G2554:G2555)</f>
        <v>4</v>
      </c>
      <c r="H2558" s="15">
        <v>37.42</v>
      </c>
      <c r="I2558" s="10">
        <f t="shared" si="561"/>
        <v>149.68</v>
      </c>
      <c r="M2558" s="5">
        <f>SUM(G2558)*I2531</f>
        <v>4</v>
      </c>
    </row>
    <row r="2559" spans="1:13">
      <c r="B2559" s="11" t="s">
        <v>13</v>
      </c>
      <c r="C2559" s="12" t="s">
        <v>17</v>
      </c>
      <c r="D2559" s="28"/>
      <c r="E2559" s="28"/>
      <c r="F2559" s="28"/>
      <c r="G2559" s="34"/>
      <c r="H2559" s="15">
        <v>37.42</v>
      </c>
      <c r="I2559" s="10">
        <f t="shared" si="561"/>
        <v>0</v>
      </c>
      <c r="L2559" s="5">
        <f>SUM(G2559)*I2531</f>
        <v>0</v>
      </c>
    </row>
    <row r="2560" spans="1:13">
      <c r="B2560" s="11" t="s">
        <v>12</v>
      </c>
      <c r="C2560" s="12"/>
      <c r="D2560" s="28"/>
      <c r="E2560" s="28"/>
      <c r="F2560" s="28"/>
      <c r="G2560" s="10"/>
      <c r="H2560" s="15">
        <v>37.42</v>
      </c>
      <c r="I2560" s="10">
        <f t="shared" si="561"/>
        <v>0</v>
      </c>
    </row>
    <row r="2561" spans="1:13">
      <c r="B2561" s="11" t="s">
        <v>11</v>
      </c>
      <c r="C2561" s="12"/>
      <c r="D2561" s="28"/>
      <c r="E2561" s="28"/>
      <c r="F2561" s="28"/>
      <c r="G2561" s="10">
        <v>1</v>
      </c>
      <c r="H2561" s="15">
        <f>SUM(I2533:I2560)*0.01</f>
        <v>31.565037999999994</v>
      </c>
      <c r="I2561" s="10">
        <f>SUM(G2561*H2561)</f>
        <v>31.565037999999994</v>
      </c>
    </row>
    <row r="2562" spans="1:13" s="2" customFormat="1">
      <c r="B2562" s="8" t="s">
        <v>10</v>
      </c>
      <c r="D2562" s="27"/>
      <c r="E2562" s="27"/>
      <c r="F2562" s="27"/>
      <c r="G2562" s="6">
        <f>SUM(G2556:G2559)</f>
        <v>40.24</v>
      </c>
      <c r="H2562" s="14"/>
      <c r="I2562" s="6">
        <f>SUM(I2533:I2561)</f>
        <v>3188.0688379999997</v>
      </c>
      <c r="J2562" s="6">
        <f>SUM(I2562)*I2531</f>
        <v>3188.0688379999997</v>
      </c>
      <c r="K2562" s="6">
        <f>SUM(K2556:K2561)</f>
        <v>8.24</v>
      </c>
      <c r="L2562" s="6">
        <f t="shared" ref="L2562" si="562">SUM(L2556:L2561)</f>
        <v>28</v>
      </c>
      <c r="M2562" s="6">
        <f t="shared" ref="M2562" si="563">SUM(M2556:M2561)</f>
        <v>4</v>
      </c>
    </row>
    <row r="2563" spans="1:13" ht="15.6">
      <c r="A2563" s="3" t="s">
        <v>9</v>
      </c>
      <c r="B2563" s="70" t="str">
        <f>'JMS SHEDULE OF WORKS'!D83</f>
        <v>FF-12 Reception mirror</v>
      </c>
      <c r="D2563" s="26" t="str">
        <f>'JMS SHEDULE OF WORKS'!F83</f>
        <v>3200mm X 2690mm</v>
      </c>
      <c r="F2563" s="71" t="str">
        <f>'JMS SHEDULE OF WORKS'!J83</f>
        <v>RE-34</v>
      </c>
      <c r="H2563" s="13" t="s">
        <v>22</v>
      </c>
      <c r="I2563" s="24">
        <f>'JMS SHEDULE OF WORKS'!G83</f>
        <v>1</v>
      </c>
    </row>
    <row r="2564" spans="1:13" s="2" customFormat="1">
      <c r="A2564" s="69" t="str">
        <f>'JMS SHEDULE OF WORKS'!A83</f>
        <v>6881/79</v>
      </c>
      <c r="B2564" s="8" t="s">
        <v>3</v>
      </c>
      <c r="C2564" s="2" t="s">
        <v>4</v>
      </c>
      <c r="D2564" s="27" t="s">
        <v>5</v>
      </c>
      <c r="E2564" s="27" t="s">
        <v>5</v>
      </c>
      <c r="F2564" s="27" t="s">
        <v>23</v>
      </c>
      <c r="G2564" s="6" t="s">
        <v>6</v>
      </c>
      <c r="H2564" s="14" t="s">
        <v>7</v>
      </c>
      <c r="I2564" s="6" t="s">
        <v>8</v>
      </c>
      <c r="J2564" s="6"/>
      <c r="K2564" s="6" t="s">
        <v>18</v>
      </c>
      <c r="L2564" s="6" t="s">
        <v>19</v>
      </c>
      <c r="M2564" s="6" t="s">
        <v>20</v>
      </c>
    </row>
    <row r="2565" spans="1:13">
      <c r="A2565" s="30" t="s">
        <v>24</v>
      </c>
      <c r="B2565" s="11"/>
      <c r="C2565" s="12"/>
      <c r="D2565" s="28"/>
      <c r="E2565" s="28"/>
      <c r="F2565" s="28">
        <f t="shared" ref="F2565:F2570" si="564">SUM(D2565*E2565)</f>
        <v>0</v>
      </c>
      <c r="G2565" s="10"/>
      <c r="H2565" s="15"/>
      <c r="I2565" s="10">
        <f t="shared" ref="I2565:I2570" si="565">SUM(F2565*G2565)*H2565</f>
        <v>0</v>
      </c>
    </row>
    <row r="2566" spans="1:13">
      <c r="A2566" s="30" t="s">
        <v>24</v>
      </c>
      <c r="B2566" s="11"/>
      <c r="C2566" s="12"/>
      <c r="D2566" s="28"/>
      <c r="E2566" s="28"/>
      <c r="F2566" s="28">
        <f t="shared" si="564"/>
        <v>0</v>
      </c>
      <c r="G2566" s="10"/>
      <c r="H2566" s="15"/>
      <c r="I2566" s="10">
        <f t="shared" si="565"/>
        <v>0</v>
      </c>
    </row>
    <row r="2567" spans="1:13">
      <c r="A2567" s="30" t="s">
        <v>24</v>
      </c>
      <c r="B2567" s="11"/>
      <c r="C2567" s="12"/>
      <c r="D2567" s="28"/>
      <c r="E2567" s="28"/>
      <c r="F2567" s="28">
        <f t="shared" si="564"/>
        <v>0</v>
      </c>
      <c r="G2567" s="10"/>
      <c r="H2567" s="15"/>
      <c r="I2567" s="10">
        <f t="shared" si="565"/>
        <v>0</v>
      </c>
    </row>
    <row r="2568" spans="1:13">
      <c r="A2568" s="31" t="s">
        <v>25</v>
      </c>
      <c r="B2568" s="11" t="s">
        <v>1283</v>
      </c>
      <c r="C2568" s="12" t="s">
        <v>1196</v>
      </c>
      <c r="D2568" s="28">
        <v>2.7</v>
      </c>
      <c r="E2568" s="28">
        <v>1.1000000000000001</v>
      </c>
      <c r="F2568" s="28">
        <f t="shared" si="564"/>
        <v>2.9700000000000006</v>
      </c>
      <c r="G2568" s="10">
        <v>3</v>
      </c>
      <c r="H2568" s="15">
        <v>12</v>
      </c>
      <c r="I2568" s="10">
        <f t="shared" si="565"/>
        <v>106.92000000000002</v>
      </c>
    </row>
    <row r="2569" spans="1:13">
      <c r="A2569" s="31" t="s">
        <v>25</v>
      </c>
      <c r="B2569" s="11"/>
      <c r="C2569" s="12"/>
      <c r="D2569" s="28"/>
      <c r="E2569" s="28"/>
      <c r="F2569" s="28">
        <f t="shared" si="564"/>
        <v>0</v>
      </c>
      <c r="G2569" s="10"/>
      <c r="H2569" s="15"/>
      <c r="I2569" s="10">
        <f t="shared" si="565"/>
        <v>0</v>
      </c>
    </row>
    <row r="2570" spans="1:13">
      <c r="A2570" s="31" t="s">
        <v>25</v>
      </c>
      <c r="B2570" s="11"/>
      <c r="C2570" s="12"/>
      <c r="D2570" s="28"/>
      <c r="E2570" s="28"/>
      <c r="F2570" s="28">
        <f t="shared" si="564"/>
        <v>0</v>
      </c>
      <c r="G2570" s="10"/>
      <c r="H2570" s="15"/>
      <c r="I2570" s="10">
        <f t="shared" si="565"/>
        <v>0</v>
      </c>
    </row>
    <row r="2571" spans="1:13">
      <c r="A2571" s="31" t="s">
        <v>39</v>
      </c>
      <c r="B2571" s="11"/>
      <c r="C2571" s="12"/>
      <c r="D2571" s="28"/>
      <c r="E2571" s="28"/>
      <c r="F2571" s="28"/>
      <c r="G2571" s="10"/>
      <c r="H2571" s="15"/>
      <c r="I2571" s="10">
        <f t="shared" ref="I2571:I2573" si="566">SUM(G2571*H2571)</f>
        <v>0</v>
      </c>
    </row>
    <row r="2572" spans="1:13">
      <c r="A2572" s="31" t="s">
        <v>39</v>
      </c>
      <c r="B2572" s="11"/>
      <c r="C2572" s="12"/>
      <c r="D2572" s="28"/>
      <c r="E2572" s="28"/>
      <c r="F2572" s="28"/>
      <c r="G2572" s="10"/>
      <c r="H2572" s="15"/>
      <c r="I2572" s="10">
        <f t="shared" si="566"/>
        <v>0</v>
      </c>
    </row>
    <row r="2573" spans="1:13">
      <c r="A2573" s="31" t="s">
        <v>39</v>
      </c>
      <c r="B2573" s="11"/>
      <c r="C2573" s="12"/>
      <c r="D2573" s="28"/>
      <c r="E2573" s="28"/>
      <c r="F2573" s="28"/>
      <c r="G2573" s="10"/>
      <c r="H2573" s="15"/>
      <c r="I2573" s="10">
        <f t="shared" si="566"/>
        <v>0</v>
      </c>
    </row>
    <row r="2574" spans="1:13">
      <c r="A2574" s="32" t="s">
        <v>28</v>
      </c>
      <c r="B2574" s="11" t="s">
        <v>1223</v>
      </c>
      <c r="C2574" s="12"/>
      <c r="D2574" s="28"/>
      <c r="E2574" s="28"/>
      <c r="F2574" s="28"/>
      <c r="G2574" s="10">
        <v>1</v>
      </c>
      <c r="H2574" s="15">
        <f>3604.55+2029.36</f>
        <v>5633.91</v>
      </c>
      <c r="I2574" s="10">
        <f t="shared" ref="I2574:I2592" si="567">SUM(G2574*H2574)</f>
        <v>5633.91</v>
      </c>
      <c r="J2574" s="10" t="s">
        <v>1235</v>
      </c>
    </row>
    <row r="2575" spans="1:13">
      <c r="A2575" s="32" t="s">
        <v>28</v>
      </c>
      <c r="B2575" s="11" t="s">
        <v>63</v>
      </c>
      <c r="C2575" s="12"/>
      <c r="D2575" s="28"/>
      <c r="E2575" s="28"/>
      <c r="F2575" s="28"/>
      <c r="G2575" s="10">
        <v>1</v>
      </c>
      <c r="H2575" s="15">
        <v>2000</v>
      </c>
      <c r="I2575" s="10">
        <f t="shared" si="567"/>
        <v>2000</v>
      </c>
      <c r="J2575" s="5" t="s">
        <v>1327</v>
      </c>
    </row>
    <row r="2576" spans="1:13">
      <c r="A2576" s="32" t="s">
        <v>28</v>
      </c>
      <c r="B2576" s="11"/>
      <c r="C2576" s="12"/>
      <c r="D2576" s="28"/>
      <c r="E2576" s="28"/>
      <c r="F2576" s="28"/>
      <c r="G2576" s="10"/>
      <c r="H2576" s="15"/>
      <c r="I2576" s="10">
        <f t="shared" si="567"/>
        <v>0</v>
      </c>
    </row>
    <row r="2577" spans="1:13">
      <c r="A2577" t="s">
        <v>26</v>
      </c>
      <c r="B2577" s="11"/>
      <c r="C2577" s="12"/>
      <c r="D2577" s="28"/>
      <c r="E2577" s="28"/>
      <c r="F2577" s="28"/>
      <c r="G2577" s="33">
        <v>0.1</v>
      </c>
      <c r="H2577" s="15">
        <f>SUM(I2574:I2576)</f>
        <v>7633.91</v>
      </c>
      <c r="I2577" s="10">
        <f t="shared" si="567"/>
        <v>763.39100000000008</v>
      </c>
    </row>
    <row r="2578" spans="1:13">
      <c r="B2578" s="11" t="s">
        <v>27</v>
      </c>
      <c r="C2578" s="12"/>
      <c r="D2578" s="28"/>
      <c r="E2578" s="28"/>
      <c r="F2578" s="28"/>
      <c r="G2578" s="10"/>
      <c r="H2578" s="15"/>
      <c r="I2578" s="10">
        <f t="shared" si="567"/>
        <v>0</v>
      </c>
    </row>
    <row r="2579" spans="1:13">
      <c r="B2579" s="11" t="s">
        <v>13</v>
      </c>
      <c r="C2579" s="12" t="s">
        <v>14</v>
      </c>
      <c r="D2579" s="28" t="s">
        <v>29</v>
      </c>
      <c r="E2579" s="28"/>
      <c r="F2579" s="28">
        <f>SUM(G2565:G2567)</f>
        <v>0</v>
      </c>
      <c r="G2579" s="34">
        <f>SUM(F2579)/20</f>
        <v>0</v>
      </c>
      <c r="H2579" s="23"/>
      <c r="I2579" s="10">
        <f t="shared" si="567"/>
        <v>0</v>
      </c>
    </row>
    <row r="2580" spans="1:13">
      <c r="B2580" s="11" t="s">
        <v>13</v>
      </c>
      <c r="C2580" s="12" t="s">
        <v>14</v>
      </c>
      <c r="D2580" s="28" t="s">
        <v>30</v>
      </c>
      <c r="E2580" s="28"/>
      <c r="F2580" s="28">
        <f>SUM(G2568:G2570)</f>
        <v>3</v>
      </c>
      <c r="G2580" s="34">
        <f>SUM(F2580)/10</f>
        <v>0.3</v>
      </c>
      <c r="H2580" s="23"/>
      <c r="I2580" s="10">
        <f t="shared" si="567"/>
        <v>0</v>
      </c>
    </row>
    <row r="2581" spans="1:13">
      <c r="B2581" s="11" t="s">
        <v>13</v>
      </c>
      <c r="C2581" s="12" t="s">
        <v>14</v>
      </c>
      <c r="D2581" s="28" t="s">
        <v>60</v>
      </c>
      <c r="E2581" s="28"/>
      <c r="F2581" s="72"/>
      <c r="G2581" s="34">
        <f>SUM(F2581)*0.25</f>
        <v>0</v>
      </c>
      <c r="H2581" s="23"/>
      <c r="I2581" s="10">
        <f t="shared" si="567"/>
        <v>0</v>
      </c>
    </row>
    <row r="2582" spans="1:13">
      <c r="B2582" s="11" t="s">
        <v>13</v>
      </c>
      <c r="C2582" s="12" t="s">
        <v>14</v>
      </c>
      <c r="D2582" s="28"/>
      <c r="E2582" s="28"/>
      <c r="F2582" s="28"/>
      <c r="G2582" s="34"/>
      <c r="H2582" s="23"/>
      <c r="I2582" s="10">
        <f t="shared" si="567"/>
        <v>0</v>
      </c>
    </row>
    <row r="2583" spans="1:13">
      <c r="B2583" s="11" t="s">
        <v>13</v>
      </c>
      <c r="C2583" s="12" t="s">
        <v>15</v>
      </c>
      <c r="D2583" s="28"/>
      <c r="E2583" s="28"/>
      <c r="F2583" s="28"/>
      <c r="G2583" s="34">
        <v>8</v>
      </c>
      <c r="H2583" s="23"/>
      <c r="I2583" s="10">
        <f t="shared" si="567"/>
        <v>0</v>
      </c>
    </row>
    <row r="2584" spans="1:13">
      <c r="B2584" s="11" t="s">
        <v>13</v>
      </c>
      <c r="C2584" s="12" t="s">
        <v>15</v>
      </c>
      <c r="D2584" s="28"/>
      <c r="E2584" s="28"/>
      <c r="F2584" s="28"/>
      <c r="G2584" s="34"/>
      <c r="H2584" s="23"/>
      <c r="I2584" s="10">
        <f t="shared" si="567"/>
        <v>0</v>
      </c>
    </row>
    <row r="2585" spans="1:13">
      <c r="B2585" s="11" t="s">
        <v>13</v>
      </c>
      <c r="C2585" s="12" t="s">
        <v>15</v>
      </c>
      <c r="D2585" s="28"/>
      <c r="E2585" s="28"/>
      <c r="F2585" s="28"/>
      <c r="G2585" s="34"/>
      <c r="H2585" s="23"/>
      <c r="I2585" s="10">
        <f t="shared" si="567"/>
        <v>0</v>
      </c>
    </row>
    <row r="2586" spans="1:13">
      <c r="B2586" s="11" t="s">
        <v>13</v>
      </c>
      <c r="C2586" s="12" t="s">
        <v>16</v>
      </c>
      <c r="D2586" s="28"/>
      <c r="E2586" s="28"/>
      <c r="F2586" s="28"/>
      <c r="G2586" s="34"/>
      <c r="H2586" s="23"/>
      <c r="I2586" s="10">
        <f t="shared" si="567"/>
        <v>0</v>
      </c>
    </row>
    <row r="2587" spans="1:13">
      <c r="B2587" s="11" t="s">
        <v>13</v>
      </c>
      <c r="C2587" s="12" t="s">
        <v>16</v>
      </c>
      <c r="D2587" s="28"/>
      <c r="E2587" s="28"/>
      <c r="F2587" s="28"/>
      <c r="G2587" s="34"/>
      <c r="H2587" s="23"/>
      <c r="I2587" s="10">
        <f t="shared" si="567"/>
        <v>0</v>
      </c>
    </row>
    <row r="2588" spans="1:13">
      <c r="B2588" s="11" t="s">
        <v>21</v>
      </c>
      <c r="C2588" s="12" t="s">
        <v>14</v>
      </c>
      <c r="D2588" s="28"/>
      <c r="E2588" s="28"/>
      <c r="F2588" s="28"/>
      <c r="G2588" s="22">
        <f>SUM(G2579:G2582)</f>
        <v>0.3</v>
      </c>
      <c r="H2588" s="15">
        <v>37.42</v>
      </c>
      <c r="I2588" s="10">
        <f t="shared" si="567"/>
        <v>11.226000000000001</v>
      </c>
      <c r="K2588" s="5">
        <f>SUM(G2588)*I2563</f>
        <v>0.3</v>
      </c>
    </row>
    <row r="2589" spans="1:13">
      <c r="B2589" s="11" t="s">
        <v>21</v>
      </c>
      <c r="C2589" s="12" t="s">
        <v>15</v>
      </c>
      <c r="D2589" s="28"/>
      <c r="E2589" s="28"/>
      <c r="F2589" s="28"/>
      <c r="G2589" s="22">
        <f>SUM(G2583:G2585)</f>
        <v>8</v>
      </c>
      <c r="H2589" s="15">
        <v>37.42</v>
      </c>
      <c r="I2589" s="10">
        <f t="shared" si="567"/>
        <v>299.36</v>
      </c>
      <c r="L2589" s="5">
        <f>SUM(G2589)*I2563</f>
        <v>8</v>
      </c>
    </row>
    <row r="2590" spans="1:13">
      <c r="B2590" s="11" t="s">
        <v>21</v>
      </c>
      <c r="C2590" s="12" t="s">
        <v>16</v>
      </c>
      <c r="D2590" s="28"/>
      <c r="E2590" s="28"/>
      <c r="F2590" s="28"/>
      <c r="G2590" s="22">
        <f>SUM(G2586:G2587)</f>
        <v>0</v>
      </c>
      <c r="H2590" s="15">
        <v>37.42</v>
      </c>
      <c r="I2590" s="10">
        <f t="shared" si="567"/>
        <v>0</v>
      </c>
      <c r="M2590" s="5">
        <f>SUM(G2590)*I2563</f>
        <v>0</v>
      </c>
    </row>
    <row r="2591" spans="1:13">
      <c r="B2591" s="11" t="s">
        <v>13</v>
      </c>
      <c r="C2591" s="12" t="s">
        <v>17</v>
      </c>
      <c r="D2591" s="28"/>
      <c r="E2591" s="28"/>
      <c r="F2591" s="28"/>
      <c r="G2591" s="34">
        <v>3</v>
      </c>
      <c r="H2591" s="15">
        <v>37.42</v>
      </c>
      <c r="I2591" s="10">
        <f t="shared" si="567"/>
        <v>112.26</v>
      </c>
      <c r="L2591" s="5">
        <f>SUM(G2591)*I2563</f>
        <v>3</v>
      </c>
    </row>
    <row r="2592" spans="1:13">
      <c r="B2592" s="11" t="s">
        <v>12</v>
      </c>
      <c r="C2592" s="12"/>
      <c r="D2592" s="28"/>
      <c r="E2592" s="28"/>
      <c r="F2592" s="28"/>
      <c r="G2592" s="10"/>
      <c r="H2592" s="15">
        <v>37.42</v>
      </c>
      <c r="I2592" s="10">
        <f t="shared" si="567"/>
        <v>0</v>
      </c>
    </row>
    <row r="2593" spans="1:13">
      <c r="B2593" s="11" t="s">
        <v>11</v>
      </c>
      <c r="C2593" s="12"/>
      <c r="D2593" s="28"/>
      <c r="E2593" s="28"/>
      <c r="F2593" s="28"/>
      <c r="G2593" s="10">
        <v>1</v>
      </c>
      <c r="H2593" s="15">
        <f>SUM(I2565:I2592)*0.01</f>
        <v>89.27067000000001</v>
      </c>
      <c r="I2593" s="10">
        <f>SUM(G2593*H2593)</f>
        <v>89.27067000000001</v>
      </c>
    </row>
    <row r="2594" spans="1:13" s="2" customFormat="1">
      <c r="B2594" s="8" t="s">
        <v>10</v>
      </c>
      <c r="D2594" s="27"/>
      <c r="E2594" s="27"/>
      <c r="F2594" s="27"/>
      <c r="G2594" s="6">
        <f>SUM(G2588:G2591)</f>
        <v>11.3</v>
      </c>
      <c r="H2594" s="14"/>
      <c r="I2594" s="6">
        <f>SUM(I2565:I2593)</f>
        <v>9016.3376700000008</v>
      </c>
      <c r="J2594" s="6">
        <f>SUM(I2594)*I2563</f>
        <v>9016.3376700000008</v>
      </c>
      <c r="K2594" s="6">
        <f>SUM(K2588:K2593)</f>
        <v>0.3</v>
      </c>
      <c r="L2594" s="6">
        <f t="shared" ref="L2594" si="568">SUM(L2588:L2593)</f>
        <v>11</v>
      </c>
      <c r="M2594" s="6">
        <f t="shared" ref="M2594" si="569">SUM(M2588:M2593)</f>
        <v>0</v>
      </c>
    </row>
    <row r="2595" spans="1:13" ht="15.6">
      <c r="A2595" s="3" t="s">
        <v>9</v>
      </c>
      <c r="B2595" s="70" t="str">
        <f>'JMS SHEDULE OF WORKS'!D84</f>
        <v>RFS-18 Wall paneling</v>
      </c>
      <c r="D2595" s="26">
        <f>'JMS SHEDULE OF WORKS'!F84</f>
        <v>0</v>
      </c>
      <c r="F2595" s="71" t="str">
        <f>'JMS SHEDULE OF WORKS'!J84</f>
        <v>RF-08, 24 &amp; 25</v>
      </c>
      <c r="H2595" s="13" t="s">
        <v>22</v>
      </c>
      <c r="I2595" s="24">
        <v>1</v>
      </c>
    </row>
    <row r="2596" spans="1:13" s="2" customFormat="1">
      <c r="A2596" s="69" t="str">
        <f>'JMS SHEDULE OF WORKS'!A84</f>
        <v>6881/80</v>
      </c>
      <c r="B2596" s="8" t="s">
        <v>3</v>
      </c>
      <c r="C2596" s="2" t="s">
        <v>4</v>
      </c>
      <c r="D2596" s="27" t="s">
        <v>5</v>
      </c>
      <c r="E2596" s="27" t="s">
        <v>5</v>
      </c>
      <c r="F2596" s="27" t="s">
        <v>23</v>
      </c>
      <c r="G2596" s="6" t="s">
        <v>6</v>
      </c>
      <c r="H2596" s="14" t="s">
        <v>7</v>
      </c>
      <c r="I2596" s="6" t="s">
        <v>8</v>
      </c>
      <c r="J2596" s="6"/>
      <c r="K2596" s="6" t="s">
        <v>18</v>
      </c>
      <c r="L2596" s="6" t="s">
        <v>19</v>
      </c>
      <c r="M2596" s="6" t="s">
        <v>20</v>
      </c>
    </row>
    <row r="2597" spans="1:13">
      <c r="A2597" s="30" t="s">
        <v>24</v>
      </c>
      <c r="B2597" s="11" t="s">
        <v>1286</v>
      </c>
      <c r="C2597" s="12" t="s">
        <v>246</v>
      </c>
      <c r="D2597" s="28">
        <v>3.7999999999999999E-2</v>
      </c>
      <c r="E2597" s="28">
        <v>2.5000000000000001E-2</v>
      </c>
      <c r="F2597" s="28">
        <f t="shared" ref="F2597:F2602" si="570">SUM(D2597*E2597)</f>
        <v>9.5E-4</v>
      </c>
      <c r="G2597" s="10">
        <v>300</v>
      </c>
      <c r="H2597" s="15">
        <v>4566</v>
      </c>
      <c r="I2597" s="10">
        <f t="shared" ref="I2597:I2602" si="571">SUM(F2597*G2597)*H2597</f>
        <v>1301.31</v>
      </c>
    </row>
    <row r="2598" spans="1:13">
      <c r="A2598" s="30" t="s">
        <v>24</v>
      </c>
      <c r="B2598" s="11"/>
      <c r="C2598" s="12"/>
      <c r="D2598" s="28"/>
      <c r="E2598" s="28"/>
      <c r="F2598" s="28">
        <f t="shared" si="570"/>
        <v>0</v>
      </c>
      <c r="G2598" s="10"/>
      <c r="H2598" s="15"/>
      <c r="I2598" s="10">
        <f t="shared" si="571"/>
        <v>0</v>
      </c>
    </row>
    <row r="2599" spans="1:13">
      <c r="A2599" s="30" t="s">
        <v>24</v>
      </c>
      <c r="B2599" s="11"/>
      <c r="C2599" s="12"/>
      <c r="D2599" s="28"/>
      <c r="E2599" s="28"/>
      <c r="F2599" s="28">
        <f t="shared" si="570"/>
        <v>0</v>
      </c>
      <c r="G2599" s="10"/>
      <c r="H2599" s="15"/>
      <c r="I2599" s="10">
        <f t="shared" si="571"/>
        <v>0</v>
      </c>
    </row>
    <row r="2600" spans="1:13">
      <c r="A2600" s="31" t="s">
        <v>25</v>
      </c>
      <c r="B2600" s="11"/>
      <c r="C2600" s="12"/>
      <c r="D2600" s="28"/>
      <c r="E2600" s="28"/>
      <c r="F2600" s="28">
        <f t="shared" si="570"/>
        <v>0</v>
      </c>
      <c r="G2600" s="10"/>
      <c r="H2600" s="15"/>
      <c r="I2600" s="10">
        <f t="shared" si="571"/>
        <v>0</v>
      </c>
    </row>
    <row r="2601" spans="1:13">
      <c r="A2601" s="31" t="s">
        <v>25</v>
      </c>
      <c r="B2601" s="11"/>
      <c r="C2601" s="12"/>
      <c r="D2601" s="28"/>
      <c r="E2601" s="28"/>
      <c r="F2601" s="28">
        <f t="shared" si="570"/>
        <v>0</v>
      </c>
      <c r="G2601" s="10"/>
      <c r="H2601" s="15"/>
      <c r="I2601" s="10">
        <f t="shared" si="571"/>
        <v>0</v>
      </c>
    </row>
    <row r="2602" spans="1:13">
      <c r="A2602" s="31" t="s">
        <v>25</v>
      </c>
      <c r="B2602" s="11"/>
      <c r="C2602" s="12"/>
      <c r="D2602" s="28"/>
      <c r="E2602" s="28"/>
      <c r="F2602" s="28">
        <f t="shared" si="570"/>
        <v>0</v>
      </c>
      <c r="G2602" s="10"/>
      <c r="H2602" s="15"/>
      <c r="I2602" s="10">
        <f t="shared" si="571"/>
        <v>0</v>
      </c>
    </row>
    <row r="2603" spans="1:13">
      <c r="A2603" s="31" t="s">
        <v>39</v>
      </c>
      <c r="B2603" s="11"/>
      <c r="C2603" s="12"/>
      <c r="D2603" s="28"/>
      <c r="E2603" s="28"/>
      <c r="F2603" s="28"/>
      <c r="G2603" s="10"/>
      <c r="H2603" s="15"/>
      <c r="I2603" s="10">
        <f t="shared" ref="I2603:I2605" si="572">SUM(G2603*H2603)</f>
        <v>0</v>
      </c>
    </row>
    <row r="2604" spans="1:13">
      <c r="A2604" s="31" t="s">
        <v>39</v>
      </c>
      <c r="B2604" s="11"/>
      <c r="C2604" s="12"/>
      <c r="D2604" s="28"/>
      <c r="E2604" s="28"/>
      <c r="F2604" s="28"/>
      <c r="G2604" s="10"/>
      <c r="H2604" s="15"/>
      <c r="I2604" s="10">
        <f t="shared" si="572"/>
        <v>0</v>
      </c>
    </row>
    <row r="2605" spans="1:13">
      <c r="A2605" s="31" t="s">
        <v>39</v>
      </c>
      <c r="B2605" s="11"/>
      <c r="C2605" s="12"/>
      <c r="D2605" s="28"/>
      <c r="E2605" s="28"/>
      <c r="F2605" s="28"/>
      <c r="G2605" s="10"/>
      <c r="H2605" s="15"/>
      <c r="I2605" s="10">
        <f t="shared" si="572"/>
        <v>0</v>
      </c>
    </row>
    <row r="2606" spans="1:13">
      <c r="A2606" s="32" t="s">
        <v>28</v>
      </c>
      <c r="B2606" s="11" t="s">
        <v>1285</v>
      </c>
      <c r="C2606" s="12"/>
      <c r="D2606" s="28"/>
      <c r="E2606" s="28"/>
      <c r="F2606" s="28"/>
      <c r="G2606" s="10">
        <v>30</v>
      </c>
      <c r="H2606" s="15">
        <v>205</v>
      </c>
      <c r="I2606" s="10">
        <f t="shared" ref="I2606:I2624" si="573">SUM(G2606*H2606)</f>
        <v>6150</v>
      </c>
      <c r="J2606" s="10" t="s">
        <v>1247</v>
      </c>
    </row>
    <row r="2607" spans="1:13">
      <c r="A2607" s="32" t="s">
        <v>28</v>
      </c>
      <c r="B2607" s="11"/>
      <c r="C2607" s="12"/>
      <c r="D2607" s="28"/>
      <c r="E2607" s="28"/>
      <c r="F2607" s="28"/>
      <c r="G2607" s="10"/>
      <c r="H2607" s="15"/>
      <c r="I2607" s="10">
        <f t="shared" si="573"/>
        <v>0</v>
      </c>
    </row>
    <row r="2608" spans="1:13">
      <c r="A2608" s="32" t="s">
        <v>28</v>
      </c>
      <c r="B2608" s="11"/>
      <c r="C2608" s="12"/>
      <c r="D2608" s="28"/>
      <c r="E2608" s="28"/>
      <c r="F2608" s="28"/>
      <c r="G2608" s="10"/>
      <c r="H2608" s="15"/>
      <c r="I2608" s="10">
        <f t="shared" si="573"/>
        <v>0</v>
      </c>
    </row>
    <row r="2609" spans="1:13">
      <c r="A2609" t="s">
        <v>26</v>
      </c>
      <c r="B2609" s="11"/>
      <c r="C2609" s="12"/>
      <c r="D2609" s="28"/>
      <c r="E2609" s="28"/>
      <c r="F2609" s="28"/>
      <c r="G2609" s="33">
        <v>0.1</v>
      </c>
      <c r="H2609" s="15">
        <f>SUM(I2606:I2608)</f>
        <v>6150</v>
      </c>
      <c r="I2609" s="10">
        <f t="shared" si="573"/>
        <v>615</v>
      </c>
    </row>
    <row r="2610" spans="1:13">
      <c r="B2610" s="11" t="s">
        <v>27</v>
      </c>
      <c r="C2610" s="12"/>
      <c r="D2610" s="28"/>
      <c r="E2610" s="28"/>
      <c r="F2610" s="28"/>
      <c r="G2610" s="10">
        <f>SUM(G2597)</f>
        <v>300</v>
      </c>
      <c r="H2610" s="15">
        <v>0.5</v>
      </c>
      <c r="I2610" s="10">
        <f t="shared" si="573"/>
        <v>150</v>
      </c>
    </row>
    <row r="2611" spans="1:13">
      <c r="B2611" s="11" t="s">
        <v>13</v>
      </c>
      <c r="C2611" s="12" t="s">
        <v>14</v>
      </c>
      <c r="D2611" s="28" t="s">
        <v>29</v>
      </c>
      <c r="E2611" s="28"/>
      <c r="F2611" s="28">
        <f>SUM(G2597:G2599)</f>
        <v>300</v>
      </c>
      <c r="G2611" s="34">
        <f>SUM(F2611)/20</f>
        <v>15</v>
      </c>
      <c r="H2611" s="23"/>
      <c r="I2611" s="10">
        <f t="shared" si="573"/>
        <v>0</v>
      </c>
    </row>
    <row r="2612" spans="1:13">
      <c r="B2612" s="11" t="s">
        <v>13</v>
      </c>
      <c r="C2612" s="12" t="s">
        <v>14</v>
      </c>
      <c r="D2612" s="28" t="s">
        <v>30</v>
      </c>
      <c r="E2612" s="28"/>
      <c r="F2612" s="28">
        <f>SUM(G2600:G2602)</f>
        <v>0</v>
      </c>
      <c r="G2612" s="34">
        <f>SUM(F2612)/10</f>
        <v>0</v>
      </c>
      <c r="H2612" s="23"/>
      <c r="I2612" s="10">
        <f t="shared" si="573"/>
        <v>0</v>
      </c>
    </row>
    <row r="2613" spans="1:13">
      <c r="B2613" s="11" t="s">
        <v>13</v>
      </c>
      <c r="C2613" s="12" t="s">
        <v>14</v>
      </c>
      <c r="D2613" s="28" t="s">
        <v>60</v>
      </c>
      <c r="E2613" s="28"/>
      <c r="F2613" s="72"/>
      <c r="G2613" s="34">
        <f>SUM(F2613)*0.25</f>
        <v>0</v>
      </c>
      <c r="H2613" s="23"/>
      <c r="I2613" s="10">
        <f t="shared" si="573"/>
        <v>0</v>
      </c>
    </row>
    <row r="2614" spans="1:13">
      <c r="B2614" s="11" t="s">
        <v>13</v>
      </c>
      <c r="C2614" s="12" t="s">
        <v>14</v>
      </c>
      <c r="D2614" s="28" t="s">
        <v>247</v>
      </c>
      <c r="E2614" s="28"/>
      <c r="F2614" s="28"/>
      <c r="G2614" s="34">
        <v>8</v>
      </c>
      <c r="H2614" s="23"/>
      <c r="I2614" s="10">
        <f t="shared" si="573"/>
        <v>0</v>
      </c>
    </row>
    <row r="2615" spans="1:13">
      <c r="B2615" s="11" t="s">
        <v>13</v>
      </c>
      <c r="C2615" s="12" t="s">
        <v>15</v>
      </c>
      <c r="D2615" s="28"/>
      <c r="E2615" s="28"/>
      <c r="F2615" s="28">
        <v>10</v>
      </c>
      <c r="G2615" s="34">
        <f>SUM(G2597)/F2615</f>
        <v>30</v>
      </c>
      <c r="H2615" s="23"/>
      <c r="I2615" s="10">
        <f t="shared" si="573"/>
        <v>0</v>
      </c>
    </row>
    <row r="2616" spans="1:13">
      <c r="B2616" s="11" t="s">
        <v>13</v>
      </c>
      <c r="C2616" s="12" t="s">
        <v>15</v>
      </c>
      <c r="D2616" s="28"/>
      <c r="E2616" s="28"/>
      <c r="F2616" s="28"/>
      <c r="G2616" s="34"/>
      <c r="H2616" s="23"/>
      <c r="I2616" s="10">
        <f t="shared" si="573"/>
        <v>0</v>
      </c>
    </row>
    <row r="2617" spans="1:13">
      <c r="B2617" s="11" t="s">
        <v>13</v>
      </c>
      <c r="C2617" s="12" t="s">
        <v>15</v>
      </c>
      <c r="D2617" s="28"/>
      <c r="E2617" s="28"/>
      <c r="F2617" s="28"/>
      <c r="G2617" s="34"/>
      <c r="H2617" s="23"/>
      <c r="I2617" s="10">
        <f t="shared" si="573"/>
        <v>0</v>
      </c>
    </row>
    <row r="2618" spans="1:13">
      <c r="B2618" s="11" t="s">
        <v>13</v>
      </c>
      <c r="C2618" s="12" t="s">
        <v>16</v>
      </c>
      <c r="D2618" s="28"/>
      <c r="E2618" s="28"/>
      <c r="F2618" s="28"/>
      <c r="G2618" s="34">
        <f>SUM(G2610)/20</f>
        <v>15</v>
      </c>
      <c r="H2618" s="23"/>
      <c r="I2618" s="10">
        <f t="shared" si="573"/>
        <v>0</v>
      </c>
    </row>
    <row r="2619" spans="1:13">
      <c r="B2619" s="11" t="s">
        <v>13</v>
      </c>
      <c r="C2619" s="12" t="s">
        <v>16</v>
      </c>
      <c r="D2619" s="28"/>
      <c r="E2619" s="28"/>
      <c r="F2619" s="28"/>
      <c r="G2619" s="34"/>
      <c r="H2619" s="23"/>
      <c r="I2619" s="10">
        <f t="shared" si="573"/>
        <v>0</v>
      </c>
    </row>
    <row r="2620" spans="1:13">
      <c r="B2620" s="11" t="s">
        <v>21</v>
      </c>
      <c r="C2620" s="12" t="s">
        <v>14</v>
      </c>
      <c r="D2620" s="28"/>
      <c r="E2620" s="28"/>
      <c r="F2620" s="28"/>
      <c r="G2620" s="22">
        <f>SUM(G2611:G2614)</f>
        <v>23</v>
      </c>
      <c r="H2620" s="15">
        <v>37.42</v>
      </c>
      <c r="I2620" s="10">
        <f t="shared" si="573"/>
        <v>860.66000000000008</v>
      </c>
      <c r="K2620" s="5">
        <f>SUM(G2620)*I2595</f>
        <v>23</v>
      </c>
    </row>
    <row r="2621" spans="1:13">
      <c r="B2621" s="11" t="s">
        <v>21</v>
      </c>
      <c r="C2621" s="12" t="s">
        <v>15</v>
      </c>
      <c r="D2621" s="28"/>
      <c r="E2621" s="28"/>
      <c r="F2621" s="28"/>
      <c r="G2621" s="22">
        <f>SUM(G2615:G2617)</f>
        <v>30</v>
      </c>
      <c r="H2621" s="15">
        <v>37.42</v>
      </c>
      <c r="I2621" s="10">
        <f t="shared" si="573"/>
        <v>1122.6000000000001</v>
      </c>
      <c r="L2621" s="5">
        <f>SUM(G2621)*I2595</f>
        <v>30</v>
      </c>
    </row>
    <row r="2622" spans="1:13">
      <c r="B2622" s="11" t="s">
        <v>21</v>
      </c>
      <c r="C2622" s="12" t="s">
        <v>16</v>
      </c>
      <c r="D2622" s="28"/>
      <c r="E2622" s="28"/>
      <c r="F2622" s="28"/>
      <c r="G2622" s="22">
        <f>SUM(G2618:G2619)</f>
        <v>15</v>
      </c>
      <c r="H2622" s="15">
        <v>37.42</v>
      </c>
      <c r="I2622" s="10">
        <f t="shared" si="573"/>
        <v>561.30000000000007</v>
      </c>
      <c r="M2622" s="5">
        <f>SUM(G2622)*I2595</f>
        <v>15</v>
      </c>
    </row>
    <row r="2623" spans="1:13">
      <c r="B2623" s="11" t="s">
        <v>13</v>
      </c>
      <c r="C2623" s="12" t="s">
        <v>17</v>
      </c>
      <c r="D2623" s="28"/>
      <c r="E2623" s="28"/>
      <c r="F2623" s="28"/>
      <c r="G2623" s="34">
        <v>8</v>
      </c>
      <c r="H2623" s="15">
        <v>37.42</v>
      </c>
      <c r="I2623" s="10">
        <f t="shared" si="573"/>
        <v>299.36</v>
      </c>
      <c r="L2623" s="5">
        <f>SUM(G2623)*I2595</f>
        <v>8</v>
      </c>
    </row>
    <row r="2624" spans="1:13">
      <c r="B2624" s="11" t="s">
        <v>12</v>
      </c>
      <c r="C2624" s="12"/>
      <c r="D2624" s="28"/>
      <c r="E2624" s="28"/>
      <c r="F2624" s="28"/>
      <c r="G2624" s="10"/>
      <c r="H2624" s="15">
        <v>37.42</v>
      </c>
      <c r="I2624" s="10">
        <f t="shared" si="573"/>
        <v>0</v>
      </c>
    </row>
    <row r="2625" spans="1:13">
      <c r="B2625" s="11" t="s">
        <v>11</v>
      </c>
      <c r="C2625" s="12"/>
      <c r="D2625" s="28"/>
      <c r="E2625" s="28"/>
      <c r="F2625" s="28"/>
      <c r="G2625" s="10">
        <v>1</v>
      </c>
      <c r="H2625" s="15">
        <f>SUM(I2597:I2624)*0.01</f>
        <v>110.6023</v>
      </c>
      <c r="I2625" s="10">
        <f>SUM(G2625*H2625)</f>
        <v>110.6023</v>
      </c>
    </row>
    <row r="2626" spans="1:13" s="2" customFormat="1">
      <c r="B2626" s="8" t="s">
        <v>10</v>
      </c>
      <c r="D2626" s="27"/>
      <c r="E2626" s="27"/>
      <c r="F2626" s="27"/>
      <c r="G2626" s="6">
        <f>SUM(G2620:G2623)</f>
        <v>76</v>
      </c>
      <c r="H2626" s="14">
        <f>SUM(I2626)/30</f>
        <v>372.36107666666669</v>
      </c>
      <c r="I2626" s="6">
        <f>SUM(I2597:I2625)</f>
        <v>11170.8323</v>
      </c>
      <c r="J2626" s="6">
        <f>SUM(I2626)*I2595</f>
        <v>11170.8323</v>
      </c>
      <c r="K2626" s="6">
        <f>SUM(K2620:K2625)</f>
        <v>23</v>
      </c>
      <c r="L2626" s="6">
        <f t="shared" ref="L2626" si="574">SUM(L2620:L2625)</f>
        <v>38</v>
      </c>
      <c r="M2626" s="6">
        <f t="shared" ref="M2626" si="575">SUM(M2620:M2625)</f>
        <v>15</v>
      </c>
    </row>
    <row r="2627" spans="1:13" ht="15.6">
      <c r="A2627" s="3" t="s">
        <v>9</v>
      </c>
      <c r="B2627" s="70" t="str">
        <f>'JMS SHEDULE OF WORKS'!D85</f>
        <v>RFS-18 Access hatch Wall paneling</v>
      </c>
      <c r="D2627" s="26">
        <f>'JMS SHEDULE OF WORKS'!F85</f>
        <v>0</v>
      </c>
      <c r="F2627" s="71" t="str">
        <f>'JMS SHEDULE OF WORKS'!J85</f>
        <v>RF-08, 24 &amp; 25</v>
      </c>
      <c r="H2627" s="13" t="s">
        <v>22</v>
      </c>
      <c r="I2627" s="24">
        <f>'JMS SHEDULE OF WORKS'!G85</f>
        <v>0</v>
      </c>
    </row>
    <row r="2628" spans="1:13" s="2" customFormat="1">
      <c r="A2628" s="69" t="str">
        <f>'JMS SHEDULE OF WORKS'!A85</f>
        <v>6881/81</v>
      </c>
      <c r="B2628" s="8" t="s">
        <v>3</v>
      </c>
      <c r="C2628" s="2" t="s">
        <v>4</v>
      </c>
      <c r="D2628" s="27" t="s">
        <v>5</v>
      </c>
      <c r="E2628" s="27" t="s">
        <v>5</v>
      </c>
      <c r="F2628" s="27" t="s">
        <v>23</v>
      </c>
      <c r="G2628" s="6" t="s">
        <v>6</v>
      </c>
      <c r="H2628" s="14" t="s">
        <v>7</v>
      </c>
      <c r="I2628" s="6" t="s">
        <v>8</v>
      </c>
      <c r="J2628" s="6"/>
      <c r="K2628" s="6" t="s">
        <v>18</v>
      </c>
      <c r="L2628" s="6" t="s">
        <v>19</v>
      </c>
      <c r="M2628" s="6" t="s">
        <v>20</v>
      </c>
    </row>
    <row r="2629" spans="1:13">
      <c r="A2629" s="30" t="s">
        <v>24</v>
      </c>
      <c r="B2629" s="11"/>
      <c r="C2629" s="12"/>
      <c r="D2629" s="28"/>
      <c r="E2629" s="28"/>
      <c r="F2629" s="28">
        <f t="shared" ref="F2629:F2634" si="576">SUM(D2629*E2629)</f>
        <v>0</v>
      </c>
      <c r="G2629" s="10"/>
      <c r="H2629" s="15"/>
      <c r="I2629" s="10">
        <f t="shared" ref="I2629:I2634" si="577">SUM(F2629*G2629)*H2629</f>
        <v>0</v>
      </c>
    </row>
    <row r="2630" spans="1:13">
      <c r="A2630" s="30" t="s">
        <v>24</v>
      </c>
      <c r="B2630" s="11"/>
      <c r="C2630" s="12"/>
      <c r="D2630" s="28"/>
      <c r="E2630" s="28"/>
      <c r="F2630" s="28">
        <f t="shared" si="576"/>
        <v>0</v>
      </c>
      <c r="G2630" s="10"/>
      <c r="H2630" s="15"/>
      <c r="I2630" s="10">
        <f t="shared" si="577"/>
        <v>0</v>
      </c>
    </row>
    <row r="2631" spans="1:13">
      <c r="A2631" s="30" t="s">
        <v>24</v>
      </c>
      <c r="B2631" s="11"/>
      <c r="C2631" s="12"/>
      <c r="D2631" s="28"/>
      <c r="E2631" s="28"/>
      <c r="F2631" s="28">
        <f t="shared" si="576"/>
        <v>0</v>
      </c>
      <c r="G2631" s="10"/>
      <c r="H2631" s="15"/>
      <c r="I2631" s="10">
        <f t="shared" si="577"/>
        <v>0</v>
      </c>
    </row>
    <row r="2632" spans="1:13">
      <c r="A2632" s="31" t="s">
        <v>25</v>
      </c>
      <c r="B2632" s="11"/>
      <c r="C2632" s="12"/>
      <c r="D2632" s="28"/>
      <c r="E2632" s="28"/>
      <c r="F2632" s="28">
        <f t="shared" si="576"/>
        <v>0</v>
      </c>
      <c r="G2632" s="10"/>
      <c r="H2632" s="15"/>
      <c r="I2632" s="10">
        <f t="shared" si="577"/>
        <v>0</v>
      </c>
    </row>
    <row r="2633" spans="1:13">
      <c r="A2633" s="31" t="s">
        <v>25</v>
      </c>
      <c r="B2633" s="11"/>
      <c r="C2633" s="12"/>
      <c r="D2633" s="28"/>
      <c r="E2633" s="28"/>
      <c r="F2633" s="28">
        <f t="shared" si="576"/>
        <v>0</v>
      </c>
      <c r="G2633" s="10"/>
      <c r="H2633" s="15"/>
      <c r="I2633" s="10">
        <f t="shared" si="577"/>
        <v>0</v>
      </c>
    </row>
    <row r="2634" spans="1:13">
      <c r="A2634" s="31" t="s">
        <v>25</v>
      </c>
      <c r="B2634" s="11"/>
      <c r="C2634" s="12"/>
      <c r="D2634" s="28"/>
      <c r="E2634" s="28"/>
      <c r="F2634" s="28">
        <f t="shared" si="576"/>
        <v>0</v>
      </c>
      <c r="G2634" s="10"/>
      <c r="H2634" s="15"/>
      <c r="I2634" s="10">
        <f t="shared" si="577"/>
        <v>0</v>
      </c>
    </row>
    <row r="2635" spans="1:13">
      <c r="A2635" s="31" t="s">
        <v>39</v>
      </c>
      <c r="B2635" s="11"/>
      <c r="C2635" s="12"/>
      <c r="D2635" s="28"/>
      <c r="E2635" s="28"/>
      <c r="F2635" s="28"/>
      <c r="G2635" s="10"/>
      <c r="H2635" s="15"/>
      <c r="I2635" s="10">
        <f t="shared" ref="I2635:I2637" si="578">SUM(G2635*H2635)</f>
        <v>0</v>
      </c>
    </row>
    <row r="2636" spans="1:13">
      <c r="A2636" s="31" t="s">
        <v>39</v>
      </c>
      <c r="B2636" s="11"/>
      <c r="C2636" s="12"/>
      <c r="D2636" s="28"/>
      <c r="E2636" s="28"/>
      <c r="F2636" s="28"/>
      <c r="G2636" s="10"/>
      <c r="H2636" s="15"/>
      <c r="I2636" s="10">
        <f t="shared" si="578"/>
        <v>0</v>
      </c>
    </row>
    <row r="2637" spans="1:13">
      <c r="A2637" s="31" t="s">
        <v>39</v>
      </c>
      <c r="B2637" s="11"/>
      <c r="C2637" s="12"/>
      <c r="D2637" s="28"/>
      <c r="E2637" s="28"/>
      <c r="F2637" s="28"/>
      <c r="G2637" s="10"/>
      <c r="H2637" s="15"/>
      <c r="I2637" s="10">
        <f t="shared" si="578"/>
        <v>0</v>
      </c>
    </row>
    <row r="2638" spans="1:13">
      <c r="A2638" s="32" t="s">
        <v>28</v>
      </c>
      <c r="B2638" s="11"/>
      <c r="C2638" s="12"/>
      <c r="D2638" s="28"/>
      <c r="E2638" s="28"/>
      <c r="F2638" s="28"/>
      <c r="G2638" s="10"/>
      <c r="H2638" s="15"/>
      <c r="I2638" s="10">
        <f t="shared" ref="I2638:I2656" si="579">SUM(G2638*H2638)</f>
        <v>0</v>
      </c>
    </row>
    <row r="2639" spans="1:13">
      <c r="A2639" s="32" t="s">
        <v>28</v>
      </c>
      <c r="B2639" s="11"/>
      <c r="C2639" s="12"/>
      <c r="D2639" s="28"/>
      <c r="E2639" s="28"/>
      <c r="F2639" s="28"/>
      <c r="G2639" s="10"/>
      <c r="H2639" s="15"/>
      <c r="I2639" s="10">
        <f t="shared" si="579"/>
        <v>0</v>
      </c>
    </row>
    <row r="2640" spans="1:13">
      <c r="A2640" s="32" t="s">
        <v>28</v>
      </c>
      <c r="B2640" s="11"/>
      <c r="C2640" s="12"/>
      <c r="D2640" s="28"/>
      <c r="E2640" s="28"/>
      <c r="F2640" s="28"/>
      <c r="G2640" s="10"/>
      <c r="H2640" s="15"/>
      <c r="I2640" s="10">
        <f t="shared" si="579"/>
        <v>0</v>
      </c>
    </row>
    <row r="2641" spans="1:13">
      <c r="A2641" t="s">
        <v>26</v>
      </c>
      <c r="B2641" s="11"/>
      <c r="C2641" s="12"/>
      <c r="D2641" s="28"/>
      <c r="E2641" s="28"/>
      <c r="F2641" s="28"/>
      <c r="G2641" s="33">
        <v>0.1</v>
      </c>
      <c r="H2641" s="15">
        <f>SUM(I2638:I2640)</f>
        <v>0</v>
      </c>
      <c r="I2641" s="10">
        <f t="shared" si="579"/>
        <v>0</v>
      </c>
    </row>
    <row r="2642" spans="1:13">
      <c r="B2642" s="11" t="s">
        <v>27</v>
      </c>
      <c r="C2642" s="12"/>
      <c r="D2642" s="28"/>
      <c r="E2642" s="28"/>
      <c r="F2642" s="28"/>
      <c r="G2642" s="10"/>
      <c r="H2642" s="15"/>
      <c r="I2642" s="10">
        <f t="shared" si="579"/>
        <v>0</v>
      </c>
    </row>
    <row r="2643" spans="1:13">
      <c r="B2643" s="11" t="s">
        <v>13</v>
      </c>
      <c r="C2643" s="12" t="s">
        <v>14</v>
      </c>
      <c r="D2643" s="28" t="s">
        <v>29</v>
      </c>
      <c r="E2643" s="28"/>
      <c r="F2643" s="28">
        <f>SUM(G2629:G2631)</f>
        <v>0</v>
      </c>
      <c r="G2643" s="34">
        <f>SUM(F2643)/20</f>
        <v>0</v>
      </c>
      <c r="H2643" s="23"/>
      <c r="I2643" s="10">
        <f t="shared" si="579"/>
        <v>0</v>
      </c>
    </row>
    <row r="2644" spans="1:13">
      <c r="B2644" s="11" t="s">
        <v>13</v>
      </c>
      <c r="C2644" s="12" t="s">
        <v>14</v>
      </c>
      <c r="D2644" s="28" t="s">
        <v>30</v>
      </c>
      <c r="E2644" s="28"/>
      <c r="F2644" s="28">
        <f>SUM(G2632:G2634)</f>
        <v>0</v>
      </c>
      <c r="G2644" s="34">
        <f>SUM(F2644)/10</f>
        <v>0</v>
      </c>
      <c r="H2644" s="23"/>
      <c r="I2644" s="10">
        <f t="shared" si="579"/>
        <v>0</v>
      </c>
    </row>
    <row r="2645" spans="1:13">
      <c r="B2645" s="11" t="s">
        <v>13</v>
      </c>
      <c r="C2645" s="12" t="s">
        <v>14</v>
      </c>
      <c r="D2645" s="28" t="s">
        <v>60</v>
      </c>
      <c r="E2645" s="28"/>
      <c r="F2645" s="72"/>
      <c r="G2645" s="34">
        <f>SUM(F2645)*0.25</f>
        <v>0</v>
      </c>
      <c r="H2645" s="23"/>
      <c r="I2645" s="10">
        <f t="shared" si="579"/>
        <v>0</v>
      </c>
    </row>
    <row r="2646" spans="1:13">
      <c r="B2646" s="11" t="s">
        <v>13</v>
      </c>
      <c r="C2646" s="12" t="s">
        <v>14</v>
      </c>
      <c r="D2646" s="28"/>
      <c r="E2646" s="28"/>
      <c r="F2646" s="28"/>
      <c r="G2646" s="34"/>
      <c r="H2646" s="23"/>
      <c r="I2646" s="10">
        <f t="shared" si="579"/>
        <v>0</v>
      </c>
    </row>
    <row r="2647" spans="1:13">
      <c r="B2647" s="11" t="s">
        <v>13</v>
      </c>
      <c r="C2647" s="12" t="s">
        <v>15</v>
      </c>
      <c r="D2647" s="28"/>
      <c r="E2647" s="28"/>
      <c r="F2647" s="28"/>
      <c r="G2647" s="34"/>
      <c r="H2647" s="23"/>
      <c r="I2647" s="10">
        <f t="shared" si="579"/>
        <v>0</v>
      </c>
    </row>
    <row r="2648" spans="1:13">
      <c r="B2648" s="11" t="s">
        <v>13</v>
      </c>
      <c r="C2648" s="12" t="s">
        <v>15</v>
      </c>
      <c r="D2648" s="28"/>
      <c r="E2648" s="28"/>
      <c r="F2648" s="28"/>
      <c r="G2648" s="34"/>
      <c r="H2648" s="23"/>
      <c r="I2648" s="10">
        <f t="shared" si="579"/>
        <v>0</v>
      </c>
    </row>
    <row r="2649" spans="1:13">
      <c r="B2649" s="11" t="s">
        <v>13</v>
      </c>
      <c r="C2649" s="12" t="s">
        <v>15</v>
      </c>
      <c r="D2649" s="28"/>
      <c r="E2649" s="28"/>
      <c r="F2649" s="28"/>
      <c r="G2649" s="34"/>
      <c r="H2649" s="23"/>
      <c r="I2649" s="10">
        <f t="shared" si="579"/>
        <v>0</v>
      </c>
    </row>
    <row r="2650" spans="1:13">
      <c r="B2650" s="11" t="s">
        <v>13</v>
      </c>
      <c r="C2650" s="12" t="s">
        <v>16</v>
      </c>
      <c r="D2650" s="28"/>
      <c r="E2650" s="28"/>
      <c r="F2650" s="28"/>
      <c r="G2650" s="34"/>
      <c r="H2650" s="23"/>
      <c r="I2650" s="10">
        <f t="shared" si="579"/>
        <v>0</v>
      </c>
    </row>
    <row r="2651" spans="1:13">
      <c r="B2651" s="11" t="s">
        <v>13</v>
      </c>
      <c r="C2651" s="12" t="s">
        <v>16</v>
      </c>
      <c r="D2651" s="28"/>
      <c r="E2651" s="28"/>
      <c r="F2651" s="28"/>
      <c r="G2651" s="34"/>
      <c r="H2651" s="23"/>
      <c r="I2651" s="10">
        <f t="shared" si="579"/>
        <v>0</v>
      </c>
    </row>
    <row r="2652" spans="1:13">
      <c r="B2652" s="11" t="s">
        <v>21</v>
      </c>
      <c r="C2652" s="12" t="s">
        <v>14</v>
      </c>
      <c r="D2652" s="28"/>
      <c r="E2652" s="28"/>
      <c r="F2652" s="28"/>
      <c r="G2652" s="22">
        <f>SUM(G2643:G2646)</f>
        <v>0</v>
      </c>
      <c r="H2652" s="15">
        <v>37.42</v>
      </c>
      <c r="I2652" s="10">
        <f t="shared" si="579"/>
        <v>0</v>
      </c>
      <c r="K2652" s="5">
        <f>SUM(G2652)*I2627</f>
        <v>0</v>
      </c>
    </row>
    <row r="2653" spans="1:13">
      <c r="B2653" s="11" t="s">
        <v>21</v>
      </c>
      <c r="C2653" s="12" t="s">
        <v>15</v>
      </c>
      <c r="D2653" s="28"/>
      <c r="E2653" s="28"/>
      <c r="F2653" s="28"/>
      <c r="G2653" s="22">
        <f>SUM(G2647:G2649)</f>
        <v>0</v>
      </c>
      <c r="H2653" s="15">
        <v>37.42</v>
      </c>
      <c r="I2653" s="10">
        <f t="shared" si="579"/>
        <v>0</v>
      </c>
      <c r="L2653" s="5">
        <f>SUM(G2653)*I2627</f>
        <v>0</v>
      </c>
    </row>
    <row r="2654" spans="1:13">
      <c r="B2654" s="11" t="s">
        <v>21</v>
      </c>
      <c r="C2654" s="12" t="s">
        <v>16</v>
      </c>
      <c r="D2654" s="28"/>
      <c r="E2654" s="28"/>
      <c r="F2654" s="28"/>
      <c r="G2654" s="22">
        <f>SUM(G2650:G2651)</f>
        <v>0</v>
      </c>
      <c r="H2654" s="15">
        <v>37.42</v>
      </c>
      <c r="I2654" s="10">
        <f t="shared" si="579"/>
        <v>0</v>
      </c>
      <c r="M2654" s="5">
        <f>SUM(G2654)*I2627</f>
        <v>0</v>
      </c>
    </row>
    <row r="2655" spans="1:13">
      <c r="B2655" s="11" t="s">
        <v>13</v>
      </c>
      <c r="C2655" s="12" t="s">
        <v>17</v>
      </c>
      <c r="D2655" s="28"/>
      <c r="E2655" s="28"/>
      <c r="F2655" s="28"/>
      <c r="G2655" s="34"/>
      <c r="H2655" s="15">
        <v>37.42</v>
      </c>
      <c r="I2655" s="10">
        <f t="shared" si="579"/>
        <v>0</v>
      </c>
      <c r="L2655" s="5">
        <f>SUM(G2655)*I2627</f>
        <v>0</v>
      </c>
    </row>
    <row r="2656" spans="1:13">
      <c r="B2656" s="11" t="s">
        <v>12</v>
      </c>
      <c r="C2656" s="12"/>
      <c r="D2656" s="28"/>
      <c r="E2656" s="28"/>
      <c r="F2656" s="28"/>
      <c r="G2656" s="10"/>
      <c r="H2656" s="15">
        <v>37.42</v>
      </c>
      <c r="I2656" s="10">
        <f t="shared" si="579"/>
        <v>0</v>
      </c>
    </row>
    <row r="2657" spans="1:13">
      <c r="B2657" s="11" t="s">
        <v>11</v>
      </c>
      <c r="C2657" s="12"/>
      <c r="D2657" s="28"/>
      <c r="E2657" s="28"/>
      <c r="F2657" s="28"/>
      <c r="G2657" s="10">
        <v>1</v>
      </c>
      <c r="H2657" s="15">
        <f>SUM(I2629:I2656)*0.01</f>
        <v>0</v>
      </c>
      <c r="I2657" s="10">
        <f>SUM(G2657*H2657)</f>
        <v>0</v>
      </c>
    </row>
    <row r="2658" spans="1:13" s="2" customFormat="1">
      <c r="B2658" s="8" t="s">
        <v>10</v>
      </c>
      <c r="D2658" s="27"/>
      <c r="E2658" s="27"/>
      <c r="F2658" s="27"/>
      <c r="G2658" s="6">
        <f>SUM(G2652:G2655)</f>
        <v>0</v>
      </c>
      <c r="H2658" s="14"/>
      <c r="I2658" s="6">
        <f>SUM(I2629:I2657)</f>
        <v>0</v>
      </c>
      <c r="J2658" s="6">
        <f>SUM(I2658)*I2627</f>
        <v>0</v>
      </c>
      <c r="K2658" s="6">
        <f>SUM(K2652:K2657)</f>
        <v>0</v>
      </c>
      <c r="L2658" s="6">
        <f t="shared" ref="L2658" si="580">SUM(L2652:L2657)</f>
        <v>0</v>
      </c>
      <c r="M2658" s="6">
        <f t="shared" ref="M2658" si="581">SUM(M2652:M2657)</f>
        <v>0</v>
      </c>
    </row>
    <row r="2659" spans="1:13" ht="15.6">
      <c r="A2659" s="3" t="s">
        <v>9</v>
      </c>
      <c r="B2659" s="70" t="str">
        <f>'JMS SHEDULE OF WORKS'!D86</f>
        <v>SK-04 Skirting for stairs</v>
      </c>
      <c r="D2659" s="26" t="str">
        <f>'JMS SHEDULE OF WORKS'!F86</f>
        <v>100mm X 15mm</v>
      </c>
      <c r="F2659" s="71" t="str">
        <f>'JMS SHEDULE OF WORKS'!J86</f>
        <v>ST-02, 03 &amp; 04</v>
      </c>
      <c r="H2659" s="13" t="s">
        <v>22</v>
      </c>
      <c r="I2659" s="24">
        <v>1</v>
      </c>
    </row>
    <row r="2660" spans="1:13" s="2" customFormat="1">
      <c r="A2660" s="69" t="str">
        <f>'JMS SHEDULE OF WORKS'!A86</f>
        <v>6881/82</v>
      </c>
      <c r="B2660" s="8" t="s">
        <v>3</v>
      </c>
      <c r="C2660" s="2" t="s">
        <v>4</v>
      </c>
      <c r="D2660" s="27" t="s">
        <v>5</v>
      </c>
      <c r="E2660" s="27" t="s">
        <v>5</v>
      </c>
      <c r="F2660" s="27" t="s">
        <v>23</v>
      </c>
      <c r="G2660" s="6" t="s">
        <v>6</v>
      </c>
      <c r="H2660" s="14" t="s">
        <v>7</v>
      </c>
      <c r="I2660" s="6" t="s">
        <v>8</v>
      </c>
      <c r="J2660" s="6"/>
      <c r="K2660" s="6" t="s">
        <v>18</v>
      </c>
      <c r="L2660" s="6" t="s">
        <v>19</v>
      </c>
      <c r="M2660" s="6" t="s">
        <v>20</v>
      </c>
    </row>
    <row r="2661" spans="1:13">
      <c r="A2661" s="30" t="s">
        <v>24</v>
      </c>
      <c r="B2661" s="11" t="s">
        <v>1290</v>
      </c>
      <c r="C2661" s="12" t="s">
        <v>246</v>
      </c>
      <c r="D2661" s="28">
        <v>0.125</v>
      </c>
      <c r="E2661" s="28">
        <v>2.5000000000000001E-2</v>
      </c>
      <c r="F2661" s="28">
        <f t="shared" ref="F2661:F2666" si="582">SUM(D2661*E2661)</f>
        <v>3.1250000000000002E-3</v>
      </c>
      <c r="G2661" s="10">
        <v>50</v>
      </c>
      <c r="H2661" s="15">
        <v>4566</v>
      </c>
      <c r="I2661" s="10">
        <f t="shared" ref="I2661:I2666" si="583">SUM(F2661*G2661)*H2661</f>
        <v>713.4375</v>
      </c>
    </row>
    <row r="2662" spans="1:13">
      <c r="A2662" s="30" t="s">
        <v>24</v>
      </c>
      <c r="B2662" s="11"/>
      <c r="C2662" s="12"/>
      <c r="D2662" s="28"/>
      <c r="E2662" s="28"/>
      <c r="F2662" s="28">
        <f t="shared" si="582"/>
        <v>0</v>
      </c>
      <c r="G2662" s="10"/>
      <c r="H2662" s="15"/>
      <c r="I2662" s="10">
        <f t="shared" si="583"/>
        <v>0</v>
      </c>
    </row>
    <row r="2663" spans="1:13">
      <c r="A2663" s="30" t="s">
        <v>24</v>
      </c>
      <c r="B2663" s="11"/>
      <c r="C2663" s="12"/>
      <c r="D2663" s="28"/>
      <c r="E2663" s="28"/>
      <c r="F2663" s="28">
        <f t="shared" si="582"/>
        <v>0</v>
      </c>
      <c r="G2663" s="10"/>
      <c r="H2663" s="15"/>
      <c r="I2663" s="10">
        <f t="shared" si="583"/>
        <v>0</v>
      </c>
    </row>
    <row r="2664" spans="1:13">
      <c r="A2664" s="31" t="s">
        <v>25</v>
      </c>
      <c r="B2664" s="11"/>
      <c r="C2664" s="12"/>
      <c r="D2664" s="28"/>
      <c r="E2664" s="28"/>
      <c r="F2664" s="28">
        <f t="shared" si="582"/>
        <v>0</v>
      </c>
      <c r="G2664" s="10"/>
      <c r="H2664" s="15"/>
      <c r="I2664" s="10">
        <f t="shared" si="583"/>
        <v>0</v>
      </c>
    </row>
    <row r="2665" spans="1:13">
      <c r="A2665" s="31" t="s">
        <v>25</v>
      </c>
      <c r="B2665" s="11"/>
      <c r="C2665" s="12"/>
      <c r="D2665" s="28"/>
      <c r="E2665" s="28"/>
      <c r="F2665" s="28">
        <f t="shared" si="582"/>
        <v>0</v>
      </c>
      <c r="G2665" s="10"/>
      <c r="H2665" s="15"/>
      <c r="I2665" s="10">
        <f t="shared" si="583"/>
        <v>0</v>
      </c>
    </row>
    <row r="2666" spans="1:13">
      <c r="A2666" s="31" t="s">
        <v>25</v>
      </c>
      <c r="B2666" s="11"/>
      <c r="C2666" s="12"/>
      <c r="D2666" s="28"/>
      <c r="E2666" s="28"/>
      <c r="F2666" s="28">
        <f t="shared" si="582"/>
        <v>0</v>
      </c>
      <c r="G2666" s="10"/>
      <c r="H2666" s="15"/>
      <c r="I2666" s="10">
        <f t="shared" si="583"/>
        <v>0</v>
      </c>
    </row>
    <row r="2667" spans="1:13">
      <c r="A2667" s="31" t="s">
        <v>39</v>
      </c>
      <c r="B2667" s="11"/>
      <c r="C2667" s="12"/>
      <c r="D2667" s="28"/>
      <c r="E2667" s="28"/>
      <c r="F2667" s="28"/>
      <c r="G2667" s="10"/>
      <c r="H2667" s="15"/>
      <c r="I2667" s="10">
        <f t="shared" ref="I2667:I2669" si="584">SUM(G2667*H2667)</f>
        <v>0</v>
      </c>
    </row>
    <row r="2668" spans="1:13">
      <c r="A2668" s="31" t="s">
        <v>39</v>
      </c>
      <c r="B2668" s="11"/>
      <c r="C2668" s="12"/>
      <c r="D2668" s="28"/>
      <c r="E2668" s="28"/>
      <c r="F2668" s="28"/>
      <c r="G2668" s="10"/>
      <c r="H2668" s="15"/>
      <c r="I2668" s="10">
        <f t="shared" si="584"/>
        <v>0</v>
      </c>
    </row>
    <row r="2669" spans="1:13">
      <c r="A2669" s="31" t="s">
        <v>39</v>
      </c>
      <c r="B2669" s="11"/>
      <c r="C2669" s="12"/>
      <c r="D2669" s="28"/>
      <c r="E2669" s="28"/>
      <c r="F2669" s="28"/>
      <c r="G2669" s="10"/>
      <c r="H2669" s="15"/>
      <c r="I2669" s="10">
        <f t="shared" si="584"/>
        <v>0</v>
      </c>
    </row>
    <row r="2670" spans="1:13">
      <c r="A2670" s="32" t="s">
        <v>28</v>
      </c>
      <c r="B2670" s="11"/>
      <c r="C2670" s="12"/>
      <c r="D2670" s="28"/>
      <c r="E2670" s="28"/>
      <c r="F2670" s="28"/>
      <c r="G2670" s="10"/>
      <c r="H2670" s="15"/>
      <c r="I2670" s="10">
        <f t="shared" ref="I2670:I2688" si="585">SUM(G2670*H2670)</f>
        <v>0</v>
      </c>
    </row>
    <row r="2671" spans="1:13">
      <c r="A2671" s="32" t="s">
        <v>28</v>
      </c>
      <c r="B2671" s="11"/>
      <c r="C2671" s="12"/>
      <c r="D2671" s="28"/>
      <c r="E2671" s="28"/>
      <c r="F2671" s="28"/>
      <c r="G2671" s="10"/>
      <c r="H2671" s="15"/>
      <c r="I2671" s="10">
        <f t="shared" si="585"/>
        <v>0</v>
      </c>
    </row>
    <row r="2672" spans="1:13">
      <c r="A2672" s="32" t="s">
        <v>28</v>
      </c>
      <c r="B2672" s="11"/>
      <c r="C2672" s="12"/>
      <c r="D2672" s="28"/>
      <c r="E2672" s="28"/>
      <c r="F2672" s="28"/>
      <c r="G2672" s="10"/>
      <c r="H2672" s="15"/>
      <c r="I2672" s="10">
        <f t="shared" si="585"/>
        <v>0</v>
      </c>
    </row>
    <row r="2673" spans="1:13">
      <c r="A2673" t="s">
        <v>26</v>
      </c>
      <c r="B2673" s="11"/>
      <c r="C2673" s="12"/>
      <c r="D2673" s="28"/>
      <c r="E2673" s="28"/>
      <c r="F2673" s="28"/>
      <c r="G2673" s="33">
        <v>0.1</v>
      </c>
      <c r="H2673" s="15">
        <f>SUM(I2670:I2672)</f>
        <v>0</v>
      </c>
      <c r="I2673" s="10">
        <f t="shared" si="585"/>
        <v>0</v>
      </c>
    </row>
    <row r="2674" spans="1:13">
      <c r="B2674" s="11" t="s">
        <v>27</v>
      </c>
      <c r="C2674" s="12"/>
      <c r="D2674" s="28"/>
      <c r="E2674" s="28"/>
      <c r="F2674" s="28"/>
      <c r="G2674" s="10">
        <f>SUM(G2661)</f>
        <v>50</v>
      </c>
      <c r="H2674" s="15">
        <v>0.95</v>
      </c>
      <c r="I2674" s="10">
        <f t="shared" si="585"/>
        <v>47.5</v>
      </c>
    </row>
    <row r="2675" spans="1:13">
      <c r="B2675" s="11" t="s">
        <v>13</v>
      </c>
      <c r="C2675" s="12" t="s">
        <v>14</v>
      </c>
      <c r="D2675" s="28" t="s">
        <v>29</v>
      </c>
      <c r="E2675" s="28"/>
      <c r="F2675" s="28">
        <f>SUM(G2661:G2663)</f>
        <v>50</v>
      </c>
      <c r="G2675" s="34">
        <f>SUM(F2675)/20</f>
        <v>2.5</v>
      </c>
      <c r="H2675" s="23"/>
      <c r="I2675" s="10">
        <f t="shared" si="585"/>
        <v>0</v>
      </c>
    </row>
    <row r="2676" spans="1:13">
      <c r="B2676" s="11" t="s">
        <v>13</v>
      </c>
      <c r="C2676" s="12" t="s">
        <v>14</v>
      </c>
      <c r="D2676" s="28" t="s">
        <v>30</v>
      </c>
      <c r="E2676" s="28"/>
      <c r="F2676" s="28">
        <f>SUM(G2664:G2666)</f>
        <v>0</v>
      </c>
      <c r="G2676" s="34">
        <f>SUM(F2676)/10</f>
        <v>0</v>
      </c>
      <c r="H2676" s="23"/>
      <c r="I2676" s="10">
        <f t="shared" si="585"/>
        <v>0</v>
      </c>
    </row>
    <row r="2677" spans="1:13">
      <c r="B2677" s="11" t="s">
        <v>13</v>
      </c>
      <c r="C2677" s="12" t="s">
        <v>14</v>
      </c>
      <c r="D2677" s="28" t="s">
        <v>60</v>
      </c>
      <c r="E2677" s="28"/>
      <c r="F2677" s="72"/>
      <c r="G2677" s="34">
        <f>SUM(F2677)*0.25</f>
        <v>0</v>
      </c>
      <c r="H2677" s="23"/>
      <c r="I2677" s="10">
        <f t="shared" si="585"/>
        <v>0</v>
      </c>
    </row>
    <row r="2678" spans="1:13">
      <c r="B2678" s="11" t="s">
        <v>13</v>
      </c>
      <c r="C2678" s="12" t="s">
        <v>14</v>
      </c>
      <c r="D2678" s="28" t="s">
        <v>247</v>
      </c>
      <c r="E2678" s="28"/>
      <c r="F2678" s="28"/>
      <c r="G2678" s="34">
        <f>SUM(G2675)</f>
        <v>2.5</v>
      </c>
      <c r="H2678" s="23"/>
      <c r="I2678" s="10">
        <f t="shared" si="585"/>
        <v>0</v>
      </c>
    </row>
    <row r="2679" spans="1:13">
      <c r="B2679" s="11" t="s">
        <v>13</v>
      </c>
      <c r="C2679" s="12" t="s">
        <v>15</v>
      </c>
      <c r="D2679" s="28"/>
      <c r="E2679" s="28"/>
      <c r="F2679" s="28"/>
      <c r="G2679" s="34"/>
      <c r="H2679" s="23"/>
      <c r="I2679" s="10">
        <f t="shared" si="585"/>
        <v>0</v>
      </c>
    </row>
    <row r="2680" spans="1:13">
      <c r="B2680" s="11" t="s">
        <v>13</v>
      </c>
      <c r="C2680" s="12" t="s">
        <v>15</v>
      </c>
      <c r="D2680" s="28"/>
      <c r="E2680" s="28"/>
      <c r="F2680" s="28"/>
      <c r="G2680" s="34"/>
      <c r="H2680" s="23"/>
      <c r="I2680" s="10">
        <f t="shared" si="585"/>
        <v>0</v>
      </c>
    </row>
    <row r="2681" spans="1:13">
      <c r="B2681" s="11" t="s">
        <v>13</v>
      </c>
      <c r="C2681" s="12" t="s">
        <v>15</v>
      </c>
      <c r="D2681" s="28"/>
      <c r="E2681" s="28"/>
      <c r="F2681" s="28"/>
      <c r="G2681" s="34"/>
      <c r="H2681" s="23"/>
      <c r="I2681" s="10">
        <f t="shared" si="585"/>
        <v>0</v>
      </c>
    </row>
    <row r="2682" spans="1:13">
      <c r="B2682" s="11" t="s">
        <v>13</v>
      </c>
      <c r="C2682" s="12" t="s">
        <v>16</v>
      </c>
      <c r="D2682" s="28"/>
      <c r="E2682" s="28"/>
      <c r="F2682" s="28"/>
      <c r="G2682" s="34">
        <f>SUM(G2661)/10</f>
        <v>5</v>
      </c>
      <c r="H2682" s="23"/>
      <c r="I2682" s="10">
        <f t="shared" si="585"/>
        <v>0</v>
      </c>
    </row>
    <row r="2683" spans="1:13">
      <c r="B2683" s="11" t="s">
        <v>13</v>
      </c>
      <c r="C2683" s="12" t="s">
        <v>16</v>
      </c>
      <c r="D2683" s="28"/>
      <c r="E2683" s="28"/>
      <c r="F2683" s="28"/>
      <c r="G2683" s="34"/>
      <c r="H2683" s="23"/>
      <c r="I2683" s="10">
        <f t="shared" si="585"/>
        <v>0</v>
      </c>
    </row>
    <row r="2684" spans="1:13">
      <c r="B2684" s="11" t="s">
        <v>21</v>
      </c>
      <c r="C2684" s="12" t="s">
        <v>14</v>
      </c>
      <c r="D2684" s="28"/>
      <c r="E2684" s="28"/>
      <c r="F2684" s="28"/>
      <c r="G2684" s="22">
        <f>SUM(G2675:G2678)</f>
        <v>5</v>
      </c>
      <c r="H2684" s="15">
        <v>37.42</v>
      </c>
      <c r="I2684" s="10">
        <f t="shared" si="585"/>
        <v>187.10000000000002</v>
      </c>
      <c r="K2684" s="5">
        <f>SUM(G2684)*I2659</f>
        <v>5</v>
      </c>
    </row>
    <row r="2685" spans="1:13">
      <c r="B2685" s="11" t="s">
        <v>21</v>
      </c>
      <c r="C2685" s="12" t="s">
        <v>15</v>
      </c>
      <c r="D2685" s="28"/>
      <c r="E2685" s="28"/>
      <c r="F2685" s="28"/>
      <c r="G2685" s="22">
        <f>SUM(G2679:G2681)</f>
        <v>0</v>
      </c>
      <c r="H2685" s="15">
        <v>37.42</v>
      </c>
      <c r="I2685" s="10">
        <f t="shared" si="585"/>
        <v>0</v>
      </c>
      <c r="L2685" s="5">
        <f>SUM(G2685)*I2659</f>
        <v>0</v>
      </c>
    </row>
    <row r="2686" spans="1:13">
      <c r="B2686" s="11" t="s">
        <v>21</v>
      </c>
      <c r="C2686" s="12" t="s">
        <v>16</v>
      </c>
      <c r="D2686" s="28"/>
      <c r="E2686" s="28"/>
      <c r="F2686" s="28"/>
      <c r="G2686" s="22">
        <f>SUM(G2682:G2683)</f>
        <v>5</v>
      </c>
      <c r="H2686" s="15">
        <v>37.42</v>
      </c>
      <c r="I2686" s="10">
        <f t="shared" si="585"/>
        <v>187.10000000000002</v>
      </c>
      <c r="M2686" s="5">
        <f>SUM(G2686)*I2659</f>
        <v>5</v>
      </c>
    </row>
    <row r="2687" spans="1:13">
      <c r="B2687" s="11" t="s">
        <v>13</v>
      </c>
      <c r="C2687" s="12" t="s">
        <v>17</v>
      </c>
      <c r="D2687" s="28"/>
      <c r="E2687" s="28"/>
      <c r="F2687" s="28"/>
      <c r="G2687" s="34">
        <v>1</v>
      </c>
      <c r="H2687" s="15">
        <v>37.42</v>
      </c>
      <c r="I2687" s="10">
        <f t="shared" si="585"/>
        <v>37.42</v>
      </c>
      <c r="L2687" s="5">
        <f>SUM(G2687)*I2659</f>
        <v>1</v>
      </c>
    </row>
    <row r="2688" spans="1:13">
      <c r="B2688" s="11" t="s">
        <v>12</v>
      </c>
      <c r="C2688" s="12"/>
      <c r="D2688" s="28"/>
      <c r="E2688" s="28"/>
      <c r="F2688" s="28"/>
      <c r="G2688" s="10"/>
      <c r="H2688" s="15">
        <v>37.42</v>
      </c>
      <c r="I2688" s="10">
        <f t="shared" si="585"/>
        <v>0</v>
      </c>
    </row>
    <row r="2689" spans="1:13">
      <c r="B2689" s="11" t="s">
        <v>11</v>
      </c>
      <c r="C2689" s="12"/>
      <c r="D2689" s="28"/>
      <c r="E2689" s="28"/>
      <c r="F2689" s="28"/>
      <c r="G2689" s="10">
        <v>1</v>
      </c>
      <c r="H2689" s="15">
        <f>SUM(I2661:I2688)*0.01</f>
        <v>11.725575000000001</v>
      </c>
      <c r="I2689" s="10">
        <f>SUM(G2689*H2689)</f>
        <v>11.725575000000001</v>
      </c>
    </row>
    <row r="2690" spans="1:13" s="2" customFormat="1">
      <c r="B2690" s="8" t="s">
        <v>10</v>
      </c>
      <c r="D2690" s="27"/>
      <c r="E2690" s="27"/>
      <c r="F2690" s="27"/>
      <c r="G2690" s="6">
        <f>SUM(G2684:G2687)</f>
        <v>11</v>
      </c>
      <c r="H2690" s="14">
        <f>SUM(I2690)/G2661</f>
        <v>23.685661500000002</v>
      </c>
      <c r="I2690" s="6">
        <f>SUM(I2661:I2689)</f>
        <v>1184.2830750000001</v>
      </c>
      <c r="J2690" s="6">
        <f>SUM(I2690)*I2659</f>
        <v>1184.2830750000001</v>
      </c>
      <c r="K2690" s="6">
        <f>SUM(K2684:K2689)</f>
        <v>5</v>
      </c>
      <c r="L2690" s="6">
        <f t="shared" ref="L2690" si="586">SUM(L2684:L2689)</f>
        <v>1</v>
      </c>
      <c r="M2690" s="6">
        <f t="shared" ref="M2690" si="587">SUM(M2684:M2689)</f>
        <v>5</v>
      </c>
    </row>
    <row r="2691" spans="1:13" ht="15.6">
      <c r="A2691" s="3" t="s">
        <v>9</v>
      </c>
      <c r="B2691" s="70" t="str">
        <f>'JMS SHEDULE OF WORKS'!D87</f>
        <v>SK-04 Skirting for Café</v>
      </c>
      <c r="D2691" s="26" t="str">
        <f>'JMS SHEDULE OF WORKS'!F87</f>
        <v>100mm X 15mm</v>
      </c>
      <c r="F2691" s="71" t="str">
        <f>'JMS SHEDULE OF WORKS'!J87</f>
        <v>ST-02, 03 &amp; 04</v>
      </c>
      <c r="H2691" s="13" t="s">
        <v>22</v>
      </c>
      <c r="I2691" s="24">
        <v>1</v>
      </c>
    </row>
    <row r="2692" spans="1:13" s="2" customFormat="1">
      <c r="A2692" s="69" t="str">
        <f>'JMS SHEDULE OF WORKS'!A87</f>
        <v>6881/83</v>
      </c>
      <c r="B2692" s="8" t="s">
        <v>3</v>
      </c>
      <c r="C2692" s="2" t="s">
        <v>4</v>
      </c>
      <c r="D2692" s="27" t="s">
        <v>5</v>
      </c>
      <c r="E2692" s="27" t="s">
        <v>5</v>
      </c>
      <c r="F2692" s="27" t="s">
        <v>23</v>
      </c>
      <c r="G2692" s="6" t="s">
        <v>6</v>
      </c>
      <c r="H2692" s="14" t="s">
        <v>7</v>
      </c>
      <c r="I2692" s="6" t="s">
        <v>8</v>
      </c>
      <c r="J2692" s="6"/>
      <c r="K2692" s="6" t="s">
        <v>18</v>
      </c>
      <c r="L2692" s="6" t="s">
        <v>19</v>
      </c>
      <c r="M2692" s="6" t="s">
        <v>20</v>
      </c>
    </row>
    <row r="2693" spans="1:13">
      <c r="A2693" s="30" t="s">
        <v>24</v>
      </c>
      <c r="B2693" s="11" t="s">
        <v>1290</v>
      </c>
      <c r="C2693" s="12" t="s">
        <v>246</v>
      </c>
      <c r="D2693" s="28">
        <v>0.125</v>
      </c>
      <c r="E2693" s="28">
        <v>2.5000000000000001E-2</v>
      </c>
      <c r="F2693" s="28">
        <f t="shared" ref="F2693:F2698" si="588">SUM(D2693*E2693)</f>
        <v>3.1250000000000002E-3</v>
      </c>
      <c r="G2693" s="10">
        <v>50</v>
      </c>
      <c r="H2693" s="15">
        <v>4566</v>
      </c>
      <c r="I2693" s="10">
        <f t="shared" ref="I2693:I2698" si="589">SUM(F2693*G2693)*H2693</f>
        <v>713.4375</v>
      </c>
    </row>
    <row r="2694" spans="1:13">
      <c r="A2694" s="30" t="s">
        <v>24</v>
      </c>
      <c r="B2694" s="11"/>
      <c r="C2694" s="12"/>
      <c r="D2694" s="28"/>
      <c r="E2694" s="28"/>
      <c r="F2694" s="28">
        <f t="shared" si="588"/>
        <v>0</v>
      </c>
      <c r="G2694" s="10"/>
      <c r="H2694" s="15"/>
      <c r="I2694" s="10">
        <f t="shared" si="589"/>
        <v>0</v>
      </c>
    </row>
    <row r="2695" spans="1:13">
      <c r="A2695" s="30" t="s">
        <v>24</v>
      </c>
      <c r="B2695" s="11"/>
      <c r="C2695" s="12"/>
      <c r="D2695" s="28"/>
      <c r="E2695" s="28"/>
      <c r="F2695" s="28">
        <f t="shared" si="588"/>
        <v>0</v>
      </c>
      <c r="G2695" s="10"/>
      <c r="H2695" s="15"/>
      <c r="I2695" s="10">
        <f t="shared" si="589"/>
        <v>0</v>
      </c>
    </row>
    <row r="2696" spans="1:13">
      <c r="A2696" s="31" t="s">
        <v>25</v>
      </c>
      <c r="B2696" s="11"/>
      <c r="C2696" s="12"/>
      <c r="D2696" s="28"/>
      <c r="E2696" s="28"/>
      <c r="F2696" s="28">
        <f t="shared" si="588"/>
        <v>0</v>
      </c>
      <c r="G2696" s="10"/>
      <c r="H2696" s="15"/>
      <c r="I2696" s="10">
        <f t="shared" si="589"/>
        <v>0</v>
      </c>
    </row>
    <row r="2697" spans="1:13">
      <c r="A2697" s="31" t="s">
        <v>25</v>
      </c>
      <c r="B2697" s="11"/>
      <c r="C2697" s="12"/>
      <c r="D2697" s="28"/>
      <c r="E2697" s="28"/>
      <c r="F2697" s="28">
        <f t="shared" si="588"/>
        <v>0</v>
      </c>
      <c r="G2697" s="10"/>
      <c r="H2697" s="15"/>
      <c r="I2697" s="10">
        <f t="shared" si="589"/>
        <v>0</v>
      </c>
    </row>
    <row r="2698" spans="1:13">
      <c r="A2698" s="31" t="s">
        <v>25</v>
      </c>
      <c r="B2698" s="11"/>
      <c r="C2698" s="12"/>
      <c r="D2698" s="28"/>
      <c r="E2698" s="28"/>
      <c r="F2698" s="28">
        <f t="shared" si="588"/>
        <v>0</v>
      </c>
      <c r="G2698" s="10"/>
      <c r="H2698" s="15"/>
      <c r="I2698" s="10">
        <f t="shared" si="589"/>
        <v>0</v>
      </c>
    </row>
    <row r="2699" spans="1:13">
      <c r="A2699" s="31" t="s">
        <v>39</v>
      </c>
      <c r="B2699" s="11"/>
      <c r="C2699" s="12"/>
      <c r="D2699" s="28"/>
      <c r="E2699" s="28"/>
      <c r="F2699" s="28"/>
      <c r="G2699" s="10"/>
      <c r="H2699" s="15"/>
      <c r="I2699" s="10">
        <f t="shared" ref="I2699:I2701" si="590">SUM(G2699*H2699)</f>
        <v>0</v>
      </c>
    </row>
    <row r="2700" spans="1:13">
      <c r="A2700" s="31" t="s">
        <v>39</v>
      </c>
      <c r="B2700" s="11"/>
      <c r="C2700" s="12"/>
      <c r="D2700" s="28"/>
      <c r="E2700" s="28"/>
      <c r="F2700" s="28"/>
      <c r="G2700" s="10"/>
      <c r="H2700" s="15"/>
      <c r="I2700" s="10">
        <f t="shared" si="590"/>
        <v>0</v>
      </c>
    </row>
    <row r="2701" spans="1:13">
      <c r="A2701" s="31" t="s">
        <v>39</v>
      </c>
      <c r="B2701" s="11"/>
      <c r="C2701" s="12"/>
      <c r="D2701" s="28"/>
      <c r="E2701" s="28"/>
      <c r="F2701" s="28"/>
      <c r="G2701" s="10"/>
      <c r="H2701" s="15"/>
      <c r="I2701" s="10">
        <f t="shared" si="590"/>
        <v>0</v>
      </c>
    </row>
    <row r="2702" spans="1:13">
      <c r="A2702" s="32" t="s">
        <v>28</v>
      </c>
      <c r="B2702" s="11"/>
      <c r="C2702" s="12"/>
      <c r="D2702" s="28"/>
      <c r="E2702" s="28"/>
      <c r="F2702" s="28"/>
      <c r="G2702" s="10"/>
      <c r="H2702" s="15"/>
      <c r="I2702" s="10">
        <f t="shared" ref="I2702:I2720" si="591">SUM(G2702*H2702)</f>
        <v>0</v>
      </c>
    </row>
    <row r="2703" spans="1:13">
      <c r="A2703" s="32" t="s">
        <v>28</v>
      </c>
      <c r="B2703" s="11"/>
      <c r="C2703" s="12"/>
      <c r="D2703" s="28"/>
      <c r="E2703" s="28"/>
      <c r="F2703" s="28"/>
      <c r="G2703" s="10"/>
      <c r="H2703" s="15"/>
      <c r="I2703" s="10">
        <f t="shared" si="591"/>
        <v>0</v>
      </c>
    </row>
    <row r="2704" spans="1:13">
      <c r="A2704" s="32" t="s">
        <v>28</v>
      </c>
      <c r="B2704" s="11"/>
      <c r="C2704" s="12"/>
      <c r="D2704" s="28"/>
      <c r="E2704" s="28"/>
      <c r="F2704" s="28"/>
      <c r="G2704" s="10"/>
      <c r="H2704" s="15"/>
      <c r="I2704" s="10">
        <f t="shared" si="591"/>
        <v>0</v>
      </c>
    </row>
    <row r="2705" spans="1:13">
      <c r="A2705" t="s">
        <v>26</v>
      </c>
      <c r="B2705" s="11"/>
      <c r="C2705" s="12"/>
      <c r="D2705" s="28"/>
      <c r="E2705" s="28"/>
      <c r="F2705" s="28"/>
      <c r="G2705" s="33">
        <v>0.1</v>
      </c>
      <c r="H2705" s="15">
        <f>SUM(I2702:I2704)</f>
        <v>0</v>
      </c>
      <c r="I2705" s="10">
        <f t="shared" si="591"/>
        <v>0</v>
      </c>
    </row>
    <row r="2706" spans="1:13">
      <c r="B2706" s="11" t="s">
        <v>27</v>
      </c>
      <c r="C2706" s="12"/>
      <c r="D2706" s="28"/>
      <c r="E2706" s="28"/>
      <c r="F2706" s="28"/>
      <c r="G2706" s="10">
        <f>SUM(G2693)</f>
        <v>50</v>
      </c>
      <c r="H2706" s="15">
        <v>0.95</v>
      </c>
      <c r="I2706" s="10">
        <f t="shared" si="591"/>
        <v>47.5</v>
      </c>
    </row>
    <row r="2707" spans="1:13">
      <c r="B2707" s="11" t="s">
        <v>13</v>
      </c>
      <c r="C2707" s="12" t="s">
        <v>14</v>
      </c>
      <c r="D2707" s="28" t="s">
        <v>29</v>
      </c>
      <c r="E2707" s="28"/>
      <c r="F2707" s="28">
        <f>SUM(G2693:G2695)</f>
        <v>50</v>
      </c>
      <c r="G2707" s="34">
        <f>SUM(F2707)/20</f>
        <v>2.5</v>
      </c>
      <c r="H2707" s="23"/>
      <c r="I2707" s="10">
        <f t="shared" si="591"/>
        <v>0</v>
      </c>
    </row>
    <row r="2708" spans="1:13">
      <c r="B2708" s="11" t="s">
        <v>13</v>
      </c>
      <c r="C2708" s="12" t="s">
        <v>14</v>
      </c>
      <c r="D2708" s="28" t="s">
        <v>30</v>
      </c>
      <c r="E2708" s="28"/>
      <c r="F2708" s="28">
        <f>SUM(G2696:G2698)</f>
        <v>0</v>
      </c>
      <c r="G2708" s="34">
        <f>SUM(F2708)/10</f>
        <v>0</v>
      </c>
      <c r="H2708" s="23"/>
      <c r="I2708" s="10">
        <f t="shared" si="591"/>
        <v>0</v>
      </c>
    </row>
    <row r="2709" spans="1:13">
      <c r="B2709" s="11" t="s">
        <v>13</v>
      </c>
      <c r="C2709" s="12" t="s">
        <v>14</v>
      </c>
      <c r="D2709" s="28" t="s">
        <v>60</v>
      </c>
      <c r="E2709" s="28"/>
      <c r="F2709" s="72"/>
      <c r="G2709" s="34">
        <f>SUM(F2709)*0.25</f>
        <v>0</v>
      </c>
      <c r="H2709" s="23"/>
      <c r="I2709" s="10">
        <f t="shared" si="591"/>
        <v>0</v>
      </c>
    </row>
    <row r="2710" spans="1:13">
      <c r="B2710" s="11" t="s">
        <v>13</v>
      </c>
      <c r="C2710" s="12" t="s">
        <v>14</v>
      </c>
      <c r="D2710" s="28" t="s">
        <v>247</v>
      </c>
      <c r="E2710" s="28"/>
      <c r="F2710" s="28"/>
      <c r="G2710" s="34">
        <f>SUM(G2707)</f>
        <v>2.5</v>
      </c>
      <c r="H2710" s="23"/>
      <c r="I2710" s="10">
        <f t="shared" si="591"/>
        <v>0</v>
      </c>
    </row>
    <row r="2711" spans="1:13">
      <c r="B2711" s="11" t="s">
        <v>13</v>
      </c>
      <c r="C2711" s="12" t="s">
        <v>15</v>
      </c>
      <c r="D2711" s="28"/>
      <c r="E2711" s="28"/>
      <c r="F2711" s="28"/>
      <c r="G2711" s="34"/>
      <c r="H2711" s="23"/>
      <c r="I2711" s="10">
        <f t="shared" si="591"/>
        <v>0</v>
      </c>
    </row>
    <row r="2712" spans="1:13">
      <c r="B2712" s="11" t="s">
        <v>13</v>
      </c>
      <c r="C2712" s="12" t="s">
        <v>15</v>
      </c>
      <c r="D2712" s="28"/>
      <c r="E2712" s="28"/>
      <c r="F2712" s="28"/>
      <c r="G2712" s="34"/>
      <c r="H2712" s="23"/>
      <c r="I2712" s="10">
        <f t="shared" si="591"/>
        <v>0</v>
      </c>
    </row>
    <row r="2713" spans="1:13">
      <c r="B2713" s="11" t="s">
        <v>13</v>
      </c>
      <c r="C2713" s="12" t="s">
        <v>15</v>
      </c>
      <c r="D2713" s="28"/>
      <c r="E2713" s="28"/>
      <c r="F2713" s="28"/>
      <c r="G2713" s="34"/>
      <c r="H2713" s="23"/>
      <c r="I2713" s="10">
        <f t="shared" si="591"/>
        <v>0</v>
      </c>
    </row>
    <row r="2714" spans="1:13">
      <c r="B2714" s="11" t="s">
        <v>13</v>
      </c>
      <c r="C2714" s="12" t="s">
        <v>16</v>
      </c>
      <c r="D2714" s="28"/>
      <c r="E2714" s="28"/>
      <c r="F2714" s="28"/>
      <c r="G2714" s="34">
        <f>SUM(G2693)/10</f>
        <v>5</v>
      </c>
      <c r="H2714" s="23"/>
      <c r="I2714" s="10">
        <f t="shared" si="591"/>
        <v>0</v>
      </c>
    </row>
    <row r="2715" spans="1:13">
      <c r="B2715" s="11" t="s">
        <v>13</v>
      </c>
      <c r="C2715" s="12" t="s">
        <v>16</v>
      </c>
      <c r="D2715" s="28"/>
      <c r="E2715" s="28"/>
      <c r="F2715" s="28"/>
      <c r="G2715" s="34"/>
      <c r="H2715" s="23"/>
      <c r="I2715" s="10">
        <f t="shared" si="591"/>
        <v>0</v>
      </c>
    </row>
    <row r="2716" spans="1:13">
      <c r="B2716" s="11" t="s">
        <v>21</v>
      </c>
      <c r="C2716" s="12" t="s">
        <v>14</v>
      </c>
      <c r="D2716" s="28"/>
      <c r="E2716" s="28"/>
      <c r="F2716" s="28"/>
      <c r="G2716" s="22">
        <f>SUM(G2707:G2710)</f>
        <v>5</v>
      </c>
      <c r="H2716" s="15">
        <v>37.42</v>
      </c>
      <c r="I2716" s="10">
        <f t="shared" si="591"/>
        <v>187.10000000000002</v>
      </c>
      <c r="K2716" s="5">
        <f>SUM(G2716)*I2691</f>
        <v>5</v>
      </c>
    </row>
    <row r="2717" spans="1:13">
      <c r="B2717" s="11" t="s">
        <v>21</v>
      </c>
      <c r="C2717" s="12" t="s">
        <v>15</v>
      </c>
      <c r="D2717" s="28"/>
      <c r="E2717" s="28"/>
      <c r="F2717" s="28"/>
      <c r="G2717" s="22">
        <f>SUM(G2711:G2713)</f>
        <v>0</v>
      </c>
      <c r="H2717" s="15">
        <v>37.42</v>
      </c>
      <c r="I2717" s="10">
        <f t="shared" si="591"/>
        <v>0</v>
      </c>
      <c r="L2717" s="5">
        <f>SUM(G2717)*I2691</f>
        <v>0</v>
      </c>
    </row>
    <row r="2718" spans="1:13">
      <c r="B2718" s="11" t="s">
        <v>21</v>
      </c>
      <c r="C2718" s="12" t="s">
        <v>16</v>
      </c>
      <c r="D2718" s="28"/>
      <c r="E2718" s="28"/>
      <c r="F2718" s="28"/>
      <c r="G2718" s="22">
        <f>SUM(G2714:G2715)</f>
        <v>5</v>
      </c>
      <c r="H2718" s="15">
        <v>37.42</v>
      </c>
      <c r="I2718" s="10">
        <f t="shared" si="591"/>
        <v>187.10000000000002</v>
      </c>
      <c r="M2718" s="5">
        <f>SUM(G2718)*I2691</f>
        <v>5</v>
      </c>
    </row>
    <row r="2719" spans="1:13">
      <c r="B2719" s="11" t="s">
        <v>13</v>
      </c>
      <c r="C2719" s="12" t="s">
        <v>17</v>
      </c>
      <c r="D2719" s="28"/>
      <c r="E2719" s="28"/>
      <c r="F2719" s="28"/>
      <c r="G2719" s="34">
        <v>1</v>
      </c>
      <c r="H2719" s="15">
        <v>37.42</v>
      </c>
      <c r="I2719" s="10">
        <f t="shared" si="591"/>
        <v>37.42</v>
      </c>
      <c r="L2719" s="5">
        <f>SUM(G2719)*I2691</f>
        <v>1</v>
      </c>
    </row>
    <row r="2720" spans="1:13">
      <c r="B2720" s="11" t="s">
        <v>12</v>
      </c>
      <c r="C2720" s="12"/>
      <c r="D2720" s="28"/>
      <c r="E2720" s="28"/>
      <c r="F2720" s="28"/>
      <c r="G2720" s="10"/>
      <c r="H2720" s="15">
        <v>37.42</v>
      </c>
      <c r="I2720" s="10">
        <f t="shared" si="591"/>
        <v>0</v>
      </c>
    </row>
    <row r="2721" spans="1:13">
      <c r="B2721" s="11" t="s">
        <v>11</v>
      </c>
      <c r="C2721" s="12"/>
      <c r="D2721" s="28"/>
      <c r="E2721" s="28"/>
      <c r="F2721" s="28"/>
      <c r="G2721" s="10">
        <v>1</v>
      </c>
      <c r="H2721" s="15">
        <f>SUM(I2693:I2720)*0.01</f>
        <v>11.725575000000001</v>
      </c>
      <c r="I2721" s="10">
        <f>SUM(G2721*H2721)</f>
        <v>11.725575000000001</v>
      </c>
    </row>
    <row r="2722" spans="1:13" s="2" customFormat="1">
      <c r="B2722" s="8" t="s">
        <v>10</v>
      </c>
      <c r="D2722" s="27"/>
      <c r="E2722" s="27"/>
      <c r="F2722" s="27"/>
      <c r="G2722" s="6">
        <f>SUM(G2716:G2719)</f>
        <v>11</v>
      </c>
      <c r="H2722" s="14">
        <f>SUM(I2722)/G2693</f>
        <v>23.685661500000002</v>
      </c>
      <c r="I2722" s="6">
        <f>SUM(I2693:I2721)</f>
        <v>1184.2830750000001</v>
      </c>
      <c r="J2722" s="6">
        <f>SUM(I2722)*I2691</f>
        <v>1184.2830750000001</v>
      </c>
      <c r="K2722" s="6">
        <f>SUM(K2716:K2721)</f>
        <v>5</v>
      </c>
      <c r="L2722" s="6">
        <f t="shared" ref="L2722:M2722" si="592">SUM(L2716:L2721)</f>
        <v>1</v>
      </c>
      <c r="M2722" s="6">
        <f t="shared" si="592"/>
        <v>5</v>
      </c>
    </row>
    <row r="2723" spans="1:13" ht="15.6">
      <c r="A2723" s="3" t="s">
        <v>9</v>
      </c>
      <c r="B2723" s="70" t="str">
        <f>'JMS SHEDULE OF WORKS'!D88</f>
        <v>Towel storage kick boards</v>
      </c>
      <c r="D2723" s="26">
        <f>'JMS SHEDULE OF WORKS'!F88</f>
        <v>0</v>
      </c>
      <c r="F2723" s="71">
        <f>'JMS SHEDULE OF WORKS'!J88</f>
        <v>0</v>
      </c>
      <c r="H2723" s="13" t="s">
        <v>22</v>
      </c>
      <c r="I2723" s="24">
        <f>'JMS SHEDULE OF WORKS'!G88</f>
        <v>0</v>
      </c>
    </row>
    <row r="2724" spans="1:13" s="2" customFormat="1">
      <c r="A2724" s="69" t="str">
        <f>'JMS SHEDULE OF WORKS'!A88</f>
        <v>6881/84</v>
      </c>
      <c r="B2724" s="8" t="s">
        <v>3</v>
      </c>
      <c r="C2724" s="2" t="s">
        <v>4</v>
      </c>
      <c r="D2724" s="27" t="s">
        <v>5</v>
      </c>
      <c r="E2724" s="27" t="s">
        <v>5</v>
      </c>
      <c r="F2724" s="27" t="s">
        <v>23</v>
      </c>
      <c r="G2724" s="6" t="s">
        <v>6</v>
      </c>
      <c r="H2724" s="14" t="s">
        <v>7</v>
      </c>
      <c r="I2724" s="6" t="s">
        <v>8</v>
      </c>
      <c r="J2724" s="6"/>
      <c r="K2724" s="6" t="s">
        <v>18</v>
      </c>
      <c r="L2724" s="6" t="s">
        <v>19</v>
      </c>
      <c r="M2724" s="6" t="s">
        <v>20</v>
      </c>
    </row>
    <row r="2725" spans="1:13">
      <c r="A2725" s="30" t="s">
        <v>24</v>
      </c>
      <c r="B2725" s="11"/>
      <c r="C2725" s="12"/>
      <c r="D2725" s="28"/>
      <c r="E2725" s="28"/>
      <c r="F2725" s="28">
        <f t="shared" ref="F2725:F2730" si="593">SUM(D2725*E2725)</f>
        <v>0</v>
      </c>
      <c r="G2725" s="10"/>
      <c r="H2725" s="15"/>
      <c r="I2725" s="10">
        <f t="shared" ref="I2725:I2730" si="594">SUM(F2725*G2725)*H2725</f>
        <v>0</v>
      </c>
    </row>
    <row r="2726" spans="1:13">
      <c r="A2726" s="30" t="s">
        <v>24</v>
      </c>
      <c r="B2726" s="11"/>
      <c r="C2726" s="12"/>
      <c r="D2726" s="28"/>
      <c r="E2726" s="28"/>
      <c r="F2726" s="28">
        <f t="shared" si="593"/>
        <v>0</v>
      </c>
      <c r="G2726" s="10"/>
      <c r="H2726" s="15"/>
      <c r="I2726" s="10">
        <f t="shared" si="594"/>
        <v>0</v>
      </c>
    </row>
    <row r="2727" spans="1:13">
      <c r="A2727" s="30" t="s">
        <v>24</v>
      </c>
      <c r="B2727" s="11"/>
      <c r="C2727" s="12"/>
      <c r="D2727" s="28"/>
      <c r="E2727" s="28"/>
      <c r="F2727" s="28">
        <f t="shared" si="593"/>
        <v>0</v>
      </c>
      <c r="G2727" s="10"/>
      <c r="H2727" s="15"/>
      <c r="I2727" s="10">
        <f t="shared" si="594"/>
        <v>0</v>
      </c>
    </row>
    <row r="2728" spans="1:13">
      <c r="A2728" s="31" t="s">
        <v>25</v>
      </c>
      <c r="B2728" s="11"/>
      <c r="C2728" s="12"/>
      <c r="D2728" s="28"/>
      <c r="E2728" s="28"/>
      <c r="F2728" s="28">
        <f t="shared" si="593"/>
        <v>0</v>
      </c>
      <c r="G2728" s="10"/>
      <c r="H2728" s="15"/>
      <c r="I2728" s="10">
        <f t="shared" si="594"/>
        <v>0</v>
      </c>
    </row>
    <row r="2729" spans="1:13">
      <c r="A2729" s="31" t="s">
        <v>25</v>
      </c>
      <c r="B2729" s="11"/>
      <c r="C2729" s="12"/>
      <c r="D2729" s="28"/>
      <c r="E2729" s="28"/>
      <c r="F2729" s="28">
        <f t="shared" si="593"/>
        <v>0</v>
      </c>
      <c r="G2729" s="10"/>
      <c r="H2729" s="15"/>
      <c r="I2729" s="10">
        <f t="shared" si="594"/>
        <v>0</v>
      </c>
    </row>
    <row r="2730" spans="1:13">
      <c r="A2730" s="31" t="s">
        <v>25</v>
      </c>
      <c r="B2730" s="11"/>
      <c r="C2730" s="12"/>
      <c r="D2730" s="28"/>
      <c r="E2730" s="28"/>
      <c r="F2730" s="28">
        <f t="shared" si="593"/>
        <v>0</v>
      </c>
      <c r="G2730" s="10"/>
      <c r="H2730" s="15"/>
      <c r="I2730" s="10">
        <f t="shared" si="594"/>
        <v>0</v>
      </c>
    </row>
    <row r="2731" spans="1:13">
      <c r="A2731" s="31" t="s">
        <v>39</v>
      </c>
      <c r="B2731" s="11"/>
      <c r="C2731" s="12"/>
      <c r="D2731" s="28"/>
      <c r="E2731" s="28"/>
      <c r="F2731" s="28"/>
      <c r="G2731" s="10"/>
      <c r="H2731" s="15"/>
      <c r="I2731" s="10">
        <f t="shared" ref="I2731:I2733" si="595">SUM(G2731*H2731)</f>
        <v>0</v>
      </c>
    </row>
    <row r="2732" spans="1:13">
      <c r="A2732" s="31" t="s">
        <v>39</v>
      </c>
      <c r="B2732" s="11"/>
      <c r="C2732" s="12"/>
      <c r="D2732" s="28"/>
      <c r="E2732" s="28"/>
      <c r="F2732" s="28"/>
      <c r="G2732" s="10"/>
      <c r="H2732" s="15"/>
      <c r="I2732" s="10">
        <f t="shared" si="595"/>
        <v>0</v>
      </c>
    </row>
    <row r="2733" spans="1:13">
      <c r="A2733" s="31" t="s">
        <v>39</v>
      </c>
      <c r="B2733" s="11"/>
      <c r="C2733" s="12"/>
      <c r="D2733" s="28"/>
      <c r="E2733" s="28"/>
      <c r="F2733" s="28"/>
      <c r="G2733" s="10"/>
      <c r="H2733" s="15"/>
      <c r="I2733" s="10">
        <f t="shared" si="595"/>
        <v>0</v>
      </c>
    </row>
    <row r="2734" spans="1:13">
      <c r="A2734" s="32" t="s">
        <v>28</v>
      </c>
      <c r="B2734" s="11"/>
      <c r="C2734" s="12"/>
      <c r="D2734" s="28"/>
      <c r="E2734" s="28"/>
      <c r="F2734" s="28"/>
      <c r="G2734" s="10"/>
      <c r="H2734" s="15"/>
      <c r="I2734" s="10">
        <f t="shared" ref="I2734:I2752" si="596">SUM(G2734*H2734)</f>
        <v>0</v>
      </c>
    </row>
    <row r="2735" spans="1:13">
      <c r="A2735" s="32" t="s">
        <v>28</v>
      </c>
      <c r="B2735" s="11"/>
      <c r="C2735" s="12"/>
      <c r="D2735" s="28"/>
      <c r="E2735" s="28"/>
      <c r="F2735" s="28"/>
      <c r="G2735" s="10"/>
      <c r="H2735" s="15"/>
      <c r="I2735" s="10">
        <f t="shared" si="596"/>
        <v>0</v>
      </c>
    </row>
    <row r="2736" spans="1:13">
      <c r="A2736" s="32" t="s">
        <v>28</v>
      </c>
      <c r="B2736" s="11"/>
      <c r="C2736" s="12"/>
      <c r="D2736" s="28"/>
      <c r="E2736" s="28"/>
      <c r="F2736" s="28"/>
      <c r="G2736" s="10"/>
      <c r="H2736" s="15"/>
      <c r="I2736" s="10">
        <f t="shared" si="596"/>
        <v>0</v>
      </c>
    </row>
    <row r="2737" spans="1:13">
      <c r="A2737" t="s">
        <v>26</v>
      </c>
      <c r="B2737" s="11"/>
      <c r="C2737" s="12"/>
      <c r="D2737" s="28"/>
      <c r="E2737" s="28"/>
      <c r="F2737" s="28"/>
      <c r="G2737" s="33">
        <v>0.1</v>
      </c>
      <c r="H2737" s="15">
        <f>SUM(I2734:I2736)</f>
        <v>0</v>
      </c>
      <c r="I2737" s="10">
        <f t="shared" si="596"/>
        <v>0</v>
      </c>
    </row>
    <row r="2738" spans="1:13">
      <c r="B2738" s="11" t="s">
        <v>27</v>
      </c>
      <c r="C2738" s="12"/>
      <c r="D2738" s="28"/>
      <c r="E2738" s="28"/>
      <c r="F2738" s="28"/>
      <c r="G2738" s="10"/>
      <c r="H2738" s="15"/>
      <c r="I2738" s="10">
        <f t="shared" si="596"/>
        <v>0</v>
      </c>
    </row>
    <row r="2739" spans="1:13">
      <c r="B2739" s="11" t="s">
        <v>13</v>
      </c>
      <c r="C2739" s="12" t="s">
        <v>14</v>
      </c>
      <c r="D2739" s="28" t="s">
        <v>29</v>
      </c>
      <c r="E2739" s="28"/>
      <c r="F2739" s="28">
        <f>SUM(G2725:G2727)</f>
        <v>0</v>
      </c>
      <c r="G2739" s="34">
        <f>SUM(F2739)/20</f>
        <v>0</v>
      </c>
      <c r="H2739" s="23"/>
      <c r="I2739" s="10">
        <f t="shared" si="596"/>
        <v>0</v>
      </c>
    </row>
    <row r="2740" spans="1:13">
      <c r="B2740" s="11" t="s">
        <v>13</v>
      </c>
      <c r="C2740" s="12" t="s">
        <v>14</v>
      </c>
      <c r="D2740" s="28" t="s">
        <v>30</v>
      </c>
      <c r="E2740" s="28"/>
      <c r="F2740" s="28">
        <f>SUM(G2728:G2730)</f>
        <v>0</v>
      </c>
      <c r="G2740" s="34">
        <f>SUM(F2740)/10</f>
        <v>0</v>
      </c>
      <c r="H2740" s="23"/>
      <c r="I2740" s="10">
        <f t="shared" si="596"/>
        <v>0</v>
      </c>
    </row>
    <row r="2741" spans="1:13">
      <c r="B2741" s="11" t="s">
        <v>13</v>
      </c>
      <c r="C2741" s="12" t="s">
        <v>14</v>
      </c>
      <c r="D2741" s="28" t="s">
        <v>60</v>
      </c>
      <c r="E2741" s="28"/>
      <c r="F2741" s="72"/>
      <c r="G2741" s="34">
        <f>SUM(F2741)*0.25</f>
        <v>0</v>
      </c>
      <c r="H2741" s="23"/>
      <c r="I2741" s="10">
        <f t="shared" si="596"/>
        <v>0</v>
      </c>
    </row>
    <row r="2742" spans="1:13">
      <c r="B2742" s="11" t="s">
        <v>13</v>
      </c>
      <c r="C2742" s="12" t="s">
        <v>14</v>
      </c>
      <c r="D2742" s="28"/>
      <c r="E2742" s="28"/>
      <c r="F2742" s="28"/>
      <c r="G2742" s="34"/>
      <c r="H2742" s="23"/>
      <c r="I2742" s="10">
        <f t="shared" si="596"/>
        <v>0</v>
      </c>
    </row>
    <row r="2743" spans="1:13">
      <c r="B2743" s="11" t="s">
        <v>13</v>
      </c>
      <c r="C2743" s="12" t="s">
        <v>15</v>
      </c>
      <c r="D2743" s="28"/>
      <c r="E2743" s="28"/>
      <c r="F2743" s="28"/>
      <c r="G2743" s="34"/>
      <c r="H2743" s="23"/>
      <c r="I2743" s="10">
        <f t="shared" si="596"/>
        <v>0</v>
      </c>
    </row>
    <row r="2744" spans="1:13">
      <c r="B2744" s="11" t="s">
        <v>13</v>
      </c>
      <c r="C2744" s="12" t="s">
        <v>15</v>
      </c>
      <c r="D2744" s="28"/>
      <c r="E2744" s="28"/>
      <c r="F2744" s="28"/>
      <c r="G2744" s="34"/>
      <c r="H2744" s="23"/>
      <c r="I2744" s="10">
        <f t="shared" si="596"/>
        <v>0</v>
      </c>
    </row>
    <row r="2745" spans="1:13">
      <c r="B2745" s="11" t="s">
        <v>13</v>
      </c>
      <c r="C2745" s="12" t="s">
        <v>15</v>
      </c>
      <c r="D2745" s="28"/>
      <c r="E2745" s="28"/>
      <c r="F2745" s="28"/>
      <c r="G2745" s="34"/>
      <c r="H2745" s="23"/>
      <c r="I2745" s="10">
        <f t="shared" si="596"/>
        <v>0</v>
      </c>
    </row>
    <row r="2746" spans="1:13">
      <c r="B2746" s="11" t="s">
        <v>13</v>
      </c>
      <c r="C2746" s="12" t="s">
        <v>16</v>
      </c>
      <c r="D2746" s="28"/>
      <c r="E2746" s="28"/>
      <c r="F2746" s="28"/>
      <c r="G2746" s="34"/>
      <c r="H2746" s="23"/>
      <c r="I2746" s="10">
        <f t="shared" si="596"/>
        <v>0</v>
      </c>
    </row>
    <row r="2747" spans="1:13">
      <c r="B2747" s="11" t="s">
        <v>13</v>
      </c>
      <c r="C2747" s="12" t="s">
        <v>16</v>
      </c>
      <c r="D2747" s="28"/>
      <c r="E2747" s="28"/>
      <c r="F2747" s="28"/>
      <c r="G2747" s="34"/>
      <c r="H2747" s="23"/>
      <c r="I2747" s="10">
        <f t="shared" si="596"/>
        <v>0</v>
      </c>
    </row>
    <row r="2748" spans="1:13">
      <c r="B2748" s="11" t="s">
        <v>21</v>
      </c>
      <c r="C2748" s="12" t="s">
        <v>14</v>
      </c>
      <c r="D2748" s="28"/>
      <c r="E2748" s="28"/>
      <c r="F2748" s="28"/>
      <c r="G2748" s="22">
        <f>SUM(G2739:G2742)</f>
        <v>0</v>
      </c>
      <c r="H2748" s="15">
        <v>37.42</v>
      </c>
      <c r="I2748" s="10">
        <f t="shared" si="596"/>
        <v>0</v>
      </c>
      <c r="K2748" s="5">
        <f>SUM(G2748)*I2723</f>
        <v>0</v>
      </c>
    </row>
    <row r="2749" spans="1:13">
      <c r="B2749" s="11" t="s">
        <v>21</v>
      </c>
      <c r="C2749" s="12" t="s">
        <v>15</v>
      </c>
      <c r="D2749" s="28"/>
      <c r="E2749" s="28"/>
      <c r="F2749" s="28"/>
      <c r="G2749" s="22">
        <f>SUM(G2743:G2745)</f>
        <v>0</v>
      </c>
      <c r="H2749" s="15">
        <v>37.42</v>
      </c>
      <c r="I2749" s="10">
        <f t="shared" si="596"/>
        <v>0</v>
      </c>
      <c r="L2749" s="5">
        <f>SUM(G2749)*I2723</f>
        <v>0</v>
      </c>
    </row>
    <row r="2750" spans="1:13">
      <c r="B2750" s="11" t="s">
        <v>21</v>
      </c>
      <c r="C2750" s="12" t="s">
        <v>16</v>
      </c>
      <c r="D2750" s="28"/>
      <c r="E2750" s="28"/>
      <c r="F2750" s="28"/>
      <c r="G2750" s="22">
        <f>SUM(G2746:G2747)</f>
        <v>0</v>
      </c>
      <c r="H2750" s="15">
        <v>37.42</v>
      </c>
      <c r="I2750" s="10">
        <f t="shared" si="596"/>
        <v>0</v>
      </c>
      <c r="M2750" s="5">
        <f>SUM(G2750)*I2723</f>
        <v>0</v>
      </c>
    </row>
    <row r="2751" spans="1:13">
      <c r="B2751" s="11" t="s">
        <v>13</v>
      </c>
      <c r="C2751" s="12" t="s">
        <v>17</v>
      </c>
      <c r="D2751" s="28"/>
      <c r="E2751" s="28"/>
      <c r="F2751" s="28"/>
      <c r="G2751" s="34"/>
      <c r="H2751" s="15">
        <v>37.42</v>
      </c>
      <c r="I2751" s="10">
        <f t="shared" si="596"/>
        <v>0</v>
      </c>
      <c r="L2751" s="5">
        <f>SUM(G2751)*I2723</f>
        <v>0</v>
      </c>
    </row>
    <row r="2752" spans="1:13">
      <c r="B2752" s="11" t="s">
        <v>12</v>
      </c>
      <c r="C2752" s="12"/>
      <c r="D2752" s="28"/>
      <c r="E2752" s="28"/>
      <c r="F2752" s="28"/>
      <c r="G2752" s="10"/>
      <c r="H2752" s="15">
        <v>37.42</v>
      </c>
      <c r="I2752" s="10">
        <f t="shared" si="596"/>
        <v>0</v>
      </c>
    </row>
    <row r="2753" spans="1:13">
      <c r="B2753" s="11" t="s">
        <v>11</v>
      </c>
      <c r="C2753" s="12"/>
      <c r="D2753" s="28"/>
      <c r="E2753" s="28"/>
      <c r="F2753" s="28"/>
      <c r="G2753" s="10">
        <v>1</v>
      </c>
      <c r="H2753" s="15">
        <f>SUM(I2725:I2752)*0.01</f>
        <v>0</v>
      </c>
      <c r="I2753" s="10">
        <f>SUM(G2753*H2753)</f>
        <v>0</v>
      </c>
    </row>
    <row r="2754" spans="1:13" s="2" customFormat="1">
      <c r="B2754" s="8" t="s">
        <v>10</v>
      </c>
      <c r="D2754" s="27"/>
      <c r="E2754" s="27"/>
      <c r="F2754" s="27"/>
      <c r="G2754" s="6">
        <f>SUM(G2748:G2751)</f>
        <v>0</v>
      </c>
      <c r="H2754" s="14"/>
      <c r="I2754" s="6">
        <f>SUM(I2725:I2753)</f>
        <v>0</v>
      </c>
      <c r="J2754" s="6">
        <f>SUM(I2754)*I2723</f>
        <v>0</v>
      </c>
      <c r="K2754" s="6">
        <f>SUM(K2748:K2753)</f>
        <v>0</v>
      </c>
      <c r="L2754" s="6">
        <f t="shared" ref="L2754" si="597">SUM(L2748:L2753)</f>
        <v>0</v>
      </c>
      <c r="M2754" s="6">
        <f t="shared" ref="M2754" si="598">SUM(M2748:M2753)</f>
        <v>0</v>
      </c>
    </row>
    <row r="2755" spans="1:13" ht="15.6">
      <c r="A2755" s="3" t="s">
        <v>9</v>
      </c>
      <c r="B2755" s="70" t="str">
        <f>'JMS SHEDULE OF WORKS'!D89</f>
        <v>SK-01 Skirting</v>
      </c>
      <c r="D2755" s="26">
        <f>'JMS SHEDULE OF WORKS'!F89</f>
        <v>0</v>
      </c>
      <c r="F2755" s="71" t="str">
        <f>'JMS SHEDULE OF WORKS'!J89</f>
        <v>WF-00</v>
      </c>
      <c r="H2755" s="13" t="s">
        <v>22</v>
      </c>
      <c r="I2755" s="24">
        <v>1</v>
      </c>
    </row>
    <row r="2756" spans="1:13" s="2" customFormat="1">
      <c r="A2756" s="69" t="str">
        <f>'JMS SHEDULE OF WORKS'!A89</f>
        <v>6881/85</v>
      </c>
      <c r="B2756" s="8" t="s">
        <v>3</v>
      </c>
      <c r="C2756" s="2" t="s">
        <v>4</v>
      </c>
      <c r="D2756" s="27" t="s">
        <v>5</v>
      </c>
      <c r="E2756" s="27" t="s">
        <v>5</v>
      </c>
      <c r="F2756" s="27" t="s">
        <v>23</v>
      </c>
      <c r="G2756" s="6" t="s">
        <v>6</v>
      </c>
      <c r="H2756" s="14" t="s">
        <v>7</v>
      </c>
      <c r="I2756" s="6" t="s">
        <v>8</v>
      </c>
      <c r="J2756" s="6"/>
      <c r="K2756" s="6" t="s">
        <v>18</v>
      </c>
      <c r="L2756" s="6" t="s">
        <v>19</v>
      </c>
      <c r="M2756" s="6" t="s">
        <v>20</v>
      </c>
    </row>
    <row r="2757" spans="1:13">
      <c r="A2757" s="30" t="s">
        <v>24</v>
      </c>
      <c r="B2757" s="11"/>
      <c r="C2757" s="12"/>
      <c r="D2757" s="28"/>
      <c r="E2757" s="28"/>
      <c r="F2757" s="28">
        <f t="shared" ref="F2757:F2762" si="599">SUM(D2757*E2757)</f>
        <v>0</v>
      </c>
      <c r="G2757" s="10"/>
      <c r="H2757" s="15"/>
      <c r="I2757" s="10">
        <f t="shared" ref="I2757:I2762" si="600">SUM(F2757*G2757)*H2757</f>
        <v>0</v>
      </c>
    </row>
    <row r="2758" spans="1:13">
      <c r="A2758" s="30" t="s">
        <v>24</v>
      </c>
      <c r="B2758" s="11"/>
      <c r="C2758" s="12"/>
      <c r="D2758" s="28"/>
      <c r="E2758" s="28"/>
      <c r="F2758" s="28">
        <f t="shared" si="599"/>
        <v>0</v>
      </c>
      <c r="G2758" s="10"/>
      <c r="H2758" s="15"/>
      <c r="I2758" s="10">
        <f t="shared" si="600"/>
        <v>0</v>
      </c>
    </row>
    <row r="2759" spans="1:13">
      <c r="A2759" s="30" t="s">
        <v>24</v>
      </c>
      <c r="B2759" s="11"/>
      <c r="C2759" s="12"/>
      <c r="D2759" s="28"/>
      <c r="E2759" s="28"/>
      <c r="F2759" s="28">
        <f t="shared" si="599"/>
        <v>0</v>
      </c>
      <c r="G2759" s="10"/>
      <c r="H2759" s="15"/>
      <c r="I2759" s="10">
        <f t="shared" si="600"/>
        <v>0</v>
      </c>
    </row>
    <row r="2760" spans="1:13">
      <c r="A2760" s="31" t="s">
        <v>25</v>
      </c>
      <c r="B2760" s="11" t="s">
        <v>1290</v>
      </c>
      <c r="C2760" s="12" t="s">
        <v>1291</v>
      </c>
      <c r="D2760" s="28">
        <v>3</v>
      </c>
      <c r="E2760" s="28">
        <v>0.1</v>
      </c>
      <c r="F2760" s="28">
        <f t="shared" si="599"/>
        <v>0.30000000000000004</v>
      </c>
      <c r="G2760" s="10">
        <v>50</v>
      </c>
      <c r="H2760" s="15">
        <v>7.5</v>
      </c>
      <c r="I2760" s="10">
        <f t="shared" si="600"/>
        <v>112.50000000000001</v>
      </c>
    </row>
    <row r="2761" spans="1:13">
      <c r="A2761" s="31" t="s">
        <v>25</v>
      </c>
      <c r="B2761" s="11"/>
      <c r="C2761" s="12"/>
      <c r="D2761" s="28"/>
      <c r="E2761" s="28"/>
      <c r="F2761" s="28">
        <f t="shared" si="599"/>
        <v>0</v>
      </c>
      <c r="G2761" s="10"/>
      <c r="H2761" s="15"/>
      <c r="I2761" s="10">
        <f t="shared" si="600"/>
        <v>0</v>
      </c>
    </row>
    <row r="2762" spans="1:13">
      <c r="A2762" s="31" t="s">
        <v>25</v>
      </c>
      <c r="B2762" s="11"/>
      <c r="C2762" s="12"/>
      <c r="D2762" s="28"/>
      <c r="E2762" s="28"/>
      <c r="F2762" s="28">
        <f t="shared" si="599"/>
        <v>0</v>
      </c>
      <c r="G2762" s="10"/>
      <c r="H2762" s="15"/>
      <c r="I2762" s="10">
        <f t="shared" si="600"/>
        <v>0</v>
      </c>
    </row>
    <row r="2763" spans="1:13">
      <c r="A2763" s="31" t="s">
        <v>39</v>
      </c>
      <c r="B2763" s="11"/>
      <c r="C2763" s="12"/>
      <c r="D2763" s="28"/>
      <c r="E2763" s="28"/>
      <c r="F2763" s="28"/>
      <c r="G2763" s="10"/>
      <c r="H2763" s="15"/>
      <c r="I2763" s="10">
        <f t="shared" ref="I2763:I2765" si="601">SUM(G2763*H2763)</f>
        <v>0</v>
      </c>
    </row>
    <row r="2764" spans="1:13">
      <c r="A2764" s="31" t="s">
        <v>39</v>
      </c>
      <c r="B2764" s="11"/>
      <c r="C2764" s="12"/>
      <c r="D2764" s="28"/>
      <c r="E2764" s="28"/>
      <c r="F2764" s="28"/>
      <c r="G2764" s="10"/>
      <c r="H2764" s="15"/>
      <c r="I2764" s="10">
        <f t="shared" si="601"/>
        <v>0</v>
      </c>
    </row>
    <row r="2765" spans="1:13">
      <c r="A2765" s="31" t="s">
        <v>39</v>
      </c>
      <c r="B2765" s="11"/>
      <c r="C2765" s="12"/>
      <c r="D2765" s="28"/>
      <c r="E2765" s="28"/>
      <c r="F2765" s="28"/>
      <c r="G2765" s="10"/>
      <c r="H2765" s="15"/>
      <c r="I2765" s="10">
        <f t="shared" si="601"/>
        <v>0</v>
      </c>
    </row>
    <row r="2766" spans="1:13">
      <c r="A2766" s="32" t="s">
        <v>28</v>
      </c>
      <c r="B2766" s="11"/>
      <c r="C2766" s="12"/>
      <c r="D2766" s="28"/>
      <c r="E2766" s="28"/>
      <c r="F2766" s="28"/>
      <c r="G2766" s="10"/>
      <c r="H2766" s="15"/>
      <c r="I2766" s="10">
        <f t="shared" ref="I2766:I2784" si="602">SUM(G2766*H2766)</f>
        <v>0</v>
      </c>
    </row>
    <row r="2767" spans="1:13">
      <c r="A2767" s="32" t="s">
        <v>28</v>
      </c>
      <c r="B2767" s="11"/>
      <c r="C2767" s="12"/>
      <c r="D2767" s="28"/>
      <c r="E2767" s="28"/>
      <c r="F2767" s="28"/>
      <c r="G2767" s="10"/>
      <c r="H2767" s="15"/>
      <c r="I2767" s="10">
        <f t="shared" si="602"/>
        <v>0</v>
      </c>
    </row>
    <row r="2768" spans="1:13">
      <c r="A2768" s="32" t="s">
        <v>28</v>
      </c>
      <c r="B2768" s="11"/>
      <c r="C2768" s="12"/>
      <c r="D2768" s="28"/>
      <c r="E2768" s="28"/>
      <c r="F2768" s="28"/>
      <c r="G2768" s="10"/>
      <c r="H2768" s="15"/>
      <c r="I2768" s="10">
        <f t="shared" si="602"/>
        <v>0</v>
      </c>
    </row>
    <row r="2769" spans="1:13">
      <c r="A2769" t="s">
        <v>26</v>
      </c>
      <c r="B2769" s="11"/>
      <c r="C2769" s="12"/>
      <c r="D2769" s="28"/>
      <c r="E2769" s="28"/>
      <c r="F2769" s="28"/>
      <c r="G2769" s="33">
        <v>0.1</v>
      </c>
      <c r="H2769" s="15">
        <f>SUM(I2766:I2768)</f>
        <v>0</v>
      </c>
      <c r="I2769" s="10">
        <f t="shared" si="602"/>
        <v>0</v>
      </c>
    </row>
    <row r="2770" spans="1:13">
      <c r="B2770" s="11" t="s">
        <v>27</v>
      </c>
      <c r="C2770" s="12"/>
      <c r="D2770" s="28"/>
      <c r="E2770" s="28"/>
      <c r="F2770" s="28"/>
      <c r="G2770" s="10">
        <v>150</v>
      </c>
      <c r="H2770" s="15">
        <v>0.25</v>
      </c>
      <c r="I2770" s="10">
        <f t="shared" si="602"/>
        <v>37.5</v>
      </c>
    </row>
    <row r="2771" spans="1:13">
      <c r="B2771" s="11" t="s">
        <v>13</v>
      </c>
      <c r="C2771" s="12" t="s">
        <v>14</v>
      </c>
      <c r="D2771" s="28" t="s">
        <v>29</v>
      </c>
      <c r="E2771" s="28"/>
      <c r="F2771" s="28">
        <f>SUM(G2757:G2759)</f>
        <v>0</v>
      </c>
      <c r="G2771" s="34">
        <f>SUM(F2771)/20</f>
        <v>0</v>
      </c>
      <c r="H2771" s="23"/>
      <c r="I2771" s="10">
        <f t="shared" si="602"/>
        <v>0</v>
      </c>
    </row>
    <row r="2772" spans="1:13">
      <c r="B2772" s="11" t="s">
        <v>13</v>
      </c>
      <c r="C2772" s="12" t="s">
        <v>14</v>
      </c>
      <c r="D2772" s="28" t="s">
        <v>30</v>
      </c>
      <c r="E2772" s="28"/>
      <c r="F2772" s="28">
        <f>SUM(G2760:G2762)</f>
        <v>50</v>
      </c>
      <c r="G2772" s="34">
        <f>SUM(F2772)/20</f>
        <v>2.5</v>
      </c>
      <c r="H2772" s="23"/>
      <c r="I2772" s="10">
        <f t="shared" si="602"/>
        <v>0</v>
      </c>
    </row>
    <row r="2773" spans="1:13">
      <c r="B2773" s="11" t="s">
        <v>13</v>
      </c>
      <c r="C2773" s="12" t="s">
        <v>14</v>
      </c>
      <c r="D2773" s="28" t="s">
        <v>60</v>
      </c>
      <c r="E2773" s="28"/>
      <c r="F2773" s="72"/>
      <c r="G2773" s="34">
        <f>SUM(F2773)*0.25</f>
        <v>0</v>
      </c>
      <c r="H2773" s="23"/>
      <c r="I2773" s="10">
        <f t="shared" si="602"/>
        <v>0</v>
      </c>
    </row>
    <row r="2774" spans="1:13">
      <c r="B2774" s="11" t="s">
        <v>13</v>
      </c>
      <c r="C2774" s="12" t="s">
        <v>14</v>
      </c>
      <c r="D2774" s="28" t="s">
        <v>247</v>
      </c>
      <c r="E2774" s="28"/>
      <c r="F2774" s="28"/>
      <c r="G2774" s="34">
        <f>SUM(G2772)</f>
        <v>2.5</v>
      </c>
      <c r="H2774" s="23"/>
      <c r="I2774" s="10">
        <f t="shared" si="602"/>
        <v>0</v>
      </c>
    </row>
    <row r="2775" spans="1:13">
      <c r="B2775" s="11" t="s">
        <v>13</v>
      </c>
      <c r="C2775" s="12" t="s">
        <v>15</v>
      </c>
      <c r="D2775" s="28"/>
      <c r="E2775" s="28"/>
      <c r="F2775" s="28"/>
      <c r="G2775" s="34"/>
      <c r="H2775" s="23"/>
      <c r="I2775" s="10">
        <f t="shared" si="602"/>
        <v>0</v>
      </c>
    </row>
    <row r="2776" spans="1:13">
      <c r="B2776" s="11" t="s">
        <v>13</v>
      </c>
      <c r="C2776" s="12" t="s">
        <v>15</v>
      </c>
      <c r="D2776" s="28"/>
      <c r="E2776" s="28"/>
      <c r="F2776" s="28"/>
      <c r="G2776" s="34"/>
      <c r="H2776" s="23"/>
      <c r="I2776" s="10">
        <f t="shared" si="602"/>
        <v>0</v>
      </c>
    </row>
    <row r="2777" spans="1:13">
      <c r="B2777" s="11" t="s">
        <v>13</v>
      </c>
      <c r="C2777" s="12" t="s">
        <v>15</v>
      </c>
      <c r="D2777" s="28"/>
      <c r="E2777" s="28"/>
      <c r="F2777" s="28"/>
      <c r="G2777" s="34"/>
      <c r="H2777" s="23"/>
      <c r="I2777" s="10">
        <f t="shared" si="602"/>
        <v>0</v>
      </c>
    </row>
    <row r="2778" spans="1:13">
      <c r="B2778" s="11" t="s">
        <v>13</v>
      </c>
      <c r="C2778" s="12" t="s">
        <v>16</v>
      </c>
      <c r="D2778" s="28"/>
      <c r="E2778" s="28"/>
      <c r="F2778" s="28"/>
      <c r="G2778" s="34">
        <f>SUM(G2774)*2</f>
        <v>5</v>
      </c>
      <c r="H2778" s="23"/>
      <c r="I2778" s="10">
        <f t="shared" si="602"/>
        <v>0</v>
      </c>
    </row>
    <row r="2779" spans="1:13">
      <c r="B2779" s="11" t="s">
        <v>13</v>
      </c>
      <c r="C2779" s="12" t="s">
        <v>16</v>
      </c>
      <c r="D2779" s="28"/>
      <c r="E2779" s="28"/>
      <c r="F2779" s="28"/>
      <c r="G2779" s="34"/>
      <c r="H2779" s="23"/>
      <c r="I2779" s="10">
        <f t="shared" si="602"/>
        <v>0</v>
      </c>
    </row>
    <row r="2780" spans="1:13">
      <c r="B2780" s="11" t="s">
        <v>21</v>
      </c>
      <c r="C2780" s="12" t="s">
        <v>14</v>
      </c>
      <c r="D2780" s="28"/>
      <c r="E2780" s="28"/>
      <c r="F2780" s="28"/>
      <c r="G2780" s="22">
        <f>SUM(G2771:G2774)</f>
        <v>5</v>
      </c>
      <c r="H2780" s="15">
        <v>37.42</v>
      </c>
      <c r="I2780" s="10">
        <f t="shared" si="602"/>
        <v>187.10000000000002</v>
      </c>
      <c r="K2780" s="5">
        <f>SUM(G2780)*I2755</f>
        <v>5</v>
      </c>
    </row>
    <row r="2781" spans="1:13">
      <c r="B2781" s="11" t="s">
        <v>21</v>
      </c>
      <c r="C2781" s="12" t="s">
        <v>15</v>
      </c>
      <c r="D2781" s="28"/>
      <c r="E2781" s="28"/>
      <c r="F2781" s="28"/>
      <c r="G2781" s="22">
        <f>SUM(G2775:G2777)</f>
        <v>0</v>
      </c>
      <c r="H2781" s="15">
        <v>37.42</v>
      </c>
      <c r="I2781" s="10">
        <f t="shared" si="602"/>
        <v>0</v>
      </c>
      <c r="L2781" s="5">
        <f>SUM(G2781)*I2755</f>
        <v>0</v>
      </c>
    </row>
    <row r="2782" spans="1:13">
      <c r="B2782" s="11" t="s">
        <v>21</v>
      </c>
      <c r="C2782" s="12" t="s">
        <v>16</v>
      </c>
      <c r="D2782" s="28"/>
      <c r="E2782" s="28"/>
      <c r="F2782" s="28"/>
      <c r="G2782" s="22">
        <f>SUM(G2778:G2779)</f>
        <v>5</v>
      </c>
      <c r="H2782" s="15">
        <v>37.42</v>
      </c>
      <c r="I2782" s="10">
        <f t="shared" si="602"/>
        <v>187.10000000000002</v>
      </c>
      <c r="M2782" s="5">
        <f>SUM(G2782)*I2755</f>
        <v>5</v>
      </c>
    </row>
    <row r="2783" spans="1:13">
      <c r="B2783" s="11" t="s">
        <v>13</v>
      </c>
      <c r="C2783" s="12" t="s">
        <v>17</v>
      </c>
      <c r="D2783" s="28"/>
      <c r="E2783" s="28"/>
      <c r="F2783" s="28"/>
      <c r="G2783" s="34">
        <v>2</v>
      </c>
      <c r="H2783" s="15">
        <v>37.42</v>
      </c>
      <c r="I2783" s="10">
        <f t="shared" si="602"/>
        <v>74.84</v>
      </c>
      <c r="L2783" s="5">
        <f>SUM(G2783)*I2755</f>
        <v>2</v>
      </c>
    </row>
    <row r="2784" spans="1:13">
      <c r="B2784" s="11" t="s">
        <v>12</v>
      </c>
      <c r="C2784" s="12"/>
      <c r="D2784" s="28"/>
      <c r="E2784" s="28"/>
      <c r="F2784" s="28"/>
      <c r="G2784" s="10"/>
      <c r="H2784" s="15">
        <v>37.42</v>
      </c>
      <c r="I2784" s="10">
        <f t="shared" si="602"/>
        <v>0</v>
      </c>
    </row>
    <row r="2785" spans="1:13">
      <c r="B2785" s="11" t="s">
        <v>11</v>
      </c>
      <c r="C2785" s="12"/>
      <c r="D2785" s="28"/>
      <c r="E2785" s="28"/>
      <c r="F2785" s="28"/>
      <c r="G2785" s="10">
        <v>1</v>
      </c>
      <c r="H2785" s="15">
        <f>SUM(I2757:I2784)*0.01</f>
        <v>5.9904000000000011</v>
      </c>
      <c r="I2785" s="10">
        <f>SUM(G2785*H2785)</f>
        <v>5.9904000000000011</v>
      </c>
    </row>
    <row r="2786" spans="1:13" s="2" customFormat="1">
      <c r="B2786" s="8" t="s">
        <v>10</v>
      </c>
      <c r="D2786" s="27"/>
      <c r="E2786" s="27"/>
      <c r="F2786" s="27"/>
      <c r="G2786" s="6">
        <f>SUM(G2780:G2783)</f>
        <v>12</v>
      </c>
      <c r="H2786" s="14">
        <f>SUM(I2786)/150</f>
        <v>4.0335360000000007</v>
      </c>
      <c r="I2786" s="6">
        <f>SUM(I2757:I2785)</f>
        <v>605.0304000000001</v>
      </c>
      <c r="J2786" s="6">
        <f>SUM(I2786)*I2755</f>
        <v>605.0304000000001</v>
      </c>
      <c r="K2786" s="6">
        <f>SUM(K2780:K2785)</f>
        <v>5</v>
      </c>
      <c r="L2786" s="6">
        <f t="shared" ref="L2786" si="603">SUM(L2780:L2785)</f>
        <v>2</v>
      </c>
      <c r="M2786" s="6">
        <f t="shared" ref="M2786" si="604">SUM(M2780:M2785)</f>
        <v>5</v>
      </c>
    </row>
    <row r="2787" spans="1:13" ht="15.6">
      <c r="A2787" s="3" t="s">
        <v>9</v>
      </c>
      <c r="B2787" s="70" t="str">
        <f>'JMS SHEDULE OF WORKS'!D90</f>
        <v>FF-05 Reception benching</v>
      </c>
      <c r="D2787" s="26" t="str">
        <f>'JMS SHEDULE OF WORKS'!F90</f>
        <v>3500mm X 625mm X 460mm</v>
      </c>
      <c r="F2787" s="71" t="str">
        <f>'JMS SHEDULE OF WORKS'!J90</f>
        <v>RE-21</v>
      </c>
      <c r="H2787" s="13" t="s">
        <v>22</v>
      </c>
      <c r="I2787" s="24">
        <f>'JMS SHEDULE OF WORKS'!G90</f>
        <v>3</v>
      </c>
    </row>
    <row r="2788" spans="1:13" s="2" customFormat="1">
      <c r="A2788" s="69" t="str">
        <f>'JMS SHEDULE OF WORKS'!A90</f>
        <v>6881/86</v>
      </c>
      <c r="B2788" s="8" t="s">
        <v>3</v>
      </c>
      <c r="C2788" s="2" t="s">
        <v>4</v>
      </c>
      <c r="D2788" s="27" t="s">
        <v>5</v>
      </c>
      <c r="E2788" s="27" t="s">
        <v>5</v>
      </c>
      <c r="F2788" s="27" t="s">
        <v>23</v>
      </c>
      <c r="G2788" s="6" t="s">
        <v>6</v>
      </c>
      <c r="H2788" s="14" t="s">
        <v>7</v>
      </c>
      <c r="I2788" s="6" t="s">
        <v>8</v>
      </c>
      <c r="J2788" s="6"/>
      <c r="K2788" s="6" t="s">
        <v>18</v>
      </c>
      <c r="L2788" s="6" t="s">
        <v>19</v>
      </c>
      <c r="M2788" s="6" t="s">
        <v>20</v>
      </c>
    </row>
    <row r="2789" spans="1:13">
      <c r="A2789" s="30" t="s">
        <v>24</v>
      </c>
      <c r="B2789" s="11"/>
      <c r="C2789" s="12"/>
      <c r="D2789" s="28"/>
      <c r="E2789" s="28"/>
      <c r="F2789" s="28">
        <f t="shared" ref="F2789:F2794" si="605">SUM(D2789*E2789)</f>
        <v>0</v>
      </c>
      <c r="G2789" s="10"/>
      <c r="H2789" s="15"/>
      <c r="I2789" s="10">
        <f t="shared" ref="I2789:I2794" si="606">SUM(F2789*G2789)*H2789</f>
        <v>0</v>
      </c>
    </row>
    <row r="2790" spans="1:13">
      <c r="A2790" s="30" t="s">
        <v>24</v>
      </c>
      <c r="B2790" s="11"/>
      <c r="C2790" s="12"/>
      <c r="D2790" s="28"/>
      <c r="E2790" s="28"/>
      <c r="F2790" s="28">
        <f t="shared" si="605"/>
        <v>0</v>
      </c>
      <c r="G2790" s="10"/>
      <c r="H2790" s="15"/>
      <c r="I2790" s="10">
        <f t="shared" si="606"/>
        <v>0</v>
      </c>
    </row>
    <row r="2791" spans="1:13">
      <c r="A2791" s="30" t="s">
        <v>24</v>
      </c>
      <c r="B2791" s="11"/>
      <c r="C2791" s="12"/>
      <c r="D2791" s="28"/>
      <c r="E2791" s="28"/>
      <c r="F2791" s="28">
        <f t="shared" si="605"/>
        <v>0</v>
      </c>
      <c r="G2791" s="10"/>
      <c r="H2791" s="15"/>
      <c r="I2791" s="10">
        <f t="shared" si="606"/>
        <v>0</v>
      </c>
    </row>
    <row r="2792" spans="1:13">
      <c r="A2792" s="31" t="s">
        <v>25</v>
      </c>
      <c r="B2792" s="11" t="s">
        <v>1254</v>
      </c>
      <c r="C2792" s="12" t="s">
        <v>1295</v>
      </c>
      <c r="D2792" s="28">
        <v>2.4</v>
      </c>
      <c r="E2792" s="28">
        <v>0.55000000000000004</v>
      </c>
      <c r="F2792" s="28">
        <f t="shared" si="605"/>
        <v>1.32</v>
      </c>
      <c r="G2792" s="10">
        <v>4</v>
      </c>
      <c r="H2792" s="15">
        <v>15</v>
      </c>
      <c r="I2792" s="10">
        <f t="shared" si="606"/>
        <v>79.2</v>
      </c>
    </row>
    <row r="2793" spans="1:13">
      <c r="A2793" s="31" t="s">
        <v>25</v>
      </c>
      <c r="B2793" s="11" t="s">
        <v>1254</v>
      </c>
      <c r="C2793" s="12" t="s">
        <v>1295</v>
      </c>
      <c r="D2793" s="28">
        <v>2.4</v>
      </c>
      <c r="E2793" s="28">
        <v>0.2</v>
      </c>
      <c r="F2793" s="28">
        <f t="shared" si="605"/>
        <v>0.48</v>
      </c>
      <c r="G2793" s="10">
        <v>2</v>
      </c>
      <c r="H2793" s="15">
        <v>15</v>
      </c>
      <c r="I2793" s="10">
        <f t="shared" si="606"/>
        <v>14.399999999999999</v>
      </c>
    </row>
    <row r="2794" spans="1:13">
      <c r="A2794" s="31" t="s">
        <v>25</v>
      </c>
      <c r="B2794" s="11" t="s">
        <v>1254</v>
      </c>
      <c r="C2794" s="12" t="s">
        <v>1295</v>
      </c>
      <c r="D2794" s="28">
        <v>0.55000000000000004</v>
      </c>
      <c r="E2794" s="28">
        <v>0.2</v>
      </c>
      <c r="F2794" s="28">
        <f t="shared" si="605"/>
        <v>0.11000000000000001</v>
      </c>
      <c r="G2794" s="10">
        <v>2</v>
      </c>
      <c r="H2794" s="15">
        <v>15</v>
      </c>
      <c r="I2794" s="10">
        <f t="shared" si="606"/>
        <v>3.3000000000000003</v>
      </c>
    </row>
    <row r="2795" spans="1:13">
      <c r="A2795" s="31" t="s">
        <v>39</v>
      </c>
      <c r="B2795" s="11"/>
      <c r="C2795" s="12"/>
      <c r="D2795" s="28"/>
      <c r="E2795" s="28"/>
      <c r="F2795" s="28"/>
      <c r="G2795" s="10"/>
      <c r="H2795" s="15"/>
      <c r="I2795" s="10">
        <f t="shared" ref="I2795:I2797" si="607">SUM(G2795*H2795)</f>
        <v>0</v>
      </c>
    </row>
    <row r="2796" spans="1:13">
      <c r="A2796" s="31" t="s">
        <v>39</v>
      </c>
      <c r="B2796" s="11"/>
      <c r="C2796" s="12"/>
      <c r="D2796" s="28"/>
      <c r="E2796" s="28"/>
      <c r="F2796" s="28"/>
      <c r="G2796" s="10"/>
      <c r="H2796" s="15"/>
      <c r="I2796" s="10">
        <f t="shared" si="607"/>
        <v>0</v>
      </c>
    </row>
    <row r="2797" spans="1:13">
      <c r="A2797" s="31" t="s">
        <v>39</v>
      </c>
      <c r="B2797" s="11"/>
      <c r="C2797" s="12"/>
      <c r="D2797" s="28"/>
      <c r="E2797" s="28"/>
      <c r="F2797" s="28"/>
      <c r="G2797" s="10"/>
      <c r="H2797" s="15"/>
      <c r="I2797" s="10">
        <f t="shared" si="607"/>
        <v>0</v>
      </c>
    </row>
    <row r="2798" spans="1:13">
      <c r="A2798" s="32" t="s">
        <v>28</v>
      </c>
      <c r="B2798" s="11" t="s">
        <v>1293</v>
      </c>
      <c r="C2798" s="12"/>
      <c r="D2798" s="28"/>
      <c r="E2798" s="28"/>
      <c r="F2798" s="28"/>
      <c r="G2798" s="10">
        <v>1</v>
      </c>
      <c r="H2798" s="15">
        <v>2700</v>
      </c>
      <c r="I2798" s="10">
        <f t="shared" ref="I2798:I2816" si="608">SUM(G2798*H2798)</f>
        <v>2700</v>
      </c>
      <c r="J2798" s="10" t="s">
        <v>1256</v>
      </c>
    </row>
    <row r="2799" spans="1:13">
      <c r="A2799" s="32" t="s">
        <v>28</v>
      </c>
      <c r="B2799" s="11" t="s">
        <v>1294</v>
      </c>
      <c r="C2799" s="12"/>
      <c r="D2799" s="28"/>
      <c r="E2799" s="28"/>
      <c r="F2799" s="28"/>
      <c r="G2799" s="10">
        <v>1</v>
      </c>
      <c r="H2799" s="15">
        <v>1453.34</v>
      </c>
      <c r="I2799" s="10">
        <f t="shared" si="608"/>
        <v>1453.34</v>
      </c>
    </row>
    <row r="2800" spans="1:13">
      <c r="A2800" s="32" t="s">
        <v>28</v>
      </c>
      <c r="B2800" s="11"/>
      <c r="C2800" s="12"/>
      <c r="D2800" s="28"/>
      <c r="E2800" s="28"/>
      <c r="F2800" s="28"/>
      <c r="G2800" s="10"/>
      <c r="H2800" s="15"/>
      <c r="I2800" s="10">
        <f t="shared" si="608"/>
        <v>0</v>
      </c>
    </row>
    <row r="2801" spans="1:13">
      <c r="A2801" t="s">
        <v>26</v>
      </c>
      <c r="B2801" s="11"/>
      <c r="C2801" s="12"/>
      <c r="D2801" s="28"/>
      <c r="E2801" s="28"/>
      <c r="F2801" s="28"/>
      <c r="G2801" s="33">
        <v>0.1</v>
      </c>
      <c r="H2801" s="15">
        <f>SUM(I2798:I2800)</f>
        <v>4153.34</v>
      </c>
      <c r="I2801" s="10">
        <f t="shared" si="608"/>
        <v>415.33400000000006</v>
      </c>
    </row>
    <row r="2802" spans="1:13">
      <c r="B2802" s="11" t="s">
        <v>27</v>
      </c>
      <c r="C2802" s="12"/>
      <c r="D2802" s="28"/>
      <c r="E2802" s="28"/>
      <c r="F2802" s="28"/>
      <c r="G2802" s="10"/>
      <c r="H2802" s="15"/>
      <c r="I2802" s="10">
        <f t="shared" si="608"/>
        <v>0</v>
      </c>
    </row>
    <row r="2803" spans="1:13">
      <c r="B2803" s="11" t="s">
        <v>13</v>
      </c>
      <c r="C2803" s="12" t="s">
        <v>14</v>
      </c>
      <c r="D2803" s="28" t="s">
        <v>29</v>
      </c>
      <c r="E2803" s="28"/>
      <c r="F2803" s="28">
        <f>SUM(G2789:G2791)</f>
        <v>0</v>
      </c>
      <c r="G2803" s="34">
        <f>SUM(F2803)/20</f>
        <v>0</v>
      </c>
      <c r="H2803" s="23"/>
      <c r="I2803" s="10">
        <f t="shared" si="608"/>
        <v>0</v>
      </c>
    </row>
    <row r="2804" spans="1:13">
      <c r="B2804" s="11" t="s">
        <v>13</v>
      </c>
      <c r="C2804" s="12" t="s">
        <v>14</v>
      </c>
      <c r="D2804" s="28" t="s">
        <v>30</v>
      </c>
      <c r="E2804" s="28"/>
      <c r="F2804" s="28">
        <f>SUM(G2792:G2794)</f>
        <v>8</v>
      </c>
      <c r="G2804" s="34">
        <f>SUM(F2804)/10</f>
        <v>0.8</v>
      </c>
      <c r="H2804" s="23"/>
      <c r="I2804" s="10">
        <f t="shared" si="608"/>
        <v>0</v>
      </c>
    </row>
    <row r="2805" spans="1:13">
      <c r="B2805" s="11" t="s">
        <v>13</v>
      </c>
      <c r="C2805" s="12" t="s">
        <v>14</v>
      </c>
      <c r="D2805" s="28" t="s">
        <v>60</v>
      </c>
      <c r="E2805" s="28"/>
      <c r="F2805" s="72"/>
      <c r="G2805" s="34">
        <f>SUM(F2805)*0.25</f>
        <v>0</v>
      </c>
      <c r="H2805" s="23"/>
      <c r="I2805" s="10">
        <f t="shared" si="608"/>
        <v>0</v>
      </c>
    </row>
    <row r="2806" spans="1:13">
      <c r="B2806" s="11" t="s">
        <v>13</v>
      </c>
      <c r="C2806" s="12" t="s">
        <v>14</v>
      </c>
      <c r="D2806" s="28"/>
      <c r="E2806" s="28"/>
      <c r="F2806" s="28"/>
      <c r="G2806" s="34"/>
      <c r="H2806" s="23"/>
      <c r="I2806" s="10">
        <f t="shared" si="608"/>
        <v>0</v>
      </c>
    </row>
    <row r="2807" spans="1:13">
      <c r="B2807" s="11" t="s">
        <v>13</v>
      </c>
      <c r="C2807" s="12" t="s">
        <v>15</v>
      </c>
      <c r="D2807" s="28"/>
      <c r="E2807" s="28"/>
      <c r="F2807" s="28"/>
      <c r="G2807" s="34">
        <v>12</v>
      </c>
      <c r="H2807" s="23"/>
      <c r="I2807" s="10">
        <f t="shared" si="608"/>
        <v>0</v>
      </c>
    </row>
    <row r="2808" spans="1:13">
      <c r="B2808" s="11" t="s">
        <v>13</v>
      </c>
      <c r="C2808" s="12" t="s">
        <v>15</v>
      </c>
      <c r="D2808" s="28"/>
      <c r="E2808" s="28"/>
      <c r="F2808" s="28"/>
      <c r="G2808" s="34"/>
      <c r="H2808" s="23"/>
      <c r="I2808" s="10">
        <f t="shared" si="608"/>
        <v>0</v>
      </c>
    </row>
    <row r="2809" spans="1:13">
      <c r="B2809" s="11" t="s">
        <v>13</v>
      </c>
      <c r="C2809" s="12" t="s">
        <v>15</v>
      </c>
      <c r="D2809" s="28"/>
      <c r="E2809" s="28"/>
      <c r="F2809" s="28"/>
      <c r="G2809" s="34"/>
      <c r="H2809" s="23"/>
      <c r="I2809" s="10">
        <f t="shared" si="608"/>
        <v>0</v>
      </c>
    </row>
    <row r="2810" spans="1:13">
      <c r="B2810" s="11" t="s">
        <v>13</v>
      </c>
      <c r="C2810" s="12" t="s">
        <v>16</v>
      </c>
      <c r="D2810" s="28"/>
      <c r="E2810" s="28"/>
      <c r="F2810" s="28"/>
      <c r="G2810" s="34"/>
      <c r="H2810" s="23"/>
      <c r="I2810" s="10">
        <f t="shared" si="608"/>
        <v>0</v>
      </c>
    </row>
    <row r="2811" spans="1:13">
      <c r="B2811" s="11" t="s">
        <v>13</v>
      </c>
      <c r="C2811" s="12" t="s">
        <v>16</v>
      </c>
      <c r="D2811" s="28"/>
      <c r="E2811" s="28"/>
      <c r="F2811" s="28"/>
      <c r="G2811" s="34"/>
      <c r="H2811" s="23"/>
      <c r="I2811" s="10">
        <f t="shared" si="608"/>
        <v>0</v>
      </c>
    </row>
    <row r="2812" spans="1:13">
      <c r="B2812" s="11" t="s">
        <v>21</v>
      </c>
      <c r="C2812" s="12" t="s">
        <v>14</v>
      </c>
      <c r="D2812" s="28"/>
      <c r="E2812" s="28"/>
      <c r="F2812" s="28"/>
      <c r="G2812" s="22">
        <f>SUM(G2803:G2806)</f>
        <v>0.8</v>
      </c>
      <c r="H2812" s="15">
        <v>37.42</v>
      </c>
      <c r="I2812" s="10">
        <f t="shared" si="608"/>
        <v>29.936000000000003</v>
      </c>
      <c r="K2812" s="5">
        <f>SUM(G2812)*I2787</f>
        <v>2.4000000000000004</v>
      </c>
    </row>
    <row r="2813" spans="1:13">
      <c r="B2813" s="11" t="s">
        <v>21</v>
      </c>
      <c r="C2813" s="12" t="s">
        <v>15</v>
      </c>
      <c r="D2813" s="28"/>
      <c r="E2813" s="28"/>
      <c r="F2813" s="28"/>
      <c r="G2813" s="22">
        <f>SUM(G2807:G2809)</f>
        <v>12</v>
      </c>
      <c r="H2813" s="15">
        <v>37.42</v>
      </c>
      <c r="I2813" s="10">
        <f t="shared" si="608"/>
        <v>449.04</v>
      </c>
      <c r="L2813" s="5">
        <f>SUM(G2813)*I2787</f>
        <v>36</v>
      </c>
    </row>
    <row r="2814" spans="1:13">
      <c r="B2814" s="11" t="s">
        <v>21</v>
      </c>
      <c r="C2814" s="12" t="s">
        <v>16</v>
      </c>
      <c r="D2814" s="28"/>
      <c r="E2814" s="28"/>
      <c r="F2814" s="28"/>
      <c r="G2814" s="22">
        <f>SUM(G2810:G2811)</f>
        <v>0</v>
      </c>
      <c r="H2814" s="15">
        <v>37.42</v>
      </c>
      <c r="I2814" s="10">
        <f t="shared" si="608"/>
        <v>0</v>
      </c>
      <c r="M2814" s="5">
        <f>SUM(G2814)*I2787</f>
        <v>0</v>
      </c>
    </row>
    <row r="2815" spans="1:13">
      <c r="B2815" s="11" t="s">
        <v>13</v>
      </c>
      <c r="C2815" s="12" t="s">
        <v>17</v>
      </c>
      <c r="D2815" s="28"/>
      <c r="E2815" s="28"/>
      <c r="F2815" s="28"/>
      <c r="G2815" s="34">
        <v>1</v>
      </c>
      <c r="H2815" s="15">
        <v>37.42</v>
      </c>
      <c r="I2815" s="10">
        <f t="shared" si="608"/>
        <v>37.42</v>
      </c>
      <c r="L2815" s="5">
        <f>SUM(G2815)*I2787</f>
        <v>3</v>
      </c>
    </row>
    <row r="2816" spans="1:13">
      <c r="B2816" s="11" t="s">
        <v>12</v>
      </c>
      <c r="C2816" s="12"/>
      <c r="D2816" s="28"/>
      <c r="E2816" s="28"/>
      <c r="F2816" s="28"/>
      <c r="G2816" s="10"/>
      <c r="H2816" s="15">
        <v>37.42</v>
      </c>
      <c r="I2816" s="10">
        <f t="shared" si="608"/>
        <v>0</v>
      </c>
    </row>
    <row r="2817" spans="1:13">
      <c r="B2817" s="11" t="s">
        <v>11</v>
      </c>
      <c r="C2817" s="12"/>
      <c r="D2817" s="28"/>
      <c r="E2817" s="28"/>
      <c r="F2817" s="28"/>
      <c r="G2817" s="10">
        <v>1</v>
      </c>
      <c r="H2817" s="15">
        <f>SUM(I2789:I2816)*0.01</f>
        <v>51.819699999999997</v>
      </c>
      <c r="I2817" s="10">
        <f>SUM(G2817*H2817)</f>
        <v>51.819699999999997</v>
      </c>
    </row>
    <row r="2818" spans="1:13" s="2" customFormat="1">
      <c r="B2818" s="8" t="s">
        <v>10</v>
      </c>
      <c r="D2818" s="27"/>
      <c r="E2818" s="27"/>
      <c r="F2818" s="27"/>
      <c r="G2818" s="6">
        <f>SUM(G2812:G2815)</f>
        <v>13.8</v>
      </c>
      <c r="H2818" s="14"/>
      <c r="I2818" s="6">
        <f>SUM(I2789:I2817)</f>
        <v>5233.7896999999994</v>
      </c>
      <c r="J2818" s="6">
        <f>SUM(I2818)*I2787</f>
        <v>15701.369099999998</v>
      </c>
      <c r="K2818" s="6">
        <f>SUM(K2812:K2817)</f>
        <v>2.4000000000000004</v>
      </c>
      <c r="L2818" s="6">
        <f t="shared" ref="L2818" si="609">SUM(L2812:L2817)</f>
        <v>39</v>
      </c>
      <c r="M2818" s="6">
        <f t="shared" ref="M2818" si="610">SUM(M2812:M2817)</f>
        <v>0</v>
      </c>
    </row>
    <row r="2819" spans="1:13" ht="15.6">
      <c r="A2819" s="3" t="s">
        <v>9</v>
      </c>
      <c r="B2819" s="70" t="str">
        <f>'JMS SHEDULE OF WORKS'!D91</f>
        <v>Window boards</v>
      </c>
      <c r="D2819" s="26" t="str">
        <f>'JMS SHEDULE OF WORKS'!F91</f>
        <v>190mm X 15mm</v>
      </c>
      <c r="F2819" s="71" t="str">
        <f>'JMS SHEDULE OF WORKS'!J91</f>
        <v>WF-00, 03, 36 &amp; 37</v>
      </c>
      <c r="H2819" s="13" t="s">
        <v>22</v>
      </c>
      <c r="I2819" s="24">
        <v>1</v>
      </c>
    </row>
    <row r="2820" spans="1:13" s="2" customFormat="1">
      <c r="A2820" s="69" t="str">
        <f>'JMS SHEDULE OF WORKS'!A91</f>
        <v>6881/87</v>
      </c>
      <c r="B2820" s="8" t="s">
        <v>3</v>
      </c>
      <c r="C2820" s="2" t="s">
        <v>4</v>
      </c>
      <c r="D2820" s="27" t="s">
        <v>5</v>
      </c>
      <c r="E2820" s="27" t="s">
        <v>5</v>
      </c>
      <c r="F2820" s="27" t="s">
        <v>23</v>
      </c>
      <c r="G2820" s="6" t="s">
        <v>6</v>
      </c>
      <c r="H2820" s="14" t="s">
        <v>7</v>
      </c>
      <c r="I2820" s="6" t="s">
        <v>8</v>
      </c>
      <c r="J2820" s="6"/>
      <c r="K2820" s="6" t="s">
        <v>18</v>
      </c>
      <c r="L2820" s="6" t="s">
        <v>19</v>
      </c>
      <c r="M2820" s="6" t="s">
        <v>20</v>
      </c>
    </row>
    <row r="2821" spans="1:13">
      <c r="A2821" s="30" t="s">
        <v>24</v>
      </c>
      <c r="B2821" s="11"/>
      <c r="C2821" s="12"/>
      <c r="D2821" s="28"/>
      <c r="E2821" s="28"/>
      <c r="F2821" s="28">
        <f t="shared" ref="F2821:F2826" si="611">SUM(D2821*E2821)</f>
        <v>0</v>
      </c>
      <c r="G2821" s="10"/>
      <c r="H2821" s="15"/>
      <c r="I2821" s="10">
        <f t="shared" ref="I2821:I2826" si="612">SUM(F2821*G2821)*H2821</f>
        <v>0</v>
      </c>
    </row>
    <row r="2822" spans="1:13">
      <c r="A2822" s="30" t="s">
        <v>24</v>
      </c>
      <c r="B2822" s="11"/>
      <c r="C2822" s="12"/>
      <c r="D2822" s="28"/>
      <c r="E2822" s="28"/>
      <c r="F2822" s="28">
        <f t="shared" si="611"/>
        <v>0</v>
      </c>
      <c r="G2822" s="10"/>
      <c r="H2822" s="15"/>
      <c r="I2822" s="10">
        <f t="shared" si="612"/>
        <v>0</v>
      </c>
    </row>
    <row r="2823" spans="1:13">
      <c r="A2823" s="30" t="s">
        <v>24</v>
      </c>
      <c r="B2823" s="11"/>
      <c r="C2823" s="12"/>
      <c r="D2823" s="28"/>
      <c r="E2823" s="28"/>
      <c r="F2823" s="28">
        <f t="shared" si="611"/>
        <v>0</v>
      </c>
      <c r="G2823" s="10"/>
      <c r="H2823" s="15"/>
      <c r="I2823" s="10">
        <f t="shared" si="612"/>
        <v>0</v>
      </c>
    </row>
    <row r="2824" spans="1:13">
      <c r="A2824" s="31" t="s">
        <v>25</v>
      </c>
      <c r="B2824" s="11" t="s">
        <v>1110</v>
      </c>
      <c r="C2824" s="12" t="s">
        <v>1291</v>
      </c>
      <c r="D2824" s="28">
        <v>3</v>
      </c>
      <c r="E2824" s="28">
        <v>0.19</v>
      </c>
      <c r="F2824" s="28">
        <f t="shared" si="611"/>
        <v>0.57000000000000006</v>
      </c>
      <c r="G2824" s="10">
        <v>41</v>
      </c>
      <c r="H2824" s="15">
        <v>7.5</v>
      </c>
      <c r="I2824" s="10">
        <f t="shared" si="612"/>
        <v>175.27500000000001</v>
      </c>
    </row>
    <row r="2825" spans="1:13">
      <c r="A2825" s="31" t="s">
        <v>25</v>
      </c>
      <c r="B2825" s="11"/>
      <c r="C2825" s="12"/>
      <c r="D2825" s="28"/>
      <c r="E2825" s="28"/>
      <c r="F2825" s="28">
        <f t="shared" si="611"/>
        <v>0</v>
      </c>
      <c r="G2825" s="10"/>
      <c r="H2825" s="15"/>
      <c r="I2825" s="10">
        <f t="shared" si="612"/>
        <v>0</v>
      </c>
    </row>
    <row r="2826" spans="1:13">
      <c r="A2826" s="31" t="s">
        <v>25</v>
      </c>
      <c r="B2826" s="11"/>
      <c r="C2826" s="12"/>
      <c r="D2826" s="28"/>
      <c r="E2826" s="28"/>
      <c r="F2826" s="28">
        <f t="shared" si="611"/>
        <v>0</v>
      </c>
      <c r="G2826" s="10"/>
      <c r="H2826" s="15"/>
      <c r="I2826" s="10">
        <f t="shared" si="612"/>
        <v>0</v>
      </c>
    </row>
    <row r="2827" spans="1:13">
      <c r="A2827" s="31" t="s">
        <v>39</v>
      </c>
      <c r="B2827" s="11"/>
      <c r="C2827" s="12"/>
      <c r="D2827" s="28"/>
      <c r="E2827" s="28"/>
      <c r="F2827" s="28"/>
      <c r="G2827" s="10"/>
      <c r="H2827" s="15"/>
      <c r="I2827" s="10">
        <f t="shared" ref="I2827:I2829" si="613">SUM(G2827*H2827)</f>
        <v>0</v>
      </c>
    </row>
    <row r="2828" spans="1:13">
      <c r="A2828" s="31" t="s">
        <v>39</v>
      </c>
      <c r="B2828" s="11"/>
      <c r="C2828" s="12"/>
      <c r="D2828" s="28"/>
      <c r="E2828" s="28"/>
      <c r="F2828" s="28"/>
      <c r="G2828" s="10"/>
      <c r="H2828" s="15"/>
      <c r="I2828" s="10">
        <f t="shared" si="613"/>
        <v>0</v>
      </c>
    </row>
    <row r="2829" spans="1:13">
      <c r="A2829" s="31" t="s">
        <v>39</v>
      </c>
      <c r="B2829" s="11"/>
      <c r="C2829" s="12"/>
      <c r="D2829" s="28"/>
      <c r="E2829" s="28"/>
      <c r="F2829" s="28"/>
      <c r="G2829" s="10"/>
      <c r="H2829" s="15"/>
      <c r="I2829" s="10">
        <f t="shared" si="613"/>
        <v>0</v>
      </c>
    </row>
    <row r="2830" spans="1:13">
      <c r="A2830" s="32" t="s">
        <v>28</v>
      </c>
      <c r="B2830" s="11"/>
      <c r="C2830" s="12"/>
      <c r="D2830" s="28"/>
      <c r="E2830" s="28"/>
      <c r="F2830" s="28"/>
      <c r="G2830" s="10"/>
      <c r="H2830" s="15"/>
      <c r="I2830" s="10">
        <f t="shared" ref="I2830:I2848" si="614">SUM(G2830*H2830)</f>
        <v>0</v>
      </c>
    </row>
    <row r="2831" spans="1:13">
      <c r="A2831" s="32" t="s">
        <v>28</v>
      </c>
      <c r="B2831" s="11"/>
      <c r="C2831" s="12"/>
      <c r="D2831" s="28"/>
      <c r="E2831" s="28"/>
      <c r="F2831" s="28"/>
      <c r="G2831" s="10"/>
      <c r="H2831" s="15"/>
      <c r="I2831" s="10">
        <f t="shared" si="614"/>
        <v>0</v>
      </c>
    </row>
    <row r="2832" spans="1:13">
      <c r="A2832" s="32" t="s">
        <v>28</v>
      </c>
      <c r="B2832" s="11"/>
      <c r="C2832" s="12"/>
      <c r="D2832" s="28"/>
      <c r="E2832" s="28"/>
      <c r="F2832" s="28"/>
      <c r="G2832" s="10"/>
      <c r="H2832" s="15"/>
      <c r="I2832" s="10">
        <f t="shared" si="614"/>
        <v>0</v>
      </c>
    </row>
    <row r="2833" spans="1:13">
      <c r="A2833" t="s">
        <v>26</v>
      </c>
      <c r="B2833" s="11"/>
      <c r="C2833" s="12"/>
      <c r="D2833" s="28"/>
      <c r="E2833" s="28"/>
      <c r="F2833" s="28"/>
      <c r="G2833" s="33">
        <v>0.1</v>
      </c>
      <c r="H2833" s="15">
        <f>SUM(I2830:I2832)</f>
        <v>0</v>
      </c>
      <c r="I2833" s="10">
        <f t="shared" si="614"/>
        <v>0</v>
      </c>
    </row>
    <row r="2834" spans="1:13">
      <c r="B2834" s="11" t="s">
        <v>27</v>
      </c>
      <c r="C2834" s="12"/>
      <c r="D2834" s="28"/>
      <c r="E2834" s="28"/>
      <c r="F2834" s="28"/>
      <c r="G2834" s="10">
        <v>123</v>
      </c>
      <c r="H2834" s="15">
        <v>0.5</v>
      </c>
      <c r="I2834" s="10">
        <f t="shared" si="614"/>
        <v>61.5</v>
      </c>
    </row>
    <row r="2835" spans="1:13">
      <c r="B2835" s="11" t="s">
        <v>13</v>
      </c>
      <c r="C2835" s="12" t="s">
        <v>14</v>
      </c>
      <c r="D2835" s="28" t="s">
        <v>29</v>
      </c>
      <c r="E2835" s="28"/>
      <c r="F2835" s="28">
        <f>SUM(G2821:G2823)</f>
        <v>0</v>
      </c>
      <c r="G2835" s="34">
        <f>SUM(F2835)/20</f>
        <v>0</v>
      </c>
      <c r="H2835" s="23"/>
      <c r="I2835" s="10">
        <f t="shared" si="614"/>
        <v>0</v>
      </c>
    </row>
    <row r="2836" spans="1:13">
      <c r="B2836" s="11" t="s">
        <v>13</v>
      </c>
      <c r="C2836" s="12" t="s">
        <v>14</v>
      </c>
      <c r="D2836" s="28" t="s">
        <v>30</v>
      </c>
      <c r="E2836" s="28"/>
      <c r="F2836" s="28">
        <f>SUM(G2824:G2826)</f>
        <v>41</v>
      </c>
      <c r="G2836" s="34">
        <f>SUM(F2836)/20</f>
        <v>2.0499999999999998</v>
      </c>
      <c r="H2836" s="23"/>
      <c r="I2836" s="10">
        <f t="shared" si="614"/>
        <v>0</v>
      </c>
    </row>
    <row r="2837" spans="1:13">
      <c r="B2837" s="11" t="s">
        <v>13</v>
      </c>
      <c r="C2837" s="12" t="s">
        <v>14</v>
      </c>
      <c r="D2837" s="28" t="s">
        <v>60</v>
      </c>
      <c r="E2837" s="28"/>
      <c r="F2837" s="72"/>
      <c r="G2837" s="34">
        <f>SUM(F2837)*0.25</f>
        <v>0</v>
      </c>
      <c r="H2837" s="23"/>
      <c r="I2837" s="10">
        <f t="shared" si="614"/>
        <v>0</v>
      </c>
    </row>
    <row r="2838" spans="1:13">
      <c r="B2838" s="11" t="s">
        <v>13</v>
      </c>
      <c r="C2838" s="12" t="s">
        <v>14</v>
      </c>
      <c r="D2838" s="28" t="s">
        <v>247</v>
      </c>
      <c r="E2838" s="28"/>
      <c r="F2838" s="28"/>
      <c r="G2838" s="34">
        <f>SUM(G2836)</f>
        <v>2.0499999999999998</v>
      </c>
      <c r="H2838" s="23"/>
      <c r="I2838" s="10">
        <f t="shared" si="614"/>
        <v>0</v>
      </c>
    </row>
    <row r="2839" spans="1:13">
      <c r="B2839" s="11" t="s">
        <v>13</v>
      </c>
      <c r="C2839" s="12" t="s">
        <v>15</v>
      </c>
      <c r="D2839" s="28"/>
      <c r="E2839" s="28"/>
      <c r="F2839" s="28"/>
      <c r="G2839" s="34"/>
      <c r="H2839" s="23"/>
      <c r="I2839" s="10">
        <f t="shared" si="614"/>
        <v>0</v>
      </c>
    </row>
    <row r="2840" spans="1:13">
      <c r="B2840" s="11" t="s">
        <v>13</v>
      </c>
      <c r="C2840" s="12" t="s">
        <v>15</v>
      </c>
      <c r="D2840" s="28"/>
      <c r="E2840" s="28"/>
      <c r="F2840" s="28"/>
      <c r="G2840" s="34"/>
      <c r="H2840" s="23"/>
      <c r="I2840" s="10">
        <f t="shared" si="614"/>
        <v>0</v>
      </c>
    </row>
    <row r="2841" spans="1:13">
      <c r="B2841" s="11" t="s">
        <v>13</v>
      </c>
      <c r="C2841" s="12" t="s">
        <v>15</v>
      </c>
      <c r="D2841" s="28"/>
      <c r="E2841" s="28"/>
      <c r="F2841" s="28"/>
      <c r="G2841" s="34"/>
      <c r="H2841" s="23"/>
      <c r="I2841" s="10">
        <f t="shared" si="614"/>
        <v>0</v>
      </c>
    </row>
    <row r="2842" spans="1:13">
      <c r="B2842" s="11" t="s">
        <v>13</v>
      </c>
      <c r="C2842" s="12" t="s">
        <v>16</v>
      </c>
      <c r="D2842" s="28"/>
      <c r="E2842" s="28"/>
      <c r="F2842" s="28"/>
      <c r="G2842" s="34">
        <f>SUM(G2838)*2</f>
        <v>4.0999999999999996</v>
      </c>
      <c r="H2842" s="23"/>
      <c r="I2842" s="10">
        <f t="shared" si="614"/>
        <v>0</v>
      </c>
    </row>
    <row r="2843" spans="1:13">
      <c r="B2843" s="11" t="s">
        <v>13</v>
      </c>
      <c r="C2843" s="12" t="s">
        <v>16</v>
      </c>
      <c r="D2843" s="28"/>
      <c r="E2843" s="28"/>
      <c r="F2843" s="28"/>
      <c r="G2843" s="34"/>
      <c r="H2843" s="23"/>
      <c r="I2843" s="10">
        <f t="shared" si="614"/>
        <v>0</v>
      </c>
    </row>
    <row r="2844" spans="1:13">
      <c r="B2844" s="11" t="s">
        <v>21</v>
      </c>
      <c r="C2844" s="12" t="s">
        <v>14</v>
      </c>
      <c r="D2844" s="28"/>
      <c r="E2844" s="28"/>
      <c r="F2844" s="28"/>
      <c r="G2844" s="22">
        <f>SUM(G2835:G2838)</f>
        <v>4.0999999999999996</v>
      </c>
      <c r="H2844" s="15">
        <v>37.42</v>
      </c>
      <c r="I2844" s="10">
        <f t="shared" si="614"/>
        <v>153.422</v>
      </c>
      <c r="K2844" s="5">
        <f>SUM(G2844)*I2819</f>
        <v>4.0999999999999996</v>
      </c>
    </row>
    <row r="2845" spans="1:13">
      <c r="B2845" s="11" t="s">
        <v>21</v>
      </c>
      <c r="C2845" s="12" t="s">
        <v>15</v>
      </c>
      <c r="D2845" s="28"/>
      <c r="E2845" s="28"/>
      <c r="F2845" s="28"/>
      <c r="G2845" s="22">
        <f>SUM(G2839:G2841)</f>
        <v>0</v>
      </c>
      <c r="H2845" s="15">
        <v>37.42</v>
      </c>
      <c r="I2845" s="10">
        <f t="shared" si="614"/>
        <v>0</v>
      </c>
      <c r="L2845" s="5">
        <f>SUM(G2845)*I2819</f>
        <v>0</v>
      </c>
    </row>
    <row r="2846" spans="1:13">
      <c r="B2846" s="11" t="s">
        <v>21</v>
      </c>
      <c r="C2846" s="12" t="s">
        <v>16</v>
      </c>
      <c r="D2846" s="28"/>
      <c r="E2846" s="28"/>
      <c r="F2846" s="28"/>
      <c r="G2846" s="22">
        <f>SUM(G2842:G2843)</f>
        <v>4.0999999999999996</v>
      </c>
      <c r="H2846" s="15">
        <v>37.42</v>
      </c>
      <c r="I2846" s="10">
        <f t="shared" si="614"/>
        <v>153.422</v>
      </c>
      <c r="M2846" s="5">
        <f>SUM(G2846)*I2819</f>
        <v>4.0999999999999996</v>
      </c>
    </row>
    <row r="2847" spans="1:13">
      <c r="B2847" s="11" t="s">
        <v>13</v>
      </c>
      <c r="C2847" s="12" t="s">
        <v>17</v>
      </c>
      <c r="D2847" s="28"/>
      <c r="E2847" s="28"/>
      <c r="F2847" s="28"/>
      <c r="G2847" s="34">
        <v>2</v>
      </c>
      <c r="H2847" s="15">
        <v>37.42</v>
      </c>
      <c r="I2847" s="10">
        <f t="shared" si="614"/>
        <v>74.84</v>
      </c>
      <c r="L2847" s="5">
        <f>SUM(G2847)*I2819</f>
        <v>2</v>
      </c>
    </row>
    <row r="2848" spans="1:13">
      <c r="B2848" s="11" t="s">
        <v>12</v>
      </c>
      <c r="C2848" s="12"/>
      <c r="D2848" s="28"/>
      <c r="E2848" s="28"/>
      <c r="F2848" s="28"/>
      <c r="G2848" s="10"/>
      <c r="H2848" s="15">
        <v>37.42</v>
      </c>
      <c r="I2848" s="10">
        <f t="shared" si="614"/>
        <v>0</v>
      </c>
    </row>
    <row r="2849" spans="1:13">
      <c r="B2849" s="11" t="s">
        <v>11</v>
      </c>
      <c r="C2849" s="12"/>
      <c r="D2849" s="28"/>
      <c r="E2849" s="28"/>
      <c r="F2849" s="28"/>
      <c r="G2849" s="10">
        <v>1</v>
      </c>
      <c r="H2849" s="15">
        <f>SUM(I2821:I2848)*0.01</f>
        <v>6.1845900000000009</v>
      </c>
      <c r="I2849" s="10">
        <f>SUM(G2849*H2849)</f>
        <v>6.1845900000000009</v>
      </c>
    </row>
    <row r="2850" spans="1:13" s="2" customFormat="1">
      <c r="B2850" s="8" t="s">
        <v>10</v>
      </c>
      <c r="D2850" s="27"/>
      <c r="E2850" s="27"/>
      <c r="F2850" s="27"/>
      <c r="G2850" s="6">
        <f>SUM(G2844:G2847)</f>
        <v>10.199999999999999</v>
      </c>
      <c r="H2850" s="14">
        <f>SUM(I2850)/123</f>
        <v>5.0784031707317077</v>
      </c>
      <c r="I2850" s="6">
        <f>SUM(I2821:I2849)</f>
        <v>624.64359000000002</v>
      </c>
      <c r="J2850" s="6">
        <f>SUM(I2850)*I2819</f>
        <v>624.64359000000002</v>
      </c>
      <c r="K2850" s="6">
        <f>SUM(K2844:K2849)</f>
        <v>4.0999999999999996</v>
      </c>
      <c r="L2850" s="6">
        <f t="shared" ref="L2850" si="615">SUM(L2844:L2849)</f>
        <v>2</v>
      </c>
      <c r="M2850" s="6">
        <f t="shared" ref="M2850" si="616">SUM(M2844:M2849)</f>
        <v>4.0999999999999996</v>
      </c>
    </row>
    <row r="2851" spans="1:13" ht="15.6">
      <c r="A2851" s="3" t="s">
        <v>9</v>
      </c>
      <c r="B2851" s="70" t="str">
        <f>'JMS SHEDULE OF WORKS'!D92</f>
        <v>FF-09 Reception planter boxes</v>
      </c>
      <c r="D2851" s="26" t="str">
        <f>'JMS SHEDULE OF WORKS'!F92</f>
        <v>1900mm X 570mm X 350mm</v>
      </c>
      <c r="F2851" s="71" t="str">
        <f>'JMS SHEDULE OF WORKS'!J92</f>
        <v>RE-32</v>
      </c>
      <c r="H2851" s="13" t="s">
        <v>22</v>
      </c>
      <c r="I2851" s="24">
        <f>'JMS SHEDULE OF WORKS'!G92</f>
        <v>3</v>
      </c>
    </row>
    <row r="2852" spans="1:13" s="2" customFormat="1">
      <c r="A2852" s="69" t="str">
        <f>'JMS SHEDULE OF WORKS'!A92</f>
        <v>6881/88</v>
      </c>
      <c r="B2852" s="8" t="s">
        <v>3</v>
      </c>
      <c r="C2852" s="2" t="s">
        <v>4</v>
      </c>
      <c r="D2852" s="27" t="s">
        <v>5</v>
      </c>
      <c r="E2852" s="27" t="s">
        <v>5</v>
      </c>
      <c r="F2852" s="27" t="s">
        <v>23</v>
      </c>
      <c r="G2852" s="6" t="s">
        <v>6</v>
      </c>
      <c r="H2852" s="14" t="s">
        <v>7</v>
      </c>
      <c r="I2852" s="6" t="s">
        <v>8</v>
      </c>
      <c r="J2852" s="6"/>
      <c r="K2852" s="6" t="s">
        <v>18</v>
      </c>
      <c r="L2852" s="6" t="s">
        <v>19</v>
      </c>
      <c r="M2852" s="6" t="s">
        <v>20</v>
      </c>
    </row>
    <row r="2853" spans="1:13">
      <c r="A2853" s="30" t="s">
        <v>24</v>
      </c>
      <c r="B2853" s="11"/>
      <c r="C2853" s="12"/>
      <c r="D2853" s="28"/>
      <c r="E2853" s="28"/>
      <c r="F2853" s="28">
        <f t="shared" ref="F2853:F2860" si="617">SUM(D2853*E2853)</f>
        <v>0</v>
      </c>
      <c r="G2853" s="10"/>
      <c r="H2853" s="15"/>
      <c r="I2853" s="10">
        <f t="shared" ref="I2853:I2860" si="618">SUM(F2853*G2853)*H2853</f>
        <v>0</v>
      </c>
    </row>
    <row r="2854" spans="1:13">
      <c r="A2854" s="30" t="s">
        <v>24</v>
      </c>
      <c r="B2854" s="11"/>
      <c r="C2854" s="12"/>
      <c r="D2854" s="28"/>
      <c r="E2854" s="28"/>
      <c r="F2854" s="28">
        <f t="shared" si="617"/>
        <v>0</v>
      </c>
      <c r="G2854" s="10"/>
      <c r="H2854" s="15"/>
      <c r="I2854" s="10">
        <f t="shared" si="618"/>
        <v>0</v>
      </c>
    </row>
    <row r="2855" spans="1:13">
      <c r="A2855" s="30" t="s">
        <v>24</v>
      </c>
      <c r="B2855" s="11"/>
      <c r="C2855" s="12"/>
      <c r="D2855" s="28"/>
      <c r="E2855" s="28"/>
      <c r="F2855" s="28">
        <f t="shared" si="617"/>
        <v>0</v>
      </c>
      <c r="G2855" s="10"/>
      <c r="H2855" s="15"/>
      <c r="I2855" s="10">
        <f t="shared" si="618"/>
        <v>0</v>
      </c>
    </row>
    <row r="2856" spans="1:13">
      <c r="A2856" s="31" t="s">
        <v>25</v>
      </c>
      <c r="B2856" s="11" t="s">
        <v>1254</v>
      </c>
      <c r="C2856" s="12" t="s">
        <v>1295</v>
      </c>
      <c r="D2856" s="28">
        <v>2</v>
      </c>
      <c r="E2856" s="28">
        <v>0.6</v>
      </c>
      <c r="F2856" s="28">
        <f t="shared" si="617"/>
        <v>1.2</v>
      </c>
      <c r="G2856" s="10">
        <v>1</v>
      </c>
      <c r="H2856" s="15">
        <v>15</v>
      </c>
      <c r="I2856" s="10">
        <f t="shared" si="618"/>
        <v>18</v>
      </c>
    </row>
    <row r="2857" spans="1:13">
      <c r="A2857" s="31" t="s">
        <v>25</v>
      </c>
      <c r="B2857" s="11" t="s">
        <v>1254</v>
      </c>
      <c r="C2857" s="12" t="s">
        <v>1295</v>
      </c>
      <c r="D2857" s="28">
        <v>2</v>
      </c>
      <c r="E2857" s="28">
        <v>0.15</v>
      </c>
      <c r="F2857" s="28">
        <f t="shared" si="617"/>
        <v>0.3</v>
      </c>
      <c r="G2857" s="10">
        <v>1</v>
      </c>
      <c r="H2857" s="15">
        <v>15</v>
      </c>
      <c r="I2857" s="10">
        <f t="shared" si="618"/>
        <v>4.5</v>
      </c>
    </row>
    <row r="2858" spans="1:13">
      <c r="A2858" s="31" t="s">
        <v>25</v>
      </c>
      <c r="B2858" s="11" t="s">
        <v>1254</v>
      </c>
      <c r="C2858" s="12" t="s">
        <v>1295</v>
      </c>
      <c r="D2858" s="28">
        <v>2</v>
      </c>
      <c r="E2858" s="28">
        <v>0.4</v>
      </c>
      <c r="F2858" s="28">
        <f t="shared" ref="F2858" si="619">SUM(D2858*E2858)</f>
        <v>0.8</v>
      </c>
      <c r="G2858" s="10">
        <v>1</v>
      </c>
      <c r="H2858" s="15">
        <v>15</v>
      </c>
      <c r="I2858" s="10">
        <f t="shared" ref="I2858" si="620">SUM(F2858*G2858)*H2858</f>
        <v>12</v>
      </c>
    </row>
    <row r="2859" spans="1:13">
      <c r="A2859" s="31" t="s">
        <v>25</v>
      </c>
      <c r="B2859" s="11" t="s">
        <v>1254</v>
      </c>
      <c r="C2859" s="12" t="s">
        <v>1295</v>
      </c>
      <c r="D2859" s="28">
        <v>2</v>
      </c>
      <c r="E2859" s="28">
        <v>0.3</v>
      </c>
      <c r="F2859" s="28">
        <f t="shared" ref="F2859" si="621">SUM(D2859*E2859)</f>
        <v>0.6</v>
      </c>
      <c r="G2859" s="10">
        <v>1</v>
      </c>
      <c r="H2859" s="15">
        <v>15</v>
      </c>
      <c r="I2859" s="10">
        <f t="shared" ref="I2859" si="622">SUM(F2859*G2859)*H2859</f>
        <v>9</v>
      </c>
    </row>
    <row r="2860" spans="1:13">
      <c r="A2860" s="31" t="s">
        <v>25</v>
      </c>
      <c r="B2860" s="11" t="s">
        <v>1254</v>
      </c>
      <c r="C2860" s="12" t="s">
        <v>1295</v>
      </c>
      <c r="D2860" s="28">
        <v>0.6</v>
      </c>
      <c r="E2860" s="28">
        <v>0.15</v>
      </c>
      <c r="F2860" s="28">
        <f t="shared" si="617"/>
        <v>0.09</v>
      </c>
      <c r="G2860" s="10">
        <v>1</v>
      </c>
      <c r="H2860" s="15">
        <v>15</v>
      </c>
      <c r="I2860" s="10">
        <f t="shared" si="618"/>
        <v>1.3499999999999999</v>
      </c>
    </row>
    <row r="2861" spans="1:13">
      <c r="A2861" s="31" t="s">
        <v>39</v>
      </c>
      <c r="B2861" s="11"/>
      <c r="C2861" s="12"/>
      <c r="D2861" s="28"/>
      <c r="E2861" s="28"/>
      <c r="F2861" s="28"/>
      <c r="G2861" s="10"/>
      <c r="H2861" s="15"/>
      <c r="I2861" s="10">
        <f t="shared" ref="I2861:I2863" si="623">SUM(G2861*H2861)</f>
        <v>0</v>
      </c>
    </row>
    <row r="2862" spans="1:13">
      <c r="A2862" s="31" t="s">
        <v>39</v>
      </c>
      <c r="B2862" s="11"/>
      <c r="C2862" s="12"/>
      <c r="D2862" s="28"/>
      <c r="E2862" s="28"/>
      <c r="F2862" s="28"/>
      <c r="G2862" s="10"/>
      <c r="H2862" s="15"/>
      <c r="I2862" s="10">
        <f t="shared" si="623"/>
        <v>0</v>
      </c>
    </row>
    <row r="2863" spans="1:13">
      <c r="A2863" s="31" t="s">
        <v>39</v>
      </c>
      <c r="B2863" s="11"/>
      <c r="C2863" s="12"/>
      <c r="D2863" s="28"/>
      <c r="E2863" s="28"/>
      <c r="F2863" s="28"/>
      <c r="G2863" s="10"/>
      <c r="H2863" s="15"/>
      <c r="I2863" s="10">
        <f t="shared" si="623"/>
        <v>0</v>
      </c>
    </row>
    <row r="2864" spans="1:13">
      <c r="A2864" s="32" t="s">
        <v>28</v>
      </c>
      <c r="B2864" s="11" t="s">
        <v>1299</v>
      </c>
      <c r="C2864" s="12"/>
      <c r="D2864" s="28"/>
      <c r="E2864" s="28"/>
      <c r="F2864" s="28"/>
      <c r="G2864" s="10">
        <v>1</v>
      </c>
      <c r="H2864" s="151">
        <v>1900</v>
      </c>
      <c r="I2864" s="10">
        <f t="shared" ref="I2864:I2882" si="624">SUM(G2864*H2864)</f>
        <v>1900</v>
      </c>
    </row>
    <row r="2865" spans="1:13">
      <c r="A2865" s="32" t="s">
        <v>28</v>
      </c>
      <c r="B2865" s="11" t="s">
        <v>1304</v>
      </c>
      <c r="C2865" s="12"/>
      <c r="D2865" s="28"/>
      <c r="E2865" s="28"/>
      <c r="F2865" s="28"/>
      <c r="G2865" s="10">
        <v>1</v>
      </c>
      <c r="H2865" s="151">
        <v>190</v>
      </c>
      <c r="I2865" s="10">
        <f t="shared" si="624"/>
        <v>190</v>
      </c>
    </row>
    <row r="2866" spans="1:13">
      <c r="A2866" s="32" t="s">
        <v>28</v>
      </c>
      <c r="B2866" s="11"/>
      <c r="C2866" s="12"/>
      <c r="D2866" s="28"/>
      <c r="E2866" s="28"/>
      <c r="F2866" s="28"/>
      <c r="G2866" s="10"/>
      <c r="H2866" s="15"/>
      <c r="I2866" s="10">
        <f t="shared" si="624"/>
        <v>0</v>
      </c>
    </row>
    <row r="2867" spans="1:13">
      <c r="A2867" t="s">
        <v>26</v>
      </c>
      <c r="B2867" s="11"/>
      <c r="C2867" s="12"/>
      <c r="D2867" s="28"/>
      <c r="E2867" s="28"/>
      <c r="F2867" s="28"/>
      <c r="G2867" s="33">
        <v>0.1</v>
      </c>
      <c r="H2867" s="15">
        <f>SUM(I2864:I2866)</f>
        <v>2090</v>
      </c>
      <c r="I2867" s="10">
        <f t="shared" si="624"/>
        <v>209</v>
      </c>
    </row>
    <row r="2868" spans="1:13">
      <c r="B2868" s="11" t="s">
        <v>27</v>
      </c>
      <c r="C2868" s="12"/>
      <c r="D2868" s="28"/>
      <c r="E2868" s="28"/>
      <c r="F2868" s="28"/>
      <c r="G2868" s="10"/>
      <c r="H2868" s="15"/>
      <c r="I2868" s="10">
        <f t="shared" si="624"/>
        <v>0</v>
      </c>
    </row>
    <row r="2869" spans="1:13">
      <c r="B2869" s="11" t="s">
        <v>13</v>
      </c>
      <c r="C2869" s="12" t="s">
        <v>14</v>
      </c>
      <c r="D2869" s="28" t="s">
        <v>29</v>
      </c>
      <c r="E2869" s="28"/>
      <c r="F2869" s="28">
        <f>SUM(G2853:G2855)</f>
        <v>0</v>
      </c>
      <c r="G2869" s="34">
        <f>SUM(F2869)/20</f>
        <v>0</v>
      </c>
      <c r="H2869" s="23"/>
      <c r="I2869" s="10">
        <f t="shared" si="624"/>
        <v>0</v>
      </c>
    </row>
    <row r="2870" spans="1:13">
      <c r="B2870" s="11" t="s">
        <v>13</v>
      </c>
      <c r="C2870" s="12" t="s">
        <v>14</v>
      </c>
      <c r="D2870" s="28" t="s">
        <v>30</v>
      </c>
      <c r="E2870" s="28"/>
      <c r="F2870" s="28">
        <f>SUM(G2856:G2860)</f>
        <v>5</v>
      </c>
      <c r="G2870" s="34">
        <f>SUM(F2870)/10</f>
        <v>0.5</v>
      </c>
      <c r="H2870" s="23"/>
      <c r="I2870" s="10">
        <f t="shared" si="624"/>
        <v>0</v>
      </c>
    </row>
    <row r="2871" spans="1:13">
      <c r="B2871" s="11" t="s">
        <v>13</v>
      </c>
      <c r="C2871" s="12" t="s">
        <v>14</v>
      </c>
      <c r="D2871" s="28" t="s">
        <v>60</v>
      </c>
      <c r="E2871" s="28"/>
      <c r="F2871" s="72"/>
      <c r="G2871" s="34">
        <f>SUM(F2871)*0.25</f>
        <v>0</v>
      </c>
      <c r="H2871" s="23"/>
      <c r="I2871" s="10">
        <f t="shared" si="624"/>
        <v>0</v>
      </c>
    </row>
    <row r="2872" spans="1:13">
      <c r="B2872" s="11" t="s">
        <v>13</v>
      </c>
      <c r="C2872" s="12" t="s">
        <v>14</v>
      </c>
      <c r="D2872" s="28"/>
      <c r="E2872" s="28"/>
      <c r="F2872" s="28"/>
      <c r="G2872" s="34"/>
      <c r="H2872" s="23"/>
      <c r="I2872" s="10">
        <f t="shared" si="624"/>
        <v>0</v>
      </c>
    </row>
    <row r="2873" spans="1:13">
      <c r="B2873" s="11" t="s">
        <v>13</v>
      </c>
      <c r="C2873" s="12" t="s">
        <v>15</v>
      </c>
      <c r="D2873" s="28"/>
      <c r="E2873" s="28"/>
      <c r="F2873" s="28"/>
      <c r="G2873" s="34">
        <v>8</v>
      </c>
      <c r="H2873" s="23"/>
      <c r="I2873" s="10">
        <f t="shared" si="624"/>
        <v>0</v>
      </c>
    </row>
    <row r="2874" spans="1:13">
      <c r="B2874" s="11" t="s">
        <v>13</v>
      </c>
      <c r="C2874" s="12" t="s">
        <v>15</v>
      </c>
      <c r="D2874" s="28"/>
      <c r="E2874" s="28"/>
      <c r="F2874" s="28"/>
      <c r="G2874" s="34"/>
      <c r="H2874" s="23"/>
      <c r="I2874" s="10">
        <f t="shared" si="624"/>
        <v>0</v>
      </c>
    </row>
    <row r="2875" spans="1:13">
      <c r="B2875" s="11" t="s">
        <v>13</v>
      </c>
      <c r="C2875" s="12" t="s">
        <v>15</v>
      </c>
      <c r="D2875" s="28"/>
      <c r="E2875" s="28"/>
      <c r="F2875" s="28"/>
      <c r="G2875" s="34"/>
      <c r="H2875" s="23"/>
      <c r="I2875" s="10">
        <f t="shared" si="624"/>
        <v>0</v>
      </c>
    </row>
    <row r="2876" spans="1:13">
      <c r="B2876" s="11" t="s">
        <v>13</v>
      </c>
      <c r="C2876" s="12" t="s">
        <v>16</v>
      </c>
      <c r="D2876" s="28"/>
      <c r="E2876" s="28"/>
      <c r="F2876" s="28"/>
      <c r="G2876" s="34"/>
      <c r="H2876" s="23"/>
      <c r="I2876" s="10">
        <f t="shared" si="624"/>
        <v>0</v>
      </c>
    </row>
    <row r="2877" spans="1:13">
      <c r="B2877" s="11" t="s">
        <v>13</v>
      </c>
      <c r="C2877" s="12" t="s">
        <v>16</v>
      </c>
      <c r="D2877" s="28"/>
      <c r="E2877" s="28"/>
      <c r="F2877" s="28"/>
      <c r="G2877" s="34"/>
      <c r="H2877" s="23"/>
      <c r="I2877" s="10">
        <f t="shared" si="624"/>
        <v>0</v>
      </c>
    </row>
    <row r="2878" spans="1:13">
      <c r="B2878" s="11" t="s">
        <v>21</v>
      </c>
      <c r="C2878" s="12" t="s">
        <v>14</v>
      </c>
      <c r="D2878" s="28"/>
      <c r="E2878" s="28"/>
      <c r="F2878" s="28"/>
      <c r="G2878" s="22">
        <f>SUM(G2869:G2872)</f>
        <v>0.5</v>
      </c>
      <c r="H2878" s="15">
        <v>37.42</v>
      </c>
      <c r="I2878" s="10">
        <f t="shared" si="624"/>
        <v>18.71</v>
      </c>
      <c r="K2878" s="5">
        <f>SUM(G2878)*I2851</f>
        <v>1.5</v>
      </c>
    </row>
    <row r="2879" spans="1:13">
      <c r="B2879" s="11" t="s">
        <v>21</v>
      </c>
      <c r="C2879" s="12" t="s">
        <v>15</v>
      </c>
      <c r="D2879" s="28"/>
      <c r="E2879" s="28"/>
      <c r="F2879" s="28"/>
      <c r="G2879" s="22">
        <f>SUM(G2873:G2875)</f>
        <v>8</v>
      </c>
      <c r="H2879" s="15">
        <v>37.42</v>
      </c>
      <c r="I2879" s="10">
        <f t="shared" si="624"/>
        <v>299.36</v>
      </c>
      <c r="L2879" s="5">
        <f>SUM(G2879)*I2851</f>
        <v>24</v>
      </c>
    </row>
    <row r="2880" spans="1:13">
      <c r="B2880" s="11" t="s">
        <v>21</v>
      </c>
      <c r="C2880" s="12" t="s">
        <v>16</v>
      </c>
      <c r="D2880" s="28"/>
      <c r="E2880" s="28"/>
      <c r="F2880" s="28"/>
      <c r="G2880" s="22">
        <f>SUM(G2876:G2877)</f>
        <v>0</v>
      </c>
      <c r="H2880" s="15">
        <v>37.42</v>
      </c>
      <c r="I2880" s="10">
        <f t="shared" si="624"/>
        <v>0</v>
      </c>
      <c r="M2880" s="5">
        <f>SUM(G2880)*I2851</f>
        <v>0</v>
      </c>
    </row>
    <row r="2881" spans="1:13">
      <c r="B2881" s="11" t="s">
        <v>13</v>
      </c>
      <c r="C2881" s="12" t="s">
        <v>17</v>
      </c>
      <c r="D2881" s="28"/>
      <c r="E2881" s="28"/>
      <c r="F2881" s="28"/>
      <c r="G2881" s="34">
        <v>1</v>
      </c>
      <c r="H2881" s="15">
        <v>37.42</v>
      </c>
      <c r="I2881" s="10">
        <f t="shared" si="624"/>
        <v>37.42</v>
      </c>
      <c r="L2881" s="5">
        <f>SUM(G2881)*I2851</f>
        <v>3</v>
      </c>
    </row>
    <row r="2882" spans="1:13">
      <c r="B2882" s="11" t="s">
        <v>12</v>
      </c>
      <c r="C2882" s="12"/>
      <c r="D2882" s="28"/>
      <c r="E2882" s="28"/>
      <c r="F2882" s="28"/>
      <c r="G2882" s="10"/>
      <c r="H2882" s="15">
        <v>37.42</v>
      </c>
      <c r="I2882" s="10">
        <f t="shared" si="624"/>
        <v>0</v>
      </c>
    </row>
    <row r="2883" spans="1:13">
      <c r="B2883" s="11" t="s">
        <v>11</v>
      </c>
      <c r="C2883" s="12"/>
      <c r="D2883" s="28"/>
      <c r="E2883" s="28"/>
      <c r="F2883" s="28"/>
      <c r="G2883" s="10">
        <v>1</v>
      </c>
      <c r="H2883" s="15">
        <f>SUM(I2853:I2882)*0.01</f>
        <v>26.993400000000001</v>
      </c>
      <c r="I2883" s="10">
        <f>SUM(G2883*H2883)</f>
        <v>26.993400000000001</v>
      </c>
    </row>
    <row r="2884" spans="1:13" s="2" customFormat="1">
      <c r="B2884" s="8" t="s">
        <v>10</v>
      </c>
      <c r="D2884" s="27"/>
      <c r="E2884" s="27"/>
      <c r="F2884" s="27"/>
      <c r="G2884" s="6">
        <f>SUM(G2878:G2881)</f>
        <v>9.5</v>
      </c>
      <c r="H2884" s="14"/>
      <c r="I2884" s="6">
        <f>SUM(I2853:I2883)</f>
        <v>2726.3334</v>
      </c>
      <c r="J2884" s="6">
        <f>SUM(I2884)*I2851</f>
        <v>8179.0002000000004</v>
      </c>
      <c r="K2884" s="6">
        <f>SUM(K2878:K2883)</f>
        <v>1.5</v>
      </c>
      <c r="L2884" s="6">
        <f t="shared" ref="L2884" si="625">SUM(L2878:L2883)</f>
        <v>27</v>
      </c>
      <c r="M2884" s="6">
        <f t="shared" ref="M2884" si="626">SUM(M2878:M2883)</f>
        <v>0</v>
      </c>
    </row>
    <row r="2885" spans="1:13" ht="15.6">
      <c r="A2885" s="3" t="s">
        <v>9</v>
      </c>
      <c r="B2885" s="70">
        <f>'JMS SHEDULE OF WORKS'!D126</f>
        <v>0</v>
      </c>
      <c r="D2885" s="227" t="s">
        <v>1301</v>
      </c>
      <c r="F2885" s="71">
        <f>'JMS SHEDULE OF WORKS'!J126</f>
        <v>0</v>
      </c>
      <c r="H2885" s="13" t="s">
        <v>22</v>
      </c>
      <c r="I2885" s="24">
        <v>1</v>
      </c>
    </row>
    <row r="2886" spans="1:13" s="2" customFormat="1">
      <c r="A2886" s="69" t="s">
        <v>1160</v>
      </c>
      <c r="B2886" s="8" t="s">
        <v>3</v>
      </c>
      <c r="C2886" s="2" t="s">
        <v>4</v>
      </c>
      <c r="D2886" s="27" t="s">
        <v>5</v>
      </c>
      <c r="E2886" s="27" t="s">
        <v>5</v>
      </c>
      <c r="F2886" s="27" t="s">
        <v>23</v>
      </c>
      <c r="G2886" s="6" t="s">
        <v>6</v>
      </c>
      <c r="H2886" s="14" t="s">
        <v>7</v>
      </c>
      <c r="I2886" s="6" t="s">
        <v>8</v>
      </c>
      <c r="J2886" s="6"/>
      <c r="K2886" s="6" t="s">
        <v>18</v>
      </c>
      <c r="L2886" s="6" t="s">
        <v>19</v>
      </c>
      <c r="M2886" s="6" t="s">
        <v>20</v>
      </c>
    </row>
    <row r="2887" spans="1:13">
      <c r="A2887" s="30" t="s">
        <v>24</v>
      </c>
      <c r="B2887" s="11"/>
      <c r="C2887" s="12"/>
      <c r="D2887" s="28"/>
      <c r="E2887" s="28"/>
      <c r="F2887" s="28">
        <f t="shared" ref="F2887:F2894" si="627">SUM(D2887*E2887)</f>
        <v>0</v>
      </c>
      <c r="G2887" s="10"/>
      <c r="H2887" s="15"/>
      <c r="I2887" s="10">
        <f t="shared" ref="I2887:I2894" si="628">SUM(F2887*G2887)*H2887</f>
        <v>0</v>
      </c>
    </row>
    <row r="2888" spans="1:13">
      <c r="A2888" s="30" t="s">
        <v>24</v>
      </c>
      <c r="B2888" s="11"/>
      <c r="C2888" s="12"/>
      <c r="D2888" s="28"/>
      <c r="E2888" s="28"/>
      <c r="F2888" s="28">
        <f t="shared" si="627"/>
        <v>0</v>
      </c>
      <c r="G2888" s="10"/>
      <c r="H2888" s="15"/>
      <c r="I2888" s="10">
        <f t="shared" si="628"/>
        <v>0</v>
      </c>
    </row>
    <row r="2889" spans="1:13">
      <c r="A2889" s="30" t="s">
        <v>24</v>
      </c>
      <c r="B2889" s="11"/>
      <c r="C2889" s="12"/>
      <c r="D2889" s="28"/>
      <c r="E2889" s="28"/>
      <c r="F2889" s="28">
        <f t="shared" si="627"/>
        <v>0</v>
      </c>
      <c r="G2889" s="10"/>
      <c r="H2889" s="15"/>
      <c r="I2889" s="10">
        <f t="shared" si="628"/>
        <v>0</v>
      </c>
    </row>
    <row r="2890" spans="1:13">
      <c r="A2890" s="31" t="s">
        <v>25</v>
      </c>
      <c r="B2890" s="11" t="s">
        <v>1254</v>
      </c>
      <c r="C2890" s="12" t="s">
        <v>1295</v>
      </c>
      <c r="D2890" s="28">
        <v>2.1</v>
      </c>
      <c r="E2890" s="28">
        <v>0.6</v>
      </c>
      <c r="F2890" s="28">
        <f t="shared" si="627"/>
        <v>1.26</v>
      </c>
      <c r="G2890" s="10">
        <v>1</v>
      </c>
      <c r="H2890" s="15">
        <v>15</v>
      </c>
      <c r="I2890" s="10">
        <f t="shared" si="628"/>
        <v>18.899999999999999</v>
      </c>
    </row>
    <row r="2891" spans="1:13">
      <c r="A2891" s="31" t="s">
        <v>25</v>
      </c>
      <c r="B2891" s="11" t="s">
        <v>1254</v>
      </c>
      <c r="C2891" s="12" t="s">
        <v>1295</v>
      </c>
      <c r="D2891" s="28">
        <v>2.1</v>
      </c>
      <c r="E2891" s="28">
        <v>0.15</v>
      </c>
      <c r="F2891" s="28">
        <f t="shared" si="627"/>
        <v>0.315</v>
      </c>
      <c r="G2891" s="10">
        <v>1</v>
      </c>
      <c r="H2891" s="15">
        <v>15</v>
      </c>
      <c r="I2891" s="10">
        <f t="shared" si="628"/>
        <v>4.7249999999999996</v>
      </c>
    </row>
    <row r="2892" spans="1:13">
      <c r="A2892" s="31" t="s">
        <v>25</v>
      </c>
      <c r="B2892" s="11" t="s">
        <v>1254</v>
      </c>
      <c r="C2892" s="12" t="s">
        <v>1295</v>
      </c>
      <c r="D2892" s="28">
        <v>2.1</v>
      </c>
      <c r="E2892" s="28">
        <v>0.4</v>
      </c>
      <c r="F2892" s="28">
        <f t="shared" si="627"/>
        <v>0.84000000000000008</v>
      </c>
      <c r="G2892" s="10">
        <v>1</v>
      </c>
      <c r="H2892" s="15">
        <v>15</v>
      </c>
      <c r="I2892" s="10">
        <f t="shared" si="628"/>
        <v>12.600000000000001</v>
      </c>
    </row>
    <row r="2893" spans="1:13">
      <c r="A2893" s="31" t="s">
        <v>25</v>
      </c>
      <c r="B2893" s="11" t="s">
        <v>1254</v>
      </c>
      <c r="C2893" s="12" t="s">
        <v>1295</v>
      </c>
      <c r="D2893" s="28">
        <v>2.1</v>
      </c>
      <c r="E2893" s="28">
        <v>0.3</v>
      </c>
      <c r="F2893" s="28">
        <f t="shared" si="627"/>
        <v>0.63</v>
      </c>
      <c r="G2893" s="10">
        <v>1</v>
      </c>
      <c r="H2893" s="15">
        <v>15</v>
      </c>
      <c r="I2893" s="10">
        <f t="shared" si="628"/>
        <v>9.4499999999999993</v>
      </c>
    </row>
    <row r="2894" spans="1:13">
      <c r="A2894" s="31" t="s">
        <v>25</v>
      </c>
      <c r="B2894" s="11" t="s">
        <v>1254</v>
      </c>
      <c r="C2894" s="12" t="s">
        <v>1295</v>
      </c>
      <c r="D2894" s="28">
        <v>0.6</v>
      </c>
      <c r="E2894" s="28">
        <v>0.15</v>
      </c>
      <c r="F2894" s="28">
        <f t="shared" si="627"/>
        <v>0.09</v>
      </c>
      <c r="G2894" s="10">
        <v>1</v>
      </c>
      <c r="H2894" s="15">
        <v>15</v>
      </c>
      <c r="I2894" s="10">
        <f t="shared" si="628"/>
        <v>1.3499999999999999</v>
      </c>
    </row>
    <row r="2895" spans="1:13">
      <c r="A2895" s="31" t="s">
        <v>39</v>
      </c>
      <c r="B2895" s="11"/>
      <c r="C2895" s="12"/>
      <c r="D2895" s="28"/>
      <c r="E2895" s="28"/>
      <c r="F2895" s="28"/>
      <c r="G2895" s="10"/>
      <c r="H2895" s="15"/>
      <c r="I2895" s="10">
        <f t="shared" ref="I2895:I2897" si="629">SUM(G2895*H2895)</f>
        <v>0</v>
      </c>
    </row>
    <row r="2896" spans="1:13">
      <c r="A2896" s="31" t="s">
        <v>39</v>
      </c>
      <c r="B2896" s="11"/>
      <c r="C2896" s="12"/>
      <c r="D2896" s="28"/>
      <c r="E2896" s="28"/>
      <c r="F2896" s="28"/>
      <c r="G2896" s="10"/>
      <c r="H2896" s="15"/>
      <c r="I2896" s="10">
        <f t="shared" si="629"/>
        <v>0</v>
      </c>
    </row>
    <row r="2897" spans="1:11">
      <c r="A2897" s="31" t="s">
        <v>39</v>
      </c>
      <c r="B2897" s="11"/>
      <c r="C2897" s="12"/>
      <c r="D2897" s="28"/>
      <c r="E2897" s="28"/>
      <c r="F2897" s="28"/>
      <c r="G2897" s="10"/>
      <c r="H2897" s="15"/>
      <c r="I2897" s="10">
        <f t="shared" si="629"/>
        <v>0</v>
      </c>
    </row>
    <row r="2898" spans="1:11">
      <c r="A2898" s="32" t="s">
        <v>28</v>
      </c>
      <c r="B2898" s="11" t="s">
        <v>1299</v>
      </c>
      <c r="C2898" s="12"/>
      <c r="D2898" s="28"/>
      <c r="E2898" s="28"/>
      <c r="F2898" s="28"/>
      <c r="G2898" s="10">
        <v>1</v>
      </c>
      <c r="H2898" s="151">
        <v>2100</v>
      </c>
      <c r="I2898" s="10">
        <f t="shared" ref="I2898:I2916" si="630">SUM(G2898*H2898)</f>
        <v>2100</v>
      </c>
    </row>
    <row r="2899" spans="1:11">
      <c r="A2899" s="32" t="s">
        <v>28</v>
      </c>
      <c r="B2899" s="11" t="s">
        <v>1304</v>
      </c>
      <c r="C2899" s="12"/>
      <c r="D2899" s="28"/>
      <c r="E2899" s="28"/>
      <c r="F2899" s="28"/>
      <c r="G2899" s="10">
        <v>1</v>
      </c>
      <c r="H2899" s="151">
        <v>210</v>
      </c>
      <c r="I2899" s="10">
        <f t="shared" si="630"/>
        <v>210</v>
      </c>
    </row>
    <row r="2900" spans="1:11">
      <c r="A2900" s="32" t="s">
        <v>28</v>
      </c>
      <c r="B2900" s="11"/>
      <c r="C2900" s="12"/>
      <c r="D2900" s="28"/>
      <c r="E2900" s="28"/>
      <c r="F2900" s="28"/>
      <c r="G2900" s="10"/>
      <c r="H2900" s="15"/>
      <c r="I2900" s="10">
        <f t="shared" si="630"/>
        <v>0</v>
      </c>
    </row>
    <row r="2901" spans="1:11">
      <c r="A2901" t="s">
        <v>26</v>
      </c>
      <c r="B2901" s="11"/>
      <c r="C2901" s="12"/>
      <c r="D2901" s="28"/>
      <c r="E2901" s="28"/>
      <c r="F2901" s="28"/>
      <c r="G2901" s="33">
        <v>0.1</v>
      </c>
      <c r="H2901" s="15">
        <f>SUM(I2898:I2900)</f>
        <v>2310</v>
      </c>
      <c r="I2901" s="10">
        <f t="shared" si="630"/>
        <v>231</v>
      </c>
    </row>
    <row r="2902" spans="1:11">
      <c r="B2902" s="11" t="s">
        <v>27</v>
      </c>
      <c r="C2902" s="12"/>
      <c r="D2902" s="28"/>
      <c r="E2902" s="28"/>
      <c r="F2902" s="28"/>
      <c r="G2902" s="10"/>
      <c r="H2902" s="15"/>
      <c r="I2902" s="10">
        <f t="shared" si="630"/>
        <v>0</v>
      </c>
    </row>
    <row r="2903" spans="1:11">
      <c r="B2903" s="11" t="s">
        <v>13</v>
      </c>
      <c r="C2903" s="12" t="s">
        <v>14</v>
      </c>
      <c r="D2903" s="28" t="s">
        <v>29</v>
      </c>
      <c r="E2903" s="28"/>
      <c r="F2903" s="28">
        <f>SUM(G2887:G2889)</f>
        <v>0</v>
      </c>
      <c r="G2903" s="34">
        <f>SUM(F2903)/20</f>
        <v>0</v>
      </c>
      <c r="H2903" s="23"/>
      <c r="I2903" s="10">
        <f t="shared" si="630"/>
        <v>0</v>
      </c>
    </row>
    <row r="2904" spans="1:11">
      <c r="B2904" s="11" t="s">
        <v>13</v>
      </c>
      <c r="C2904" s="12" t="s">
        <v>14</v>
      </c>
      <c r="D2904" s="28" t="s">
        <v>30</v>
      </c>
      <c r="E2904" s="28"/>
      <c r="F2904" s="28">
        <f>SUM(G2890:G2894)</f>
        <v>5</v>
      </c>
      <c r="G2904" s="34">
        <f>SUM(F2904)/10</f>
        <v>0.5</v>
      </c>
      <c r="H2904" s="23"/>
      <c r="I2904" s="10">
        <f t="shared" si="630"/>
        <v>0</v>
      </c>
    </row>
    <row r="2905" spans="1:11">
      <c r="B2905" s="11" t="s">
        <v>13</v>
      </c>
      <c r="C2905" s="12" t="s">
        <v>14</v>
      </c>
      <c r="D2905" s="28" t="s">
        <v>60</v>
      </c>
      <c r="E2905" s="28"/>
      <c r="F2905" s="72"/>
      <c r="G2905" s="34">
        <f>SUM(F2905)*0.25</f>
        <v>0</v>
      </c>
      <c r="H2905" s="23"/>
      <c r="I2905" s="10">
        <f t="shared" si="630"/>
        <v>0</v>
      </c>
    </row>
    <row r="2906" spans="1:11">
      <c r="B2906" s="11" t="s">
        <v>13</v>
      </c>
      <c r="C2906" s="12" t="s">
        <v>14</v>
      </c>
      <c r="D2906" s="28"/>
      <c r="E2906" s="28"/>
      <c r="F2906" s="28"/>
      <c r="G2906" s="34"/>
      <c r="H2906" s="23"/>
      <c r="I2906" s="10">
        <f t="shared" si="630"/>
        <v>0</v>
      </c>
    </row>
    <row r="2907" spans="1:11">
      <c r="B2907" s="11" t="s">
        <v>13</v>
      </c>
      <c r="C2907" s="12" t="s">
        <v>15</v>
      </c>
      <c r="D2907" s="28"/>
      <c r="E2907" s="28"/>
      <c r="F2907" s="28"/>
      <c r="G2907" s="34">
        <v>8</v>
      </c>
      <c r="H2907" s="23"/>
      <c r="I2907" s="10">
        <f t="shared" si="630"/>
        <v>0</v>
      </c>
    </row>
    <row r="2908" spans="1:11">
      <c r="B2908" s="11" t="s">
        <v>13</v>
      </c>
      <c r="C2908" s="12" t="s">
        <v>15</v>
      </c>
      <c r="D2908" s="28"/>
      <c r="E2908" s="28"/>
      <c r="F2908" s="28"/>
      <c r="G2908" s="34"/>
      <c r="H2908" s="23"/>
      <c r="I2908" s="10">
        <f t="shared" si="630"/>
        <v>0</v>
      </c>
    </row>
    <row r="2909" spans="1:11">
      <c r="B2909" s="11" t="s">
        <v>13</v>
      </c>
      <c r="C2909" s="12" t="s">
        <v>15</v>
      </c>
      <c r="D2909" s="28"/>
      <c r="E2909" s="28"/>
      <c r="F2909" s="28"/>
      <c r="G2909" s="34"/>
      <c r="H2909" s="23"/>
      <c r="I2909" s="10">
        <f t="shared" si="630"/>
        <v>0</v>
      </c>
    </row>
    <row r="2910" spans="1:11">
      <c r="B2910" s="11" t="s">
        <v>13</v>
      </c>
      <c r="C2910" s="12" t="s">
        <v>16</v>
      </c>
      <c r="D2910" s="28"/>
      <c r="E2910" s="28"/>
      <c r="F2910" s="28"/>
      <c r="G2910" s="34"/>
      <c r="H2910" s="23"/>
      <c r="I2910" s="10">
        <f t="shared" si="630"/>
        <v>0</v>
      </c>
    </row>
    <row r="2911" spans="1:11">
      <c r="B2911" s="11" t="s">
        <v>13</v>
      </c>
      <c r="C2911" s="12" t="s">
        <v>16</v>
      </c>
      <c r="D2911" s="28"/>
      <c r="E2911" s="28"/>
      <c r="F2911" s="28"/>
      <c r="G2911" s="34"/>
      <c r="H2911" s="23"/>
      <c r="I2911" s="10">
        <f t="shared" si="630"/>
        <v>0</v>
      </c>
    </row>
    <row r="2912" spans="1:11">
      <c r="B2912" s="11" t="s">
        <v>21</v>
      </c>
      <c r="C2912" s="12" t="s">
        <v>14</v>
      </c>
      <c r="D2912" s="28"/>
      <c r="E2912" s="28"/>
      <c r="F2912" s="28"/>
      <c r="G2912" s="22">
        <f>SUM(G2903:G2906)</f>
        <v>0.5</v>
      </c>
      <c r="H2912" s="15">
        <v>37.42</v>
      </c>
      <c r="I2912" s="10">
        <f t="shared" si="630"/>
        <v>18.71</v>
      </c>
      <c r="K2912" s="5">
        <f>SUM(G2912)*I2885</f>
        <v>0.5</v>
      </c>
    </row>
    <row r="2913" spans="1:13">
      <c r="B2913" s="11" t="s">
        <v>21</v>
      </c>
      <c r="C2913" s="12" t="s">
        <v>15</v>
      </c>
      <c r="D2913" s="28"/>
      <c r="E2913" s="28"/>
      <c r="F2913" s="28"/>
      <c r="G2913" s="22">
        <f>SUM(G2907:G2909)</f>
        <v>8</v>
      </c>
      <c r="H2913" s="15">
        <v>37.42</v>
      </c>
      <c r="I2913" s="10">
        <f t="shared" si="630"/>
        <v>299.36</v>
      </c>
      <c r="L2913" s="5">
        <f>SUM(G2913)*I2885</f>
        <v>8</v>
      </c>
    </row>
    <row r="2914" spans="1:13">
      <c r="B2914" s="11" t="s">
        <v>21</v>
      </c>
      <c r="C2914" s="12" t="s">
        <v>16</v>
      </c>
      <c r="D2914" s="28"/>
      <c r="E2914" s="28"/>
      <c r="F2914" s="28"/>
      <c r="G2914" s="22">
        <f>SUM(G2910:G2911)</f>
        <v>0</v>
      </c>
      <c r="H2914" s="15">
        <v>37.42</v>
      </c>
      <c r="I2914" s="10">
        <f t="shared" si="630"/>
        <v>0</v>
      </c>
      <c r="M2914" s="5">
        <f>SUM(G2914)*I2885</f>
        <v>0</v>
      </c>
    </row>
    <row r="2915" spans="1:13">
      <c r="B2915" s="11" t="s">
        <v>13</v>
      </c>
      <c r="C2915" s="12" t="s">
        <v>17</v>
      </c>
      <c r="D2915" s="28"/>
      <c r="E2915" s="28"/>
      <c r="F2915" s="28"/>
      <c r="G2915" s="34">
        <v>1</v>
      </c>
      <c r="H2915" s="15">
        <v>37.42</v>
      </c>
      <c r="I2915" s="10">
        <f t="shared" si="630"/>
        <v>37.42</v>
      </c>
      <c r="L2915" s="5">
        <f>SUM(G2915)*I2885</f>
        <v>1</v>
      </c>
    </row>
    <row r="2916" spans="1:13">
      <c r="B2916" s="11" t="s">
        <v>12</v>
      </c>
      <c r="C2916" s="12"/>
      <c r="D2916" s="28"/>
      <c r="E2916" s="28"/>
      <c r="F2916" s="28"/>
      <c r="G2916" s="10"/>
      <c r="H2916" s="15">
        <v>37.42</v>
      </c>
      <c r="I2916" s="10">
        <f t="shared" si="630"/>
        <v>0</v>
      </c>
    </row>
    <row r="2917" spans="1:13">
      <c r="B2917" s="11" t="s">
        <v>11</v>
      </c>
      <c r="C2917" s="12"/>
      <c r="D2917" s="28"/>
      <c r="E2917" s="28"/>
      <c r="F2917" s="28"/>
      <c r="G2917" s="10">
        <v>1</v>
      </c>
      <c r="H2917" s="15">
        <f>SUM(I2887:I2916)*0.01</f>
        <v>29.435150000000004</v>
      </c>
      <c r="I2917" s="10">
        <f>SUM(G2917*H2917)</f>
        <v>29.435150000000004</v>
      </c>
    </row>
    <row r="2918" spans="1:13" s="2" customFormat="1">
      <c r="B2918" s="8" t="s">
        <v>10</v>
      </c>
      <c r="D2918" s="27"/>
      <c r="E2918" s="27"/>
      <c r="F2918" s="27"/>
      <c r="G2918" s="6">
        <f>SUM(G2912:G2915)</f>
        <v>9.5</v>
      </c>
      <c r="H2918" s="14"/>
      <c r="I2918" s="6">
        <f>SUM(I2887:I2917)</f>
        <v>2972.9501500000001</v>
      </c>
      <c r="J2918" s="6">
        <f>SUM(I2918)*I2885</f>
        <v>2972.9501500000001</v>
      </c>
      <c r="K2918" s="6">
        <f>SUM(K2912:K2917)</f>
        <v>0.5</v>
      </c>
      <c r="L2918" s="6">
        <f t="shared" ref="L2918:M2918" si="631">SUM(L2912:L2917)</f>
        <v>9</v>
      </c>
      <c r="M2918" s="6">
        <f t="shared" si="631"/>
        <v>0</v>
      </c>
    </row>
    <row r="2919" spans="1:13" ht="15.6">
      <c r="A2919" s="3" t="s">
        <v>9</v>
      </c>
      <c r="B2919" s="70" t="str">
        <f>'JMS SHEDULE OF WORKS'!D94</f>
        <v>FF-09 Reception planter boxes</v>
      </c>
      <c r="D2919" s="26" t="str">
        <f>'JMS SHEDULE OF WORKS'!F94</f>
        <v>2200mm X 570mm X 350mm</v>
      </c>
      <c r="F2919" s="71" t="str">
        <f>'JMS SHEDULE OF WORKS'!J94</f>
        <v>RE-32</v>
      </c>
      <c r="H2919" s="13" t="s">
        <v>22</v>
      </c>
      <c r="I2919" s="24">
        <f>'JMS SHEDULE OF WORKS'!G94</f>
        <v>1</v>
      </c>
    </row>
    <row r="2920" spans="1:13" s="2" customFormat="1">
      <c r="A2920" s="69" t="str">
        <f>'JMS SHEDULE OF WORKS'!A94</f>
        <v>6881/89</v>
      </c>
      <c r="B2920" s="8" t="s">
        <v>3</v>
      </c>
      <c r="C2920" s="2" t="s">
        <v>4</v>
      </c>
      <c r="D2920" s="27" t="s">
        <v>5</v>
      </c>
      <c r="E2920" s="27" t="s">
        <v>5</v>
      </c>
      <c r="F2920" s="27" t="s">
        <v>23</v>
      </c>
      <c r="G2920" s="6" t="s">
        <v>6</v>
      </c>
      <c r="H2920" s="14" t="s">
        <v>7</v>
      </c>
      <c r="I2920" s="6" t="s">
        <v>8</v>
      </c>
      <c r="J2920" s="6"/>
      <c r="K2920" s="6" t="s">
        <v>18</v>
      </c>
      <c r="L2920" s="6" t="s">
        <v>19</v>
      </c>
      <c r="M2920" s="6" t="s">
        <v>20</v>
      </c>
    </row>
    <row r="2921" spans="1:13">
      <c r="A2921" s="30" t="s">
        <v>24</v>
      </c>
      <c r="B2921" s="11"/>
      <c r="C2921" s="12"/>
      <c r="D2921" s="28"/>
      <c r="E2921" s="28"/>
      <c r="F2921" s="28">
        <f t="shared" ref="F2921:F2928" si="632">SUM(D2921*E2921)</f>
        <v>0</v>
      </c>
      <c r="G2921" s="10"/>
      <c r="H2921" s="15"/>
      <c r="I2921" s="10">
        <f t="shared" ref="I2921:I2928" si="633">SUM(F2921*G2921)*H2921</f>
        <v>0</v>
      </c>
    </row>
    <row r="2922" spans="1:13">
      <c r="A2922" s="30" t="s">
        <v>24</v>
      </c>
      <c r="B2922" s="11"/>
      <c r="C2922" s="12"/>
      <c r="D2922" s="28"/>
      <c r="E2922" s="28"/>
      <c r="F2922" s="28">
        <f t="shared" si="632"/>
        <v>0</v>
      </c>
      <c r="G2922" s="10"/>
      <c r="H2922" s="15"/>
      <c r="I2922" s="10">
        <f t="shared" si="633"/>
        <v>0</v>
      </c>
    </row>
    <row r="2923" spans="1:13">
      <c r="A2923" s="30" t="s">
        <v>24</v>
      </c>
      <c r="B2923" s="11"/>
      <c r="C2923" s="12"/>
      <c r="D2923" s="28"/>
      <c r="E2923" s="28"/>
      <c r="F2923" s="28">
        <f t="shared" si="632"/>
        <v>0</v>
      </c>
      <c r="G2923" s="10"/>
      <c r="H2923" s="15"/>
      <c r="I2923" s="10">
        <f t="shared" si="633"/>
        <v>0</v>
      </c>
    </row>
    <row r="2924" spans="1:13">
      <c r="A2924" s="31" t="s">
        <v>25</v>
      </c>
      <c r="B2924" s="11" t="s">
        <v>1254</v>
      </c>
      <c r="C2924" s="12" t="s">
        <v>1295</v>
      </c>
      <c r="D2924" s="28">
        <v>2.2000000000000002</v>
      </c>
      <c r="E2924" s="28">
        <v>0.6</v>
      </c>
      <c r="F2924" s="28">
        <f t="shared" si="632"/>
        <v>1.32</v>
      </c>
      <c r="G2924" s="10">
        <v>1</v>
      </c>
      <c r="H2924" s="15">
        <v>15</v>
      </c>
      <c r="I2924" s="10">
        <f t="shared" si="633"/>
        <v>19.8</v>
      </c>
    </row>
    <row r="2925" spans="1:13">
      <c r="A2925" s="31" t="s">
        <v>25</v>
      </c>
      <c r="B2925" s="11" t="s">
        <v>1254</v>
      </c>
      <c r="C2925" s="12" t="s">
        <v>1295</v>
      </c>
      <c r="D2925" s="28">
        <v>2.2000000000000002</v>
      </c>
      <c r="E2925" s="28">
        <v>0.15</v>
      </c>
      <c r="F2925" s="28">
        <f t="shared" si="632"/>
        <v>0.33</v>
      </c>
      <c r="G2925" s="10">
        <v>1</v>
      </c>
      <c r="H2925" s="15">
        <v>15</v>
      </c>
      <c r="I2925" s="10">
        <f t="shared" si="633"/>
        <v>4.95</v>
      </c>
    </row>
    <row r="2926" spans="1:13">
      <c r="A2926" s="31" t="s">
        <v>25</v>
      </c>
      <c r="B2926" s="11" t="s">
        <v>1254</v>
      </c>
      <c r="C2926" s="12" t="s">
        <v>1295</v>
      </c>
      <c r="D2926" s="28">
        <v>2.2000000000000002</v>
      </c>
      <c r="E2926" s="28">
        <v>0.4</v>
      </c>
      <c r="F2926" s="28">
        <f t="shared" si="632"/>
        <v>0.88000000000000012</v>
      </c>
      <c r="G2926" s="10">
        <v>1</v>
      </c>
      <c r="H2926" s="15">
        <v>15</v>
      </c>
      <c r="I2926" s="10">
        <f t="shared" si="633"/>
        <v>13.200000000000001</v>
      </c>
    </row>
    <row r="2927" spans="1:13">
      <c r="A2927" s="31" t="s">
        <v>25</v>
      </c>
      <c r="B2927" s="11" t="s">
        <v>1254</v>
      </c>
      <c r="C2927" s="12" t="s">
        <v>1295</v>
      </c>
      <c r="D2927" s="28">
        <v>2.2000000000000002</v>
      </c>
      <c r="E2927" s="28">
        <v>0.3</v>
      </c>
      <c r="F2927" s="28">
        <f t="shared" si="632"/>
        <v>0.66</v>
      </c>
      <c r="G2927" s="10">
        <v>1</v>
      </c>
      <c r="H2927" s="15">
        <v>15</v>
      </c>
      <c r="I2927" s="10">
        <f t="shared" si="633"/>
        <v>9.9</v>
      </c>
    </row>
    <row r="2928" spans="1:13">
      <c r="A2928" s="31" t="s">
        <v>25</v>
      </c>
      <c r="B2928" s="11" t="s">
        <v>1254</v>
      </c>
      <c r="C2928" s="12" t="s">
        <v>1295</v>
      </c>
      <c r="D2928" s="28">
        <v>0.6</v>
      </c>
      <c r="E2928" s="28">
        <v>0.15</v>
      </c>
      <c r="F2928" s="28">
        <f t="shared" si="632"/>
        <v>0.09</v>
      </c>
      <c r="G2928" s="10">
        <v>1</v>
      </c>
      <c r="H2928" s="15">
        <v>15</v>
      </c>
      <c r="I2928" s="10">
        <f t="shared" si="633"/>
        <v>1.3499999999999999</v>
      </c>
    </row>
    <row r="2929" spans="1:9">
      <c r="A2929" s="31" t="s">
        <v>39</v>
      </c>
      <c r="B2929" s="11"/>
      <c r="C2929" s="12"/>
      <c r="D2929" s="28"/>
      <c r="E2929" s="28"/>
      <c r="F2929" s="28"/>
      <c r="G2929" s="10"/>
      <c r="H2929" s="15"/>
      <c r="I2929" s="10">
        <f t="shared" ref="I2929:I2931" si="634">SUM(G2929*H2929)</f>
        <v>0</v>
      </c>
    </row>
    <row r="2930" spans="1:9">
      <c r="A2930" s="31" t="s">
        <v>39</v>
      </c>
      <c r="B2930" s="11"/>
      <c r="C2930" s="12"/>
      <c r="D2930" s="28"/>
      <c r="E2930" s="28"/>
      <c r="F2930" s="28"/>
      <c r="G2930" s="10"/>
      <c r="H2930" s="15"/>
      <c r="I2930" s="10">
        <f t="shared" si="634"/>
        <v>0</v>
      </c>
    </row>
    <row r="2931" spans="1:9">
      <c r="A2931" s="31" t="s">
        <v>39</v>
      </c>
      <c r="B2931" s="11"/>
      <c r="C2931" s="12"/>
      <c r="D2931" s="28"/>
      <c r="E2931" s="28"/>
      <c r="F2931" s="28"/>
      <c r="G2931" s="10"/>
      <c r="H2931" s="15"/>
      <c r="I2931" s="10">
        <f t="shared" si="634"/>
        <v>0</v>
      </c>
    </row>
    <row r="2932" spans="1:9">
      <c r="A2932" s="32" t="s">
        <v>28</v>
      </c>
      <c r="B2932" s="11" t="s">
        <v>1299</v>
      </c>
      <c r="C2932" s="12"/>
      <c r="D2932" s="28"/>
      <c r="E2932" s="28"/>
      <c r="F2932" s="28"/>
      <c r="G2932" s="10">
        <v>1</v>
      </c>
      <c r="H2932" s="151">
        <v>2200</v>
      </c>
      <c r="I2932" s="10">
        <f t="shared" ref="I2932:I2933" si="635">SUM(G2932*H2932)</f>
        <v>2200</v>
      </c>
    </row>
    <row r="2933" spans="1:9">
      <c r="A2933" s="32" t="s">
        <v>28</v>
      </c>
      <c r="B2933" s="11" t="s">
        <v>1304</v>
      </c>
      <c r="C2933" s="12"/>
      <c r="D2933" s="28"/>
      <c r="E2933" s="28"/>
      <c r="F2933" s="28"/>
      <c r="G2933" s="10">
        <v>1</v>
      </c>
      <c r="H2933" s="151">
        <v>220</v>
      </c>
      <c r="I2933" s="10">
        <f t="shared" si="635"/>
        <v>220</v>
      </c>
    </row>
    <row r="2934" spans="1:9">
      <c r="A2934" s="32" t="s">
        <v>28</v>
      </c>
      <c r="B2934" s="11"/>
      <c r="C2934" s="12"/>
      <c r="D2934" s="28"/>
      <c r="E2934" s="28"/>
      <c r="F2934" s="28"/>
      <c r="G2934" s="10"/>
      <c r="H2934" s="15"/>
      <c r="I2934" s="10">
        <f t="shared" ref="I2934:I2950" si="636">SUM(G2934*H2934)</f>
        <v>0</v>
      </c>
    </row>
    <row r="2935" spans="1:9">
      <c r="A2935" t="s">
        <v>26</v>
      </c>
      <c r="B2935" s="11"/>
      <c r="C2935" s="12"/>
      <c r="D2935" s="28"/>
      <c r="E2935" s="28"/>
      <c r="F2935" s="28"/>
      <c r="G2935" s="33">
        <v>0.1</v>
      </c>
      <c r="H2935" s="15">
        <f>SUM(I2932:I2934)</f>
        <v>2420</v>
      </c>
      <c r="I2935" s="10">
        <f t="shared" si="636"/>
        <v>242</v>
      </c>
    </row>
    <row r="2936" spans="1:9">
      <c r="B2936" s="11" t="s">
        <v>27</v>
      </c>
      <c r="C2936" s="12"/>
      <c r="D2936" s="28"/>
      <c r="E2936" s="28"/>
      <c r="F2936" s="28"/>
      <c r="G2936" s="10"/>
      <c r="H2936" s="15"/>
      <c r="I2936" s="10">
        <f t="shared" si="636"/>
        <v>0</v>
      </c>
    </row>
    <row r="2937" spans="1:9">
      <c r="B2937" s="11" t="s">
        <v>13</v>
      </c>
      <c r="C2937" s="12" t="s">
        <v>14</v>
      </c>
      <c r="D2937" s="28" t="s">
        <v>29</v>
      </c>
      <c r="E2937" s="28"/>
      <c r="F2937" s="28">
        <f>SUM(G2921:G2923)</f>
        <v>0</v>
      </c>
      <c r="G2937" s="34">
        <f>SUM(F2937)/20</f>
        <v>0</v>
      </c>
      <c r="H2937" s="23"/>
      <c r="I2937" s="10">
        <f t="shared" si="636"/>
        <v>0</v>
      </c>
    </row>
    <row r="2938" spans="1:9">
      <c r="B2938" s="11" t="s">
        <v>13</v>
      </c>
      <c r="C2938" s="12" t="s">
        <v>14</v>
      </c>
      <c r="D2938" s="28" t="s">
        <v>30</v>
      </c>
      <c r="E2938" s="28"/>
      <c r="F2938" s="28">
        <f>SUM(G2924:G2928)</f>
        <v>5</v>
      </c>
      <c r="G2938" s="34">
        <f>SUM(F2938)/10</f>
        <v>0.5</v>
      </c>
      <c r="H2938" s="23"/>
      <c r="I2938" s="10">
        <f t="shared" si="636"/>
        <v>0</v>
      </c>
    </row>
    <row r="2939" spans="1:9">
      <c r="B2939" s="11" t="s">
        <v>13</v>
      </c>
      <c r="C2939" s="12" t="s">
        <v>14</v>
      </c>
      <c r="D2939" s="28" t="s">
        <v>60</v>
      </c>
      <c r="E2939" s="28"/>
      <c r="F2939" s="72"/>
      <c r="G2939" s="34">
        <f>SUM(F2939)*0.25</f>
        <v>0</v>
      </c>
      <c r="H2939" s="23"/>
      <c r="I2939" s="10">
        <f t="shared" si="636"/>
        <v>0</v>
      </c>
    </row>
    <row r="2940" spans="1:9">
      <c r="B2940" s="11" t="s">
        <v>13</v>
      </c>
      <c r="C2940" s="12" t="s">
        <v>14</v>
      </c>
      <c r="D2940" s="28"/>
      <c r="E2940" s="28"/>
      <c r="F2940" s="28"/>
      <c r="G2940" s="34"/>
      <c r="H2940" s="23"/>
      <c r="I2940" s="10">
        <f t="shared" si="636"/>
        <v>0</v>
      </c>
    </row>
    <row r="2941" spans="1:9">
      <c r="B2941" s="11" t="s">
        <v>13</v>
      </c>
      <c r="C2941" s="12" t="s">
        <v>15</v>
      </c>
      <c r="D2941" s="28"/>
      <c r="E2941" s="28"/>
      <c r="F2941" s="28"/>
      <c r="G2941" s="34">
        <v>8</v>
      </c>
      <c r="H2941" s="23"/>
      <c r="I2941" s="10">
        <f t="shared" si="636"/>
        <v>0</v>
      </c>
    </row>
    <row r="2942" spans="1:9">
      <c r="B2942" s="11" t="s">
        <v>13</v>
      </c>
      <c r="C2942" s="12" t="s">
        <v>15</v>
      </c>
      <c r="D2942" s="28"/>
      <c r="E2942" s="28"/>
      <c r="F2942" s="28"/>
      <c r="G2942" s="34"/>
      <c r="H2942" s="23"/>
      <c r="I2942" s="10">
        <f t="shared" si="636"/>
        <v>0</v>
      </c>
    </row>
    <row r="2943" spans="1:9">
      <c r="B2943" s="11" t="s">
        <v>13</v>
      </c>
      <c r="C2943" s="12" t="s">
        <v>15</v>
      </c>
      <c r="D2943" s="28"/>
      <c r="E2943" s="28"/>
      <c r="F2943" s="28"/>
      <c r="G2943" s="34"/>
      <c r="H2943" s="23"/>
      <c r="I2943" s="10">
        <f t="shared" si="636"/>
        <v>0</v>
      </c>
    </row>
    <row r="2944" spans="1:9">
      <c r="B2944" s="11" t="s">
        <v>13</v>
      </c>
      <c r="C2944" s="12" t="s">
        <v>16</v>
      </c>
      <c r="D2944" s="28"/>
      <c r="E2944" s="28"/>
      <c r="F2944" s="28"/>
      <c r="G2944" s="34"/>
      <c r="H2944" s="23"/>
      <c r="I2944" s="10">
        <f t="shared" si="636"/>
        <v>0</v>
      </c>
    </row>
    <row r="2945" spans="1:13">
      <c r="B2945" s="11" t="s">
        <v>13</v>
      </c>
      <c r="C2945" s="12" t="s">
        <v>16</v>
      </c>
      <c r="D2945" s="28"/>
      <c r="E2945" s="28"/>
      <c r="F2945" s="28"/>
      <c r="G2945" s="34"/>
      <c r="H2945" s="23"/>
      <c r="I2945" s="10">
        <f t="shared" si="636"/>
        <v>0</v>
      </c>
    </row>
    <row r="2946" spans="1:13">
      <c r="B2946" s="11" t="s">
        <v>21</v>
      </c>
      <c r="C2946" s="12" t="s">
        <v>14</v>
      </c>
      <c r="D2946" s="28"/>
      <c r="E2946" s="28"/>
      <c r="F2946" s="28"/>
      <c r="G2946" s="22">
        <f>SUM(G2937:G2940)</f>
        <v>0.5</v>
      </c>
      <c r="H2946" s="15">
        <v>37.42</v>
      </c>
      <c r="I2946" s="10">
        <f t="shared" si="636"/>
        <v>18.71</v>
      </c>
      <c r="K2946" s="5">
        <f>SUM(G2946)*I2919</f>
        <v>0.5</v>
      </c>
    </row>
    <row r="2947" spans="1:13">
      <c r="B2947" s="11" t="s">
        <v>21</v>
      </c>
      <c r="C2947" s="12" t="s">
        <v>15</v>
      </c>
      <c r="D2947" s="28"/>
      <c r="E2947" s="28"/>
      <c r="F2947" s="28"/>
      <c r="G2947" s="22">
        <f>SUM(G2941:G2943)</f>
        <v>8</v>
      </c>
      <c r="H2947" s="15">
        <v>37.42</v>
      </c>
      <c r="I2947" s="10">
        <f t="shared" si="636"/>
        <v>299.36</v>
      </c>
      <c r="L2947" s="5">
        <f>SUM(G2947)*I2919</f>
        <v>8</v>
      </c>
    </row>
    <row r="2948" spans="1:13">
      <c r="B2948" s="11" t="s">
        <v>21</v>
      </c>
      <c r="C2948" s="12" t="s">
        <v>16</v>
      </c>
      <c r="D2948" s="28"/>
      <c r="E2948" s="28"/>
      <c r="F2948" s="28"/>
      <c r="G2948" s="22">
        <f>SUM(G2944:G2945)</f>
        <v>0</v>
      </c>
      <c r="H2948" s="15">
        <v>37.42</v>
      </c>
      <c r="I2948" s="10">
        <f t="shared" si="636"/>
        <v>0</v>
      </c>
      <c r="M2948" s="5">
        <f>SUM(G2948)*I2919</f>
        <v>0</v>
      </c>
    </row>
    <row r="2949" spans="1:13">
      <c r="B2949" s="11" t="s">
        <v>13</v>
      </c>
      <c r="C2949" s="12" t="s">
        <v>17</v>
      </c>
      <c r="D2949" s="28"/>
      <c r="E2949" s="28"/>
      <c r="F2949" s="28"/>
      <c r="G2949" s="34">
        <v>1</v>
      </c>
      <c r="H2949" s="15">
        <v>37.42</v>
      </c>
      <c r="I2949" s="10">
        <f t="shared" si="636"/>
        <v>37.42</v>
      </c>
      <c r="L2949" s="5">
        <f>SUM(G2949)*I2919</f>
        <v>1</v>
      </c>
    </row>
    <row r="2950" spans="1:13">
      <c r="B2950" s="11" t="s">
        <v>12</v>
      </c>
      <c r="C2950" s="12"/>
      <c r="D2950" s="28"/>
      <c r="E2950" s="28"/>
      <c r="F2950" s="28"/>
      <c r="G2950" s="10"/>
      <c r="H2950" s="15">
        <v>37.42</v>
      </c>
      <c r="I2950" s="10">
        <f t="shared" si="636"/>
        <v>0</v>
      </c>
    </row>
    <row r="2951" spans="1:13">
      <c r="B2951" s="11" t="s">
        <v>11</v>
      </c>
      <c r="C2951" s="12"/>
      <c r="D2951" s="28"/>
      <c r="E2951" s="28"/>
      <c r="F2951" s="28"/>
      <c r="G2951" s="10">
        <v>1</v>
      </c>
      <c r="H2951" s="15">
        <f>SUM(I2921:I2950)*0.01</f>
        <v>30.666900000000002</v>
      </c>
      <c r="I2951" s="10">
        <f>SUM(G2951*H2951)</f>
        <v>30.666900000000002</v>
      </c>
    </row>
    <row r="2952" spans="1:13" s="2" customFormat="1">
      <c r="B2952" s="8" t="s">
        <v>10</v>
      </c>
      <c r="D2952" s="27"/>
      <c r="E2952" s="27"/>
      <c r="F2952" s="27"/>
      <c r="G2952" s="6">
        <f>SUM(G2946:G2949)</f>
        <v>9.5</v>
      </c>
      <c r="H2952" s="14"/>
      <c r="I2952" s="6">
        <f>SUM(I2921:I2951)</f>
        <v>3097.3569000000002</v>
      </c>
      <c r="J2952" s="6">
        <f>SUM(I2952)*I2919</f>
        <v>3097.3569000000002</v>
      </c>
      <c r="K2952" s="6">
        <f>SUM(K2946:K2951)</f>
        <v>0.5</v>
      </c>
      <c r="L2952" s="6">
        <f t="shared" ref="L2952" si="637">SUM(L2946:L2951)</f>
        <v>9</v>
      </c>
      <c r="M2952" s="6">
        <f t="shared" ref="M2952" si="638">SUM(M2946:M2951)</f>
        <v>0</v>
      </c>
    </row>
    <row r="2953" spans="1:13" ht="15.6">
      <c r="A2953" s="3" t="s">
        <v>9</v>
      </c>
      <c r="B2953" s="70" t="str">
        <f>'JMS SHEDULE OF WORKS'!D95</f>
        <v>IW-40 Cladding support system</v>
      </c>
      <c r="D2953" s="26">
        <f>'JMS SHEDULE OF WORKS'!F95</f>
        <v>0</v>
      </c>
      <c r="F2953" s="71">
        <f>'JMS SHEDULE OF WORKS'!J95</f>
        <v>0</v>
      </c>
      <c r="H2953" s="13" t="s">
        <v>22</v>
      </c>
      <c r="I2953" s="24">
        <f>'JMS SHEDULE OF WORKS'!G95</f>
        <v>0</v>
      </c>
    </row>
    <row r="2954" spans="1:13" s="2" customFormat="1">
      <c r="A2954" s="69" t="str">
        <f>'JMS SHEDULE OF WORKS'!A95</f>
        <v>6881/90</v>
      </c>
      <c r="B2954" s="8" t="s">
        <v>3</v>
      </c>
      <c r="C2954" s="2" t="s">
        <v>4</v>
      </c>
      <c r="D2954" s="27" t="s">
        <v>5</v>
      </c>
      <c r="E2954" s="27" t="s">
        <v>5</v>
      </c>
      <c r="F2954" s="27" t="s">
        <v>23</v>
      </c>
      <c r="G2954" s="6" t="s">
        <v>6</v>
      </c>
      <c r="H2954" s="14" t="s">
        <v>7</v>
      </c>
      <c r="I2954" s="6" t="s">
        <v>8</v>
      </c>
      <c r="J2954" s="6"/>
      <c r="K2954" s="6" t="s">
        <v>18</v>
      </c>
      <c r="L2954" s="6" t="s">
        <v>19</v>
      </c>
      <c r="M2954" s="6" t="s">
        <v>20</v>
      </c>
    </row>
    <row r="2955" spans="1:13">
      <c r="A2955" s="30" t="s">
        <v>24</v>
      </c>
      <c r="B2955" s="11"/>
      <c r="C2955" s="12"/>
      <c r="D2955" s="28"/>
      <c r="E2955" s="28"/>
      <c r="F2955" s="28">
        <f t="shared" ref="F2955:F2960" si="639">SUM(D2955*E2955)</f>
        <v>0</v>
      </c>
      <c r="G2955" s="10"/>
      <c r="H2955" s="15"/>
      <c r="I2955" s="10">
        <f t="shared" ref="I2955:I2960" si="640">SUM(F2955*G2955)*H2955</f>
        <v>0</v>
      </c>
    </row>
    <row r="2956" spans="1:13">
      <c r="A2956" s="30" t="s">
        <v>24</v>
      </c>
      <c r="B2956" s="11"/>
      <c r="C2956" s="12"/>
      <c r="D2956" s="28"/>
      <c r="E2956" s="28"/>
      <c r="F2956" s="28">
        <f t="shared" si="639"/>
        <v>0</v>
      </c>
      <c r="G2956" s="10"/>
      <c r="H2956" s="15"/>
      <c r="I2956" s="10">
        <f t="shared" si="640"/>
        <v>0</v>
      </c>
    </row>
    <row r="2957" spans="1:13">
      <c r="A2957" s="30" t="s">
        <v>24</v>
      </c>
      <c r="B2957" s="11"/>
      <c r="C2957" s="12"/>
      <c r="D2957" s="28"/>
      <c r="E2957" s="28"/>
      <c r="F2957" s="28">
        <f t="shared" si="639"/>
        <v>0</v>
      </c>
      <c r="G2957" s="10"/>
      <c r="H2957" s="15"/>
      <c r="I2957" s="10">
        <f t="shared" si="640"/>
        <v>0</v>
      </c>
    </row>
    <row r="2958" spans="1:13">
      <c r="A2958" s="31" t="s">
        <v>25</v>
      </c>
      <c r="B2958" s="11"/>
      <c r="C2958" s="12"/>
      <c r="D2958" s="28"/>
      <c r="E2958" s="28"/>
      <c r="F2958" s="28">
        <f t="shared" si="639"/>
        <v>0</v>
      </c>
      <c r="G2958" s="10"/>
      <c r="H2958" s="15"/>
      <c r="I2958" s="10">
        <f t="shared" si="640"/>
        <v>0</v>
      </c>
    </row>
    <row r="2959" spans="1:13">
      <c r="A2959" s="31" t="s">
        <v>25</v>
      </c>
      <c r="B2959" s="11"/>
      <c r="C2959" s="12"/>
      <c r="D2959" s="28"/>
      <c r="E2959" s="28"/>
      <c r="F2959" s="28">
        <f t="shared" si="639"/>
        <v>0</v>
      </c>
      <c r="G2959" s="10"/>
      <c r="H2959" s="15"/>
      <c r="I2959" s="10">
        <f t="shared" si="640"/>
        <v>0</v>
      </c>
    </row>
    <row r="2960" spans="1:13">
      <c r="A2960" s="31" t="s">
        <v>25</v>
      </c>
      <c r="B2960" s="11"/>
      <c r="C2960" s="12"/>
      <c r="D2960" s="28"/>
      <c r="E2960" s="28"/>
      <c r="F2960" s="28">
        <f t="shared" si="639"/>
        <v>0</v>
      </c>
      <c r="G2960" s="10"/>
      <c r="H2960" s="15"/>
      <c r="I2960" s="10">
        <f t="shared" si="640"/>
        <v>0</v>
      </c>
    </row>
    <row r="2961" spans="1:9">
      <c r="A2961" s="31" t="s">
        <v>39</v>
      </c>
      <c r="B2961" s="11"/>
      <c r="C2961" s="12"/>
      <c r="D2961" s="28"/>
      <c r="E2961" s="28"/>
      <c r="F2961" s="28"/>
      <c r="G2961" s="10"/>
      <c r="H2961" s="15"/>
      <c r="I2961" s="10">
        <f t="shared" ref="I2961:I2963" si="641">SUM(G2961*H2961)</f>
        <v>0</v>
      </c>
    </row>
    <row r="2962" spans="1:9">
      <c r="A2962" s="31" t="s">
        <v>39</v>
      </c>
      <c r="B2962" s="11"/>
      <c r="C2962" s="12"/>
      <c r="D2962" s="28"/>
      <c r="E2962" s="28"/>
      <c r="F2962" s="28"/>
      <c r="G2962" s="10"/>
      <c r="H2962" s="15"/>
      <c r="I2962" s="10">
        <f t="shared" si="641"/>
        <v>0</v>
      </c>
    </row>
    <row r="2963" spans="1:9">
      <c r="A2963" s="31" t="s">
        <v>39</v>
      </c>
      <c r="B2963" s="11"/>
      <c r="C2963" s="12"/>
      <c r="D2963" s="28"/>
      <c r="E2963" s="28"/>
      <c r="F2963" s="28"/>
      <c r="G2963" s="10"/>
      <c r="H2963" s="15"/>
      <c r="I2963" s="10">
        <f t="shared" si="641"/>
        <v>0</v>
      </c>
    </row>
    <row r="2964" spans="1:9">
      <c r="A2964" s="32" t="s">
        <v>28</v>
      </c>
      <c r="B2964" s="11"/>
      <c r="C2964" s="12"/>
      <c r="D2964" s="28"/>
      <c r="E2964" s="28"/>
      <c r="F2964" s="28"/>
      <c r="G2964" s="10"/>
      <c r="H2964" s="15"/>
      <c r="I2964" s="10">
        <f t="shared" ref="I2964:I2982" si="642">SUM(G2964*H2964)</f>
        <v>0</v>
      </c>
    </row>
    <row r="2965" spans="1:9">
      <c r="A2965" s="32" t="s">
        <v>28</v>
      </c>
      <c r="B2965" s="11"/>
      <c r="C2965" s="12"/>
      <c r="D2965" s="28"/>
      <c r="E2965" s="28"/>
      <c r="F2965" s="28"/>
      <c r="G2965" s="10"/>
      <c r="H2965" s="15"/>
      <c r="I2965" s="10">
        <f t="shared" si="642"/>
        <v>0</v>
      </c>
    </row>
    <row r="2966" spans="1:9">
      <c r="A2966" s="32" t="s">
        <v>28</v>
      </c>
      <c r="B2966" s="11"/>
      <c r="C2966" s="12"/>
      <c r="D2966" s="28"/>
      <c r="E2966" s="28"/>
      <c r="F2966" s="28"/>
      <c r="G2966" s="10"/>
      <c r="H2966" s="15"/>
      <c r="I2966" s="10">
        <f t="shared" si="642"/>
        <v>0</v>
      </c>
    </row>
    <row r="2967" spans="1:9">
      <c r="A2967" t="s">
        <v>26</v>
      </c>
      <c r="B2967" s="11"/>
      <c r="C2967" s="12"/>
      <c r="D2967" s="28"/>
      <c r="E2967" s="28"/>
      <c r="F2967" s="28"/>
      <c r="G2967" s="33">
        <v>0.1</v>
      </c>
      <c r="H2967" s="15">
        <f>SUM(I2964:I2966)</f>
        <v>0</v>
      </c>
      <c r="I2967" s="10">
        <f t="shared" si="642"/>
        <v>0</v>
      </c>
    </row>
    <row r="2968" spans="1:9">
      <c r="B2968" s="11" t="s">
        <v>27</v>
      </c>
      <c r="C2968" s="12"/>
      <c r="D2968" s="28"/>
      <c r="E2968" s="28"/>
      <c r="F2968" s="28"/>
      <c r="G2968" s="10"/>
      <c r="H2968" s="15"/>
      <c r="I2968" s="10">
        <f t="shared" si="642"/>
        <v>0</v>
      </c>
    </row>
    <row r="2969" spans="1:9">
      <c r="B2969" s="11" t="s">
        <v>13</v>
      </c>
      <c r="C2969" s="12" t="s">
        <v>14</v>
      </c>
      <c r="D2969" s="28" t="s">
        <v>29</v>
      </c>
      <c r="E2969" s="28"/>
      <c r="F2969" s="28">
        <f>SUM(G2955:G2957)</f>
        <v>0</v>
      </c>
      <c r="G2969" s="34">
        <f>SUM(F2969)/20</f>
        <v>0</v>
      </c>
      <c r="H2969" s="23"/>
      <c r="I2969" s="10">
        <f t="shared" si="642"/>
        <v>0</v>
      </c>
    </row>
    <row r="2970" spans="1:9">
      <c r="B2970" s="11" t="s">
        <v>13</v>
      </c>
      <c r="C2970" s="12" t="s">
        <v>14</v>
      </c>
      <c r="D2970" s="28" t="s">
        <v>30</v>
      </c>
      <c r="E2970" s="28"/>
      <c r="F2970" s="28">
        <f>SUM(G2958:G2960)</f>
        <v>0</v>
      </c>
      <c r="G2970" s="34">
        <f>SUM(F2970)/10</f>
        <v>0</v>
      </c>
      <c r="H2970" s="23"/>
      <c r="I2970" s="10">
        <f t="shared" si="642"/>
        <v>0</v>
      </c>
    </row>
    <row r="2971" spans="1:9">
      <c r="B2971" s="11" t="s">
        <v>13</v>
      </c>
      <c r="C2971" s="12" t="s">
        <v>14</v>
      </c>
      <c r="D2971" s="28" t="s">
        <v>60</v>
      </c>
      <c r="E2971" s="28"/>
      <c r="F2971" s="72"/>
      <c r="G2971" s="34">
        <f>SUM(F2971)*0.25</f>
        <v>0</v>
      </c>
      <c r="H2971" s="23"/>
      <c r="I2971" s="10">
        <f t="shared" si="642"/>
        <v>0</v>
      </c>
    </row>
    <row r="2972" spans="1:9">
      <c r="B2972" s="11" t="s">
        <v>13</v>
      </c>
      <c r="C2972" s="12" t="s">
        <v>14</v>
      </c>
      <c r="D2972" s="28"/>
      <c r="E2972" s="28"/>
      <c r="F2972" s="28"/>
      <c r="G2972" s="34"/>
      <c r="H2972" s="23"/>
      <c r="I2972" s="10">
        <f t="shared" si="642"/>
        <v>0</v>
      </c>
    </row>
    <row r="2973" spans="1:9">
      <c r="B2973" s="11" t="s">
        <v>13</v>
      </c>
      <c r="C2973" s="12" t="s">
        <v>15</v>
      </c>
      <c r="D2973" s="28"/>
      <c r="E2973" s="28"/>
      <c r="F2973" s="28"/>
      <c r="G2973" s="34"/>
      <c r="H2973" s="23"/>
      <c r="I2973" s="10">
        <f t="shared" si="642"/>
        <v>0</v>
      </c>
    </row>
    <row r="2974" spans="1:9">
      <c r="B2974" s="11" t="s">
        <v>13</v>
      </c>
      <c r="C2974" s="12" t="s">
        <v>15</v>
      </c>
      <c r="D2974" s="28"/>
      <c r="E2974" s="28"/>
      <c r="F2974" s="28"/>
      <c r="G2974" s="34"/>
      <c r="H2974" s="23"/>
      <c r="I2974" s="10">
        <f t="shared" si="642"/>
        <v>0</v>
      </c>
    </row>
    <row r="2975" spans="1:9">
      <c r="B2975" s="11" t="s">
        <v>13</v>
      </c>
      <c r="C2975" s="12" t="s">
        <v>15</v>
      </c>
      <c r="D2975" s="28"/>
      <c r="E2975" s="28"/>
      <c r="F2975" s="28"/>
      <c r="G2975" s="34"/>
      <c r="H2975" s="23"/>
      <c r="I2975" s="10">
        <f t="shared" si="642"/>
        <v>0</v>
      </c>
    </row>
    <row r="2976" spans="1:9">
      <c r="B2976" s="11" t="s">
        <v>13</v>
      </c>
      <c r="C2976" s="12" t="s">
        <v>16</v>
      </c>
      <c r="D2976" s="28"/>
      <c r="E2976" s="28"/>
      <c r="F2976" s="28"/>
      <c r="G2976" s="34"/>
      <c r="H2976" s="23"/>
      <c r="I2976" s="10">
        <f t="shared" si="642"/>
        <v>0</v>
      </c>
    </row>
    <row r="2977" spans="1:13">
      <c r="B2977" s="11" t="s">
        <v>13</v>
      </c>
      <c r="C2977" s="12" t="s">
        <v>16</v>
      </c>
      <c r="D2977" s="28"/>
      <c r="E2977" s="28"/>
      <c r="F2977" s="28"/>
      <c r="G2977" s="34"/>
      <c r="H2977" s="23"/>
      <c r="I2977" s="10">
        <f t="shared" si="642"/>
        <v>0</v>
      </c>
    </row>
    <row r="2978" spans="1:13">
      <c r="B2978" s="11" t="s">
        <v>21</v>
      </c>
      <c r="C2978" s="12" t="s">
        <v>14</v>
      </c>
      <c r="D2978" s="28"/>
      <c r="E2978" s="28"/>
      <c r="F2978" s="28"/>
      <c r="G2978" s="22">
        <f>SUM(G2969:G2972)</f>
        <v>0</v>
      </c>
      <c r="H2978" s="15">
        <v>37.42</v>
      </c>
      <c r="I2978" s="10">
        <f t="shared" si="642"/>
        <v>0</v>
      </c>
      <c r="K2978" s="5">
        <f>SUM(G2978)*I2953</f>
        <v>0</v>
      </c>
    </row>
    <row r="2979" spans="1:13">
      <c r="B2979" s="11" t="s">
        <v>21</v>
      </c>
      <c r="C2979" s="12" t="s">
        <v>15</v>
      </c>
      <c r="D2979" s="28"/>
      <c r="E2979" s="28"/>
      <c r="F2979" s="28"/>
      <c r="G2979" s="22">
        <f>SUM(G2973:G2975)</f>
        <v>0</v>
      </c>
      <c r="H2979" s="15">
        <v>37.42</v>
      </c>
      <c r="I2979" s="10">
        <f t="shared" si="642"/>
        <v>0</v>
      </c>
      <c r="L2979" s="5">
        <f>SUM(G2979)*I2953</f>
        <v>0</v>
      </c>
    </row>
    <row r="2980" spans="1:13">
      <c r="B2980" s="11" t="s">
        <v>21</v>
      </c>
      <c r="C2980" s="12" t="s">
        <v>16</v>
      </c>
      <c r="D2980" s="28"/>
      <c r="E2980" s="28"/>
      <c r="F2980" s="28"/>
      <c r="G2980" s="22">
        <f>SUM(G2976:G2977)</f>
        <v>0</v>
      </c>
      <c r="H2980" s="15">
        <v>37.42</v>
      </c>
      <c r="I2980" s="10">
        <f t="shared" si="642"/>
        <v>0</v>
      </c>
      <c r="M2980" s="5">
        <f>SUM(G2980)*I2953</f>
        <v>0</v>
      </c>
    </row>
    <row r="2981" spans="1:13">
      <c r="B2981" s="11" t="s">
        <v>13</v>
      </c>
      <c r="C2981" s="12" t="s">
        <v>17</v>
      </c>
      <c r="D2981" s="28"/>
      <c r="E2981" s="28"/>
      <c r="F2981" s="28"/>
      <c r="G2981" s="34"/>
      <c r="H2981" s="15">
        <v>37.42</v>
      </c>
      <c r="I2981" s="10">
        <f t="shared" si="642"/>
        <v>0</v>
      </c>
      <c r="L2981" s="5">
        <f>SUM(G2981)*I2953</f>
        <v>0</v>
      </c>
    </row>
    <row r="2982" spans="1:13">
      <c r="B2982" s="11" t="s">
        <v>12</v>
      </c>
      <c r="C2982" s="12"/>
      <c r="D2982" s="28"/>
      <c r="E2982" s="28"/>
      <c r="F2982" s="28"/>
      <c r="G2982" s="10"/>
      <c r="H2982" s="15">
        <v>37.42</v>
      </c>
      <c r="I2982" s="10">
        <f t="shared" si="642"/>
        <v>0</v>
      </c>
    </row>
    <row r="2983" spans="1:13">
      <c r="B2983" s="11" t="s">
        <v>11</v>
      </c>
      <c r="C2983" s="12"/>
      <c r="D2983" s="28"/>
      <c r="E2983" s="28"/>
      <c r="F2983" s="28"/>
      <c r="G2983" s="10">
        <v>1</v>
      </c>
      <c r="H2983" s="15">
        <f>SUM(I2955:I2982)*0.01</f>
        <v>0</v>
      </c>
      <c r="I2983" s="10">
        <f>SUM(G2983*H2983)</f>
        <v>0</v>
      </c>
    </row>
    <row r="2984" spans="1:13" s="2" customFormat="1">
      <c r="B2984" s="8" t="s">
        <v>10</v>
      </c>
      <c r="D2984" s="27"/>
      <c r="E2984" s="27"/>
      <c r="F2984" s="27"/>
      <c r="G2984" s="6">
        <f>SUM(G2978:G2981)</f>
        <v>0</v>
      </c>
      <c r="H2984" s="14"/>
      <c r="I2984" s="6">
        <f>SUM(I2955:I2983)</f>
        <v>0</v>
      </c>
      <c r="J2984" s="6">
        <f>SUM(I2984)*I2953</f>
        <v>0</v>
      </c>
      <c r="K2984" s="6">
        <f>SUM(K2978:K2983)</f>
        <v>0</v>
      </c>
      <c r="L2984" s="6">
        <f t="shared" ref="L2984" si="643">SUM(L2978:L2983)</f>
        <v>0</v>
      </c>
      <c r="M2984" s="6">
        <f t="shared" ref="M2984" si="644">SUM(M2978:M2983)</f>
        <v>0</v>
      </c>
    </row>
    <row r="2985" spans="1:13" ht="15.6">
      <c r="A2985" s="3" t="s">
        <v>9</v>
      </c>
      <c r="B2985" s="70" t="str">
        <f>'JMS SHEDULE OF WORKS'!D96</f>
        <v>FF-03 Reception devider unit</v>
      </c>
      <c r="D2985" s="26" t="str">
        <f>'JMS SHEDULE OF WORKS'!F96</f>
        <v>3830mm X 440mm X 630mm</v>
      </c>
      <c r="F2985" s="71" t="str">
        <f>'JMS SHEDULE OF WORKS'!J96</f>
        <v>RE-41</v>
      </c>
      <c r="H2985" s="13" t="s">
        <v>22</v>
      </c>
      <c r="I2985" s="24">
        <f>'JMS SHEDULE OF WORKS'!G96</f>
        <v>1</v>
      </c>
    </row>
    <row r="2986" spans="1:13" s="2" customFormat="1">
      <c r="A2986" s="69" t="str">
        <f>'JMS SHEDULE OF WORKS'!A96</f>
        <v>6881/91</v>
      </c>
      <c r="B2986" s="8" t="s">
        <v>3</v>
      </c>
      <c r="C2986" s="2" t="s">
        <v>4</v>
      </c>
      <c r="D2986" s="27" t="s">
        <v>5</v>
      </c>
      <c r="E2986" s="27" t="s">
        <v>5</v>
      </c>
      <c r="F2986" s="27" t="s">
        <v>23</v>
      </c>
      <c r="G2986" s="6" t="s">
        <v>6</v>
      </c>
      <c r="H2986" s="14" t="s">
        <v>7</v>
      </c>
      <c r="I2986" s="6" t="s">
        <v>8</v>
      </c>
      <c r="J2986" s="6"/>
      <c r="K2986" s="6" t="s">
        <v>18</v>
      </c>
      <c r="L2986" s="6" t="s">
        <v>19</v>
      </c>
      <c r="M2986" s="6" t="s">
        <v>20</v>
      </c>
    </row>
    <row r="2987" spans="1:13">
      <c r="A2987" s="30" t="s">
        <v>24</v>
      </c>
      <c r="B2987" s="11" t="s">
        <v>1254</v>
      </c>
      <c r="C2987" s="12" t="s">
        <v>1272</v>
      </c>
      <c r="D2987" s="28">
        <v>0.1</v>
      </c>
      <c r="E2987" s="28">
        <v>3.7999999999999999E-2</v>
      </c>
      <c r="F2987" s="28">
        <f t="shared" ref="F2987:F2995" si="645">SUM(D2987*E2987)</f>
        <v>3.8E-3</v>
      </c>
      <c r="G2987" s="10">
        <v>81.2</v>
      </c>
      <c r="H2987" s="15">
        <v>3190</v>
      </c>
      <c r="I2987" s="10">
        <f t="shared" ref="I2987:I2995" si="646">SUM(F2987*G2987)*H2987</f>
        <v>984.30640000000005</v>
      </c>
    </row>
    <row r="2988" spans="1:13">
      <c r="A2988" s="30" t="s">
        <v>24</v>
      </c>
      <c r="B2988" s="11" t="s">
        <v>1308</v>
      </c>
      <c r="C2988" s="12" t="s">
        <v>1213</v>
      </c>
      <c r="D2988" s="28">
        <v>0.05</v>
      </c>
      <c r="E2988" s="28">
        <v>0.05</v>
      </c>
      <c r="F2988" s="28">
        <f t="shared" si="645"/>
        <v>2.5000000000000005E-3</v>
      </c>
      <c r="G2988" s="10">
        <v>9</v>
      </c>
      <c r="H2988" s="15">
        <v>550</v>
      </c>
      <c r="I2988" s="10">
        <f t="shared" si="646"/>
        <v>12.375000000000004</v>
      </c>
    </row>
    <row r="2989" spans="1:13">
      <c r="A2989" s="30" t="s">
        <v>24</v>
      </c>
      <c r="B2989" s="11"/>
      <c r="C2989" s="12"/>
      <c r="D2989" s="28"/>
      <c r="E2989" s="28"/>
      <c r="F2989" s="28">
        <f t="shared" si="645"/>
        <v>0</v>
      </c>
      <c r="G2989" s="10"/>
      <c r="H2989" s="15"/>
      <c r="I2989" s="10">
        <f t="shared" si="646"/>
        <v>0</v>
      </c>
    </row>
    <row r="2990" spans="1:13">
      <c r="A2990" s="31" t="s">
        <v>25</v>
      </c>
      <c r="B2990" s="11" t="s">
        <v>1224</v>
      </c>
      <c r="C2990" s="12" t="s">
        <v>1196</v>
      </c>
      <c r="D2990" s="28">
        <v>0.45</v>
      </c>
      <c r="E2990" s="28">
        <v>0.7</v>
      </c>
      <c r="F2990" s="28">
        <f t="shared" si="645"/>
        <v>0.315</v>
      </c>
      <c r="G2990" s="10">
        <v>4</v>
      </c>
      <c r="H2990" s="15">
        <v>12</v>
      </c>
      <c r="I2990" s="10">
        <f t="shared" si="646"/>
        <v>15.120000000000001</v>
      </c>
    </row>
    <row r="2991" spans="1:13">
      <c r="A2991" s="31" t="s">
        <v>25</v>
      </c>
      <c r="B2991" s="11" t="s">
        <v>1305</v>
      </c>
      <c r="C2991" s="12" t="s">
        <v>1196</v>
      </c>
      <c r="D2991" s="28">
        <v>2</v>
      </c>
      <c r="E2991" s="28">
        <v>0.7</v>
      </c>
      <c r="F2991" s="28">
        <f t="shared" si="645"/>
        <v>1.4</v>
      </c>
      <c r="G2991" s="10">
        <v>4</v>
      </c>
      <c r="H2991" s="15">
        <v>12</v>
      </c>
      <c r="I2991" s="10">
        <f t="shared" si="646"/>
        <v>67.199999999999989</v>
      </c>
    </row>
    <row r="2992" spans="1:13">
      <c r="A2992" s="31" t="s">
        <v>25</v>
      </c>
      <c r="B2992" s="11" t="s">
        <v>1175</v>
      </c>
      <c r="C2992" s="12" t="s">
        <v>1196</v>
      </c>
      <c r="D2992" s="28">
        <v>2</v>
      </c>
      <c r="E2992" s="28">
        <v>0.45</v>
      </c>
      <c r="F2992" s="28">
        <f t="shared" ref="F2992:F2994" si="647">SUM(D2992*E2992)</f>
        <v>0.9</v>
      </c>
      <c r="G2992" s="10">
        <v>4</v>
      </c>
      <c r="H2992" s="15">
        <v>12</v>
      </c>
      <c r="I2992" s="10">
        <f t="shared" ref="I2992:I2994" si="648">SUM(F2992*G2992)*H2992</f>
        <v>43.2</v>
      </c>
    </row>
    <row r="2993" spans="1:10">
      <c r="A2993" s="31" t="s">
        <v>25</v>
      </c>
      <c r="B2993" s="11" t="s">
        <v>1306</v>
      </c>
      <c r="C2993" s="12" t="s">
        <v>1196</v>
      </c>
      <c r="D2993" s="28">
        <v>0.45</v>
      </c>
      <c r="E2993" s="28">
        <v>0.65</v>
      </c>
      <c r="F2993" s="28">
        <f t="shared" si="647"/>
        <v>0.29250000000000004</v>
      </c>
      <c r="G2993" s="10">
        <v>4</v>
      </c>
      <c r="H2993" s="15">
        <v>12</v>
      </c>
      <c r="I2993" s="10">
        <f t="shared" si="648"/>
        <v>14.040000000000003</v>
      </c>
    </row>
    <row r="2994" spans="1:10">
      <c r="A2994" s="31" t="s">
        <v>25</v>
      </c>
      <c r="B2994" s="11" t="s">
        <v>1189</v>
      </c>
      <c r="C2994" s="12" t="s">
        <v>1318</v>
      </c>
      <c r="D2994" s="28">
        <v>2</v>
      </c>
      <c r="E2994" s="28">
        <v>0.45</v>
      </c>
      <c r="F2994" s="28">
        <f t="shared" si="647"/>
        <v>0.9</v>
      </c>
      <c r="G2994" s="10">
        <v>2</v>
      </c>
      <c r="H2994" s="15">
        <v>40</v>
      </c>
      <c r="I2994" s="10">
        <f t="shared" si="648"/>
        <v>72</v>
      </c>
    </row>
    <row r="2995" spans="1:10">
      <c r="A2995" s="31" t="s">
        <v>25</v>
      </c>
      <c r="B2995" s="11"/>
      <c r="C2995" s="12"/>
      <c r="D2995" s="28"/>
      <c r="E2995" s="28"/>
      <c r="F2995" s="28">
        <f t="shared" si="645"/>
        <v>0</v>
      </c>
      <c r="G2995" s="10"/>
      <c r="H2995" s="15"/>
      <c r="I2995" s="10">
        <f t="shared" si="646"/>
        <v>0</v>
      </c>
    </row>
    <row r="2996" spans="1:10">
      <c r="A2996" s="31" t="s">
        <v>39</v>
      </c>
      <c r="B2996" s="11"/>
      <c r="C2996" s="12"/>
      <c r="D2996" s="28"/>
      <c r="E2996" s="28"/>
      <c r="F2996" s="28"/>
      <c r="G2996" s="10"/>
      <c r="H2996" s="15"/>
      <c r="I2996" s="10">
        <f t="shared" ref="I2996:I2998" si="649">SUM(G2996*H2996)</f>
        <v>0</v>
      </c>
    </row>
    <row r="2997" spans="1:10">
      <c r="A2997" s="31" t="s">
        <v>39</v>
      </c>
      <c r="B2997" s="11"/>
      <c r="C2997" s="12"/>
      <c r="D2997" s="28"/>
      <c r="E2997" s="28"/>
      <c r="F2997" s="28"/>
      <c r="G2997" s="10"/>
      <c r="H2997" s="15"/>
      <c r="I2997" s="10">
        <f t="shared" si="649"/>
        <v>0</v>
      </c>
    </row>
    <row r="2998" spans="1:10">
      <c r="A2998" s="31" t="s">
        <v>39</v>
      </c>
      <c r="B2998" s="11"/>
      <c r="C2998" s="12"/>
      <c r="D2998" s="28"/>
      <c r="E2998" s="28"/>
      <c r="F2998" s="28"/>
      <c r="G2998" s="10"/>
      <c r="H2998" s="15"/>
      <c r="I2998" s="10">
        <f t="shared" si="649"/>
        <v>0</v>
      </c>
    </row>
    <row r="2999" spans="1:10">
      <c r="A2999" s="32" t="s">
        <v>28</v>
      </c>
      <c r="B2999" s="11" t="s">
        <v>1187</v>
      </c>
      <c r="C2999" s="12"/>
      <c r="D2999" s="28"/>
      <c r="E2999" s="28"/>
      <c r="F2999" s="28"/>
      <c r="G2999" s="10">
        <v>1</v>
      </c>
      <c r="H2999" s="15">
        <v>6400</v>
      </c>
      <c r="I2999" s="10">
        <f t="shared" ref="I2999:I3019" si="650">SUM(G2999*H2999)</f>
        <v>6400</v>
      </c>
      <c r="J2999" s="10" t="s">
        <v>1256</v>
      </c>
    </row>
    <row r="3000" spans="1:10">
      <c r="A3000" s="32" t="s">
        <v>28</v>
      </c>
      <c r="B3000" s="11"/>
      <c r="C3000" s="12"/>
      <c r="D3000" s="28"/>
      <c r="E3000" s="28"/>
      <c r="F3000" s="28"/>
      <c r="G3000" s="10"/>
      <c r="H3000" s="15"/>
      <c r="I3000" s="10">
        <f t="shared" si="650"/>
        <v>0</v>
      </c>
    </row>
    <row r="3001" spans="1:10">
      <c r="A3001" s="32" t="s">
        <v>28</v>
      </c>
      <c r="B3001" s="11"/>
      <c r="C3001" s="12"/>
      <c r="D3001" s="28"/>
      <c r="E3001" s="28"/>
      <c r="F3001" s="28"/>
      <c r="G3001" s="10"/>
      <c r="H3001" s="15"/>
      <c r="I3001" s="10">
        <f t="shared" si="650"/>
        <v>0</v>
      </c>
    </row>
    <row r="3002" spans="1:10">
      <c r="A3002" t="s">
        <v>26</v>
      </c>
      <c r="B3002" s="11"/>
      <c r="C3002" s="12"/>
      <c r="D3002" s="28"/>
      <c r="E3002" s="28"/>
      <c r="F3002" s="28"/>
      <c r="G3002" s="33">
        <v>0.1</v>
      </c>
      <c r="H3002" s="15">
        <f>SUM(I2999:I3001)</f>
        <v>6400</v>
      </c>
      <c r="I3002" s="10">
        <f t="shared" si="650"/>
        <v>640</v>
      </c>
    </row>
    <row r="3003" spans="1:10">
      <c r="B3003" s="11" t="s">
        <v>27</v>
      </c>
      <c r="C3003" s="12"/>
      <c r="D3003" s="28"/>
      <c r="E3003" s="28"/>
      <c r="F3003" s="28"/>
      <c r="G3003" s="10">
        <f>SUM(G2987)</f>
        <v>81.2</v>
      </c>
      <c r="H3003" s="15">
        <v>1.25</v>
      </c>
      <c r="I3003" s="10">
        <f t="shared" si="650"/>
        <v>101.5</v>
      </c>
    </row>
    <row r="3004" spans="1:10">
      <c r="B3004" s="11" t="s">
        <v>13</v>
      </c>
      <c r="C3004" s="12" t="s">
        <v>14</v>
      </c>
      <c r="D3004" s="28" t="s">
        <v>29</v>
      </c>
      <c r="E3004" s="28"/>
      <c r="F3004" s="28">
        <f>SUM(G2987:G2989)</f>
        <v>90.2</v>
      </c>
      <c r="G3004" s="34">
        <f>SUM(F3004)/20</f>
        <v>4.51</v>
      </c>
      <c r="H3004" s="23"/>
      <c r="I3004" s="10">
        <f t="shared" si="650"/>
        <v>0</v>
      </c>
    </row>
    <row r="3005" spans="1:10">
      <c r="B3005" s="11" t="s">
        <v>13</v>
      </c>
      <c r="C3005" s="12" t="s">
        <v>14</v>
      </c>
      <c r="D3005" s="28" t="s">
        <v>30</v>
      </c>
      <c r="E3005" s="28"/>
      <c r="F3005" s="28">
        <f>SUM(G2990:G2995)</f>
        <v>18</v>
      </c>
      <c r="G3005" s="34">
        <f>SUM(F3005)/10</f>
        <v>1.8</v>
      </c>
      <c r="H3005" s="23"/>
      <c r="I3005" s="10">
        <f t="shared" si="650"/>
        <v>0</v>
      </c>
    </row>
    <row r="3006" spans="1:10">
      <c r="B3006" s="11" t="s">
        <v>13</v>
      </c>
      <c r="C3006" s="12" t="s">
        <v>14</v>
      </c>
      <c r="D3006" s="28" t="s">
        <v>60</v>
      </c>
      <c r="E3006" s="28"/>
      <c r="F3006" s="72"/>
      <c r="G3006" s="34">
        <f>SUM(F3006)*0.25</f>
        <v>0</v>
      </c>
      <c r="H3006" s="23"/>
      <c r="I3006" s="10">
        <f t="shared" si="650"/>
        <v>0</v>
      </c>
    </row>
    <row r="3007" spans="1:10">
      <c r="B3007" s="11" t="s">
        <v>13</v>
      </c>
      <c r="C3007" s="12" t="s">
        <v>14</v>
      </c>
      <c r="D3007" s="28" t="s">
        <v>247</v>
      </c>
      <c r="E3007" s="28"/>
      <c r="F3007" s="28"/>
      <c r="G3007" s="34">
        <v>8</v>
      </c>
      <c r="H3007" s="23"/>
      <c r="I3007" s="10">
        <f t="shared" si="650"/>
        <v>0</v>
      </c>
    </row>
    <row r="3008" spans="1:10">
      <c r="B3008" s="11" t="s">
        <v>13</v>
      </c>
      <c r="C3008" s="12" t="s">
        <v>15</v>
      </c>
      <c r="D3008" s="28" t="s">
        <v>1307</v>
      </c>
      <c r="E3008" s="28"/>
      <c r="F3008" s="28">
        <v>8</v>
      </c>
      <c r="G3008" s="34">
        <f>SUM(F3008)*2</f>
        <v>16</v>
      </c>
      <c r="H3008" s="23"/>
      <c r="I3008" s="10">
        <f t="shared" si="650"/>
        <v>0</v>
      </c>
    </row>
    <row r="3009" spans="1:13">
      <c r="B3009" s="11" t="s">
        <v>13</v>
      </c>
      <c r="C3009" s="12" t="s">
        <v>15</v>
      </c>
      <c r="D3009" s="28" t="s">
        <v>1192</v>
      </c>
      <c r="E3009" s="28"/>
      <c r="F3009" s="28">
        <v>0.25</v>
      </c>
      <c r="G3009" s="34">
        <f>SUM(F3009)*116</f>
        <v>29</v>
      </c>
      <c r="H3009" s="23"/>
      <c r="I3009" s="10">
        <f t="shared" si="650"/>
        <v>0</v>
      </c>
    </row>
    <row r="3010" spans="1:13">
      <c r="B3010" s="11" t="s">
        <v>13</v>
      </c>
      <c r="C3010" s="12" t="s">
        <v>15</v>
      </c>
      <c r="D3010" s="28" t="s">
        <v>1309</v>
      </c>
      <c r="E3010" s="28"/>
      <c r="F3010" s="28"/>
      <c r="G3010" s="34">
        <v>32</v>
      </c>
      <c r="H3010" s="23"/>
      <c r="I3010" s="10">
        <f t="shared" ref="I3010:I3011" si="651">SUM(G3010*H3010)</f>
        <v>0</v>
      </c>
    </row>
    <row r="3011" spans="1:13">
      <c r="B3011" s="11" t="s">
        <v>13</v>
      </c>
      <c r="C3011" s="12" t="s">
        <v>15</v>
      </c>
      <c r="D3011" s="28" t="s">
        <v>1290</v>
      </c>
      <c r="E3011" s="28"/>
      <c r="F3011" s="28"/>
      <c r="G3011" s="34">
        <v>4</v>
      </c>
      <c r="H3011" s="23"/>
      <c r="I3011" s="10">
        <f t="shared" si="651"/>
        <v>0</v>
      </c>
    </row>
    <row r="3012" spans="1:13">
      <c r="B3012" s="11" t="s">
        <v>13</v>
      </c>
      <c r="C3012" s="12" t="s">
        <v>15</v>
      </c>
      <c r="D3012" s="28" t="s">
        <v>1310</v>
      </c>
      <c r="E3012" s="28"/>
      <c r="F3012" s="28"/>
      <c r="G3012" s="34">
        <v>4</v>
      </c>
      <c r="H3012" s="23"/>
      <c r="I3012" s="10">
        <f t="shared" si="650"/>
        <v>0</v>
      </c>
    </row>
    <row r="3013" spans="1:13">
      <c r="B3013" s="11" t="s">
        <v>13</v>
      </c>
      <c r="C3013" s="12" t="s">
        <v>16</v>
      </c>
      <c r="D3013" s="28"/>
      <c r="E3013" s="28"/>
      <c r="F3013" s="28"/>
      <c r="G3013" s="34">
        <f>SUM(G3003)/10</f>
        <v>8.120000000000001</v>
      </c>
      <c r="H3013" s="23"/>
      <c r="I3013" s="10">
        <f t="shared" si="650"/>
        <v>0</v>
      </c>
    </row>
    <row r="3014" spans="1:13">
      <c r="B3014" s="11" t="s">
        <v>13</v>
      </c>
      <c r="C3014" s="12" t="s">
        <v>16</v>
      </c>
      <c r="D3014" s="28"/>
      <c r="E3014" s="28"/>
      <c r="F3014" s="28"/>
      <c r="G3014" s="34"/>
      <c r="H3014" s="23"/>
      <c r="I3014" s="10">
        <f t="shared" si="650"/>
        <v>0</v>
      </c>
    </row>
    <row r="3015" spans="1:13">
      <c r="B3015" s="11" t="s">
        <v>21</v>
      </c>
      <c r="C3015" s="12" t="s">
        <v>14</v>
      </c>
      <c r="D3015" s="28"/>
      <c r="E3015" s="28"/>
      <c r="F3015" s="28"/>
      <c r="G3015" s="22">
        <f>SUM(G3004:G3007)</f>
        <v>14.309999999999999</v>
      </c>
      <c r="H3015" s="15">
        <v>37.42</v>
      </c>
      <c r="I3015" s="10">
        <f t="shared" si="650"/>
        <v>535.48019999999997</v>
      </c>
      <c r="K3015" s="5">
        <f>SUM(G3015)*I2985</f>
        <v>14.309999999999999</v>
      </c>
    </row>
    <row r="3016" spans="1:13">
      <c r="B3016" s="11" t="s">
        <v>21</v>
      </c>
      <c r="C3016" s="12" t="s">
        <v>15</v>
      </c>
      <c r="D3016" s="28"/>
      <c r="E3016" s="28"/>
      <c r="F3016" s="28"/>
      <c r="G3016" s="22">
        <f>SUM(G3008:G3012)</f>
        <v>85</v>
      </c>
      <c r="H3016" s="15">
        <v>37.42</v>
      </c>
      <c r="I3016" s="10">
        <f t="shared" si="650"/>
        <v>3180.7000000000003</v>
      </c>
      <c r="L3016" s="5">
        <f>SUM(G3016)*I2985</f>
        <v>85</v>
      </c>
    </row>
    <row r="3017" spans="1:13">
      <c r="B3017" s="11" t="s">
        <v>21</v>
      </c>
      <c r="C3017" s="12" t="s">
        <v>16</v>
      </c>
      <c r="D3017" s="28"/>
      <c r="E3017" s="28"/>
      <c r="F3017" s="28"/>
      <c r="G3017" s="22">
        <f>SUM(G3013:G3014)</f>
        <v>8.120000000000001</v>
      </c>
      <c r="H3017" s="15">
        <v>37.42</v>
      </c>
      <c r="I3017" s="10">
        <f t="shared" si="650"/>
        <v>303.85040000000004</v>
      </c>
      <c r="M3017" s="5">
        <f>SUM(G3017)*I2985</f>
        <v>8.120000000000001</v>
      </c>
    </row>
    <row r="3018" spans="1:13">
      <c r="B3018" s="11" t="s">
        <v>13</v>
      </c>
      <c r="C3018" s="12" t="s">
        <v>17</v>
      </c>
      <c r="D3018" s="28"/>
      <c r="E3018" s="28"/>
      <c r="F3018" s="28"/>
      <c r="G3018" s="34">
        <v>4</v>
      </c>
      <c r="H3018" s="15">
        <v>37.42</v>
      </c>
      <c r="I3018" s="10">
        <f t="shared" si="650"/>
        <v>149.68</v>
      </c>
      <c r="L3018" s="5">
        <f>SUM(G3018)*I2985</f>
        <v>4</v>
      </c>
    </row>
    <row r="3019" spans="1:13">
      <c r="B3019" s="11" t="s">
        <v>12</v>
      </c>
      <c r="C3019" s="12"/>
      <c r="D3019" s="28"/>
      <c r="E3019" s="28"/>
      <c r="F3019" s="28"/>
      <c r="G3019" s="10"/>
      <c r="H3019" s="15">
        <v>37.42</v>
      </c>
      <c r="I3019" s="10">
        <f t="shared" si="650"/>
        <v>0</v>
      </c>
    </row>
    <row r="3020" spans="1:13">
      <c r="B3020" s="11" t="s">
        <v>11</v>
      </c>
      <c r="C3020" s="12"/>
      <c r="D3020" s="28"/>
      <c r="E3020" s="28"/>
      <c r="F3020" s="28"/>
      <c r="G3020" s="10">
        <v>1</v>
      </c>
      <c r="H3020" s="15">
        <f>SUM(I2987:I3019)*0.01</f>
        <v>125.19452</v>
      </c>
      <c r="I3020" s="10">
        <f>SUM(G3020*H3020)</f>
        <v>125.19452</v>
      </c>
    </row>
    <row r="3021" spans="1:13" s="2" customFormat="1">
      <c r="B3021" s="8" t="s">
        <v>10</v>
      </c>
      <c r="D3021" s="27"/>
      <c r="E3021" s="27"/>
      <c r="F3021" s="27"/>
      <c r="G3021" s="6">
        <f>SUM(G3015:G3018)</f>
        <v>111.43</v>
      </c>
      <c r="H3021" s="14"/>
      <c r="I3021" s="6">
        <f>SUM(I2987:I3020)</f>
        <v>12644.646519999998</v>
      </c>
      <c r="J3021" s="6">
        <f>SUM(I3021)*I2985</f>
        <v>12644.646519999998</v>
      </c>
      <c r="K3021" s="6">
        <f>SUM(K3015:K3020)</f>
        <v>14.309999999999999</v>
      </c>
      <c r="L3021" s="6">
        <f t="shared" ref="L3021" si="652">SUM(L3015:L3020)</f>
        <v>89</v>
      </c>
      <c r="M3021" s="6">
        <f t="shared" ref="M3021" si="653">SUM(M3015:M3020)</f>
        <v>8.120000000000001</v>
      </c>
    </row>
    <row r="3022" spans="1:13" ht="15.6">
      <c r="A3022" s="3" t="s">
        <v>9</v>
      </c>
      <c r="B3022" s="70" t="str">
        <f>'JMS SHEDULE OF WORKS'!D97</f>
        <v>FF-04 Reception high table</v>
      </c>
      <c r="D3022" s="26" t="str">
        <f>'JMS SHEDULE OF WORKS'!F97</f>
        <v>3500mm X 1800mm X 1050mm</v>
      </c>
      <c r="F3022" s="71" t="str">
        <f>'JMS SHEDULE OF WORKS'!J97</f>
        <v>RE-42</v>
      </c>
      <c r="H3022" s="13" t="s">
        <v>22</v>
      </c>
      <c r="I3022" s="24">
        <f>'JMS SHEDULE OF WORKS'!G97</f>
        <v>1</v>
      </c>
    </row>
    <row r="3023" spans="1:13" s="2" customFormat="1">
      <c r="A3023" s="69" t="str">
        <f>'JMS SHEDULE OF WORKS'!A97</f>
        <v>6881/92</v>
      </c>
      <c r="B3023" s="8" t="s">
        <v>3</v>
      </c>
      <c r="C3023" s="2" t="s">
        <v>4</v>
      </c>
      <c r="D3023" s="27" t="s">
        <v>5</v>
      </c>
      <c r="E3023" s="27" t="s">
        <v>5</v>
      </c>
      <c r="F3023" s="27" t="s">
        <v>23</v>
      </c>
      <c r="G3023" s="6" t="s">
        <v>6</v>
      </c>
      <c r="H3023" s="14" t="s">
        <v>7</v>
      </c>
      <c r="I3023" s="6" t="s">
        <v>8</v>
      </c>
      <c r="J3023" s="6"/>
      <c r="K3023" s="6" t="s">
        <v>18</v>
      </c>
      <c r="L3023" s="6" t="s">
        <v>19</v>
      </c>
      <c r="M3023" s="6" t="s">
        <v>20</v>
      </c>
    </row>
    <row r="3024" spans="1:13">
      <c r="A3024" s="30" t="s">
        <v>24</v>
      </c>
      <c r="B3024" s="11" t="s">
        <v>1312</v>
      </c>
      <c r="C3024" s="12" t="s">
        <v>1272</v>
      </c>
      <c r="D3024" s="28">
        <v>0.125</v>
      </c>
      <c r="E3024" s="28">
        <v>2.5000000000000001E-2</v>
      </c>
      <c r="F3024" s="28">
        <f t="shared" ref="F3024:F3029" si="654">SUM(D3024*E3024)</f>
        <v>3.1250000000000002E-3</v>
      </c>
      <c r="G3024" s="10">
        <v>12</v>
      </c>
      <c r="H3024" s="15">
        <v>3091</v>
      </c>
      <c r="I3024" s="10">
        <f t="shared" ref="I3024:I3029" si="655">SUM(F3024*G3024)*H3024</f>
        <v>115.91250000000002</v>
      </c>
    </row>
    <row r="3025" spans="1:10">
      <c r="A3025" s="30" t="s">
        <v>24</v>
      </c>
      <c r="B3025" s="11" t="s">
        <v>1189</v>
      </c>
      <c r="C3025" s="12" t="s">
        <v>1213</v>
      </c>
      <c r="D3025" s="28">
        <v>0.125</v>
      </c>
      <c r="E3025" s="28">
        <v>0.05</v>
      </c>
      <c r="F3025" s="28">
        <f t="shared" si="654"/>
        <v>6.2500000000000003E-3</v>
      </c>
      <c r="G3025" s="10">
        <v>7</v>
      </c>
      <c r="H3025" s="15">
        <v>550</v>
      </c>
      <c r="I3025" s="10">
        <f t="shared" si="655"/>
        <v>24.062500000000004</v>
      </c>
    </row>
    <row r="3026" spans="1:10">
      <c r="A3026" s="30" t="s">
        <v>24</v>
      </c>
      <c r="B3026" s="11"/>
      <c r="C3026" s="12"/>
      <c r="D3026" s="28"/>
      <c r="E3026" s="28"/>
      <c r="F3026" s="28">
        <f t="shared" si="654"/>
        <v>0</v>
      </c>
      <c r="G3026" s="10"/>
      <c r="H3026" s="15"/>
      <c r="I3026" s="10">
        <f t="shared" si="655"/>
        <v>0</v>
      </c>
    </row>
    <row r="3027" spans="1:10">
      <c r="A3027" s="31" t="s">
        <v>25</v>
      </c>
      <c r="B3027" s="11" t="s">
        <v>1208</v>
      </c>
      <c r="C3027" s="12" t="s">
        <v>1196</v>
      </c>
      <c r="D3027" s="28">
        <v>1</v>
      </c>
      <c r="E3027" s="28">
        <v>1.3</v>
      </c>
      <c r="F3027" s="28">
        <f t="shared" si="654"/>
        <v>1.3</v>
      </c>
      <c r="G3027" s="10">
        <v>4</v>
      </c>
      <c r="H3027" s="15">
        <v>12</v>
      </c>
      <c r="I3027" s="10">
        <f t="shared" si="655"/>
        <v>62.400000000000006</v>
      </c>
    </row>
    <row r="3028" spans="1:10">
      <c r="A3028" s="31" t="s">
        <v>25</v>
      </c>
      <c r="B3028" s="11" t="s">
        <v>1208</v>
      </c>
      <c r="C3028" s="12" t="s">
        <v>1196</v>
      </c>
      <c r="D3028" s="28">
        <v>1</v>
      </c>
      <c r="E3028" s="28">
        <v>0.2</v>
      </c>
      <c r="F3028" s="28">
        <f t="shared" si="654"/>
        <v>0.2</v>
      </c>
      <c r="G3028" s="10">
        <v>4</v>
      </c>
      <c r="H3028" s="15">
        <v>12</v>
      </c>
      <c r="I3028" s="10">
        <f t="shared" si="655"/>
        <v>9.6000000000000014</v>
      </c>
    </row>
    <row r="3029" spans="1:10">
      <c r="A3029" s="31" t="s">
        <v>25</v>
      </c>
      <c r="B3029" s="11"/>
      <c r="C3029" s="12"/>
      <c r="D3029" s="28"/>
      <c r="E3029" s="28"/>
      <c r="F3029" s="28">
        <f t="shared" si="654"/>
        <v>0</v>
      </c>
      <c r="G3029" s="10"/>
      <c r="H3029" s="15"/>
      <c r="I3029" s="10">
        <f t="shared" si="655"/>
        <v>0</v>
      </c>
    </row>
    <row r="3030" spans="1:10">
      <c r="A3030" s="31" t="s">
        <v>39</v>
      </c>
      <c r="B3030" s="11"/>
      <c r="C3030" s="12"/>
      <c r="D3030" s="28"/>
      <c r="E3030" s="28"/>
      <c r="F3030" s="28"/>
      <c r="G3030" s="10"/>
      <c r="H3030" s="15"/>
      <c r="I3030" s="10">
        <f t="shared" ref="I3030:I3032" si="656">SUM(G3030*H3030)</f>
        <v>0</v>
      </c>
    </row>
    <row r="3031" spans="1:10">
      <c r="A3031" s="31" t="s">
        <v>39</v>
      </c>
      <c r="B3031" s="11"/>
      <c r="C3031" s="12"/>
      <c r="D3031" s="28"/>
      <c r="E3031" s="28"/>
      <c r="F3031" s="28"/>
      <c r="G3031" s="10"/>
      <c r="H3031" s="15"/>
      <c r="I3031" s="10">
        <f t="shared" si="656"/>
        <v>0</v>
      </c>
    </row>
    <row r="3032" spans="1:10">
      <c r="A3032" s="31" t="s">
        <v>39</v>
      </c>
      <c r="B3032" s="11"/>
      <c r="C3032" s="12"/>
      <c r="D3032" s="28"/>
      <c r="E3032" s="28"/>
      <c r="F3032" s="28"/>
      <c r="G3032" s="10"/>
      <c r="H3032" s="15"/>
      <c r="I3032" s="10">
        <f t="shared" si="656"/>
        <v>0</v>
      </c>
    </row>
    <row r="3033" spans="1:10">
      <c r="A3033" s="32" t="s">
        <v>28</v>
      </c>
      <c r="B3033" s="11" t="s">
        <v>1187</v>
      </c>
      <c r="C3033" s="12" t="s">
        <v>1188</v>
      </c>
      <c r="D3033" s="28"/>
      <c r="E3033" s="28"/>
      <c r="F3033" s="28"/>
      <c r="G3033" s="10">
        <v>1</v>
      </c>
      <c r="H3033" s="15">
        <v>4250</v>
      </c>
      <c r="I3033" s="10">
        <f t="shared" ref="I3033:I3051" si="657">SUM(G3033*H3033)</f>
        <v>4250</v>
      </c>
      <c r="J3033" s="10" t="s">
        <v>1256</v>
      </c>
    </row>
    <row r="3034" spans="1:10">
      <c r="A3034" s="32" t="s">
        <v>28</v>
      </c>
      <c r="B3034" s="11" t="s">
        <v>1192</v>
      </c>
      <c r="C3034" s="12"/>
      <c r="D3034" s="28"/>
      <c r="E3034" s="28"/>
      <c r="F3034" s="28"/>
      <c r="G3034" s="10">
        <v>2</v>
      </c>
      <c r="H3034" s="15">
        <f>SUM(VENEER!U110)</f>
        <v>1070.08</v>
      </c>
      <c r="I3034" s="10">
        <f t="shared" si="657"/>
        <v>2140.16</v>
      </c>
      <c r="J3034" s="10" t="s">
        <v>1311</v>
      </c>
    </row>
    <row r="3035" spans="1:10">
      <c r="A3035" s="32" t="s">
        <v>28</v>
      </c>
      <c r="B3035" s="11"/>
      <c r="C3035" s="12"/>
      <c r="D3035" s="28"/>
      <c r="E3035" s="28"/>
      <c r="F3035" s="28"/>
      <c r="G3035" s="10"/>
      <c r="H3035" s="15"/>
      <c r="I3035" s="10">
        <f t="shared" si="657"/>
        <v>0</v>
      </c>
    </row>
    <row r="3036" spans="1:10">
      <c r="A3036" t="s">
        <v>26</v>
      </c>
      <c r="B3036" s="11"/>
      <c r="C3036" s="12"/>
      <c r="D3036" s="28"/>
      <c r="E3036" s="28"/>
      <c r="F3036" s="28"/>
      <c r="G3036" s="33">
        <v>0.1</v>
      </c>
      <c r="H3036" s="15">
        <f>SUM(I3033:I3035)</f>
        <v>6390.16</v>
      </c>
      <c r="I3036" s="10">
        <f t="shared" si="657"/>
        <v>639.01600000000008</v>
      </c>
    </row>
    <row r="3037" spans="1:10">
      <c r="B3037" s="11" t="s">
        <v>27</v>
      </c>
      <c r="C3037" s="12"/>
      <c r="D3037" s="28"/>
      <c r="E3037" s="28"/>
      <c r="F3037" s="28"/>
      <c r="G3037" s="10">
        <v>12</v>
      </c>
      <c r="H3037" s="15">
        <v>1.5</v>
      </c>
      <c r="I3037" s="10">
        <f t="shared" si="657"/>
        <v>18</v>
      </c>
    </row>
    <row r="3038" spans="1:10">
      <c r="B3038" s="11" t="s">
        <v>13</v>
      </c>
      <c r="C3038" s="12" t="s">
        <v>14</v>
      </c>
      <c r="D3038" s="28" t="s">
        <v>29</v>
      </c>
      <c r="E3038" s="28"/>
      <c r="F3038" s="28">
        <f>SUM(G3024:G3026)</f>
        <v>19</v>
      </c>
      <c r="G3038" s="34">
        <f>SUM(F3038)/20</f>
        <v>0.95</v>
      </c>
      <c r="H3038" s="23"/>
      <c r="I3038" s="10">
        <f t="shared" si="657"/>
        <v>0</v>
      </c>
    </row>
    <row r="3039" spans="1:10">
      <c r="B3039" s="11" t="s">
        <v>13</v>
      </c>
      <c r="C3039" s="12" t="s">
        <v>14</v>
      </c>
      <c r="D3039" s="28" t="s">
        <v>30</v>
      </c>
      <c r="E3039" s="28"/>
      <c r="F3039" s="28">
        <f>SUM(G3027:G3029)</f>
        <v>8</v>
      </c>
      <c r="G3039" s="34">
        <f>SUM(F3039)/10</f>
        <v>0.8</v>
      </c>
      <c r="H3039" s="23"/>
      <c r="I3039" s="10">
        <f t="shared" si="657"/>
        <v>0</v>
      </c>
    </row>
    <row r="3040" spans="1:10">
      <c r="B3040" s="11" t="s">
        <v>13</v>
      </c>
      <c r="C3040" s="12" t="s">
        <v>14</v>
      </c>
      <c r="D3040" s="28" t="s">
        <v>60</v>
      </c>
      <c r="E3040" s="28"/>
      <c r="F3040" s="72"/>
      <c r="G3040" s="34">
        <f>SUM(F3040)*0.25</f>
        <v>0</v>
      </c>
      <c r="H3040" s="23"/>
      <c r="I3040" s="10">
        <f t="shared" si="657"/>
        <v>0</v>
      </c>
    </row>
    <row r="3041" spans="1:13">
      <c r="B3041" s="11" t="s">
        <v>13</v>
      </c>
      <c r="C3041" s="12" t="s">
        <v>14</v>
      </c>
      <c r="D3041" s="28" t="s">
        <v>247</v>
      </c>
      <c r="E3041" s="28"/>
      <c r="F3041" s="28"/>
      <c r="G3041" s="34">
        <v>2</v>
      </c>
      <c r="H3041" s="23"/>
      <c r="I3041" s="10">
        <f t="shared" si="657"/>
        <v>0</v>
      </c>
    </row>
    <row r="3042" spans="1:13">
      <c r="B3042" s="11" t="s">
        <v>13</v>
      </c>
      <c r="C3042" s="12" t="s">
        <v>15</v>
      </c>
      <c r="D3042" s="28" t="s">
        <v>1208</v>
      </c>
      <c r="E3042" s="28"/>
      <c r="F3042" s="28">
        <v>16</v>
      </c>
      <c r="G3042" s="34">
        <f>SUM(F3042)*2</f>
        <v>32</v>
      </c>
      <c r="H3042" s="23"/>
      <c r="I3042" s="10">
        <f t="shared" si="657"/>
        <v>0</v>
      </c>
    </row>
    <row r="3043" spans="1:13">
      <c r="B3043" s="11" t="s">
        <v>13</v>
      </c>
      <c r="C3043" s="12" t="s">
        <v>15</v>
      </c>
      <c r="D3043" s="28" t="s">
        <v>1189</v>
      </c>
      <c r="E3043" s="28"/>
      <c r="F3043" s="28"/>
      <c r="G3043" s="34">
        <v>40</v>
      </c>
      <c r="H3043" s="23"/>
      <c r="I3043" s="10">
        <f t="shared" si="657"/>
        <v>0</v>
      </c>
    </row>
    <row r="3044" spans="1:13">
      <c r="B3044" s="11" t="s">
        <v>13</v>
      </c>
      <c r="C3044" s="12" t="s">
        <v>15</v>
      </c>
      <c r="D3044" s="28"/>
      <c r="E3044" s="28"/>
      <c r="F3044" s="28"/>
      <c r="G3044" s="34"/>
      <c r="H3044" s="23"/>
      <c r="I3044" s="10">
        <f t="shared" si="657"/>
        <v>0</v>
      </c>
    </row>
    <row r="3045" spans="1:13">
      <c r="B3045" s="11" t="s">
        <v>13</v>
      </c>
      <c r="C3045" s="12" t="s">
        <v>16</v>
      </c>
      <c r="D3045" s="28"/>
      <c r="E3045" s="28"/>
      <c r="F3045" s="28"/>
      <c r="G3045" s="34">
        <v>8</v>
      </c>
      <c r="H3045" s="23"/>
      <c r="I3045" s="10">
        <f t="shared" si="657"/>
        <v>0</v>
      </c>
    </row>
    <row r="3046" spans="1:13">
      <c r="B3046" s="11" t="s">
        <v>13</v>
      </c>
      <c r="C3046" s="12" t="s">
        <v>16</v>
      </c>
      <c r="D3046" s="28"/>
      <c r="E3046" s="28"/>
      <c r="F3046" s="28"/>
      <c r="G3046" s="34"/>
      <c r="H3046" s="23"/>
      <c r="I3046" s="10">
        <f t="shared" si="657"/>
        <v>0</v>
      </c>
    </row>
    <row r="3047" spans="1:13">
      <c r="B3047" s="11" t="s">
        <v>21</v>
      </c>
      <c r="C3047" s="12" t="s">
        <v>14</v>
      </c>
      <c r="D3047" s="28"/>
      <c r="E3047" s="28"/>
      <c r="F3047" s="28"/>
      <c r="G3047" s="22">
        <f>SUM(G3038:G3041)</f>
        <v>3.75</v>
      </c>
      <c r="H3047" s="15">
        <v>37.42</v>
      </c>
      <c r="I3047" s="10">
        <f t="shared" si="657"/>
        <v>140.32500000000002</v>
      </c>
      <c r="K3047" s="5">
        <f>SUM(G3047)*I3022</f>
        <v>3.75</v>
      </c>
    </row>
    <row r="3048" spans="1:13">
      <c r="B3048" s="11" t="s">
        <v>21</v>
      </c>
      <c r="C3048" s="12" t="s">
        <v>15</v>
      </c>
      <c r="D3048" s="28"/>
      <c r="E3048" s="28"/>
      <c r="F3048" s="28"/>
      <c r="G3048" s="22">
        <f>SUM(G3042:G3044)</f>
        <v>72</v>
      </c>
      <c r="H3048" s="15">
        <v>37.42</v>
      </c>
      <c r="I3048" s="10">
        <f t="shared" si="657"/>
        <v>2694.2400000000002</v>
      </c>
      <c r="L3048" s="5">
        <f>SUM(G3048)*I3022</f>
        <v>72</v>
      </c>
    </row>
    <row r="3049" spans="1:13">
      <c r="B3049" s="11" t="s">
        <v>21</v>
      </c>
      <c r="C3049" s="12" t="s">
        <v>16</v>
      </c>
      <c r="D3049" s="28"/>
      <c r="E3049" s="28"/>
      <c r="F3049" s="28"/>
      <c r="G3049" s="22">
        <f>SUM(G3045:G3046)</f>
        <v>8</v>
      </c>
      <c r="H3049" s="15">
        <v>37.42</v>
      </c>
      <c r="I3049" s="10">
        <f t="shared" si="657"/>
        <v>299.36</v>
      </c>
      <c r="M3049" s="5">
        <f>SUM(G3049)*I3022</f>
        <v>8</v>
      </c>
    </row>
    <row r="3050" spans="1:13">
      <c r="B3050" s="11" t="s">
        <v>13</v>
      </c>
      <c r="C3050" s="12" t="s">
        <v>17</v>
      </c>
      <c r="D3050" s="28"/>
      <c r="E3050" s="28"/>
      <c r="F3050" s="28"/>
      <c r="G3050" s="34">
        <v>4</v>
      </c>
      <c r="H3050" s="15">
        <v>37.42</v>
      </c>
      <c r="I3050" s="10">
        <f t="shared" si="657"/>
        <v>149.68</v>
      </c>
      <c r="L3050" s="5">
        <f>SUM(G3050)*I3022</f>
        <v>4</v>
      </c>
    </row>
    <row r="3051" spans="1:13">
      <c r="B3051" s="11" t="s">
        <v>12</v>
      </c>
      <c r="C3051" s="12"/>
      <c r="D3051" s="28"/>
      <c r="E3051" s="28"/>
      <c r="F3051" s="28"/>
      <c r="G3051" s="10"/>
      <c r="H3051" s="15">
        <v>37.42</v>
      </c>
      <c r="I3051" s="10">
        <f t="shared" si="657"/>
        <v>0</v>
      </c>
    </row>
    <row r="3052" spans="1:13">
      <c r="B3052" s="11" t="s">
        <v>11</v>
      </c>
      <c r="C3052" s="12"/>
      <c r="D3052" s="28"/>
      <c r="E3052" s="28"/>
      <c r="F3052" s="28"/>
      <c r="G3052" s="10">
        <v>1</v>
      </c>
      <c r="H3052" s="15">
        <f>SUM(I3024:I3051)*0.01</f>
        <v>105.42756000000001</v>
      </c>
      <c r="I3052" s="10">
        <f>SUM(G3052*H3052)</f>
        <v>105.42756000000001</v>
      </c>
    </row>
    <row r="3053" spans="1:13" s="2" customFormat="1">
      <c r="B3053" s="8" t="s">
        <v>10</v>
      </c>
      <c r="D3053" s="27"/>
      <c r="E3053" s="27"/>
      <c r="F3053" s="27"/>
      <c r="G3053" s="6">
        <f>SUM(G3047:G3050)</f>
        <v>87.75</v>
      </c>
      <c r="H3053" s="14"/>
      <c r="I3053" s="6">
        <f>SUM(I3024:I3052)</f>
        <v>10648.183560000001</v>
      </c>
      <c r="J3053" s="6">
        <f>SUM(I3053)*I3022</f>
        <v>10648.183560000001</v>
      </c>
      <c r="K3053" s="6">
        <f>SUM(K3047:K3052)</f>
        <v>3.75</v>
      </c>
      <c r="L3053" s="6">
        <f t="shared" ref="L3053" si="658">SUM(L3047:L3052)</f>
        <v>76</v>
      </c>
      <c r="M3053" s="6">
        <f t="shared" ref="M3053" si="659">SUM(M3047:M3052)</f>
        <v>8</v>
      </c>
    </row>
    <row r="3054" spans="1:13" ht="15.6">
      <c r="A3054" s="3" t="s">
        <v>9</v>
      </c>
      <c r="B3054" s="70" t="str">
        <f>'JMS SHEDULE OF WORKS'!D98</f>
        <v>EOT Accessable cistern top</v>
      </c>
      <c r="D3054" s="26" t="str">
        <f>'JMS SHEDULE OF WORKS'!F98</f>
        <v>1300mm X 300mm</v>
      </c>
      <c r="F3054" s="71" t="str">
        <f>'JMS SHEDULE OF WORKS'!J98</f>
        <v>EOT-90</v>
      </c>
      <c r="H3054" s="13" t="s">
        <v>22</v>
      </c>
      <c r="I3054" s="24">
        <f>'JMS SHEDULE OF WORKS'!G98</f>
        <v>1</v>
      </c>
    </row>
    <row r="3055" spans="1:13" s="2" customFormat="1">
      <c r="A3055" s="69" t="str">
        <f>'JMS SHEDULE OF WORKS'!A98</f>
        <v>6881/93</v>
      </c>
      <c r="B3055" s="8" t="s">
        <v>3</v>
      </c>
      <c r="C3055" s="2" t="s">
        <v>4</v>
      </c>
      <c r="D3055" s="27" t="s">
        <v>5</v>
      </c>
      <c r="E3055" s="27" t="s">
        <v>5</v>
      </c>
      <c r="F3055" s="27" t="s">
        <v>23</v>
      </c>
      <c r="G3055" s="6" t="s">
        <v>6</v>
      </c>
      <c r="H3055" s="14" t="s">
        <v>7</v>
      </c>
      <c r="I3055" s="6" t="s">
        <v>8</v>
      </c>
      <c r="J3055" s="6"/>
      <c r="K3055" s="6" t="s">
        <v>18</v>
      </c>
      <c r="L3055" s="6" t="s">
        <v>19</v>
      </c>
      <c r="M3055" s="6" t="s">
        <v>20</v>
      </c>
    </row>
    <row r="3056" spans="1:13">
      <c r="A3056" s="30" t="s">
        <v>24</v>
      </c>
      <c r="B3056" s="11" t="s">
        <v>1189</v>
      </c>
      <c r="C3056" s="12" t="s">
        <v>246</v>
      </c>
      <c r="D3056" s="28">
        <v>0.125</v>
      </c>
      <c r="E3056" s="28">
        <v>2.5000000000000001E-2</v>
      </c>
      <c r="F3056" s="28">
        <f t="shared" ref="F3056:F3061" si="660">SUM(D3056*E3056)</f>
        <v>3.1250000000000002E-3</v>
      </c>
      <c r="G3056" s="10">
        <v>4.2</v>
      </c>
      <c r="H3056" s="15">
        <v>4566</v>
      </c>
      <c r="I3056" s="10">
        <f t="shared" ref="I3056:I3061" si="661">SUM(F3056*G3056)*H3056</f>
        <v>59.928750000000008</v>
      </c>
    </row>
    <row r="3057" spans="1:9">
      <c r="A3057" s="30" t="s">
        <v>24</v>
      </c>
      <c r="B3057" s="11"/>
      <c r="C3057" s="12"/>
      <c r="D3057" s="28"/>
      <c r="E3057" s="28"/>
      <c r="F3057" s="28">
        <f t="shared" si="660"/>
        <v>0</v>
      </c>
      <c r="G3057" s="10"/>
      <c r="H3057" s="15"/>
      <c r="I3057" s="10">
        <f t="shared" si="661"/>
        <v>0</v>
      </c>
    </row>
    <row r="3058" spans="1:9">
      <c r="A3058" s="30" t="s">
        <v>24</v>
      </c>
      <c r="B3058" s="11"/>
      <c r="C3058" s="12"/>
      <c r="D3058" s="28"/>
      <c r="E3058" s="28"/>
      <c r="F3058" s="28">
        <f t="shared" si="660"/>
        <v>0</v>
      </c>
      <c r="G3058" s="10"/>
      <c r="H3058" s="15"/>
      <c r="I3058" s="10">
        <f t="shared" si="661"/>
        <v>0</v>
      </c>
    </row>
    <row r="3059" spans="1:9">
      <c r="A3059" s="31" t="s">
        <v>25</v>
      </c>
      <c r="B3059" s="11"/>
      <c r="C3059" s="12"/>
      <c r="D3059" s="28"/>
      <c r="E3059" s="28"/>
      <c r="F3059" s="28">
        <f t="shared" si="660"/>
        <v>0</v>
      </c>
      <c r="G3059" s="10"/>
      <c r="H3059" s="15"/>
      <c r="I3059" s="10">
        <f t="shared" si="661"/>
        <v>0</v>
      </c>
    </row>
    <row r="3060" spans="1:9">
      <c r="A3060" s="31" t="s">
        <v>25</v>
      </c>
      <c r="B3060" s="11"/>
      <c r="C3060" s="12"/>
      <c r="D3060" s="28"/>
      <c r="E3060" s="28"/>
      <c r="F3060" s="28">
        <f t="shared" si="660"/>
        <v>0</v>
      </c>
      <c r="G3060" s="10"/>
      <c r="H3060" s="15"/>
      <c r="I3060" s="10">
        <f t="shared" si="661"/>
        <v>0</v>
      </c>
    </row>
    <row r="3061" spans="1:9">
      <c r="A3061" s="31" t="s">
        <v>25</v>
      </c>
      <c r="B3061" s="11"/>
      <c r="C3061" s="12"/>
      <c r="D3061" s="28"/>
      <c r="E3061" s="28"/>
      <c r="F3061" s="28">
        <f t="shared" si="660"/>
        <v>0</v>
      </c>
      <c r="G3061" s="10"/>
      <c r="H3061" s="15"/>
      <c r="I3061" s="10">
        <f t="shared" si="661"/>
        <v>0</v>
      </c>
    </row>
    <row r="3062" spans="1:9">
      <c r="A3062" s="31" t="s">
        <v>39</v>
      </c>
      <c r="B3062" s="11"/>
      <c r="C3062" s="12"/>
      <c r="D3062" s="28"/>
      <c r="E3062" s="28"/>
      <c r="F3062" s="28"/>
      <c r="G3062" s="10"/>
      <c r="H3062" s="15"/>
      <c r="I3062" s="10">
        <f t="shared" ref="I3062:I3064" si="662">SUM(G3062*H3062)</f>
        <v>0</v>
      </c>
    </row>
    <row r="3063" spans="1:9">
      <c r="A3063" s="31" t="s">
        <v>39</v>
      </c>
      <c r="B3063" s="11"/>
      <c r="C3063" s="12"/>
      <c r="D3063" s="28"/>
      <c r="E3063" s="28"/>
      <c r="F3063" s="28"/>
      <c r="G3063" s="10"/>
      <c r="H3063" s="15"/>
      <c r="I3063" s="10">
        <f t="shared" si="662"/>
        <v>0</v>
      </c>
    </row>
    <row r="3064" spans="1:9">
      <c r="A3064" s="31" t="s">
        <v>39</v>
      </c>
      <c r="B3064" s="11"/>
      <c r="C3064" s="12"/>
      <c r="D3064" s="28"/>
      <c r="E3064" s="28"/>
      <c r="F3064" s="28"/>
      <c r="G3064" s="10"/>
      <c r="H3064" s="15"/>
      <c r="I3064" s="10">
        <f t="shared" si="662"/>
        <v>0</v>
      </c>
    </row>
    <row r="3065" spans="1:9">
      <c r="A3065" s="32" t="s">
        <v>28</v>
      </c>
      <c r="B3065" s="11"/>
      <c r="C3065" s="12"/>
      <c r="D3065" s="28"/>
      <c r="E3065" s="28"/>
      <c r="F3065" s="28"/>
      <c r="G3065" s="10"/>
      <c r="H3065" s="15"/>
      <c r="I3065" s="10">
        <f t="shared" ref="I3065:I3083" si="663">SUM(G3065*H3065)</f>
        <v>0</v>
      </c>
    </row>
    <row r="3066" spans="1:9">
      <c r="A3066" s="32" t="s">
        <v>28</v>
      </c>
      <c r="B3066" s="11"/>
      <c r="C3066" s="12"/>
      <c r="D3066" s="28"/>
      <c r="E3066" s="28"/>
      <c r="F3066" s="28"/>
      <c r="G3066" s="10"/>
      <c r="H3066" s="15"/>
      <c r="I3066" s="10">
        <f t="shared" si="663"/>
        <v>0</v>
      </c>
    </row>
    <row r="3067" spans="1:9">
      <c r="A3067" s="32" t="s">
        <v>28</v>
      </c>
      <c r="B3067" s="11"/>
      <c r="C3067" s="12"/>
      <c r="D3067" s="28"/>
      <c r="E3067" s="28"/>
      <c r="F3067" s="28"/>
      <c r="G3067" s="10"/>
      <c r="H3067" s="15"/>
      <c r="I3067" s="10">
        <f t="shared" si="663"/>
        <v>0</v>
      </c>
    </row>
    <row r="3068" spans="1:9">
      <c r="A3068" t="s">
        <v>26</v>
      </c>
      <c r="B3068" s="11"/>
      <c r="C3068" s="12"/>
      <c r="D3068" s="28"/>
      <c r="E3068" s="28"/>
      <c r="F3068" s="28"/>
      <c r="G3068" s="33">
        <v>0.1</v>
      </c>
      <c r="H3068" s="15">
        <f>SUM(I3065:I3067)</f>
        <v>0</v>
      </c>
      <c r="I3068" s="10">
        <f t="shared" si="663"/>
        <v>0</v>
      </c>
    </row>
    <row r="3069" spans="1:9">
      <c r="B3069" s="11" t="s">
        <v>27</v>
      </c>
      <c r="C3069" s="12"/>
      <c r="D3069" s="28"/>
      <c r="E3069" s="28"/>
      <c r="F3069" s="28"/>
      <c r="G3069" s="10">
        <v>4.2</v>
      </c>
      <c r="H3069" s="15">
        <v>1.5</v>
      </c>
      <c r="I3069" s="10">
        <f t="shared" si="663"/>
        <v>6.3000000000000007</v>
      </c>
    </row>
    <row r="3070" spans="1:9">
      <c r="B3070" s="11" t="s">
        <v>13</v>
      </c>
      <c r="C3070" s="12" t="s">
        <v>14</v>
      </c>
      <c r="D3070" s="28" t="s">
        <v>29</v>
      </c>
      <c r="E3070" s="28"/>
      <c r="F3070" s="28">
        <f>SUM(G3056:G3058)</f>
        <v>4.2</v>
      </c>
      <c r="G3070" s="34">
        <f>SUM(F3070)/20</f>
        <v>0.21000000000000002</v>
      </c>
      <c r="H3070" s="23"/>
      <c r="I3070" s="10">
        <f t="shared" si="663"/>
        <v>0</v>
      </c>
    </row>
    <row r="3071" spans="1:9">
      <c r="B3071" s="11" t="s">
        <v>13</v>
      </c>
      <c r="C3071" s="12" t="s">
        <v>14</v>
      </c>
      <c r="D3071" s="28" t="s">
        <v>30</v>
      </c>
      <c r="E3071" s="28"/>
      <c r="F3071" s="28">
        <f>SUM(G3059:G3061)</f>
        <v>0</v>
      </c>
      <c r="G3071" s="34">
        <f>SUM(F3071)/10</f>
        <v>0</v>
      </c>
      <c r="H3071" s="23"/>
      <c r="I3071" s="10">
        <f t="shared" si="663"/>
        <v>0</v>
      </c>
    </row>
    <row r="3072" spans="1:9">
      <c r="B3072" s="11" t="s">
        <v>13</v>
      </c>
      <c r="C3072" s="12" t="s">
        <v>14</v>
      </c>
      <c r="D3072" s="28" t="s">
        <v>60</v>
      </c>
      <c r="E3072" s="28"/>
      <c r="F3072" s="72"/>
      <c r="G3072" s="34">
        <f>SUM(F3072)*0.25</f>
        <v>0</v>
      </c>
      <c r="H3072" s="23"/>
      <c r="I3072" s="10">
        <f t="shared" si="663"/>
        <v>0</v>
      </c>
    </row>
    <row r="3073" spans="1:13">
      <c r="B3073" s="11" t="s">
        <v>13</v>
      </c>
      <c r="C3073" s="12" t="s">
        <v>14</v>
      </c>
      <c r="D3073" s="28" t="s">
        <v>247</v>
      </c>
      <c r="E3073" s="28"/>
      <c r="F3073" s="28"/>
      <c r="G3073" s="34">
        <v>1</v>
      </c>
      <c r="H3073" s="23"/>
      <c r="I3073" s="10">
        <f t="shared" si="663"/>
        <v>0</v>
      </c>
    </row>
    <row r="3074" spans="1:13">
      <c r="B3074" s="11" t="s">
        <v>13</v>
      </c>
      <c r="C3074" s="12" t="s">
        <v>15</v>
      </c>
      <c r="D3074" s="28"/>
      <c r="E3074" s="28"/>
      <c r="F3074" s="28"/>
      <c r="G3074" s="34">
        <v>2</v>
      </c>
      <c r="H3074" s="23"/>
      <c r="I3074" s="10">
        <f t="shared" si="663"/>
        <v>0</v>
      </c>
    </row>
    <row r="3075" spans="1:13">
      <c r="B3075" s="11" t="s">
        <v>13</v>
      </c>
      <c r="C3075" s="12" t="s">
        <v>15</v>
      </c>
      <c r="D3075" s="28"/>
      <c r="E3075" s="28"/>
      <c r="F3075" s="28"/>
      <c r="G3075" s="34"/>
      <c r="H3075" s="23"/>
      <c r="I3075" s="10">
        <f t="shared" si="663"/>
        <v>0</v>
      </c>
    </row>
    <row r="3076" spans="1:13">
      <c r="B3076" s="11" t="s">
        <v>13</v>
      </c>
      <c r="C3076" s="12" t="s">
        <v>15</v>
      </c>
      <c r="D3076" s="28"/>
      <c r="E3076" s="28"/>
      <c r="F3076" s="28"/>
      <c r="G3076" s="34"/>
      <c r="H3076" s="23"/>
      <c r="I3076" s="10">
        <f t="shared" si="663"/>
        <v>0</v>
      </c>
    </row>
    <row r="3077" spans="1:13">
      <c r="B3077" s="11" t="s">
        <v>13</v>
      </c>
      <c r="C3077" s="12" t="s">
        <v>16</v>
      </c>
      <c r="D3077" s="28"/>
      <c r="E3077" s="28"/>
      <c r="F3077" s="28"/>
      <c r="G3077" s="34">
        <v>1</v>
      </c>
      <c r="H3077" s="23"/>
      <c r="I3077" s="10">
        <f t="shared" si="663"/>
        <v>0</v>
      </c>
    </row>
    <row r="3078" spans="1:13">
      <c r="B3078" s="11" t="s">
        <v>13</v>
      </c>
      <c r="C3078" s="12" t="s">
        <v>16</v>
      </c>
      <c r="D3078" s="28"/>
      <c r="E3078" s="28"/>
      <c r="F3078" s="28"/>
      <c r="G3078" s="34"/>
      <c r="H3078" s="23"/>
      <c r="I3078" s="10">
        <f t="shared" si="663"/>
        <v>0</v>
      </c>
    </row>
    <row r="3079" spans="1:13">
      <c r="B3079" s="11" t="s">
        <v>21</v>
      </c>
      <c r="C3079" s="12" t="s">
        <v>14</v>
      </c>
      <c r="D3079" s="28"/>
      <c r="E3079" s="28"/>
      <c r="F3079" s="28"/>
      <c r="G3079" s="22">
        <f>SUM(G3070:G3073)</f>
        <v>1.21</v>
      </c>
      <c r="H3079" s="15">
        <v>37.42</v>
      </c>
      <c r="I3079" s="10">
        <f t="shared" si="663"/>
        <v>45.278199999999998</v>
      </c>
      <c r="K3079" s="5">
        <f>SUM(G3079)*I3054</f>
        <v>1.21</v>
      </c>
    </row>
    <row r="3080" spans="1:13">
      <c r="B3080" s="11" t="s">
        <v>21</v>
      </c>
      <c r="C3080" s="12" t="s">
        <v>15</v>
      </c>
      <c r="D3080" s="28"/>
      <c r="E3080" s="28"/>
      <c r="F3080" s="28"/>
      <c r="G3080" s="22">
        <f>SUM(G3074:G3076)</f>
        <v>2</v>
      </c>
      <c r="H3080" s="15">
        <v>37.42</v>
      </c>
      <c r="I3080" s="10">
        <f t="shared" si="663"/>
        <v>74.84</v>
      </c>
      <c r="L3080" s="5">
        <f>SUM(G3080)*I3054</f>
        <v>2</v>
      </c>
    </row>
    <row r="3081" spans="1:13">
      <c r="B3081" s="11" t="s">
        <v>21</v>
      </c>
      <c r="C3081" s="12" t="s">
        <v>16</v>
      </c>
      <c r="D3081" s="28"/>
      <c r="E3081" s="28"/>
      <c r="F3081" s="28"/>
      <c r="G3081" s="22">
        <f>SUM(G3077:G3078)</f>
        <v>1</v>
      </c>
      <c r="H3081" s="15">
        <v>37.42</v>
      </c>
      <c r="I3081" s="10">
        <f t="shared" si="663"/>
        <v>37.42</v>
      </c>
      <c r="M3081" s="5">
        <f>SUM(G3081)*I3054</f>
        <v>1</v>
      </c>
    </row>
    <row r="3082" spans="1:13">
      <c r="B3082" s="11" t="s">
        <v>13</v>
      </c>
      <c r="C3082" s="12" t="s">
        <v>17</v>
      </c>
      <c r="D3082" s="28"/>
      <c r="E3082" s="28"/>
      <c r="F3082" s="28"/>
      <c r="G3082" s="34">
        <v>0.25</v>
      </c>
      <c r="H3082" s="15">
        <v>37.42</v>
      </c>
      <c r="I3082" s="10">
        <f t="shared" si="663"/>
        <v>9.3550000000000004</v>
      </c>
      <c r="L3082" s="5">
        <f>SUM(G3082)*I3054</f>
        <v>0.25</v>
      </c>
    </row>
    <row r="3083" spans="1:13">
      <c r="B3083" s="11" t="s">
        <v>12</v>
      </c>
      <c r="C3083" s="12"/>
      <c r="D3083" s="28"/>
      <c r="E3083" s="28"/>
      <c r="F3083" s="28"/>
      <c r="G3083" s="10"/>
      <c r="H3083" s="15">
        <v>37.42</v>
      </c>
      <c r="I3083" s="10">
        <f t="shared" si="663"/>
        <v>0</v>
      </c>
    </row>
    <row r="3084" spans="1:13">
      <c r="B3084" s="11" t="s">
        <v>11</v>
      </c>
      <c r="C3084" s="12"/>
      <c r="D3084" s="28"/>
      <c r="E3084" s="28"/>
      <c r="F3084" s="28"/>
      <c r="G3084" s="10">
        <v>1</v>
      </c>
      <c r="H3084" s="15">
        <f>SUM(I3056:I3083)*0.01</f>
        <v>2.3312195</v>
      </c>
      <c r="I3084" s="10">
        <f>SUM(G3084*H3084)</f>
        <v>2.3312195</v>
      </c>
    </row>
    <row r="3085" spans="1:13" s="2" customFormat="1">
      <c r="B3085" s="8" t="s">
        <v>10</v>
      </c>
      <c r="D3085" s="27"/>
      <c r="E3085" s="27"/>
      <c r="F3085" s="27"/>
      <c r="G3085" s="6">
        <f>SUM(G3079:G3082)</f>
        <v>4.46</v>
      </c>
      <c r="H3085" s="14"/>
      <c r="I3085" s="6">
        <f>SUM(I3056:I3084)</f>
        <v>235.4531695</v>
      </c>
      <c r="J3085" s="6">
        <f>SUM(I3085)*I3054</f>
        <v>235.4531695</v>
      </c>
      <c r="K3085" s="6">
        <f>SUM(K3079:K3084)</f>
        <v>1.21</v>
      </c>
      <c r="L3085" s="6">
        <f t="shared" ref="L3085" si="664">SUM(L3079:L3084)</f>
        <v>2.25</v>
      </c>
      <c r="M3085" s="6">
        <f t="shared" ref="M3085" si="665">SUM(M3079:M3084)</f>
        <v>1</v>
      </c>
    </row>
    <row r="3086" spans="1:13" ht="15.6">
      <c r="A3086" s="3" t="s">
        <v>9</v>
      </c>
      <c r="B3086" s="70" t="str">
        <f>'JMS SHEDULE OF WORKS'!D99</f>
        <v>Taps &amp; chillers</v>
      </c>
      <c r="D3086" s="26">
        <f>'JMS SHEDULE OF WORKS'!F99</f>
        <v>0</v>
      </c>
      <c r="F3086" s="71">
        <f>'JMS SHEDULE OF WORKS'!J99</f>
        <v>0</v>
      </c>
      <c r="H3086" s="13" t="s">
        <v>22</v>
      </c>
      <c r="I3086" s="24">
        <f>'JMS SHEDULE OF WORKS'!G99</f>
        <v>2</v>
      </c>
    </row>
    <row r="3087" spans="1:13" s="2" customFormat="1">
      <c r="A3087" s="69" t="str">
        <f>'JMS SHEDULE OF WORKS'!A99</f>
        <v>6881/94</v>
      </c>
      <c r="B3087" s="8" t="s">
        <v>3</v>
      </c>
      <c r="C3087" s="2" t="s">
        <v>4</v>
      </c>
      <c r="D3087" s="27" t="s">
        <v>5</v>
      </c>
      <c r="E3087" s="27" t="s">
        <v>5</v>
      </c>
      <c r="F3087" s="27" t="s">
        <v>23</v>
      </c>
      <c r="G3087" s="6" t="s">
        <v>6</v>
      </c>
      <c r="H3087" s="14" t="s">
        <v>7</v>
      </c>
      <c r="I3087" s="6" t="s">
        <v>8</v>
      </c>
      <c r="J3087" s="6"/>
      <c r="K3087" s="6" t="s">
        <v>18</v>
      </c>
      <c r="L3087" s="6" t="s">
        <v>19</v>
      </c>
      <c r="M3087" s="6" t="s">
        <v>20</v>
      </c>
    </row>
    <row r="3088" spans="1:13">
      <c r="A3088" s="30" t="s">
        <v>24</v>
      </c>
      <c r="B3088" s="11"/>
      <c r="C3088" s="12"/>
      <c r="D3088" s="28"/>
      <c r="E3088" s="28"/>
      <c r="F3088" s="28">
        <f t="shared" ref="F3088:F3093" si="666">SUM(D3088*E3088)</f>
        <v>0</v>
      </c>
      <c r="G3088" s="10"/>
      <c r="H3088" s="15"/>
      <c r="I3088" s="10">
        <f t="shared" ref="I3088:I3093" si="667">SUM(F3088*G3088)*H3088</f>
        <v>0</v>
      </c>
    </row>
    <row r="3089" spans="1:9">
      <c r="A3089" s="30" t="s">
        <v>24</v>
      </c>
      <c r="B3089" s="11"/>
      <c r="C3089" s="12"/>
      <c r="D3089" s="28"/>
      <c r="E3089" s="28"/>
      <c r="F3089" s="28">
        <f t="shared" si="666"/>
        <v>0</v>
      </c>
      <c r="G3089" s="10"/>
      <c r="H3089" s="15"/>
      <c r="I3089" s="10">
        <f t="shared" si="667"/>
        <v>0</v>
      </c>
    </row>
    <row r="3090" spans="1:9">
      <c r="A3090" s="30" t="s">
        <v>24</v>
      </c>
      <c r="B3090" s="11"/>
      <c r="C3090" s="12"/>
      <c r="D3090" s="28"/>
      <c r="E3090" s="28"/>
      <c r="F3090" s="28">
        <f t="shared" si="666"/>
        <v>0</v>
      </c>
      <c r="G3090" s="10"/>
      <c r="H3090" s="15"/>
      <c r="I3090" s="10">
        <f t="shared" si="667"/>
        <v>0</v>
      </c>
    </row>
    <row r="3091" spans="1:9">
      <c r="A3091" s="31" t="s">
        <v>25</v>
      </c>
      <c r="B3091" s="11"/>
      <c r="C3091" s="12"/>
      <c r="D3091" s="28"/>
      <c r="E3091" s="28"/>
      <c r="F3091" s="28">
        <f t="shared" si="666"/>
        <v>0</v>
      </c>
      <c r="G3091" s="10"/>
      <c r="H3091" s="15"/>
      <c r="I3091" s="10">
        <f t="shared" si="667"/>
        <v>0</v>
      </c>
    </row>
    <row r="3092" spans="1:9">
      <c r="A3092" s="31" t="s">
        <v>25</v>
      </c>
      <c r="B3092" s="11"/>
      <c r="C3092" s="12"/>
      <c r="D3092" s="28"/>
      <c r="E3092" s="28"/>
      <c r="F3092" s="28">
        <f t="shared" si="666"/>
        <v>0</v>
      </c>
      <c r="G3092" s="10"/>
      <c r="H3092" s="15"/>
      <c r="I3092" s="10">
        <f t="shared" si="667"/>
        <v>0</v>
      </c>
    </row>
    <row r="3093" spans="1:9">
      <c r="A3093" s="31" t="s">
        <v>25</v>
      </c>
      <c r="B3093" s="11"/>
      <c r="C3093" s="12"/>
      <c r="D3093" s="28"/>
      <c r="E3093" s="28"/>
      <c r="F3093" s="28">
        <f t="shared" si="666"/>
        <v>0</v>
      </c>
      <c r="G3093" s="10"/>
      <c r="H3093" s="15"/>
      <c r="I3093" s="10">
        <f t="shared" si="667"/>
        <v>0</v>
      </c>
    </row>
    <row r="3094" spans="1:9">
      <c r="A3094" s="31" t="s">
        <v>39</v>
      </c>
      <c r="B3094" s="11"/>
      <c r="C3094" s="12"/>
      <c r="D3094" s="28"/>
      <c r="E3094" s="28"/>
      <c r="F3094" s="28"/>
      <c r="G3094" s="10"/>
      <c r="H3094" s="15"/>
      <c r="I3094" s="10">
        <f t="shared" ref="I3094:I3096" si="668">SUM(G3094*H3094)</f>
        <v>0</v>
      </c>
    </row>
    <row r="3095" spans="1:9">
      <c r="A3095" s="31" t="s">
        <v>39</v>
      </c>
      <c r="B3095" s="11"/>
      <c r="C3095" s="12"/>
      <c r="D3095" s="28"/>
      <c r="E3095" s="28"/>
      <c r="F3095" s="28"/>
      <c r="G3095" s="10"/>
      <c r="H3095" s="15"/>
      <c r="I3095" s="10">
        <f t="shared" si="668"/>
        <v>0</v>
      </c>
    </row>
    <row r="3096" spans="1:9">
      <c r="A3096" s="31" t="s">
        <v>39</v>
      </c>
      <c r="B3096" s="11"/>
      <c r="C3096" s="12"/>
      <c r="D3096" s="28"/>
      <c r="E3096" s="28"/>
      <c r="F3096" s="28"/>
      <c r="G3096" s="10"/>
      <c r="H3096" s="15"/>
      <c r="I3096" s="10">
        <f t="shared" si="668"/>
        <v>0</v>
      </c>
    </row>
    <row r="3097" spans="1:9">
      <c r="A3097" s="32" t="s">
        <v>28</v>
      </c>
      <c r="B3097" s="11"/>
      <c r="C3097" s="12"/>
      <c r="D3097" s="28"/>
      <c r="E3097" s="28"/>
      <c r="F3097" s="28"/>
      <c r="G3097" s="10"/>
      <c r="H3097" s="15"/>
      <c r="I3097" s="10">
        <f t="shared" ref="I3097:I3115" si="669">SUM(G3097*H3097)</f>
        <v>0</v>
      </c>
    </row>
    <row r="3098" spans="1:9">
      <c r="A3098" s="32" t="s">
        <v>28</v>
      </c>
      <c r="B3098" s="11"/>
      <c r="C3098" s="12"/>
      <c r="D3098" s="28"/>
      <c r="E3098" s="28"/>
      <c r="F3098" s="28"/>
      <c r="G3098" s="10"/>
      <c r="H3098" s="15"/>
      <c r="I3098" s="10">
        <f t="shared" si="669"/>
        <v>0</v>
      </c>
    </row>
    <row r="3099" spans="1:9">
      <c r="A3099" s="32" t="s">
        <v>28</v>
      </c>
      <c r="B3099" s="11"/>
      <c r="C3099" s="12"/>
      <c r="D3099" s="28"/>
      <c r="E3099" s="28"/>
      <c r="F3099" s="28"/>
      <c r="G3099" s="10"/>
      <c r="H3099" s="15"/>
      <c r="I3099" s="10">
        <f t="shared" si="669"/>
        <v>0</v>
      </c>
    </row>
    <row r="3100" spans="1:9">
      <c r="A3100" t="s">
        <v>26</v>
      </c>
      <c r="B3100" s="11"/>
      <c r="C3100" s="12"/>
      <c r="D3100" s="28"/>
      <c r="E3100" s="28"/>
      <c r="F3100" s="28"/>
      <c r="G3100" s="33">
        <v>0.1</v>
      </c>
      <c r="H3100" s="15">
        <f>SUM(I3097:I3099)</f>
        <v>0</v>
      </c>
      <c r="I3100" s="10">
        <f t="shared" si="669"/>
        <v>0</v>
      </c>
    </row>
    <row r="3101" spans="1:9">
      <c r="B3101" s="11" t="s">
        <v>27</v>
      </c>
      <c r="C3101" s="12"/>
      <c r="D3101" s="28"/>
      <c r="E3101" s="28"/>
      <c r="F3101" s="28"/>
      <c r="G3101" s="10"/>
      <c r="H3101" s="15"/>
      <c r="I3101" s="10">
        <f t="shared" si="669"/>
        <v>0</v>
      </c>
    </row>
    <row r="3102" spans="1:9">
      <c r="B3102" s="11" t="s">
        <v>13</v>
      </c>
      <c r="C3102" s="12" t="s">
        <v>14</v>
      </c>
      <c r="D3102" s="28" t="s">
        <v>29</v>
      </c>
      <c r="E3102" s="28"/>
      <c r="F3102" s="28">
        <f>SUM(G3088:G3090)</f>
        <v>0</v>
      </c>
      <c r="G3102" s="34">
        <f>SUM(F3102)/20</f>
        <v>0</v>
      </c>
      <c r="H3102" s="23"/>
      <c r="I3102" s="10">
        <f t="shared" si="669"/>
        <v>0</v>
      </c>
    </row>
    <row r="3103" spans="1:9">
      <c r="B3103" s="11" t="s">
        <v>13</v>
      </c>
      <c r="C3103" s="12" t="s">
        <v>14</v>
      </c>
      <c r="D3103" s="28" t="s">
        <v>30</v>
      </c>
      <c r="E3103" s="28"/>
      <c r="F3103" s="28">
        <f>SUM(G3091:G3093)</f>
        <v>0</v>
      </c>
      <c r="G3103" s="34">
        <f>SUM(F3103)/10</f>
        <v>0</v>
      </c>
      <c r="H3103" s="23"/>
      <c r="I3103" s="10">
        <f t="shared" si="669"/>
        <v>0</v>
      </c>
    </row>
    <row r="3104" spans="1:9">
      <c r="B3104" s="11" t="s">
        <v>13</v>
      </c>
      <c r="C3104" s="12" t="s">
        <v>14</v>
      </c>
      <c r="D3104" s="28" t="s">
        <v>60</v>
      </c>
      <c r="E3104" s="28"/>
      <c r="F3104" s="72"/>
      <c r="G3104" s="34">
        <f>SUM(F3104)*0.25</f>
        <v>0</v>
      </c>
      <c r="H3104" s="23"/>
      <c r="I3104" s="10">
        <f t="shared" si="669"/>
        <v>0</v>
      </c>
    </row>
    <row r="3105" spans="1:13">
      <c r="B3105" s="11" t="s">
        <v>13</v>
      </c>
      <c r="C3105" s="12" t="s">
        <v>14</v>
      </c>
      <c r="D3105" s="28"/>
      <c r="E3105" s="28"/>
      <c r="F3105" s="28"/>
      <c r="G3105" s="34"/>
      <c r="H3105" s="23"/>
      <c r="I3105" s="10">
        <f t="shared" si="669"/>
        <v>0</v>
      </c>
    </row>
    <row r="3106" spans="1:13">
      <c r="B3106" s="11" t="s">
        <v>13</v>
      </c>
      <c r="C3106" s="12" t="s">
        <v>15</v>
      </c>
      <c r="D3106" s="28"/>
      <c r="E3106" s="28"/>
      <c r="F3106" s="28"/>
      <c r="G3106" s="34"/>
      <c r="H3106" s="23"/>
      <c r="I3106" s="10">
        <f t="shared" si="669"/>
        <v>0</v>
      </c>
    </row>
    <row r="3107" spans="1:13">
      <c r="B3107" s="11" t="s">
        <v>13</v>
      </c>
      <c r="C3107" s="12" t="s">
        <v>15</v>
      </c>
      <c r="D3107" s="28"/>
      <c r="E3107" s="28"/>
      <c r="F3107" s="28"/>
      <c r="G3107" s="34"/>
      <c r="H3107" s="23"/>
      <c r="I3107" s="10">
        <f t="shared" si="669"/>
        <v>0</v>
      </c>
    </row>
    <row r="3108" spans="1:13">
      <c r="B3108" s="11" t="s">
        <v>13</v>
      </c>
      <c r="C3108" s="12" t="s">
        <v>15</v>
      </c>
      <c r="D3108" s="28"/>
      <c r="E3108" s="28"/>
      <c r="F3108" s="28"/>
      <c r="G3108" s="34"/>
      <c r="H3108" s="23"/>
      <c r="I3108" s="10">
        <f t="shared" si="669"/>
        <v>0</v>
      </c>
    </row>
    <row r="3109" spans="1:13">
      <c r="B3109" s="11" t="s">
        <v>13</v>
      </c>
      <c r="C3109" s="12" t="s">
        <v>16</v>
      </c>
      <c r="D3109" s="28"/>
      <c r="E3109" s="28"/>
      <c r="F3109" s="28"/>
      <c r="G3109" s="34"/>
      <c r="H3109" s="23"/>
      <c r="I3109" s="10">
        <f t="shared" si="669"/>
        <v>0</v>
      </c>
    </row>
    <row r="3110" spans="1:13">
      <c r="B3110" s="11" t="s">
        <v>13</v>
      </c>
      <c r="C3110" s="12" t="s">
        <v>16</v>
      </c>
      <c r="D3110" s="28"/>
      <c r="E3110" s="28"/>
      <c r="F3110" s="28"/>
      <c r="G3110" s="34"/>
      <c r="H3110" s="23"/>
      <c r="I3110" s="10">
        <f t="shared" si="669"/>
        <v>0</v>
      </c>
    </row>
    <row r="3111" spans="1:13">
      <c r="B3111" s="11" t="s">
        <v>21</v>
      </c>
      <c r="C3111" s="12" t="s">
        <v>14</v>
      </c>
      <c r="D3111" s="28"/>
      <c r="E3111" s="28"/>
      <c r="F3111" s="28"/>
      <c r="G3111" s="22">
        <f>SUM(G3102:G3105)</f>
        <v>0</v>
      </c>
      <c r="H3111" s="15">
        <v>37.42</v>
      </c>
      <c r="I3111" s="10">
        <f t="shared" si="669"/>
        <v>0</v>
      </c>
      <c r="K3111" s="5">
        <f>SUM(G3111)*I3086</f>
        <v>0</v>
      </c>
    </row>
    <row r="3112" spans="1:13">
      <c r="B3112" s="11" t="s">
        <v>21</v>
      </c>
      <c r="C3112" s="12" t="s">
        <v>15</v>
      </c>
      <c r="D3112" s="28"/>
      <c r="E3112" s="28"/>
      <c r="F3112" s="28"/>
      <c r="G3112" s="22">
        <f>SUM(G3106:G3108)</f>
        <v>0</v>
      </c>
      <c r="H3112" s="15">
        <v>37.42</v>
      </c>
      <c r="I3112" s="10">
        <f t="shared" si="669"/>
        <v>0</v>
      </c>
      <c r="L3112" s="5">
        <f>SUM(G3112)*I3086</f>
        <v>0</v>
      </c>
    </row>
    <row r="3113" spans="1:13">
      <c r="B3113" s="11" t="s">
        <v>21</v>
      </c>
      <c r="C3113" s="12" t="s">
        <v>16</v>
      </c>
      <c r="D3113" s="28"/>
      <c r="E3113" s="28"/>
      <c r="F3113" s="28"/>
      <c r="G3113" s="22">
        <f>SUM(G3109:G3110)</f>
        <v>0</v>
      </c>
      <c r="H3113" s="15">
        <v>37.42</v>
      </c>
      <c r="I3113" s="10">
        <f t="shared" si="669"/>
        <v>0</v>
      </c>
      <c r="M3113" s="5">
        <f>SUM(G3113)*I3086</f>
        <v>0</v>
      </c>
    </row>
    <row r="3114" spans="1:13">
      <c r="B3114" s="11" t="s">
        <v>13</v>
      </c>
      <c r="C3114" s="12" t="s">
        <v>17</v>
      </c>
      <c r="D3114" s="28"/>
      <c r="E3114" s="28"/>
      <c r="F3114" s="28"/>
      <c r="G3114" s="34"/>
      <c r="H3114" s="15">
        <v>37.42</v>
      </c>
      <c r="I3114" s="10">
        <f t="shared" si="669"/>
        <v>0</v>
      </c>
      <c r="L3114" s="5">
        <f>SUM(G3114)*I3086</f>
        <v>0</v>
      </c>
    </row>
    <row r="3115" spans="1:13">
      <c r="B3115" s="11" t="s">
        <v>12</v>
      </c>
      <c r="C3115" s="12"/>
      <c r="D3115" s="28"/>
      <c r="E3115" s="28"/>
      <c r="F3115" s="28"/>
      <c r="G3115" s="10"/>
      <c r="H3115" s="15">
        <v>37.42</v>
      </c>
      <c r="I3115" s="10">
        <f t="shared" si="669"/>
        <v>0</v>
      </c>
    </row>
    <row r="3116" spans="1:13">
      <c r="B3116" s="11" t="s">
        <v>11</v>
      </c>
      <c r="C3116" s="12"/>
      <c r="D3116" s="28"/>
      <c r="E3116" s="28"/>
      <c r="F3116" s="28"/>
      <c r="G3116" s="10">
        <v>1</v>
      </c>
      <c r="H3116" s="15">
        <f>SUM(I3088:I3115)*0.01</f>
        <v>0</v>
      </c>
      <c r="I3116" s="10">
        <f>SUM(G3116*H3116)</f>
        <v>0</v>
      </c>
    </row>
    <row r="3117" spans="1:13" s="2" customFormat="1">
      <c r="B3117" s="8" t="s">
        <v>10</v>
      </c>
      <c r="D3117" s="27"/>
      <c r="E3117" s="27"/>
      <c r="F3117" s="27"/>
      <c r="G3117" s="6">
        <f>SUM(G3111:G3114)</f>
        <v>0</v>
      </c>
      <c r="H3117" s="14"/>
      <c r="I3117" s="6">
        <f>SUM(I3088:I3116)</f>
        <v>0</v>
      </c>
      <c r="J3117" s="6">
        <f>SUM(I3117)*I3086</f>
        <v>0</v>
      </c>
      <c r="K3117" s="6">
        <f>SUM(K3111:K3116)</f>
        <v>0</v>
      </c>
      <c r="L3117" s="6">
        <f t="shared" ref="L3117" si="670">SUM(L3111:L3116)</f>
        <v>0</v>
      </c>
      <c r="M3117" s="6">
        <f t="shared" ref="M3117" si="671">SUM(M3111:M3116)</f>
        <v>0</v>
      </c>
    </row>
    <row r="3118" spans="1:13" ht="15.6">
      <c r="A3118" s="3" t="s">
        <v>9</v>
      </c>
      <c r="B3118" s="70" t="str">
        <f>'JMS SHEDULE OF WORKS'!D100</f>
        <v>FF-06 Window ledge Café</v>
      </c>
      <c r="D3118" s="26" t="str">
        <f>'JMS SHEDULE OF WORKS'!F100</f>
        <v>4100mm X 485mm X 1050mm</v>
      </c>
      <c r="F3118" s="71" t="str">
        <f>'JMS SHEDULE OF WORKS'!J100</f>
        <v>RE-13</v>
      </c>
      <c r="H3118" s="13" t="s">
        <v>22</v>
      </c>
      <c r="I3118" s="24">
        <f>'JMS SHEDULE OF WORKS'!G100</f>
        <v>1</v>
      </c>
    </row>
    <row r="3119" spans="1:13" s="2" customFormat="1">
      <c r="A3119" s="69" t="str">
        <f>'JMS SHEDULE OF WORKS'!A100</f>
        <v>6881/95</v>
      </c>
      <c r="B3119" s="8" t="s">
        <v>3</v>
      </c>
      <c r="C3119" s="2" t="s">
        <v>4</v>
      </c>
      <c r="D3119" s="27" t="s">
        <v>5</v>
      </c>
      <c r="E3119" s="27" t="s">
        <v>5</v>
      </c>
      <c r="F3119" s="27" t="s">
        <v>23</v>
      </c>
      <c r="G3119" s="6" t="s">
        <v>6</v>
      </c>
      <c r="H3119" s="14" t="s">
        <v>7</v>
      </c>
      <c r="I3119" s="6" t="s">
        <v>8</v>
      </c>
      <c r="J3119" s="6"/>
      <c r="K3119" s="6" t="s">
        <v>18</v>
      </c>
      <c r="L3119" s="6" t="s">
        <v>19</v>
      </c>
      <c r="M3119" s="6" t="s">
        <v>20</v>
      </c>
    </row>
    <row r="3120" spans="1:13">
      <c r="A3120" s="30" t="s">
        <v>24</v>
      </c>
      <c r="B3120" s="11" t="s">
        <v>1312</v>
      </c>
      <c r="C3120" s="12" t="s">
        <v>246</v>
      </c>
      <c r="D3120" s="28">
        <v>0.125</v>
      </c>
      <c r="E3120" s="28">
        <v>2.5000000000000001E-2</v>
      </c>
      <c r="F3120" s="28">
        <f t="shared" ref="F3120:F3125" si="672">SUM(D3120*E3120)</f>
        <v>3.1250000000000002E-3</v>
      </c>
      <c r="G3120" s="10">
        <v>4.2</v>
      </c>
      <c r="H3120" s="15">
        <v>4566</v>
      </c>
      <c r="I3120" s="10">
        <f t="shared" ref="I3120:I3125" si="673">SUM(F3120*G3120)*H3120</f>
        <v>59.928750000000008</v>
      </c>
    </row>
    <row r="3121" spans="1:10">
      <c r="A3121" s="30" t="s">
        <v>24</v>
      </c>
      <c r="B3121" s="11" t="s">
        <v>1172</v>
      </c>
      <c r="C3121" s="12" t="s">
        <v>246</v>
      </c>
      <c r="D3121" s="28">
        <v>0.15</v>
      </c>
      <c r="E3121" s="28">
        <v>3.7999999999999999E-2</v>
      </c>
      <c r="F3121" s="28">
        <f t="shared" si="672"/>
        <v>5.6999999999999993E-3</v>
      </c>
      <c r="G3121" s="10">
        <v>4.2</v>
      </c>
      <c r="H3121" s="15">
        <v>5306</v>
      </c>
      <c r="I3121" s="10">
        <f t="shared" si="673"/>
        <v>127.02564</v>
      </c>
    </row>
    <row r="3122" spans="1:10">
      <c r="A3122" s="30" t="s">
        <v>24</v>
      </c>
      <c r="B3122" s="11"/>
      <c r="C3122" s="12"/>
      <c r="D3122" s="28"/>
      <c r="E3122" s="28"/>
      <c r="F3122" s="28">
        <f t="shared" si="672"/>
        <v>0</v>
      </c>
      <c r="G3122" s="10"/>
      <c r="H3122" s="15"/>
      <c r="I3122" s="10">
        <f t="shared" si="673"/>
        <v>0</v>
      </c>
    </row>
    <row r="3123" spans="1:10">
      <c r="A3123" s="31" t="s">
        <v>25</v>
      </c>
      <c r="B3123" s="11" t="s">
        <v>1299</v>
      </c>
      <c r="C3123" s="12" t="s">
        <v>1196</v>
      </c>
      <c r="D3123" s="28">
        <v>2.1</v>
      </c>
      <c r="E3123" s="28">
        <v>0.1</v>
      </c>
      <c r="F3123" s="28">
        <f t="shared" si="672"/>
        <v>0.21000000000000002</v>
      </c>
      <c r="G3123" s="10">
        <v>6</v>
      </c>
      <c r="H3123" s="15">
        <v>12</v>
      </c>
      <c r="I3123" s="10">
        <f t="shared" si="673"/>
        <v>15.120000000000003</v>
      </c>
    </row>
    <row r="3124" spans="1:10">
      <c r="A3124" s="31" t="s">
        <v>25</v>
      </c>
      <c r="B3124" s="11"/>
      <c r="C3124" s="12"/>
      <c r="D3124" s="28"/>
      <c r="E3124" s="28"/>
      <c r="F3124" s="28">
        <f t="shared" si="672"/>
        <v>0</v>
      </c>
      <c r="G3124" s="10"/>
      <c r="H3124" s="15"/>
      <c r="I3124" s="10">
        <f t="shared" si="673"/>
        <v>0</v>
      </c>
    </row>
    <row r="3125" spans="1:10">
      <c r="A3125" s="31" t="s">
        <v>25</v>
      </c>
      <c r="B3125" s="11"/>
      <c r="C3125" s="12"/>
      <c r="D3125" s="28"/>
      <c r="E3125" s="28"/>
      <c r="F3125" s="28">
        <f t="shared" si="672"/>
        <v>0</v>
      </c>
      <c r="G3125" s="10"/>
      <c r="H3125" s="15"/>
      <c r="I3125" s="10">
        <f t="shared" si="673"/>
        <v>0</v>
      </c>
    </row>
    <row r="3126" spans="1:10">
      <c r="A3126" s="31" t="s">
        <v>39</v>
      </c>
      <c r="B3126" s="11"/>
      <c r="C3126" s="12"/>
      <c r="D3126" s="28"/>
      <c r="E3126" s="28"/>
      <c r="F3126" s="28"/>
      <c r="G3126" s="10"/>
      <c r="H3126" s="15"/>
      <c r="I3126" s="10">
        <f t="shared" ref="I3126:I3128" si="674">SUM(G3126*H3126)</f>
        <v>0</v>
      </c>
    </row>
    <row r="3127" spans="1:10">
      <c r="A3127" s="31" t="s">
        <v>39</v>
      </c>
      <c r="B3127" s="11"/>
      <c r="C3127" s="12"/>
      <c r="D3127" s="28"/>
      <c r="E3127" s="28"/>
      <c r="F3127" s="28"/>
      <c r="G3127" s="10"/>
      <c r="H3127" s="15"/>
      <c r="I3127" s="10">
        <f t="shared" si="674"/>
        <v>0</v>
      </c>
    </row>
    <row r="3128" spans="1:10">
      <c r="A3128" s="31" t="s">
        <v>39</v>
      </c>
      <c r="B3128" s="11"/>
      <c r="C3128" s="12"/>
      <c r="D3128" s="28"/>
      <c r="E3128" s="28"/>
      <c r="F3128" s="28"/>
      <c r="G3128" s="10"/>
      <c r="H3128" s="15"/>
      <c r="I3128" s="10">
        <f t="shared" si="674"/>
        <v>0</v>
      </c>
    </row>
    <row r="3129" spans="1:10">
      <c r="A3129" s="32" t="s">
        <v>28</v>
      </c>
      <c r="B3129" s="11" t="s">
        <v>1315</v>
      </c>
      <c r="C3129" s="12"/>
      <c r="D3129" s="28"/>
      <c r="E3129" s="28"/>
      <c r="F3129" s="28"/>
      <c r="G3129" s="10">
        <v>1</v>
      </c>
      <c r="H3129" s="15">
        <v>1140</v>
      </c>
      <c r="I3129" s="10">
        <f t="shared" ref="I3129:I3147" si="675">SUM(G3129*H3129)</f>
        <v>1140</v>
      </c>
      <c r="J3129" s="10" t="s">
        <v>1256</v>
      </c>
    </row>
    <row r="3130" spans="1:10">
      <c r="A3130" s="32" t="s">
        <v>28</v>
      </c>
      <c r="B3130" s="11" t="s">
        <v>1192</v>
      </c>
      <c r="C3130" s="12"/>
      <c r="D3130" s="28"/>
      <c r="E3130" s="28"/>
      <c r="F3130" s="28"/>
      <c r="G3130" s="10">
        <v>1</v>
      </c>
      <c r="H3130" s="15">
        <f>SUM(VENEER!U112)</f>
        <v>325.24</v>
      </c>
      <c r="I3130" s="10">
        <f t="shared" si="675"/>
        <v>325.24</v>
      </c>
      <c r="J3130" s="10" t="s">
        <v>1311</v>
      </c>
    </row>
    <row r="3131" spans="1:10">
      <c r="A3131" s="32" t="s">
        <v>28</v>
      </c>
      <c r="B3131" s="11" t="s">
        <v>1192</v>
      </c>
      <c r="C3131" s="12"/>
      <c r="D3131" s="28"/>
      <c r="E3131" s="28"/>
      <c r="F3131" s="28"/>
      <c r="G3131" s="10">
        <v>1</v>
      </c>
      <c r="H3131" s="151">
        <v>300</v>
      </c>
      <c r="I3131" s="10">
        <f t="shared" si="675"/>
        <v>300</v>
      </c>
    </row>
    <row r="3132" spans="1:10">
      <c r="A3132" t="s">
        <v>26</v>
      </c>
      <c r="B3132" s="11"/>
      <c r="C3132" s="12"/>
      <c r="D3132" s="28"/>
      <c r="E3132" s="28"/>
      <c r="F3132" s="28"/>
      <c r="G3132" s="33">
        <v>0.1</v>
      </c>
      <c r="H3132" s="15">
        <f>SUM(I3129:I3131)</f>
        <v>1765.24</v>
      </c>
      <c r="I3132" s="10">
        <f t="shared" si="675"/>
        <v>176.524</v>
      </c>
    </row>
    <row r="3133" spans="1:10">
      <c r="B3133" s="11" t="s">
        <v>27</v>
      </c>
      <c r="C3133" s="12"/>
      <c r="D3133" s="28"/>
      <c r="E3133" s="28"/>
      <c r="F3133" s="28"/>
      <c r="G3133" s="10">
        <v>8.4</v>
      </c>
      <c r="H3133" s="15">
        <v>1.5</v>
      </c>
      <c r="I3133" s="10">
        <f t="shared" si="675"/>
        <v>12.600000000000001</v>
      </c>
    </row>
    <row r="3134" spans="1:10">
      <c r="B3134" s="11" t="s">
        <v>13</v>
      </c>
      <c r="C3134" s="12" t="s">
        <v>14</v>
      </c>
      <c r="D3134" s="28" t="s">
        <v>29</v>
      </c>
      <c r="E3134" s="28"/>
      <c r="F3134" s="28">
        <f>SUM(G3120:G3122)</f>
        <v>8.4</v>
      </c>
      <c r="G3134" s="34">
        <f>SUM(F3134)/20</f>
        <v>0.42000000000000004</v>
      </c>
      <c r="H3134" s="23"/>
      <c r="I3134" s="10">
        <f t="shared" si="675"/>
        <v>0</v>
      </c>
    </row>
    <row r="3135" spans="1:10">
      <c r="B3135" s="11" t="s">
        <v>13</v>
      </c>
      <c r="C3135" s="12" t="s">
        <v>14</v>
      </c>
      <c r="D3135" s="28" t="s">
        <v>30</v>
      </c>
      <c r="E3135" s="28"/>
      <c r="F3135" s="28">
        <f>SUM(G3123:G3125)</f>
        <v>6</v>
      </c>
      <c r="G3135" s="34">
        <f>SUM(F3135)/10</f>
        <v>0.6</v>
      </c>
      <c r="H3135" s="23"/>
      <c r="I3135" s="10">
        <f t="shared" si="675"/>
        <v>0</v>
      </c>
    </row>
    <row r="3136" spans="1:10">
      <c r="B3136" s="11" t="s">
        <v>13</v>
      </c>
      <c r="C3136" s="12" t="s">
        <v>14</v>
      </c>
      <c r="D3136" s="28" t="s">
        <v>60</v>
      </c>
      <c r="E3136" s="28"/>
      <c r="F3136" s="72"/>
      <c r="G3136" s="34">
        <f>SUM(F3136)*0.25</f>
        <v>0</v>
      </c>
      <c r="H3136" s="23"/>
      <c r="I3136" s="10">
        <f t="shared" si="675"/>
        <v>0</v>
      </c>
    </row>
    <row r="3137" spans="1:13">
      <c r="B3137" s="11" t="s">
        <v>13</v>
      </c>
      <c r="C3137" s="12" t="s">
        <v>14</v>
      </c>
      <c r="D3137" s="28" t="s">
        <v>247</v>
      </c>
      <c r="E3137" s="28"/>
      <c r="F3137" s="28"/>
      <c r="G3137" s="34">
        <v>4</v>
      </c>
      <c r="H3137" s="23"/>
      <c r="I3137" s="10">
        <f t="shared" si="675"/>
        <v>0</v>
      </c>
    </row>
    <row r="3138" spans="1:13">
      <c r="B3138" s="11" t="s">
        <v>13</v>
      </c>
      <c r="C3138" s="12" t="s">
        <v>15</v>
      </c>
      <c r="D3138" s="28"/>
      <c r="E3138" s="28"/>
      <c r="F3138" s="28"/>
      <c r="G3138" s="34">
        <v>32</v>
      </c>
      <c r="H3138" s="23"/>
      <c r="I3138" s="10">
        <f t="shared" si="675"/>
        <v>0</v>
      </c>
    </row>
    <row r="3139" spans="1:13">
      <c r="B3139" s="11" t="s">
        <v>13</v>
      </c>
      <c r="C3139" s="12" t="s">
        <v>15</v>
      </c>
      <c r="D3139" s="28"/>
      <c r="E3139" s="28"/>
      <c r="F3139" s="28"/>
      <c r="G3139" s="34"/>
      <c r="H3139" s="23"/>
      <c r="I3139" s="10">
        <f t="shared" si="675"/>
        <v>0</v>
      </c>
    </row>
    <row r="3140" spans="1:13">
      <c r="B3140" s="11" t="s">
        <v>13</v>
      </c>
      <c r="C3140" s="12" t="s">
        <v>15</v>
      </c>
      <c r="D3140" s="28"/>
      <c r="E3140" s="28"/>
      <c r="F3140" s="28"/>
      <c r="G3140" s="34"/>
      <c r="H3140" s="23"/>
      <c r="I3140" s="10">
        <f t="shared" si="675"/>
        <v>0</v>
      </c>
    </row>
    <row r="3141" spans="1:13">
      <c r="B3141" s="11" t="s">
        <v>13</v>
      </c>
      <c r="C3141" s="12" t="s">
        <v>16</v>
      </c>
      <c r="D3141" s="28"/>
      <c r="E3141" s="28"/>
      <c r="F3141" s="28"/>
      <c r="G3141" s="34">
        <v>8</v>
      </c>
      <c r="H3141" s="23"/>
      <c r="I3141" s="10">
        <f t="shared" si="675"/>
        <v>0</v>
      </c>
    </row>
    <row r="3142" spans="1:13">
      <c r="B3142" s="11" t="s">
        <v>13</v>
      </c>
      <c r="C3142" s="12" t="s">
        <v>16</v>
      </c>
      <c r="D3142" s="28"/>
      <c r="E3142" s="28"/>
      <c r="F3142" s="28"/>
      <c r="G3142" s="34"/>
      <c r="H3142" s="23"/>
      <c r="I3142" s="10">
        <f t="shared" si="675"/>
        <v>0</v>
      </c>
    </row>
    <row r="3143" spans="1:13">
      <c r="B3143" s="11" t="s">
        <v>21</v>
      </c>
      <c r="C3143" s="12" t="s">
        <v>14</v>
      </c>
      <c r="D3143" s="28"/>
      <c r="E3143" s="28"/>
      <c r="F3143" s="28"/>
      <c r="G3143" s="22">
        <f>SUM(G3134:G3137)</f>
        <v>5.0199999999999996</v>
      </c>
      <c r="H3143" s="15">
        <v>37.42</v>
      </c>
      <c r="I3143" s="10">
        <f t="shared" si="675"/>
        <v>187.8484</v>
      </c>
      <c r="K3143" s="5">
        <f>SUM(G3143)*I3118</f>
        <v>5.0199999999999996</v>
      </c>
    </row>
    <row r="3144" spans="1:13">
      <c r="B3144" s="11" t="s">
        <v>21</v>
      </c>
      <c r="C3144" s="12" t="s">
        <v>15</v>
      </c>
      <c r="D3144" s="28"/>
      <c r="E3144" s="28"/>
      <c r="F3144" s="28"/>
      <c r="G3144" s="22">
        <f>SUM(G3138:G3140)</f>
        <v>32</v>
      </c>
      <c r="H3144" s="15">
        <v>37.42</v>
      </c>
      <c r="I3144" s="10">
        <f t="shared" si="675"/>
        <v>1197.44</v>
      </c>
      <c r="L3144" s="5">
        <f>SUM(G3144)*I3118</f>
        <v>32</v>
      </c>
    </row>
    <row r="3145" spans="1:13">
      <c r="B3145" s="11" t="s">
        <v>21</v>
      </c>
      <c r="C3145" s="12" t="s">
        <v>16</v>
      </c>
      <c r="D3145" s="28"/>
      <c r="E3145" s="28"/>
      <c r="F3145" s="28"/>
      <c r="G3145" s="22">
        <f>SUM(G3141:G3142)</f>
        <v>8</v>
      </c>
      <c r="H3145" s="15">
        <v>37.42</v>
      </c>
      <c r="I3145" s="10">
        <f t="shared" si="675"/>
        <v>299.36</v>
      </c>
      <c r="M3145" s="5">
        <f>SUM(G3145)*I3118</f>
        <v>8</v>
      </c>
    </row>
    <row r="3146" spans="1:13">
      <c r="B3146" s="11" t="s">
        <v>13</v>
      </c>
      <c r="C3146" s="12" t="s">
        <v>17</v>
      </c>
      <c r="D3146" s="28"/>
      <c r="E3146" s="28"/>
      <c r="F3146" s="28"/>
      <c r="G3146" s="34">
        <v>4</v>
      </c>
      <c r="H3146" s="15">
        <v>37.42</v>
      </c>
      <c r="I3146" s="10">
        <f t="shared" si="675"/>
        <v>149.68</v>
      </c>
      <c r="L3146" s="5">
        <f>SUM(G3146)*I3118</f>
        <v>4</v>
      </c>
    </row>
    <row r="3147" spans="1:13">
      <c r="B3147" s="11" t="s">
        <v>12</v>
      </c>
      <c r="C3147" s="12"/>
      <c r="D3147" s="28"/>
      <c r="E3147" s="28"/>
      <c r="F3147" s="28"/>
      <c r="G3147" s="10"/>
      <c r="H3147" s="15">
        <v>37.42</v>
      </c>
      <c r="I3147" s="10">
        <f t="shared" si="675"/>
        <v>0</v>
      </c>
    </row>
    <row r="3148" spans="1:13">
      <c r="B3148" s="11" t="s">
        <v>11</v>
      </c>
      <c r="C3148" s="12"/>
      <c r="D3148" s="28"/>
      <c r="E3148" s="28"/>
      <c r="F3148" s="28"/>
      <c r="G3148" s="10">
        <v>1</v>
      </c>
      <c r="H3148" s="15">
        <f>SUM(I3120:I3147)*0.01</f>
        <v>39.9076679</v>
      </c>
      <c r="I3148" s="10">
        <f>SUM(G3148*H3148)</f>
        <v>39.9076679</v>
      </c>
    </row>
    <row r="3149" spans="1:13" s="2" customFormat="1">
      <c r="B3149" s="8" t="s">
        <v>10</v>
      </c>
      <c r="D3149" s="27"/>
      <c r="E3149" s="27"/>
      <c r="F3149" s="27"/>
      <c r="G3149" s="6">
        <f>SUM(G3143:G3146)</f>
        <v>49.019999999999996</v>
      </c>
      <c r="H3149" s="14"/>
      <c r="I3149" s="6">
        <f>SUM(I3120:I3148)</f>
        <v>4030.6744578999997</v>
      </c>
      <c r="J3149" s="6">
        <f>SUM(I3149)*I3118</f>
        <v>4030.6744578999997</v>
      </c>
      <c r="K3149" s="6">
        <f>SUM(K3143:K3148)</f>
        <v>5.0199999999999996</v>
      </c>
      <c r="L3149" s="6">
        <f t="shared" ref="L3149" si="676">SUM(L3143:L3148)</f>
        <v>36</v>
      </c>
      <c r="M3149" s="6">
        <f t="shared" ref="M3149" si="677">SUM(M3143:M3148)</f>
        <v>8</v>
      </c>
    </row>
    <row r="3150" spans="1:13" ht="15.6">
      <c r="A3150" s="3" t="s">
        <v>9</v>
      </c>
      <c r="B3150" s="70" t="str">
        <f>'JMS SHEDULE OF WORKS'!D101</f>
        <v>FF-07 Café counter (front)</v>
      </c>
      <c r="D3150" s="26" t="str">
        <f>'JMS SHEDULE OF WORKS'!F101</f>
        <v>6695mm X 700mm X 950mm</v>
      </c>
      <c r="F3150" s="71" t="str">
        <f>'JMS SHEDULE OF WORKS'!J101</f>
        <v>RE-43, 44 &amp; 45</v>
      </c>
      <c r="H3150" s="13" t="s">
        <v>22</v>
      </c>
      <c r="I3150" s="24">
        <f>'JMS SHEDULE OF WORKS'!G101</f>
        <v>1</v>
      </c>
    </row>
    <row r="3151" spans="1:13" s="2" customFormat="1">
      <c r="A3151" s="69" t="str">
        <f>'JMS SHEDULE OF WORKS'!A101</f>
        <v>6881/96</v>
      </c>
      <c r="B3151" s="8" t="s">
        <v>3</v>
      </c>
      <c r="C3151" s="2" t="s">
        <v>4</v>
      </c>
      <c r="D3151" s="27" t="s">
        <v>5</v>
      </c>
      <c r="E3151" s="27" t="s">
        <v>5</v>
      </c>
      <c r="F3151" s="27" t="s">
        <v>23</v>
      </c>
      <c r="G3151" s="6" t="s">
        <v>6</v>
      </c>
      <c r="H3151" s="14" t="s">
        <v>7</v>
      </c>
      <c r="I3151" s="6" t="s">
        <v>8</v>
      </c>
      <c r="J3151" s="6"/>
      <c r="K3151" s="6" t="s">
        <v>18</v>
      </c>
      <c r="L3151" s="6" t="s">
        <v>19</v>
      </c>
      <c r="M3151" s="6" t="s">
        <v>20</v>
      </c>
    </row>
    <row r="3152" spans="1:13">
      <c r="A3152" s="30" t="s">
        <v>24</v>
      </c>
      <c r="B3152" s="11" t="s">
        <v>1254</v>
      </c>
      <c r="C3152" s="12" t="s">
        <v>246</v>
      </c>
      <c r="D3152" s="28">
        <v>0.1</v>
      </c>
      <c r="E3152" s="28">
        <v>3.7999999999999999E-2</v>
      </c>
      <c r="F3152" s="28">
        <f t="shared" ref="F3152:F3159" si="678">SUM(D3152*E3152)</f>
        <v>3.8E-3</v>
      </c>
      <c r="G3152" s="10">
        <v>70.2</v>
      </c>
      <c r="H3152" s="15">
        <v>5306</v>
      </c>
      <c r="I3152" s="10">
        <f t="shared" ref="I3152:I3159" si="679">SUM(F3152*G3152)*H3152</f>
        <v>1415.4285600000001</v>
      </c>
    </row>
    <row r="3153" spans="1:10">
      <c r="A3153" s="30" t="s">
        <v>24</v>
      </c>
      <c r="B3153" s="11" t="s">
        <v>1319</v>
      </c>
      <c r="C3153" s="12" t="s">
        <v>1213</v>
      </c>
      <c r="D3153" s="28">
        <v>0.05</v>
      </c>
      <c r="E3153" s="28">
        <v>0.05</v>
      </c>
      <c r="F3153" s="28">
        <f t="shared" si="678"/>
        <v>2.5000000000000005E-3</v>
      </c>
      <c r="G3153" s="10">
        <v>8</v>
      </c>
      <c r="H3153" s="15">
        <v>550</v>
      </c>
      <c r="I3153" s="10">
        <f t="shared" si="679"/>
        <v>11.000000000000002</v>
      </c>
    </row>
    <row r="3154" spans="1:10">
      <c r="A3154" s="30" t="s">
        <v>24</v>
      </c>
      <c r="B3154" s="11"/>
      <c r="C3154" s="12"/>
      <c r="D3154" s="28"/>
      <c r="E3154" s="28"/>
      <c r="F3154" s="28">
        <f t="shared" si="678"/>
        <v>0</v>
      </c>
      <c r="G3154" s="10"/>
      <c r="H3154" s="15"/>
      <c r="I3154" s="10">
        <f t="shared" si="679"/>
        <v>0</v>
      </c>
    </row>
    <row r="3155" spans="1:10">
      <c r="A3155" s="31" t="s">
        <v>25</v>
      </c>
      <c r="B3155" s="11" t="s">
        <v>1254</v>
      </c>
      <c r="C3155" s="12" t="s">
        <v>1169</v>
      </c>
      <c r="D3155" s="28">
        <v>1</v>
      </c>
      <c r="E3155" s="28">
        <v>0.7</v>
      </c>
      <c r="F3155" s="28">
        <f t="shared" si="678"/>
        <v>0.7</v>
      </c>
      <c r="G3155" s="10">
        <v>1</v>
      </c>
      <c r="H3155" s="15">
        <v>15</v>
      </c>
      <c r="I3155" s="10">
        <f t="shared" si="679"/>
        <v>10.5</v>
      </c>
    </row>
    <row r="3156" spans="1:10">
      <c r="A3156" s="31" t="s">
        <v>25</v>
      </c>
      <c r="B3156" s="11" t="s">
        <v>1254</v>
      </c>
      <c r="C3156" s="12" t="s">
        <v>1169</v>
      </c>
      <c r="D3156" s="28">
        <v>1</v>
      </c>
      <c r="E3156" s="28">
        <v>1.1000000000000001</v>
      </c>
      <c r="F3156" s="28">
        <f t="shared" si="678"/>
        <v>1.1000000000000001</v>
      </c>
      <c r="G3156" s="10">
        <v>5</v>
      </c>
      <c r="H3156" s="15">
        <v>15</v>
      </c>
      <c r="I3156" s="10">
        <f t="shared" si="679"/>
        <v>82.5</v>
      </c>
    </row>
    <row r="3157" spans="1:10">
      <c r="A3157" s="31" t="s">
        <v>25</v>
      </c>
      <c r="B3157" s="11" t="s">
        <v>1254</v>
      </c>
      <c r="C3157" s="12" t="s">
        <v>1320</v>
      </c>
      <c r="D3157" s="28">
        <v>1</v>
      </c>
      <c r="E3157" s="28">
        <v>0.7</v>
      </c>
      <c r="F3157" s="28">
        <f t="shared" ref="F3157:F3158" si="680">SUM(D3157*E3157)</f>
        <v>0.7</v>
      </c>
      <c r="G3157" s="10">
        <v>1</v>
      </c>
      <c r="H3157" s="15">
        <v>12</v>
      </c>
      <c r="I3157" s="10">
        <f t="shared" ref="I3157:I3158" si="681">SUM(F3157*G3157)*H3157</f>
        <v>8.3999999999999986</v>
      </c>
    </row>
    <row r="3158" spans="1:10">
      <c r="A3158" s="31" t="s">
        <v>25</v>
      </c>
      <c r="B3158" s="11" t="s">
        <v>1254</v>
      </c>
      <c r="C3158" s="12" t="s">
        <v>1320</v>
      </c>
      <c r="D3158" s="28">
        <v>1</v>
      </c>
      <c r="E3158" s="28">
        <v>1.1000000000000001</v>
      </c>
      <c r="F3158" s="28">
        <f t="shared" si="680"/>
        <v>1.1000000000000001</v>
      </c>
      <c r="G3158" s="10">
        <v>5</v>
      </c>
      <c r="H3158" s="15">
        <v>12</v>
      </c>
      <c r="I3158" s="10">
        <f t="shared" si="681"/>
        <v>66</v>
      </c>
    </row>
    <row r="3159" spans="1:10">
      <c r="A3159" s="31" t="s">
        <v>25</v>
      </c>
      <c r="B3159" s="11" t="s">
        <v>1189</v>
      </c>
      <c r="C3159" s="12" t="s">
        <v>1317</v>
      </c>
      <c r="D3159" s="28">
        <v>2.2000000000000002</v>
      </c>
      <c r="E3159" s="28">
        <v>0.7</v>
      </c>
      <c r="F3159" s="28">
        <f t="shared" si="678"/>
        <v>1.54</v>
      </c>
      <c r="G3159" s="10">
        <v>3</v>
      </c>
      <c r="H3159" s="15">
        <v>40</v>
      </c>
      <c r="I3159" s="10">
        <f t="shared" si="679"/>
        <v>184.8</v>
      </c>
    </row>
    <row r="3160" spans="1:10">
      <c r="A3160" s="31" t="s">
        <v>39</v>
      </c>
      <c r="B3160" s="11"/>
      <c r="C3160" s="12"/>
      <c r="D3160" s="28"/>
      <c r="E3160" s="28"/>
      <c r="F3160" s="28"/>
      <c r="G3160" s="10"/>
      <c r="H3160" s="15"/>
      <c r="I3160" s="10">
        <f t="shared" ref="I3160:I3162" si="682">SUM(G3160*H3160)</f>
        <v>0</v>
      </c>
    </row>
    <row r="3161" spans="1:10">
      <c r="A3161" s="31" t="s">
        <v>39</v>
      </c>
      <c r="B3161" s="11"/>
      <c r="C3161" s="12"/>
      <c r="D3161" s="28"/>
      <c r="E3161" s="28"/>
      <c r="F3161" s="28"/>
      <c r="G3161" s="10"/>
      <c r="H3161" s="15"/>
      <c r="I3161" s="10">
        <f t="shared" si="682"/>
        <v>0</v>
      </c>
    </row>
    <row r="3162" spans="1:10">
      <c r="A3162" s="31" t="s">
        <v>39</v>
      </c>
      <c r="B3162" s="11"/>
      <c r="C3162" s="12"/>
      <c r="D3162" s="28"/>
      <c r="E3162" s="28"/>
      <c r="F3162" s="28"/>
      <c r="G3162" s="10"/>
      <c r="H3162" s="15"/>
      <c r="I3162" s="10">
        <f t="shared" si="682"/>
        <v>0</v>
      </c>
    </row>
    <row r="3163" spans="1:10">
      <c r="A3163" s="32" t="s">
        <v>28</v>
      </c>
      <c r="B3163" s="11" t="s">
        <v>1254</v>
      </c>
      <c r="C3163" s="12"/>
      <c r="D3163" s="28"/>
      <c r="E3163" s="28"/>
      <c r="F3163" s="28"/>
      <c r="G3163" s="10">
        <v>1</v>
      </c>
      <c r="H3163" s="15">
        <v>13500</v>
      </c>
      <c r="I3163" s="10">
        <f t="shared" ref="I3163:I3183" si="683">SUM(G3163*H3163)</f>
        <v>13500</v>
      </c>
      <c r="J3163" s="10" t="s">
        <v>1256</v>
      </c>
    </row>
    <row r="3164" spans="1:10">
      <c r="A3164" s="32" t="s">
        <v>28</v>
      </c>
      <c r="B3164" s="11" t="s">
        <v>1192</v>
      </c>
      <c r="C3164" s="12" t="s">
        <v>1193</v>
      </c>
      <c r="D3164" s="28"/>
      <c r="E3164" s="28"/>
      <c r="F3164" s="28"/>
      <c r="G3164" s="10">
        <v>1</v>
      </c>
      <c r="H3164" s="15">
        <f>SUM(VENEER!U117)</f>
        <v>694.58999999999992</v>
      </c>
      <c r="I3164" s="10">
        <f t="shared" si="683"/>
        <v>694.58999999999992</v>
      </c>
      <c r="J3164" s="10" t="s">
        <v>1311</v>
      </c>
    </row>
    <row r="3165" spans="1:10">
      <c r="A3165" s="32" t="s">
        <v>28</v>
      </c>
      <c r="B3165" s="11"/>
      <c r="C3165" s="12"/>
      <c r="D3165" s="28"/>
      <c r="E3165" s="28"/>
      <c r="F3165" s="28"/>
      <c r="G3165" s="10"/>
      <c r="H3165" s="15"/>
      <c r="I3165" s="10">
        <f t="shared" si="683"/>
        <v>0</v>
      </c>
    </row>
    <row r="3166" spans="1:10">
      <c r="A3166" t="s">
        <v>26</v>
      </c>
      <c r="B3166" s="11"/>
      <c r="C3166" s="12"/>
      <c r="D3166" s="28"/>
      <c r="E3166" s="28"/>
      <c r="F3166" s="28"/>
      <c r="G3166" s="33">
        <v>0.1</v>
      </c>
      <c r="H3166" s="15">
        <f>SUM(I3163:I3165)</f>
        <v>14194.59</v>
      </c>
      <c r="I3166" s="10">
        <f t="shared" si="683"/>
        <v>1419.4590000000001</v>
      </c>
    </row>
    <row r="3167" spans="1:10">
      <c r="B3167" s="11" t="s">
        <v>27</v>
      </c>
      <c r="C3167" s="12"/>
      <c r="D3167" s="28"/>
      <c r="E3167" s="28"/>
      <c r="F3167" s="28"/>
      <c r="G3167" s="10">
        <f>SUM(G3152)</f>
        <v>70.2</v>
      </c>
      <c r="H3167" s="15">
        <v>1.25</v>
      </c>
      <c r="I3167" s="10">
        <f t="shared" si="683"/>
        <v>87.75</v>
      </c>
    </row>
    <row r="3168" spans="1:10">
      <c r="B3168" s="11" t="s">
        <v>13</v>
      </c>
      <c r="C3168" s="12" t="s">
        <v>14</v>
      </c>
      <c r="D3168" s="28" t="s">
        <v>29</v>
      </c>
      <c r="E3168" s="28"/>
      <c r="F3168" s="28">
        <f>SUM(G3152:G3154)</f>
        <v>78.2</v>
      </c>
      <c r="G3168" s="34">
        <f>SUM(F3168)/20</f>
        <v>3.91</v>
      </c>
      <c r="H3168" s="23"/>
      <c r="I3168" s="10">
        <f t="shared" si="683"/>
        <v>0</v>
      </c>
    </row>
    <row r="3169" spans="2:13">
      <c r="B3169" s="11" t="s">
        <v>13</v>
      </c>
      <c r="C3169" s="12" t="s">
        <v>14</v>
      </c>
      <c r="D3169" s="28" t="s">
        <v>30</v>
      </c>
      <c r="E3169" s="28"/>
      <c r="F3169" s="28">
        <f>SUM(G3155:G3159)</f>
        <v>15</v>
      </c>
      <c r="G3169" s="34">
        <f>SUM(F3169)/10</f>
        <v>1.5</v>
      </c>
      <c r="H3169" s="23"/>
      <c r="I3169" s="10">
        <f t="shared" si="683"/>
        <v>0</v>
      </c>
    </row>
    <row r="3170" spans="2:13">
      <c r="B3170" s="11" t="s">
        <v>13</v>
      </c>
      <c r="C3170" s="12" t="s">
        <v>14</v>
      </c>
      <c r="D3170" s="28" t="s">
        <v>60</v>
      </c>
      <c r="E3170" s="28"/>
      <c r="F3170" s="72"/>
      <c r="G3170" s="34">
        <f>SUM(F3170)*0.25</f>
        <v>0</v>
      </c>
      <c r="H3170" s="23"/>
      <c r="I3170" s="10">
        <f t="shared" si="683"/>
        <v>0</v>
      </c>
    </row>
    <row r="3171" spans="2:13">
      <c r="B3171" s="11" t="s">
        <v>13</v>
      </c>
      <c r="C3171" s="12" t="s">
        <v>14</v>
      </c>
      <c r="D3171" s="28" t="s">
        <v>247</v>
      </c>
      <c r="E3171" s="28"/>
      <c r="F3171" s="28"/>
      <c r="G3171" s="34">
        <v>8</v>
      </c>
      <c r="H3171" s="23"/>
      <c r="I3171" s="10">
        <f t="shared" si="683"/>
        <v>0</v>
      </c>
    </row>
    <row r="3172" spans="2:13">
      <c r="B3172" s="11" t="s">
        <v>13</v>
      </c>
      <c r="C3172" s="12" t="s">
        <v>15</v>
      </c>
      <c r="D3172" s="28" t="s">
        <v>1307</v>
      </c>
      <c r="E3172" s="28"/>
      <c r="F3172" s="28"/>
      <c r="G3172" s="34">
        <v>12</v>
      </c>
      <c r="H3172" s="23"/>
      <c r="I3172" s="10">
        <f t="shared" si="683"/>
        <v>0</v>
      </c>
    </row>
    <row r="3173" spans="2:13">
      <c r="B3173" s="11" t="s">
        <v>13</v>
      </c>
      <c r="C3173" s="12" t="s">
        <v>15</v>
      </c>
      <c r="D3173" s="28" t="s">
        <v>1321</v>
      </c>
      <c r="E3173" s="28"/>
      <c r="F3173" s="28"/>
      <c r="G3173" s="34">
        <v>16</v>
      </c>
      <c r="H3173" s="23"/>
      <c r="I3173" s="10">
        <f t="shared" si="683"/>
        <v>0</v>
      </c>
    </row>
    <row r="3174" spans="2:13">
      <c r="B3174" s="11" t="s">
        <v>13</v>
      </c>
      <c r="C3174" s="12" t="s">
        <v>15</v>
      </c>
      <c r="D3174" s="28" t="s">
        <v>1319</v>
      </c>
      <c r="E3174" s="28"/>
      <c r="F3174" s="28"/>
      <c r="G3174" s="34">
        <v>8</v>
      </c>
      <c r="H3174" s="23"/>
      <c r="I3174" s="10">
        <f t="shared" ref="I3174:I3175" si="684">SUM(G3174*H3174)</f>
        <v>0</v>
      </c>
    </row>
    <row r="3175" spans="2:13">
      <c r="B3175" s="11" t="s">
        <v>13</v>
      </c>
      <c r="C3175" s="12" t="s">
        <v>15</v>
      </c>
      <c r="D3175" s="28" t="s">
        <v>1192</v>
      </c>
      <c r="E3175" s="28"/>
      <c r="F3175" s="28">
        <v>0.25</v>
      </c>
      <c r="G3175" s="34">
        <f>SUM(F3175)*78</f>
        <v>19.5</v>
      </c>
      <c r="H3175" s="23"/>
      <c r="I3175" s="10">
        <f t="shared" si="684"/>
        <v>0</v>
      </c>
    </row>
    <row r="3176" spans="2:13">
      <c r="B3176" s="11" t="s">
        <v>13</v>
      </c>
      <c r="C3176" s="12" t="s">
        <v>15</v>
      </c>
      <c r="D3176" s="28" t="s">
        <v>1189</v>
      </c>
      <c r="E3176" s="28"/>
      <c r="F3176" s="28"/>
      <c r="G3176" s="34">
        <v>32</v>
      </c>
      <c r="H3176" s="23"/>
      <c r="I3176" s="10">
        <f t="shared" si="683"/>
        <v>0</v>
      </c>
    </row>
    <row r="3177" spans="2:13">
      <c r="B3177" s="11" t="s">
        <v>13</v>
      </c>
      <c r="C3177" s="12" t="s">
        <v>16</v>
      </c>
      <c r="D3177" s="28"/>
      <c r="E3177" s="28"/>
      <c r="F3177" s="28"/>
      <c r="G3177" s="34">
        <f>SUM(G3152/10)</f>
        <v>7.0200000000000005</v>
      </c>
      <c r="H3177" s="23"/>
      <c r="I3177" s="10">
        <f t="shared" si="683"/>
        <v>0</v>
      </c>
    </row>
    <row r="3178" spans="2:13">
      <c r="B3178" s="11" t="s">
        <v>13</v>
      </c>
      <c r="C3178" s="12" t="s">
        <v>16</v>
      </c>
      <c r="D3178" s="28"/>
      <c r="E3178" s="28"/>
      <c r="F3178" s="28"/>
      <c r="G3178" s="34"/>
      <c r="H3178" s="23"/>
      <c r="I3178" s="10">
        <f t="shared" si="683"/>
        <v>0</v>
      </c>
    </row>
    <row r="3179" spans="2:13">
      <c r="B3179" s="11" t="s">
        <v>21</v>
      </c>
      <c r="C3179" s="12" t="s">
        <v>14</v>
      </c>
      <c r="D3179" s="28"/>
      <c r="E3179" s="28"/>
      <c r="F3179" s="28"/>
      <c r="G3179" s="22">
        <f>SUM(G3168:G3171)</f>
        <v>13.41</v>
      </c>
      <c r="H3179" s="15">
        <v>37.42</v>
      </c>
      <c r="I3179" s="10">
        <f t="shared" si="683"/>
        <v>501.80220000000003</v>
      </c>
      <c r="K3179" s="5">
        <f>SUM(G3179)*I3150</f>
        <v>13.41</v>
      </c>
    </row>
    <row r="3180" spans="2:13">
      <c r="B3180" s="11" t="s">
        <v>21</v>
      </c>
      <c r="C3180" s="12" t="s">
        <v>15</v>
      </c>
      <c r="D3180" s="28"/>
      <c r="E3180" s="28"/>
      <c r="F3180" s="28"/>
      <c r="G3180" s="22">
        <f>SUM(G3172:G3176)</f>
        <v>87.5</v>
      </c>
      <c r="H3180" s="15">
        <v>37.42</v>
      </c>
      <c r="I3180" s="10">
        <f t="shared" si="683"/>
        <v>3274.25</v>
      </c>
      <c r="L3180" s="5">
        <f>SUM(G3180)*I3150</f>
        <v>87.5</v>
      </c>
    </row>
    <row r="3181" spans="2:13">
      <c r="B3181" s="11" t="s">
        <v>21</v>
      </c>
      <c r="C3181" s="12" t="s">
        <v>16</v>
      </c>
      <c r="D3181" s="28"/>
      <c r="E3181" s="28"/>
      <c r="F3181" s="28"/>
      <c r="G3181" s="22">
        <f>SUM(G3177:G3178)</f>
        <v>7.0200000000000005</v>
      </c>
      <c r="H3181" s="15">
        <v>37.42</v>
      </c>
      <c r="I3181" s="10">
        <f t="shared" si="683"/>
        <v>262.6884</v>
      </c>
      <c r="M3181" s="5">
        <f>SUM(G3181)*I3150</f>
        <v>7.0200000000000005</v>
      </c>
    </row>
    <row r="3182" spans="2:13">
      <c r="B3182" s="11" t="s">
        <v>13</v>
      </c>
      <c r="C3182" s="12" t="s">
        <v>17</v>
      </c>
      <c r="D3182" s="28"/>
      <c r="E3182" s="28"/>
      <c r="F3182" s="28"/>
      <c r="G3182" s="34">
        <v>8</v>
      </c>
      <c r="H3182" s="15">
        <v>37.42</v>
      </c>
      <c r="I3182" s="10">
        <f t="shared" si="683"/>
        <v>299.36</v>
      </c>
      <c r="L3182" s="5">
        <f>SUM(G3182)*I3150</f>
        <v>8</v>
      </c>
    </row>
    <row r="3183" spans="2:13">
      <c r="B3183" s="11" t="s">
        <v>12</v>
      </c>
      <c r="C3183" s="12"/>
      <c r="D3183" s="28"/>
      <c r="E3183" s="28"/>
      <c r="F3183" s="28"/>
      <c r="G3183" s="10"/>
      <c r="H3183" s="15">
        <v>37.42</v>
      </c>
      <c r="I3183" s="10">
        <f t="shared" si="683"/>
        <v>0</v>
      </c>
    </row>
    <row r="3184" spans="2:13">
      <c r="B3184" s="11" t="s">
        <v>11</v>
      </c>
      <c r="C3184" s="12"/>
      <c r="D3184" s="28"/>
      <c r="E3184" s="28"/>
      <c r="F3184" s="28"/>
      <c r="G3184" s="10">
        <v>1</v>
      </c>
      <c r="H3184" s="15">
        <f>SUM(I3152:I3183)*0.01</f>
        <v>218.1852816</v>
      </c>
      <c r="I3184" s="10">
        <f>SUM(G3184*H3184)</f>
        <v>218.1852816</v>
      </c>
    </row>
    <row r="3185" spans="1:13" s="2" customFormat="1">
      <c r="B3185" s="8" t="s">
        <v>10</v>
      </c>
      <c r="D3185" s="27"/>
      <c r="E3185" s="27"/>
      <c r="F3185" s="27"/>
      <c r="G3185" s="6">
        <f>SUM(G3179:G3182)</f>
        <v>115.92999999999999</v>
      </c>
      <c r="H3185" s="14"/>
      <c r="I3185" s="6">
        <f>SUM(I3152:I3184)</f>
        <v>22036.713441599997</v>
      </c>
      <c r="J3185" s="6">
        <f>SUM(I3185)*I3150</f>
        <v>22036.713441599997</v>
      </c>
      <c r="K3185" s="6">
        <f>SUM(K3179:K3184)</f>
        <v>13.41</v>
      </c>
      <c r="L3185" s="6">
        <f t="shared" ref="L3185" si="685">SUM(L3179:L3184)</f>
        <v>95.5</v>
      </c>
      <c r="M3185" s="6">
        <f t="shared" ref="M3185" si="686">SUM(M3179:M3184)</f>
        <v>7.0200000000000005</v>
      </c>
    </row>
    <row r="3186" spans="1:13" ht="15.6">
      <c r="A3186" s="3" t="s">
        <v>9</v>
      </c>
      <c r="B3186" s="70" t="str">
        <f>'JMS SHEDULE OF WORKS'!D102</f>
        <v>FF-07 Café counter (back)</v>
      </c>
      <c r="D3186" s="26" t="str">
        <f>'JMS SHEDULE OF WORKS'!F102</f>
        <v>6695mm X 700mm X 950mm</v>
      </c>
      <c r="F3186" s="71" t="str">
        <f>'JMS SHEDULE OF WORKS'!J102</f>
        <v>RE-43, 44 &amp; 45</v>
      </c>
      <c r="H3186" s="13" t="s">
        <v>22</v>
      </c>
      <c r="I3186" s="24">
        <f>'JMS SHEDULE OF WORKS'!G102</f>
        <v>1</v>
      </c>
    </row>
    <row r="3187" spans="1:13" s="2" customFormat="1">
      <c r="A3187" s="69" t="str">
        <f>'JMS SHEDULE OF WORKS'!A102</f>
        <v>6881/97</v>
      </c>
      <c r="B3187" s="8" t="s">
        <v>3</v>
      </c>
      <c r="C3187" s="2" t="s">
        <v>4</v>
      </c>
      <c r="D3187" s="27" t="s">
        <v>5</v>
      </c>
      <c r="E3187" s="27" t="s">
        <v>5</v>
      </c>
      <c r="F3187" s="27" t="s">
        <v>23</v>
      </c>
      <c r="G3187" s="6" t="s">
        <v>6</v>
      </c>
      <c r="H3187" s="14" t="s">
        <v>7</v>
      </c>
      <c r="I3187" s="6" t="s">
        <v>8</v>
      </c>
      <c r="J3187" s="6"/>
      <c r="K3187" s="6" t="s">
        <v>18</v>
      </c>
      <c r="L3187" s="6" t="s">
        <v>19</v>
      </c>
      <c r="M3187" s="6" t="s">
        <v>20</v>
      </c>
    </row>
    <row r="3188" spans="1:13">
      <c r="A3188" s="30" t="s">
        <v>24</v>
      </c>
      <c r="B3188" s="11" t="s">
        <v>1254</v>
      </c>
      <c r="C3188" s="12" t="s">
        <v>246</v>
      </c>
      <c r="D3188" s="28">
        <v>0.1</v>
      </c>
      <c r="E3188" s="28">
        <v>3.7999999999999999E-2</v>
      </c>
      <c r="F3188" s="28">
        <f t="shared" ref="F3188:F3189" si="687">SUM(D3188*E3188)</f>
        <v>3.8E-3</v>
      </c>
      <c r="G3188" s="10">
        <v>7.2</v>
      </c>
      <c r="H3188" s="15">
        <v>5306</v>
      </c>
      <c r="I3188" s="10">
        <f t="shared" ref="I3188:I3189" si="688">SUM(F3188*G3188)*H3188</f>
        <v>145.17215999999999</v>
      </c>
    </row>
    <row r="3189" spans="1:13">
      <c r="A3189" s="30" t="s">
        <v>24</v>
      </c>
      <c r="B3189" s="11" t="s">
        <v>1319</v>
      </c>
      <c r="C3189" s="12" t="s">
        <v>1213</v>
      </c>
      <c r="D3189" s="28">
        <v>0.05</v>
      </c>
      <c r="E3189" s="28">
        <v>0.05</v>
      </c>
      <c r="F3189" s="28">
        <f t="shared" si="687"/>
        <v>2.5000000000000005E-3</v>
      </c>
      <c r="G3189" s="10">
        <v>1</v>
      </c>
      <c r="H3189" s="15">
        <v>550</v>
      </c>
      <c r="I3189" s="10">
        <f t="shared" si="688"/>
        <v>1.3750000000000002</v>
      </c>
    </row>
    <row r="3190" spans="1:13">
      <c r="A3190" s="30" t="s">
        <v>24</v>
      </c>
      <c r="B3190" s="11"/>
      <c r="C3190" s="12"/>
      <c r="D3190" s="28"/>
      <c r="E3190" s="28"/>
      <c r="F3190" s="28">
        <f t="shared" ref="F3190:F3193" si="689">SUM(D3190*E3190)</f>
        <v>0</v>
      </c>
      <c r="G3190" s="10"/>
      <c r="H3190" s="15"/>
      <c r="I3190" s="10">
        <f t="shared" ref="I3190:I3193" si="690">SUM(F3190*G3190)*H3190</f>
        <v>0</v>
      </c>
    </row>
    <row r="3191" spans="1:13">
      <c r="A3191" s="31" t="s">
        <v>25</v>
      </c>
      <c r="B3191" s="11" t="s">
        <v>1189</v>
      </c>
      <c r="C3191" s="12" t="s">
        <v>1317</v>
      </c>
      <c r="D3191" s="28">
        <v>2.2000000000000002</v>
      </c>
      <c r="E3191" s="28">
        <v>0.7</v>
      </c>
      <c r="F3191" s="28">
        <f t="shared" si="689"/>
        <v>1.54</v>
      </c>
      <c r="G3191" s="10">
        <v>3</v>
      </c>
      <c r="H3191" s="15">
        <v>40</v>
      </c>
      <c r="I3191" s="10">
        <f t="shared" si="690"/>
        <v>184.8</v>
      </c>
    </row>
    <row r="3192" spans="1:13">
      <c r="A3192" s="31" t="s">
        <v>25</v>
      </c>
      <c r="B3192" s="11" t="s">
        <v>1254</v>
      </c>
      <c r="C3192" s="12" t="s">
        <v>1169</v>
      </c>
      <c r="D3192" s="28">
        <v>1</v>
      </c>
      <c r="E3192" s="28">
        <v>0.7</v>
      </c>
      <c r="F3192" s="28">
        <f t="shared" si="689"/>
        <v>0.7</v>
      </c>
      <c r="G3192" s="10">
        <v>1</v>
      </c>
      <c r="H3192" s="15">
        <v>15</v>
      </c>
      <c r="I3192" s="10">
        <f t="shared" si="690"/>
        <v>10.5</v>
      </c>
    </row>
    <row r="3193" spans="1:13">
      <c r="A3193" s="31" t="s">
        <v>25</v>
      </c>
      <c r="B3193" s="11" t="s">
        <v>1254</v>
      </c>
      <c r="C3193" s="12" t="s">
        <v>1320</v>
      </c>
      <c r="D3193" s="28">
        <v>1</v>
      </c>
      <c r="E3193" s="28">
        <v>0.7</v>
      </c>
      <c r="F3193" s="28">
        <f t="shared" si="689"/>
        <v>0.7</v>
      </c>
      <c r="G3193" s="10">
        <v>1</v>
      </c>
      <c r="H3193" s="15">
        <v>12</v>
      </c>
      <c r="I3193" s="10">
        <f t="shared" si="690"/>
        <v>8.3999999999999986</v>
      </c>
    </row>
    <row r="3194" spans="1:13">
      <c r="A3194" s="31" t="s">
        <v>39</v>
      </c>
      <c r="B3194" s="11"/>
      <c r="C3194" s="12"/>
      <c r="D3194" s="28"/>
      <c r="E3194" s="28"/>
      <c r="F3194" s="28"/>
      <c r="G3194" s="10"/>
      <c r="H3194" s="15"/>
      <c r="I3194" s="10">
        <f t="shared" ref="I3194:I3196" si="691">SUM(G3194*H3194)</f>
        <v>0</v>
      </c>
    </row>
    <row r="3195" spans="1:13">
      <c r="A3195" s="31" t="s">
        <v>39</v>
      </c>
      <c r="B3195" s="11"/>
      <c r="C3195" s="12"/>
      <c r="D3195" s="28"/>
      <c r="E3195" s="28"/>
      <c r="F3195" s="28"/>
      <c r="G3195" s="10"/>
      <c r="H3195" s="15"/>
      <c r="I3195" s="10">
        <f t="shared" si="691"/>
        <v>0</v>
      </c>
    </row>
    <row r="3196" spans="1:13">
      <c r="A3196" s="31" t="s">
        <v>39</v>
      </c>
      <c r="B3196" s="11"/>
      <c r="C3196" s="12"/>
      <c r="D3196" s="28"/>
      <c r="E3196" s="28"/>
      <c r="F3196" s="28"/>
      <c r="G3196" s="10"/>
      <c r="H3196" s="15"/>
      <c r="I3196" s="10">
        <f t="shared" si="691"/>
        <v>0</v>
      </c>
    </row>
    <row r="3197" spans="1:13">
      <c r="A3197" s="32" t="s">
        <v>28</v>
      </c>
      <c r="B3197" s="11" t="s">
        <v>1254</v>
      </c>
      <c r="C3197" s="12"/>
      <c r="D3197" s="28"/>
      <c r="E3197" s="28"/>
      <c r="F3197" s="28"/>
      <c r="G3197" s="10">
        <v>1</v>
      </c>
      <c r="H3197" s="15">
        <v>13500</v>
      </c>
      <c r="I3197" s="10">
        <f t="shared" ref="I3197" si="692">SUM(G3197*H3197)</f>
        <v>13500</v>
      </c>
      <c r="J3197" s="10" t="s">
        <v>1256</v>
      </c>
    </row>
    <row r="3198" spans="1:13">
      <c r="A3198" s="32" t="s">
        <v>28</v>
      </c>
      <c r="B3198" s="11"/>
      <c r="C3198" s="12"/>
      <c r="D3198" s="28"/>
      <c r="E3198" s="28"/>
      <c r="F3198" s="28"/>
      <c r="G3198" s="10"/>
      <c r="H3198" s="15"/>
      <c r="I3198" s="10">
        <f t="shared" ref="I3198:I3215" si="693">SUM(G3198*H3198)</f>
        <v>0</v>
      </c>
    </row>
    <row r="3199" spans="1:13">
      <c r="A3199" s="32" t="s">
        <v>28</v>
      </c>
      <c r="B3199" s="11"/>
      <c r="C3199" s="12"/>
      <c r="D3199" s="28"/>
      <c r="E3199" s="28"/>
      <c r="F3199" s="28"/>
      <c r="G3199" s="10"/>
      <c r="H3199" s="15"/>
      <c r="I3199" s="10">
        <f t="shared" si="693"/>
        <v>0</v>
      </c>
    </row>
    <row r="3200" spans="1:13">
      <c r="A3200" t="s">
        <v>26</v>
      </c>
      <c r="B3200" s="11"/>
      <c r="C3200" s="12"/>
      <c r="D3200" s="28"/>
      <c r="E3200" s="28"/>
      <c r="F3200" s="28"/>
      <c r="G3200" s="33">
        <v>0.1</v>
      </c>
      <c r="H3200" s="15">
        <f>SUM(I3197:I3199)</f>
        <v>13500</v>
      </c>
      <c r="I3200" s="10">
        <f t="shared" si="693"/>
        <v>1350</v>
      </c>
    </row>
    <row r="3201" spans="2:13">
      <c r="B3201" s="11" t="s">
        <v>27</v>
      </c>
      <c r="C3201" s="12"/>
      <c r="D3201" s="28"/>
      <c r="E3201" s="28"/>
      <c r="F3201" s="28"/>
      <c r="G3201" s="10">
        <f>SUM(G3188)</f>
        <v>7.2</v>
      </c>
      <c r="H3201" s="15">
        <v>1.25</v>
      </c>
      <c r="I3201" s="10">
        <f t="shared" si="693"/>
        <v>9</v>
      </c>
    </row>
    <row r="3202" spans="2:13">
      <c r="B3202" s="11" t="s">
        <v>13</v>
      </c>
      <c r="C3202" s="12" t="s">
        <v>14</v>
      </c>
      <c r="D3202" s="28" t="s">
        <v>29</v>
      </c>
      <c r="E3202" s="28"/>
      <c r="F3202" s="28">
        <f>SUM(G3188:G3190)</f>
        <v>8.1999999999999993</v>
      </c>
      <c r="G3202" s="34">
        <f>SUM(F3202)/20</f>
        <v>0.41</v>
      </c>
      <c r="H3202" s="23"/>
      <c r="I3202" s="10">
        <f t="shared" si="693"/>
        <v>0</v>
      </c>
    </row>
    <row r="3203" spans="2:13">
      <c r="B3203" s="11" t="s">
        <v>13</v>
      </c>
      <c r="C3203" s="12" t="s">
        <v>14</v>
      </c>
      <c r="D3203" s="28" t="s">
        <v>30</v>
      </c>
      <c r="E3203" s="28"/>
      <c r="F3203" s="28">
        <f>SUM(G3191:G3193)</f>
        <v>5</v>
      </c>
      <c r="G3203" s="34">
        <f>SUM(F3203)/10</f>
        <v>0.5</v>
      </c>
      <c r="H3203" s="23"/>
      <c r="I3203" s="10">
        <f t="shared" si="693"/>
        <v>0</v>
      </c>
    </row>
    <row r="3204" spans="2:13">
      <c r="B3204" s="11" t="s">
        <v>13</v>
      </c>
      <c r="C3204" s="12" t="s">
        <v>14</v>
      </c>
      <c r="D3204" s="28" t="s">
        <v>60</v>
      </c>
      <c r="E3204" s="28"/>
      <c r="F3204" s="72"/>
      <c r="G3204" s="34">
        <f>SUM(F3204)*0.25</f>
        <v>0</v>
      </c>
      <c r="H3204" s="23"/>
      <c r="I3204" s="10">
        <f t="shared" si="693"/>
        <v>0</v>
      </c>
    </row>
    <row r="3205" spans="2:13">
      <c r="B3205" s="11" t="s">
        <v>13</v>
      </c>
      <c r="C3205" s="12" t="s">
        <v>14</v>
      </c>
      <c r="D3205" s="28" t="s">
        <v>247</v>
      </c>
      <c r="E3205" s="28"/>
      <c r="F3205" s="28"/>
      <c r="G3205" s="34">
        <v>2</v>
      </c>
      <c r="H3205" s="23"/>
      <c r="I3205" s="10">
        <f t="shared" si="693"/>
        <v>0</v>
      </c>
    </row>
    <row r="3206" spans="2:13">
      <c r="B3206" s="11" t="s">
        <v>13</v>
      </c>
      <c r="C3206" s="12" t="s">
        <v>15</v>
      </c>
      <c r="D3206" s="28" t="s">
        <v>1321</v>
      </c>
      <c r="E3206" s="28"/>
      <c r="F3206" s="28"/>
      <c r="G3206" s="34">
        <v>2</v>
      </c>
      <c r="H3206" s="23"/>
      <c r="I3206" s="10">
        <f t="shared" si="693"/>
        <v>0</v>
      </c>
    </row>
    <row r="3207" spans="2:13">
      <c r="B3207" s="11" t="s">
        <v>13</v>
      </c>
      <c r="C3207" s="12" t="s">
        <v>15</v>
      </c>
      <c r="D3207" s="28" t="s">
        <v>1319</v>
      </c>
      <c r="E3207" s="28"/>
      <c r="F3207" s="28"/>
      <c r="G3207" s="34">
        <v>2</v>
      </c>
      <c r="H3207" s="23"/>
      <c r="I3207" s="10">
        <f t="shared" si="693"/>
        <v>0</v>
      </c>
    </row>
    <row r="3208" spans="2:13">
      <c r="B3208" s="11" t="s">
        <v>13</v>
      </c>
      <c r="C3208" s="12" t="s">
        <v>15</v>
      </c>
      <c r="D3208" s="28" t="s">
        <v>1189</v>
      </c>
      <c r="E3208" s="28"/>
      <c r="F3208" s="28"/>
      <c r="G3208" s="34">
        <v>32</v>
      </c>
      <c r="H3208" s="23"/>
      <c r="I3208" s="10">
        <f t="shared" si="693"/>
        <v>0</v>
      </c>
    </row>
    <row r="3209" spans="2:13">
      <c r="B3209" s="11" t="s">
        <v>13</v>
      </c>
      <c r="C3209" s="12" t="s">
        <v>16</v>
      </c>
      <c r="D3209" s="28"/>
      <c r="E3209" s="28"/>
      <c r="F3209" s="28"/>
      <c r="G3209" s="34">
        <f>SUM(G3188/10)</f>
        <v>0.72</v>
      </c>
      <c r="H3209" s="23"/>
      <c r="I3209" s="10">
        <f t="shared" si="693"/>
        <v>0</v>
      </c>
    </row>
    <row r="3210" spans="2:13">
      <c r="B3210" s="11" t="s">
        <v>13</v>
      </c>
      <c r="C3210" s="12" t="s">
        <v>16</v>
      </c>
      <c r="D3210" s="28"/>
      <c r="E3210" s="28"/>
      <c r="F3210" s="28"/>
      <c r="G3210" s="34"/>
      <c r="H3210" s="23"/>
      <c r="I3210" s="10">
        <f t="shared" si="693"/>
        <v>0</v>
      </c>
    </row>
    <row r="3211" spans="2:13">
      <c r="B3211" s="11" t="s">
        <v>21</v>
      </c>
      <c r="C3211" s="12" t="s">
        <v>14</v>
      </c>
      <c r="D3211" s="28"/>
      <c r="E3211" s="28"/>
      <c r="F3211" s="28"/>
      <c r="G3211" s="22">
        <f>SUM(G3202:G3205)</f>
        <v>2.91</v>
      </c>
      <c r="H3211" s="15">
        <v>37.42</v>
      </c>
      <c r="I3211" s="10">
        <f t="shared" si="693"/>
        <v>108.89220000000002</v>
      </c>
      <c r="K3211" s="5">
        <f>SUM(G3211)*I3186</f>
        <v>2.91</v>
      </c>
    </row>
    <row r="3212" spans="2:13">
      <c r="B3212" s="11" t="s">
        <v>21</v>
      </c>
      <c r="C3212" s="12" t="s">
        <v>15</v>
      </c>
      <c r="D3212" s="28"/>
      <c r="E3212" s="28"/>
      <c r="F3212" s="28"/>
      <c r="G3212" s="22">
        <f>SUM(G3206:G3208)</f>
        <v>36</v>
      </c>
      <c r="H3212" s="15">
        <v>37.42</v>
      </c>
      <c r="I3212" s="10">
        <f t="shared" si="693"/>
        <v>1347.1200000000001</v>
      </c>
      <c r="L3212" s="5">
        <f>SUM(G3212)*I3186</f>
        <v>36</v>
      </c>
    </row>
    <row r="3213" spans="2:13">
      <c r="B3213" s="11" t="s">
        <v>21</v>
      </c>
      <c r="C3213" s="12" t="s">
        <v>16</v>
      </c>
      <c r="D3213" s="28"/>
      <c r="E3213" s="28"/>
      <c r="F3213" s="28"/>
      <c r="G3213" s="22">
        <f>SUM(G3209:G3210)</f>
        <v>0.72</v>
      </c>
      <c r="H3213" s="15">
        <v>37.42</v>
      </c>
      <c r="I3213" s="10">
        <f t="shared" si="693"/>
        <v>26.942399999999999</v>
      </c>
      <c r="M3213" s="5">
        <f>SUM(G3213)*I3186</f>
        <v>0.72</v>
      </c>
    </row>
    <row r="3214" spans="2:13">
      <c r="B3214" s="11" t="s">
        <v>13</v>
      </c>
      <c r="C3214" s="12" t="s">
        <v>17</v>
      </c>
      <c r="D3214" s="28"/>
      <c r="E3214" s="28"/>
      <c r="F3214" s="28"/>
      <c r="G3214" s="34">
        <v>8</v>
      </c>
      <c r="H3214" s="15">
        <v>37.42</v>
      </c>
      <c r="I3214" s="10">
        <f t="shared" si="693"/>
        <v>299.36</v>
      </c>
      <c r="L3214" s="5">
        <f>SUM(G3214)*I3186</f>
        <v>8</v>
      </c>
    </row>
    <row r="3215" spans="2:13">
      <c r="B3215" s="11" t="s">
        <v>12</v>
      </c>
      <c r="C3215" s="12"/>
      <c r="D3215" s="28"/>
      <c r="E3215" s="28"/>
      <c r="F3215" s="28"/>
      <c r="G3215" s="10"/>
      <c r="H3215" s="15">
        <v>37.42</v>
      </c>
      <c r="I3215" s="10">
        <f t="shared" si="693"/>
        <v>0</v>
      </c>
    </row>
    <row r="3216" spans="2:13">
      <c r="B3216" s="11" t="s">
        <v>11</v>
      </c>
      <c r="C3216" s="12"/>
      <c r="D3216" s="28"/>
      <c r="E3216" s="28"/>
      <c r="F3216" s="28"/>
      <c r="G3216" s="10">
        <v>1</v>
      </c>
      <c r="H3216" s="15">
        <f>SUM(I3188:I3215)*0.01</f>
        <v>169.91561760000002</v>
      </c>
      <c r="I3216" s="10">
        <f>SUM(G3216*H3216)</f>
        <v>169.91561760000002</v>
      </c>
    </row>
    <row r="3217" spans="1:13" s="2" customFormat="1">
      <c r="B3217" s="8" t="s">
        <v>10</v>
      </c>
      <c r="D3217" s="27"/>
      <c r="E3217" s="27"/>
      <c r="F3217" s="27"/>
      <c r="G3217" s="6">
        <f>SUM(G3211:G3214)</f>
        <v>47.629999999999995</v>
      </c>
      <c r="H3217" s="14"/>
      <c r="I3217" s="6">
        <f>SUM(I3188:I3216)</f>
        <v>17161.4773776</v>
      </c>
      <c r="J3217" s="6">
        <f>SUM(I3217)*I3186</f>
        <v>17161.4773776</v>
      </c>
      <c r="K3217" s="6">
        <f>SUM(K3211:K3216)</f>
        <v>2.91</v>
      </c>
      <c r="L3217" s="6">
        <f t="shared" ref="L3217" si="694">SUM(L3211:L3216)</f>
        <v>44</v>
      </c>
      <c r="M3217" s="6">
        <f t="shared" ref="M3217" si="695">SUM(M3211:M3216)</f>
        <v>0.72</v>
      </c>
    </row>
    <row r="3218" spans="1:13" ht="15.6">
      <c r="A3218" s="3" t="s">
        <v>9</v>
      </c>
      <c r="B3218" s="70" t="str">
        <f>'JMS SHEDULE OF WORKS'!D103</f>
        <v>FF-06 Window ledge Café</v>
      </c>
      <c r="D3218" s="26" t="str">
        <f>'JMS SHEDULE OF WORKS'!F103</f>
        <v>4100mm X 485mm X 1050mm</v>
      </c>
      <c r="F3218" s="71" t="str">
        <f>'JMS SHEDULE OF WORKS'!J103</f>
        <v>RE-14</v>
      </c>
      <c r="H3218" s="13" t="s">
        <v>22</v>
      </c>
      <c r="I3218" s="24">
        <f>'JMS SHEDULE OF WORKS'!G103</f>
        <v>1</v>
      </c>
    </row>
    <row r="3219" spans="1:13" s="2" customFormat="1">
      <c r="A3219" s="69" t="str">
        <f>'JMS SHEDULE OF WORKS'!A103</f>
        <v>6881/98</v>
      </c>
      <c r="B3219" s="8" t="s">
        <v>3</v>
      </c>
      <c r="C3219" s="2" t="s">
        <v>4</v>
      </c>
      <c r="D3219" s="27" t="s">
        <v>5</v>
      </c>
      <c r="E3219" s="27" t="s">
        <v>5</v>
      </c>
      <c r="F3219" s="27" t="s">
        <v>23</v>
      </c>
      <c r="G3219" s="6" t="s">
        <v>6</v>
      </c>
      <c r="H3219" s="14" t="s">
        <v>7</v>
      </c>
      <c r="I3219" s="6" t="s">
        <v>8</v>
      </c>
      <c r="J3219" s="6"/>
      <c r="K3219" s="6" t="s">
        <v>18</v>
      </c>
      <c r="L3219" s="6" t="s">
        <v>19</v>
      </c>
      <c r="M3219" s="6" t="s">
        <v>20</v>
      </c>
    </row>
    <row r="3220" spans="1:13">
      <c r="A3220" s="30" t="s">
        <v>24</v>
      </c>
      <c r="B3220" s="11"/>
      <c r="C3220" s="12"/>
      <c r="D3220" s="28"/>
      <c r="E3220" s="28"/>
      <c r="F3220" s="28">
        <f t="shared" ref="F3220:F3225" si="696">SUM(D3220*E3220)</f>
        <v>0</v>
      </c>
      <c r="G3220" s="10"/>
      <c r="H3220" s="15"/>
      <c r="I3220" s="10">
        <f t="shared" ref="I3220:I3225" si="697">SUM(F3220*G3220)*H3220</f>
        <v>0</v>
      </c>
    </row>
    <row r="3221" spans="1:13">
      <c r="A3221" s="30" t="s">
        <v>24</v>
      </c>
      <c r="B3221" s="11"/>
      <c r="C3221" s="12"/>
      <c r="D3221" s="28"/>
      <c r="E3221" s="28"/>
      <c r="F3221" s="28">
        <f t="shared" si="696"/>
        <v>0</v>
      </c>
      <c r="G3221" s="10"/>
      <c r="H3221" s="15"/>
      <c r="I3221" s="10">
        <f t="shared" si="697"/>
        <v>0</v>
      </c>
    </row>
    <row r="3222" spans="1:13">
      <c r="A3222" s="30" t="s">
        <v>24</v>
      </c>
      <c r="B3222" s="11"/>
      <c r="C3222" s="12"/>
      <c r="D3222" s="28"/>
      <c r="E3222" s="28"/>
      <c r="F3222" s="28">
        <f t="shared" si="696"/>
        <v>0</v>
      </c>
      <c r="G3222" s="10"/>
      <c r="H3222" s="15"/>
      <c r="I3222" s="10">
        <f t="shared" si="697"/>
        <v>0</v>
      </c>
    </row>
    <row r="3223" spans="1:13">
      <c r="A3223" s="31" t="s">
        <v>25</v>
      </c>
      <c r="B3223" s="11"/>
      <c r="C3223" s="12"/>
      <c r="D3223" s="28"/>
      <c r="E3223" s="28"/>
      <c r="F3223" s="28">
        <f t="shared" si="696"/>
        <v>0</v>
      </c>
      <c r="G3223" s="10"/>
      <c r="H3223" s="15"/>
      <c r="I3223" s="10">
        <f t="shared" si="697"/>
        <v>0</v>
      </c>
    </row>
    <row r="3224" spans="1:13">
      <c r="A3224" s="31" t="s">
        <v>25</v>
      </c>
      <c r="B3224" s="11"/>
      <c r="C3224" s="12"/>
      <c r="D3224" s="28"/>
      <c r="E3224" s="28"/>
      <c r="F3224" s="28">
        <f t="shared" si="696"/>
        <v>0</v>
      </c>
      <c r="G3224" s="10"/>
      <c r="H3224" s="15"/>
      <c r="I3224" s="10">
        <f t="shared" si="697"/>
        <v>0</v>
      </c>
    </row>
    <row r="3225" spans="1:13">
      <c r="A3225" s="31" t="s">
        <v>25</v>
      </c>
      <c r="B3225" s="11"/>
      <c r="C3225" s="12"/>
      <c r="D3225" s="28"/>
      <c r="E3225" s="28"/>
      <c r="F3225" s="28">
        <f t="shared" si="696"/>
        <v>0</v>
      </c>
      <c r="G3225" s="10"/>
      <c r="H3225" s="15"/>
      <c r="I3225" s="10">
        <f t="shared" si="697"/>
        <v>0</v>
      </c>
    </row>
    <row r="3226" spans="1:13">
      <c r="A3226" s="31" t="s">
        <v>39</v>
      </c>
      <c r="B3226" s="11"/>
      <c r="C3226" s="12"/>
      <c r="D3226" s="28"/>
      <c r="E3226" s="28"/>
      <c r="F3226" s="28"/>
      <c r="G3226" s="10"/>
      <c r="H3226" s="15"/>
      <c r="I3226" s="10">
        <f t="shared" ref="I3226:I3228" si="698">SUM(G3226*H3226)</f>
        <v>0</v>
      </c>
    </row>
    <row r="3227" spans="1:13">
      <c r="A3227" s="31" t="s">
        <v>39</v>
      </c>
      <c r="B3227" s="11"/>
      <c r="C3227" s="12"/>
      <c r="D3227" s="28"/>
      <c r="E3227" s="28"/>
      <c r="F3227" s="28"/>
      <c r="G3227" s="10"/>
      <c r="H3227" s="15"/>
      <c r="I3227" s="10">
        <f t="shared" si="698"/>
        <v>0</v>
      </c>
    </row>
    <row r="3228" spans="1:13">
      <c r="A3228" s="31" t="s">
        <v>39</v>
      </c>
      <c r="B3228" s="11"/>
      <c r="C3228" s="12"/>
      <c r="D3228" s="28"/>
      <c r="E3228" s="28"/>
      <c r="F3228" s="28"/>
      <c r="G3228" s="10"/>
      <c r="H3228" s="15"/>
      <c r="I3228" s="10">
        <f t="shared" si="698"/>
        <v>0</v>
      </c>
    </row>
    <row r="3229" spans="1:13">
      <c r="A3229" s="32" t="s">
        <v>28</v>
      </c>
      <c r="B3229" s="11"/>
      <c r="C3229" s="12"/>
      <c r="D3229" s="28"/>
      <c r="E3229" s="28"/>
      <c r="F3229" s="28"/>
      <c r="G3229" s="10"/>
      <c r="H3229" s="15"/>
      <c r="I3229" s="10">
        <f t="shared" ref="I3229:I3247" si="699">SUM(G3229*H3229)</f>
        <v>0</v>
      </c>
    </row>
    <row r="3230" spans="1:13">
      <c r="A3230" s="32" t="s">
        <v>28</v>
      </c>
      <c r="B3230" s="11"/>
      <c r="C3230" s="12"/>
      <c r="D3230" s="28"/>
      <c r="E3230" s="28"/>
      <c r="F3230" s="28"/>
      <c r="G3230" s="10"/>
      <c r="H3230" s="15"/>
      <c r="I3230" s="10">
        <f t="shared" si="699"/>
        <v>0</v>
      </c>
    </row>
    <row r="3231" spans="1:13">
      <c r="A3231" s="32" t="s">
        <v>28</v>
      </c>
      <c r="B3231" s="11"/>
      <c r="C3231" s="12"/>
      <c r="D3231" s="28"/>
      <c r="E3231" s="28"/>
      <c r="F3231" s="28"/>
      <c r="G3231" s="10"/>
      <c r="H3231" s="15"/>
      <c r="I3231" s="10">
        <f t="shared" si="699"/>
        <v>0</v>
      </c>
    </row>
    <row r="3232" spans="1:13">
      <c r="A3232" t="s">
        <v>26</v>
      </c>
      <c r="B3232" s="11"/>
      <c r="C3232" s="12"/>
      <c r="D3232" s="28"/>
      <c r="E3232" s="28"/>
      <c r="F3232" s="28"/>
      <c r="G3232" s="33">
        <v>0.1</v>
      </c>
      <c r="H3232" s="15">
        <f>SUM(I3229:I3231)</f>
        <v>0</v>
      </c>
      <c r="I3232" s="10">
        <f t="shared" si="699"/>
        <v>0</v>
      </c>
    </row>
    <row r="3233" spans="2:13">
      <c r="B3233" s="11" t="s">
        <v>27</v>
      </c>
      <c r="C3233" s="12"/>
      <c r="D3233" s="28"/>
      <c r="E3233" s="28"/>
      <c r="F3233" s="28"/>
      <c r="G3233" s="10"/>
      <c r="H3233" s="15"/>
      <c r="I3233" s="10">
        <f t="shared" si="699"/>
        <v>0</v>
      </c>
    </row>
    <row r="3234" spans="2:13">
      <c r="B3234" s="11" t="s">
        <v>13</v>
      </c>
      <c r="C3234" s="12" t="s">
        <v>14</v>
      </c>
      <c r="D3234" s="28" t="s">
        <v>29</v>
      </c>
      <c r="E3234" s="28"/>
      <c r="F3234" s="28">
        <f>SUM(G3220:G3222)</f>
        <v>0</v>
      </c>
      <c r="G3234" s="34">
        <f>SUM(F3234)/20</f>
        <v>0</v>
      </c>
      <c r="H3234" s="23"/>
      <c r="I3234" s="10">
        <f t="shared" si="699"/>
        <v>0</v>
      </c>
    </row>
    <row r="3235" spans="2:13">
      <c r="B3235" s="11" t="s">
        <v>13</v>
      </c>
      <c r="C3235" s="12" t="s">
        <v>14</v>
      </c>
      <c r="D3235" s="28" t="s">
        <v>30</v>
      </c>
      <c r="E3235" s="28"/>
      <c r="F3235" s="28">
        <f>SUM(G3223:G3225)</f>
        <v>0</v>
      </c>
      <c r="G3235" s="34">
        <f>SUM(F3235)/10</f>
        <v>0</v>
      </c>
      <c r="H3235" s="23"/>
      <c r="I3235" s="10">
        <f t="shared" si="699"/>
        <v>0</v>
      </c>
    </row>
    <row r="3236" spans="2:13">
      <c r="B3236" s="11" t="s">
        <v>13</v>
      </c>
      <c r="C3236" s="12" t="s">
        <v>14</v>
      </c>
      <c r="D3236" s="28" t="s">
        <v>60</v>
      </c>
      <c r="E3236" s="28"/>
      <c r="F3236" s="72"/>
      <c r="G3236" s="34">
        <f>SUM(F3236)*0.25</f>
        <v>0</v>
      </c>
      <c r="H3236" s="23"/>
      <c r="I3236" s="10">
        <f t="shared" si="699"/>
        <v>0</v>
      </c>
    </row>
    <row r="3237" spans="2:13">
      <c r="B3237" s="11" t="s">
        <v>13</v>
      </c>
      <c r="C3237" s="12" t="s">
        <v>14</v>
      </c>
      <c r="D3237" s="28"/>
      <c r="E3237" s="28"/>
      <c r="F3237" s="28"/>
      <c r="G3237" s="34"/>
      <c r="H3237" s="23"/>
      <c r="I3237" s="10">
        <f t="shared" si="699"/>
        <v>0</v>
      </c>
    </row>
    <row r="3238" spans="2:13">
      <c r="B3238" s="11" t="s">
        <v>13</v>
      </c>
      <c r="C3238" s="12" t="s">
        <v>15</v>
      </c>
      <c r="D3238" s="28"/>
      <c r="E3238" s="28"/>
      <c r="F3238" s="28"/>
      <c r="G3238" s="34"/>
      <c r="H3238" s="23"/>
      <c r="I3238" s="10">
        <f t="shared" si="699"/>
        <v>0</v>
      </c>
    </row>
    <row r="3239" spans="2:13">
      <c r="B3239" s="11" t="s">
        <v>13</v>
      </c>
      <c r="C3239" s="12" t="s">
        <v>15</v>
      </c>
      <c r="D3239" s="28"/>
      <c r="E3239" s="28"/>
      <c r="F3239" s="28"/>
      <c r="G3239" s="34"/>
      <c r="H3239" s="23"/>
      <c r="I3239" s="10">
        <f t="shared" si="699"/>
        <v>0</v>
      </c>
    </row>
    <row r="3240" spans="2:13">
      <c r="B3240" s="11" t="s">
        <v>13</v>
      </c>
      <c r="C3240" s="12" t="s">
        <v>15</v>
      </c>
      <c r="D3240" s="28"/>
      <c r="E3240" s="28"/>
      <c r="F3240" s="28"/>
      <c r="G3240" s="34"/>
      <c r="H3240" s="23"/>
      <c r="I3240" s="10">
        <f t="shared" si="699"/>
        <v>0</v>
      </c>
    </row>
    <row r="3241" spans="2:13">
      <c r="B3241" s="11" t="s">
        <v>13</v>
      </c>
      <c r="C3241" s="12" t="s">
        <v>16</v>
      </c>
      <c r="D3241" s="28"/>
      <c r="E3241" s="28"/>
      <c r="F3241" s="28"/>
      <c r="G3241" s="34"/>
      <c r="H3241" s="23"/>
      <c r="I3241" s="10">
        <f t="shared" si="699"/>
        <v>0</v>
      </c>
    </row>
    <row r="3242" spans="2:13">
      <c r="B3242" s="11" t="s">
        <v>13</v>
      </c>
      <c r="C3242" s="12" t="s">
        <v>16</v>
      </c>
      <c r="D3242" s="28"/>
      <c r="E3242" s="28"/>
      <c r="F3242" s="28"/>
      <c r="G3242" s="34"/>
      <c r="H3242" s="23"/>
      <c r="I3242" s="10">
        <f t="shared" si="699"/>
        <v>0</v>
      </c>
    </row>
    <row r="3243" spans="2:13">
      <c r="B3243" s="11" t="s">
        <v>21</v>
      </c>
      <c r="C3243" s="12" t="s">
        <v>14</v>
      </c>
      <c r="D3243" s="28"/>
      <c r="E3243" s="28"/>
      <c r="F3243" s="28"/>
      <c r="G3243" s="22">
        <f>SUM(G3234:G3237)</f>
        <v>0</v>
      </c>
      <c r="H3243" s="15">
        <v>37.42</v>
      </c>
      <c r="I3243" s="10">
        <f t="shared" si="699"/>
        <v>0</v>
      </c>
      <c r="K3243" s="5">
        <f>SUM(G3243)*I3218</f>
        <v>0</v>
      </c>
    </row>
    <row r="3244" spans="2:13">
      <c r="B3244" s="11" t="s">
        <v>21</v>
      </c>
      <c r="C3244" s="12" t="s">
        <v>15</v>
      </c>
      <c r="D3244" s="28"/>
      <c r="E3244" s="28"/>
      <c r="F3244" s="28"/>
      <c r="G3244" s="22">
        <f>SUM(G3238:G3240)</f>
        <v>0</v>
      </c>
      <c r="H3244" s="15">
        <v>37.42</v>
      </c>
      <c r="I3244" s="10">
        <f t="shared" si="699"/>
        <v>0</v>
      </c>
      <c r="L3244" s="5">
        <f>SUM(G3244)*I3218</f>
        <v>0</v>
      </c>
    </row>
    <row r="3245" spans="2:13">
      <c r="B3245" s="11" t="s">
        <v>21</v>
      </c>
      <c r="C3245" s="12" t="s">
        <v>16</v>
      </c>
      <c r="D3245" s="28"/>
      <c r="E3245" s="28"/>
      <c r="F3245" s="28"/>
      <c r="G3245" s="22">
        <f>SUM(G3241:G3242)</f>
        <v>0</v>
      </c>
      <c r="H3245" s="15">
        <v>37.42</v>
      </c>
      <c r="I3245" s="10">
        <f t="shared" si="699"/>
        <v>0</v>
      </c>
      <c r="M3245" s="5">
        <f>SUM(G3245)*I3218</f>
        <v>0</v>
      </c>
    </row>
    <row r="3246" spans="2:13">
      <c r="B3246" s="11" t="s">
        <v>13</v>
      </c>
      <c r="C3246" s="12" t="s">
        <v>17</v>
      </c>
      <c r="D3246" s="28"/>
      <c r="E3246" s="28"/>
      <c r="F3246" s="28"/>
      <c r="G3246" s="34"/>
      <c r="H3246" s="15">
        <v>37.42</v>
      </c>
      <c r="I3246" s="10">
        <f t="shared" si="699"/>
        <v>0</v>
      </c>
      <c r="L3246" s="5">
        <f>SUM(G3246)*I3218</f>
        <v>0</v>
      </c>
    </row>
    <row r="3247" spans="2:13">
      <c r="B3247" s="11" t="s">
        <v>12</v>
      </c>
      <c r="C3247" s="12"/>
      <c r="D3247" s="28"/>
      <c r="E3247" s="28"/>
      <c r="F3247" s="28"/>
      <c r="G3247" s="10"/>
      <c r="H3247" s="15">
        <v>37.42</v>
      </c>
      <c r="I3247" s="10">
        <f t="shared" si="699"/>
        <v>0</v>
      </c>
    </row>
    <row r="3248" spans="2:13">
      <c r="B3248" s="11" t="s">
        <v>11</v>
      </c>
      <c r="C3248" s="12"/>
      <c r="D3248" s="28"/>
      <c r="E3248" s="28"/>
      <c r="F3248" s="28"/>
      <c r="G3248" s="10">
        <v>1</v>
      </c>
      <c r="H3248" s="15">
        <f>SUM(I3220:I3247)*0.01</f>
        <v>0</v>
      </c>
      <c r="I3248" s="10">
        <f>SUM(G3248*H3248)</f>
        <v>0</v>
      </c>
    </row>
    <row r="3249" spans="1:13" s="2" customFormat="1">
      <c r="B3249" s="8" t="s">
        <v>10</v>
      </c>
      <c r="D3249" s="27"/>
      <c r="E3249" s="27"/>
      <c r="F3249" s="27"/>
      <c r="G3249" s="6">
        <f>SUM(G3243:G3246)</f>
        <v>0</v>
      </c>
      <c r="H3249" s="14"/>
      <c r="I3249" s="6">
        <f>SUM(I3220:I3248)</f>
        <v>0</v>
      </c>
      <c r="J3249" s="6">
        <f>SUM(I3249)*I3218</f>
        <v>0</v>
      </c>
      <c r="K3249" s="6">
        <f>SUM(K3243:K3248)</f>
        <v>0</v>
      </c>
      <c r="L3249" s="6">
        <f t="shared" ref="L3249" si="700">SUM(L3243:L3248)</f>
        <v>0</v>
      </c>
      <c r="M3249" s="6">
        <f t="shared" ref="M3249" si="701">SUM(M3243:M3248)</f>
        <v>0</v>
      </c>
    </row>
    <row r="3250" spans="1:13" ht="15.6">
      <c r="A3250" s="3" t="s">
        <v>9</v>
      </c>
      <c r="B3250" s="70" t="str">
        <f>'JMS SHEDULE OF WORKS'!D104</f>
        <v>Reception bench</v>
      </c>
      <c r="D3250" s="26" t="str">
        <f>'JMS SHEDULE OF WORKS'!F104</f>
        <v>4100mm X 485mm X 1050mm</v>
      </c>
      <c r="F3250" s="71">
        <f>'JMS SHEDULE OF WORKS'!J104</f>
        <v>0</v>
      </c>
      <c r="H3250" s="13" t="s">
        <v>22</v>
      </c>
      <c r="I3250" s="24">
        <f>'JMS SHEDULE OF WORKS'!G104</f>
        <v>1</v>
      </c>
    </row>
    <row r="3251" spans="1:13" s="2" customFormat="1">
      <c r="A3251" s="69" t="str">
        <f>'JMS SHEDULE OF WORKS'!A104</f>
        <v>6881/99</v>
      </c>
      <c r="B3251" s="8" t="s">
        <v>3</v>
      </c>
      <c r="C3251" s="2" t="s">
        <v>4</v>
      </c>
      <c r="D3251" s="27" t="s">
        <v>5</v>
      </c>
      <c r="E3251" s="27" t="s">
        <v>5</v>
      </c>
      <c r="F3251" s="27" t="s">
        <v>23</v>
      </c>
      <c r="G3251" s="6" t="s">
        <v>6</v>
      </c>
      <c r="H3251" s="14" t="s">
        <v>7</v>
      </c>
      <c r="I3251" s="6" t="s">
        <v>8</v>
      </c>
      <c r="J3251" s="6"/>
      <c r="K3251" s="6" t="s">
        <v>18</v>
      </c>
      <c r="L3251" s="6" t="s">
        <v>19</v>
      </c>
      <c r="M3251" s="6" t="s">
        <v>20</v>
      </c>
    </row>
    <row r="3252" spans="1:13">
      <c r="A3252" s="30" t="s">
        <v>24</v>
      </c>
      <c r="B3252" s="11"/>
      <c r="C3252" s="12"/>
      <c r="D3252" s="28"/>
      <c r="E3252" s="28"/>
      <c r="F3252" s="28">
        <f t="shared" ref="F3252:F3260" si="702">SUM(D3252*E3252)</f>
        <v>0</v>
      </c>
      <c r="G3252" s="10"/>
      <c r="H3252" s="15"/>
      <c r="I3252" s="10">
        <f t="shared" ref="I3252:I3260" si="703">SUM(F3252*G3252)*H3252</f>
        <v>0</v>
      </c>
    </row>
    <row r="3253" spans="1:13">
      <c r="A3253" s="30" t="s">
        <v>24</v>
      </c>
      <c r="B3253" s="11"/>
      <c r="C3253" s="12"/>
      <c r="D3253" s="28"/>
      <c r="E3253" s="28"/>
      <c r="F3253" s="28">
        <f t="shared" si="702"/>
        <v>0</v>
      </c>
      <c r="G3253" s="10"/>
      <c r="H3253" s="15"/>
      <c r="I3253" s="10">
        <f t="shared" si="703"/>
        <v>0</v>
      </c>
    </row>
    <row r="3254" spans="1:13">
      <c r="A3254" s="30" t="s">
        <v>24</v>
      </c>
      <c r="B3254" s="11"/>
      <c r="C3254" s="12"/>
      <c r="D3254" s="28"/>
      <c r="E3254" s="28"/>
      <c r="F3254" s="28">
        <f t="shared" si="702"/>
        <v>0</v>
      </c>
      <c r="G3254" s="10"/>
      <c r="H3254" s="15"/>
      <c r="I3254" s="10">
        <f t="shared" si="703"/>
        <v>0</v>
      </c>
    </row>
    <row r="3255" spans="1:13">
      <c r="A3255" s="31" t="s">
        <v>25</v>
      </c>
      <c r="B3255" s="11"/>
      <c r="C3255" s="12"/>
      <c r="D3255" s="28"/>
      <c r="E3255" s="28"/>
      <c r="F3255" s="28">
        <f t="shared" si="702"/>
        <v>0</v>
      </c>
      <c r="G3255" s="10"/>
      <c r="H3255" s="15"/>
      <c r="I3255" s="10">
        <f t="shared" si="703"/>
        <v>0</v>
      </c>
    </row>
    <row r="3256" spans="1:13">
      <c r="A3256" s="31" t="s">
        <v>25</v>
      </c>
      <c r="B3256" s="11"/>
      <c r="C3256" s="12"/>
      <c r="D3256" s="28"/>
      <c r="E3256" s="28"/>
      <c r="F3256" s="28">
        <f t="shared" si="702"/>
        <v>0</v>
      </c>
      <c r="G3256" s="10"/>
      <c r="H3256" s="15"/>
      <c r="I3256" s="10">
        <f t="shared" si="703"/>
        <v>0</v>
      </c>
    </row>
    <row r="3257" spans="1:13">
      <c r="A3257" s="31" t="s">
        <v>25</v>
      </c>
      <c r="B3257" s="11"/>
      <c r="C3257" s="12"/>
      <c r="D3257" s="28"/>
      <c r="E3257" s="28"/>
      <c r="F3257" s="28">
        <f t="shared" si="702"/>
        <v>0</v>
      </c>
      <c r="G3257" s="10"/>
      <c r="H3257" s="15"/>
      <c r="I3257" s="10">
        <f t="shared" si="703"/>
        <v>0</v>
      </c>
    </row>
    <row r="3258" spans="1:13">
      <c r="A3258" s="31" t="s">
        <v>25</v>
      </c>
      <c r="B3258" s="11" t="s">
        <v>1254</v>
      </c>
      <c r="C3258" s="12" t="s">
        <v>1295</v>
      </c>
      <c r="D3258" s="28">
        <v>2.1</v>
      </c>
      <c r="E3258" s="28">
        <v>0.55000000000000004</v>
      </c>
      <c r="F3258" s="28">
        <f t="shared" si="702"/>
        <v>1.1550000000000002</v>
      </c>
      <c r="G3258" s="10">
        <v>4</v>
      </c>
      <c r="H3258" s="15">
        <v>15</v>
      </c>
      <c r="I3258" s="10">
        <f t="shared" si="703"/>
        <v>69.300000000000011</v>
      </c>
    </row>
    <row r="3259" spans="1:13">
      <c r="A3259" s="31" t="s">
        <v>25</v>
      </c>
      <c r="B3259" s="11" t="s">
        <v>1254</v>
      </c>
      <c r="C3259" s="12" t="s">
        <v>1295</v>
      </c>
      <c r="D3259" s="28">
        <v>2.1</v>
      </c>
      <c r="E3259" s="28">
        <v>0.2</v>
      </c>
      <c r="F3259" s="28">
        <f t="shared" si="702"/>
        <v>0.42000000000000004</v>
      </c>
      <c r="G3259" s="10">
        <v>2</v>
      </c>
      <c r="H3259" s="15">
        <v>15</v>
      </c>
      <c r="I3259" s="10">
        <f t="shared" si="703"/>
        <v>12.600000000000001</v>
      </c>
    </row>
    <row r="3260" spans="1:13">
      <c r="A3260" s="31" t="s">
        <v>25</v>
      </c>
      <c r="B3260" s="11" t="s">
        <v>1254</v>
      </c>
      <c r="C3260" s="12" t="s">
        <v>1295</v>
      </c>
      <c r="D3260" s="28">
        <v>0.55000000000000004</v>
      </c>
      <c r="E3260" s="28">
        <v>0.2</v>
      </c>
      <c r="F3260" s="28">
        <f t="shared" si="702"/>
        <v>0.11000000000000001</v>
      </c>
      <c r="G3260" s="10">
        <v>2</v>
      </c>
      <c r="H3260" s="15">
        <v>15</v>
      </c>
      <c r="I3260" s="10">
        <f t="shared" si="703"/>
        <v>3.3000000000000003</v>
      </c>
    </row>
    <row r="3261" spans="1:13">
      <c r="A3261" s="32" t="s">
        <v>28</v>
      </c>
      <c r="B3261" s="11" t="s">
        <v>1293</v>
      </c>
      <c r="C3261" s="12"/>
      <c r="D3261" s="28"/>
      <c r="E3261" s="28"/>
      <c r="F3261" s="28"/>
      <c r="G3261" s="10">
        <v>1</v>
      </c>
      <c r="H3261" s="15">
        <v>3200</v>
      </c>
      <c r="I3261" s="10">
        <f t="shared" ref="I3261" si="704">SUM(G3261*H3261)</f>
        <v>3200</v>
      </c>
      <c r="J3261" s="10" t="s">
        <v>1256</v>
      </c>
    </row>
    <row r="3262" spans="1:13">
      <c r="A3262" s="32" t="s">
        <v>28</v>
      </c>
      <c r="B3262" s="11"/>
      <c r="C3262" s="12"/>
      <c r="D3262" s="28"/>
      <c r="E3262" s="28"/>
      <c r="F3262" s="28"/>
      <c r="G3262" s="10"/>
      <c r="H3262" s="15"/>
      <c r="I3262" s="10">
        <f t="shared" ref="I3262:I3279" si="705">SUM(G3262*H3262)</f>
        <v>0</v>
      </c>
    </row>
    <row r="3263" spans="1:13">
      <c r="A3263" s="32" t="s">
        <v>28</v>
      </c>
      <c r="B3263" s="11"/>
      <c r="C3263" s="12"/>
      <c r="D3263" s="28"/>
      <c r="E3263" s="28"/>
      <c r="F3263" s="28"/>
      <c r="G3263" s="10"/>
      <c r="H3263" s="15"/>
      <c r="I3263" s="10">
        <f t="shared" si="705"/>
        <v>0</v>
      </c>
    </row>
    <row r="3264" spans="1:13">
      <c r="A3264" t="s">
        <v>26</v>
      </c>
      <c r="B3264" s="11"/>
      <c r="C3264" s="12"/>
      <c r="D3264" s="28"/>
      <c r="E3264" s="28"/>
      <c r="F3264" s="28"/>
      <c r="G3264" s="33">
        <v>0.1</v>
      </c>
      <c r="H3264" s="15">
        <f>SUM(I3261:I3263)</f>
        <v>3200</v>
      </c>
      <c r="I3264" s="10">
        <f t="shared" si="705"/>
        <v>320</v>
      </c>
    </row>
    <row r="3265" spans="2:13">
      <c r="B3265" s="11" t="s">
        <v>27</v>
      </c>
      <c r="C3265" s="12"/>
      <c r="D3265" s="28"/>
      <c r="E3265" s="28"/>
      <c r="F3265" s="28"/>
      <c r="G3265" s="10"/>
      <c r="H3265" s="15"/>
      <c r="I3265" s="10">
        <f t="shared" si="705"/>
        <v>0</v>
      </c>
    </row>
    <row r="3266" spans="2:13">
      <c r="B3266" s="11" t="s">
        <v>13</v>
      </c>
      <c r="C3266" s="12" t="s">
        <v>14</v>
      </c>
      <c r="D3266" s="28" t="s">
        <v>29</v>
      </c>
      <c r="E3266" s="28"/>
      <c r="F3266" s="28">
        <f>SUM(G3252:G3254)</f>
        <v>0</v>
      </c>
      <c r="G3266" s="34">
        <f>SUM(F3266)/20</f>
        <v>0</v>
      </c>
      <c r="H3266" s="23"/>
      <c r="I3266" s="10">
        <f t="shared" si="705"/>
        <v>0</v>
      </c>
    </row>
    <row r="3267" spans="2:13">
      <c r="B3267" s="11" t="s">
        <v>13</v>
      </c>
      <c r="C3267" s="12" t="s">
        <v>14</v>
      </c>
      <c r="D3267" s="28" t="s">
        <v>30</v>
      </c>
      <c r="E3267" s="28"/>
      <c r="F3267" s="28">
        <f>SUM(G3255:G3257)</f>
        <v>0</v>
      </c>
      <c r="G3267" s="34">
        <f>SUM(F3267)/10</f>
        <v>0</v>
      </c>
      <c r="H3267" s="23"/>
      <c r="I3267" s="10">
        <f t="shared" si="705"/>
        <v>0</v>
      </c>
    </row>
    <row r="3268" spans="2:13">
      <c r="B3268" s="11" t="s">
        <v>13</v>
      </c>
      <c r="C3268" s="12" t="s">
        <v>14</v>
      </c>
      <c r="D3268" s="28" t="s">
        <v>60</v>
      </c>
      <c r="E3268" s="28"/>
      <c r="F3268" s="72"/>
      <c r="G3268" s="34">
        <f>SUM(F3268)*0.25</f>
        <v>0</v>
      </c>
      <c r="H3268" s="23"/>
      <c r="I3268" s="10">
        <f t="shared" si="705"/>
        <v>0</v>
      </c>
    </row>
    <row r="3269" spans="2:13">
      <c r="B3269" s="11" t="s">
        <v>13</v>
      </c>
      <c r="C3269" s="12" t="s">
        <v>14</v>
      </c>
      <c r="D3269" s="28"/>
      <c r="E3269" s="28"/>
      <c r="F3269" s="28"/>
      <c r="G3269" s="34"/>
      <c r="H3269" s="23"/>
      <c r="I3269" s="10">
        <f t="shared" si="705"/>
        <v>0</v>
      </c>
    </row>
    <row r="3270" spans="2:13">
      <c r="B3270" s="11" t="s">
        <v>13</v>
      </c>
      <c r="C3270" s="12" t="s">
        <v>15</v>
      </c>
      <c r="D3270" s="28"/>
      <c r="E3270" s="28"/>
      <c r="F3270" s="28"/>
      <c r="G3270" s="34">
        <v>8</v>
      </c>
      <c r="H3270" s="23"/>
      <c r="I3270" s="10">
        <f t="shared" si="705"/>
        <v>0</v>
      </c>
    </row>
    <row r="3271" spans="2:13">
      <c r="B3271" s="11" t="s">
        <v>13</v>
      </c>
      <c r="C3271" s="12" t="s">
        <v>15</v>
      </c>
      <c r="D3271" s="28"/>
      <c r="E3271" s="28"/>
      <c r="F3271" s="28"/>
      <c r="G3271" s="34"/>
      <c r="H3271" s="23"/>
      <c r="I3271" s="10">
        <f t="shared" si="705"/>
        <v>0</v>
      </c>
    </row>
    <row r="3272" spans="2:13">
      <c r="B3272" s="11" t="s">
        <v>13</v>
      </c>
      <c r="C3272" s="12" t="s">
        <v>15</v>
      </c>
      <c r="D3272" s="28"/>
      <c r="E3272" s="28"/>
      <c r="F3272" s="28"/>
      <c r="G3272" s="34"/>
      <c r="H3272" s="23"/>
      <c r="I3272" s="10">
        <f t="shared" si="705"/>
        <v>0</v>
      </c>
    </row>
    <row r="3273" spans="2:13">
      <c r="B3273" s="11" t="s">
        <v>13</v>
      </c>
      <c r="C3273" s="12" t="s">
        <v>16</v>
      </c>
      <c r="D3273" s="28"/>
      <c r="E3273" s="28"/>
      <c r="F3273" s="28"/>
      <c r="G3273" s="34"/>
      <c r="H3273" s="23"/>
      <c r="I3273" s="10">
        <f t="shared" si="705"/>
        <v>0</v>
      </c>
    </row>
    <row r="3274" spans="2:13">
      <c r="B3274" s="11" t="s">
        <v>13</v>
      </c>
      <c r="C3274" s="12" t="s">
        <v>16</v>
      </c>
      <c r="D3274" s="28"/>
      <c r="E3274" s="28"/>
      <c r="F3274" s="28"/>
      <c r="G3274" s="34"/>
      <c r="H3274" s="23"/>
      <c r="I3274" s="10">
        <f t="shared" si="705"/>
        <v>0</v>
      </c>
    </row>
    <row r="3275" spans="2:13">
      <c r="B3275" s="11" t="s">
        <v>21</v>
      </c>
      <c r="C3275" s="12" t="s">
        <v>14</v>
      </c>
      <c r="D3275" s="28"/>
      <c r="E3275" s="28"/>
      <c r="F3275" s="28"/>
      <c r="G3275" s="22">
        <f>SUM(G3266:G3269)</f>
        <v>0</v>
      </c>
      <c r="H3275" s="15">
        <v>37.42</v>
      </c>
      <c r="I3275" s="10">
        <f t="shared" si="705"/>
        <v>0</v>
      </c>
      <c r="K3275" s="5">
        <f>SUM(G3275)*I3250</f>
        <v>0</v>
      </c>
    </row>
    <row r="3276" spans="2:13">
      <c r="B3276" s="11" t="s">
        <v>21</v>
      </c>
      <c r="C3276" s="12" t="s">
        <v>15</v>
      </c>
      <c r="D3276" s="28"/>
      <c r="E3276" s="28"/>
      <c r="F3276" s="28"/>
      <c r="G3276" s="22">
        <f>SUM(G3270:G3272)</f>
        <v>8</v>
      </c>
      <c r="H3276" s="15">
        <v>37.42</v>
      </c>
      <c r="I3276" s="10">
        <f t="shared" si="705"/>
        <v>299.36</v>
      </c>
      <c r="L3276" s="5">
        <f>SUM(G3276)*I3250</f>
        <v>8</v>
      </c>
    </row>
    <row r="3277" spans="2:13">
      <c r="B3277" s="11" t="s">
        <v>21</v>
      </c>
      <c r="C3277" s="12" t="s">
        <v>16</v>
      </c>
      <c r="D3277" s="28"/>
      <c r="E3277" s="28"/>
      <c r="F3277" s="28"/>
      <c r="G3277" s="22">
        <f>SUM(G3273:G3274)</f>
        <v>0</v>
      </c>
      <c r="H3277" s="15">
        <v>37.42</v>
      </c>
      <c r="I3277" s="10">
        <f t="shared" si="705"/>
        <v>0</v>
      </c>
      <c r="M3277" s="5">
        <f>SUM(G3277)*I3250</f>
        <v>0</v>
      </c>
    </row>
    <row r="3278" spans="2:13">
      <c r="B3278" s="11" t="s">
        <v>13</v>
      </c>
      <c r="C3278" s="12" t="s">
        <v>17</v>
      </c>
      <c r="D3278" s="28"/>
      <c r="E3278" s="28"/>
      <c r="F3278" s="28"/>
      <c r="G3278" s="34">
        <v>1</v>
      </c>
      <c r="H3278" s="15">
        <v>37.42</v>
      </c>
      <c r="I3278" s="10">
        <f t="shared" si="705"/>
        <v>37.42</v>
      </c>
      <c r="L3278" s="5">
        <f>SUM(G3278)*I3250</f>
        <v>1</v>
      </c>
    </row>
    <row r="3279" spans="2:13">
      <c r="B3279" s="11" t="s">
        <v>12</v>
      </c>
      <c r="C3279" s="12"/>
      <c r="D3279" s="28"/>
      <c r="E3279" s="28"/>
      <c r="F3279" s="28"/>
      <c r="G3279" s="10"/>
      <c r="H3279" s="15">
        <v>37.42</v>
      </c>
      <c r="I3279" s="10">
        <f t="shared" si="705"/>
        <v>0</v>
      </c>
    </row>
    <row r="3280" spans="2:13">
      <c r="B3280" s="11" t="s">
        <v>11</v>
      </c>
      <c r="C3280" s="12"/>
      <c r="D3280" s="28"/>
      <c r="E3280" s="28"/>
      <c r="F3280" s="28"/>
      <c r="G3280" s="10">
        <v>1</v>
      </c>
      <c r="H3280" s="15">
        <f>SUM(I3252:I3279)*0.01</f>
        <v>39.419800000000002</v>
      </c>
      <c r="I3280" s="10">
        <f>SUM(G3280*H3280)</f>
        <v>39.419800000000002</v>
      </c>
    </row>
    <row r="3281" spans="2:13" s="2" customFormat="1">
      <c r="B3281" s="8" t="s">
        <v>10</v>
      </c>
      <c r="D3281" s="27"/>
      <c r="E3281" s="27"/>
      <c r="F3281" s="27"/>
      <c r="G3281" s="6">
        <f>SUM(G3275:G3278)</f>
        <v>9</v>
      </c>
      <c r="H3281" s="14"/>
      <c r="I3281" s="6">
        <f>SUM(I3252:I3280)</f>
        <v>3981.3998000000001</v>
      </c>
      <c r="J3281" s="6">
        <f>SUM(I3281)*I3250</f>
        <v>3981.3998000000001</v>
      </c>
      <c r="K3281" s="6">
        <f>SUM(K3275:K3280)</f>
        <v>0</v>
      </c>
      <c r="L3281" s="6">
        <f t="shared" ref="L3281" si="706">SUM(L3275:L3280)</f>
        <v>9</v>
      </c>
      <c r="M3281" s="6">
        <f t="shared" ref="M3281" si="707">SUM(M3275:M3280)</f>
        <v>0</v>
      </c>
    </row>
  </sheetData>
  <autoFilter ref="A6:M3281" xr:uid="{46F90EB8-5F33-4A96-991D-F1B6E7BCDA11}"/>
  <phoneticPr fontId="0" type="noConversion"/>
  <pageMargins left="0.75" right="0.75" top="1" bottom="1" header="0.5" footer="0.5"/>
  <pageSetup paperSize="9" scale="63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1B2C-B4EC-4D46-8B0A-B0002005330C}">
  <sheetPr>
    <pageSetUpPr fitToPage="1"/>
  </sheetPr>
  <dimension ref="A1:N381"/>
  <sheetViews>
    <sheetView zoomScale="120" zoomScaleNormal="120" workbookViewId="0">
      <selection activeCell="C34" sqref="C34"/>
    </sheetView>
  </sheetViews>
  <sheetFormatPr defaultColWidth="9.109375" defaultRowHeight="13.2"/>
  <cols>
    <col min="1" max="2" width="9" style="132" customWidth="1"/>
    <col min="3" max="3" width="24.5546875" style="132" bestFit="1" customWidth="1"/>
    <col min="4" max="4" width="21.6640625" style="132" bestFit="1" customWidth="1"/>
    <col min="5" max="5" width="9.88671875" style="132" customWidth="1"/>
    <col min="6" max="6" width="10.88671875" style="132" customWidth="1"/>
    <col min="7" max="8" width="15" style="142" customWidth="1"/>
    <col min="9" max="9" width="10.44140625" style="142" customWidth="1"/>
    <col min="10" max="10" width="7" style="132" customWidth="1"/>
    <col min="11" max="11" width="7.5546875" style="132" customWidth="1"/>
    <col min="12" max="12" width="40.6640625" style="132" customWidth="1"/>
    <col min="13" max="13" width="9.109375" style="153" bestFit="1" customWidth="1"/>
    <col min="14" max="14" width="28.88671875" style="132" customWidth="1"/>
    <col min="15" max="16384" width="9.109375" style="132"/>
  </cols>
  <sheetData>
    <row r="1" spans="1:14" ht="27.9" customHeight="1">
      <c r="A1" s="249" t="s">
        <v>214</v>
      </c>
      <c r="B1" s="250"/>
      <c r="C1" s="250"/>
      <c r="D1" s="250"/>
      <c r="E1" s="250"/>
      <c r="F1" s="250"/>
      <c r="G1" s="250"/>
      <c r="H1" s="250"/>
      <c r="I1" s="250"/>
      <c r="J1" s="250"/>
      <c r="K1" s="251"/>
      <c r="L1" s="252"/>
    </row>
    <row r="2" spans="1:14" ht="12.75" customHeight="1">
      <c r="A2" s="133" t="s">
        <v>215</v>
      </c>
      <c r="B2" s="255" t="s">
        <v>216</v>
      </c>
      <c r="C2" s="256"/>
      <c r="D2" s="257"/>
      <c r="E2" s="133" t="s">
        <v>217</v>
      </c>
      <c r="F2" s="258"/>
      <c r="G2" s="259"/>
      <c r="H2" s="259"/>
      <c r="I2" s="259"/>
      <c r="J2" s="259"/>
      <c r="K2" s="260"/>
      <c r="L2" s="253"/>
    </row>
    <row r="3" spans="1:14" ht="12.6" customHeight="1">
      <c r="A3" s="134" t="s">
        <v>218</v>
      </c>
      <c r="B3" s="133" t="s">
        <v>219</v>
      </c>
      <c r="C3" s="261" t="s">
        <v>220</v>
      </c>
      <c r="D3" s="262"/>
      <c r="E3" s="261" t="s">
        <v>221</v>
      </c>
      <c r="F3" s="263"/>
      <c r="G3" s="262"/>
      <c r="H3" s="264" t="s">
        <v>222</v>
      </c>
      <c r="I3" s="265"/>
      <c r="J3" s="265"/>
      <c r="K3" s="266"/>
      <c r="L3" s="253"/>
    </row>
    <row r="4" spans="1:14" ht="12.6" customHeight="1">
      <c r="A4" s="252" t="s">
        <v>223</v>
      </c>
      <c r="B4" s="267" t="s">
        <v>224</v>
      </c>
      <c r="C4" s="270" t="s">
        <v>225</v>
      </c>
      <c r="D4" s="271"/>
      <c r="E4" s="270" t="s">
        <v>226</v>
      </c>
      <c r="F4" s="276"/>
      <c r="G4" s="271"/>
      <c r="H4" s="143"/>
      <c r="I4" s="270" t="s">
        <v>227</v>
      </c>
      <c r="J4" s="276"/>
      <c r="K4" s="271"/>
      <c r="L4" s="254"/>
    </row>
    <row r="5" spans="1:14" ht="12.75" customHeight="1">
      <c r="A5" s="253"/>
      <c r="B5" s="268"/>
      <c r="C5" s="272"/>
      <c r="D5" s="273"/>
      <c r="E5" s="272"/>
      <c r="F5" s="277"/>
      <c r="G5" s="273"/>
      <c r="H5" s="144"/>
      <c r="I5" s="272"/>
      <c r="J5" s="277"/>
      <c r="K5" s="273"/>
      <c r="L5" s="252" t="s">
        <v>228</v>
      </c>
    </row>
    <row r="6" spans="1:14" ht="12.6" customHeight="1">
      <c r="A6" s="253"/>
      <c r="B6" s="268"/>
      <c r="C6" s="272"/>
      <c r="D6" s="273"/>
      <c r="E6" s="272"/>
      <c r="F6" s="277"/>
      <c r="G6" s="273"/>
      <c r="H6" s="145"/>
      <c r="I6" s="272"/>
      <c r="J6" s="277"/>
      <c r="K6" s="273"/>
      <c r="L6" s="253"/>
    </row>
    <row r="7" spans="1:14" ht="12.6" customHeight="1">
      <c r="A7" s="253"/>
      <c r="B7" s="268"/>
      <c r="C7" s="272"/>
      <c r="D7" s="273"/>
      <c r="E7" s="272"/>
      <c r="F7" s="277"/>
      <c r="G7" s="273"/>
      <c r="H7" s="146"/>
      <c r="I7" s="272"/>
      <c r="J7" s="277"/>
      <c r="K7" s="273"/>
      <c r="L7" s="253"/>
    </row>
    <row r="8" spans="1:14" ht="12.6" customHeight="1">
      <c r="A8" s="253"/>
      <c r="B8" s="268"/>
      <c r="C8" s="272"/>
      <c r="D8" s="273"/>
      <c r="E8" s="272"/>
      <c r="F8" s="277"/>
      <c r="G8" s="273"/>
      <c r="H8" s="147"/>
      <c r="I8" s="272"/>
      <c r="J8" s="277"/>
      <c r="K8" s="273"/>
      <c r="L8" s="253"/>
    </row>
    <row r="9" spans="1:14" ht="12.6" customHeight="1">
      <c r="A9" s="253"/>
      <c r="B9" s="268"/>
      <c r="C9" s="272"/>
      <c r="D9" s="273"/>
      <c r="E9" s="272"/>
      <c r="F9" s="277"/>
      <c r="G9" s="273"/>
      <c r="H9" s="148"/>
      <c r="I9" s="272"/>
      <c r="J9" s="277"/>
      <c r="K9" s="273"/>
      <c r="L9" s="253"/>
    </row>
    <row r="10" spans="1:14" ht="12.15" customHeight="1">
      <c r="A10" s="254"/>
      <c r="B10" s="269"/>
      <c r="C10" s="274"/>
      <c r="D10" s="275"/>
      <c r="E10" s="274"/>
      <c r="F10" s="278"/>
      <c r="G10" s="275"/>
      <c r="H10" s="149"/>
      <c r="I10" s="274"/>
      <c r="J10" s="278"/>
      <c r="K10" s="275"/>
      <c r="L10" s="254"/>
    </row>
    <row r="11" spans="1:14" ht="42">
      <c r="A11" s="135" t="s">
        <v>229</v>
      </c>
      <c r="B11" s="136" t="s">
        <v>230</v>
      </c>
      <c r="C11" s="137" t="s">
        <v>231</v>
      </c>
      <c r="D11" s="138" t="s">
        <v>232</v>
      </c>
      <c r="E11" s="139" t="s">
        <v>233</v>
      </c>
      <c r="F11" s="140" t="s">
        <v>234</v>
      </c>
      <c r="G11" s="135" t="s">
        <v>235</v>
      </c>
      <c r="H11" s="135" t="s">
        <v>236</v>
      </c>
      <c r="I11" s="135" t="s">
        <v>237</v>
      </c>
      <c r="J11" s="135" t="s">
        <v>238</v>
      </c>
      <c r="K11" s="140" t="s">
        <v>239</v>
      </c>
      <c r="L11" s="135" t="s">
        <v>240</v>
      </c>
      <c r="M11" s="154" t="s">
        <v>241</v>
      </c>
      <c r="N11" s="132" t="s">
        <v>242</v>
      </c>
    </row>
    <row r="12" spans="1:14" s="159" customFormat="1" ht="20.399999999999999">
      <c r="A12" s="155" t="s">
        <v>249</v>
      </c>
      <c r="B12" s="155" t="s">
        <v>250</v>
      </c>
      <c r="C12" s="156" t="s">
        <v>251</v>
      </c>
      <c r="D12" s="155" t="s">
        <v>252</v>
      </c>
      <c r="E12" s="156"/>
      <c r="F12" s="155" t="s">
        <v>253</v>
      </c>
      <c r="G12" s="155" t="s">
        <v>254</v>
      </c>
      <c r="H12" s="155" t="s">
        <v>254</v>
      </c>
      <c r="I12" s="155" t="s">
        <v>255</v>
      </c>
      <c r="J12" s="155" t="s">
        <v>256</v>
      </c>
      <c r="K12" s="155" t="s">
        <v>257</v>
      </c>
      <c r="L12" s="156"/>
      <c r="M12" s="157">
        <v>564.54999999999995</v>
      </c>
      <c r="N12" s="158" t="s">
        <v>864</v>
      </c>
    </row>
    <row r="13" spans="1:14" s="159" customFormat="1" ht="20.399999999999999">
      <c r="A13" s="155" t="s">
        <v>258</v>
      </c>
      <c r="B13" s="155" t="s">
        <v>250</v>
      </c>
      <c r="C13" s="156" t="s">
        <v>259</v>
      </c>
      <c r="D13" s="155" t="s">
        <v>252</v>
      </c>
      <c r="E13" s="156"/>
      <c r="F13" s="156"/>
      <c r="G13" s="155" t="s">
        <v>254</v>
      </c>
      <c r="H13" s="155" t="s">
        <v>254</v>
      </c>
      <c r="I13" s="155"/>
      <c r="J13" s="155" t="s">
        <v>256</v>
      </c>
      <c r="K13" s="156"/>
      <c r="L13" s="156"/>
      <c r="M13" s="157">
        <v>564.54999999999995</v>
      </c>
      <c r="N13" s="158" t="s">
        <v>864</v>
      </c>
    </row>
    <row r="14" spans="1:14" s="159" customFormat="1" ht="20.399999999999999">
      <c r="A14" s="155" t="s">
        <v>260</v>
      </c>
      <c r="B14" s="155" t="s">
        <v>243</v>
      </c>
      <c r="C14" s="156" t="s">
        <v>261</v>
      </c>
      <c r="D14" s="155" t="s">
        <v>262</v>
      </c>
      <c r="E14" s="156"/>
      <c r="F14" s="156"/>
      <c r="G14" s="155" t="s">
        <v>254</v>
      </c>
      <c r="H14" s="155" t="s">
        <v>254</v>
      </c>
      <c r="I14" s="155" t="s">
        <v>255</v>
      </c>
      <c r="J14" s="156"/>
      <c r="K14" s="156"/>
      <c r="L14" s="156"/>
      <c r="M14" s="157">
        <v>543.53</v>
      </c>
      <c r="N14" s="158" t="s">
        <v>864</v>
      </c>
    </row>
    <row r="15" spans="1:14" s="159" customFormat="1" ht="20.399999999999999">
      <c r="A15" s="155" t="s">
        <v>263</v>
      </c>
      <c r="B15" s="155" t="s">
        <v>243</v>
      </c>
      <c r="C15" s="156" t="s">
        <v>264</v>
      </c>
      <c r="D15" s="155" t="s">
        <v>265</v>
      </c>
      <c r="E15" s="156"/>
      <c r="F15" s="156"/>
      <c r="G15" s="155" t="s">
        <v>254</v>
      </c>
      <c r="H15" s="155" t="s">
        <v>254</v>
      </c>
      <c r="I15" s="155" t="s">
        <v>255</v>
      </c>
      <c r="J15" s="155" t="s">
        <v>256</v>
      </c>
      <c r="K15" s="156"/>
      <c r="L15" s="156"/>
      <c r="M15" s="157">
        <v>571.55999999999995</v>
      </c>
      <c r="N15" s="158" t="s">
        <v>864</v>
      </c>
    </row>
    <row r="16" spans="1:14" s="159" customFormat="1" ht="11.4" customHeight="1">
      <c r="A16" s="160" t="s">
        <v>266</v>
      </c>
      <c r="B16" s="160" t="s">
        <v>267</v>
      </c>
      <c r="C16" s="161" t="s">
        <v>268</v>
      </c>
      <c r="D16" s="160" t="s">
        <v>269</v>
      </c>
      <c r="E16" s="161"/>
      <c r="F16" s="161"/>
      <c r="G16" s="160" t="s">
        <v>270</v>
      </c>
      <c r="H16" s="160" t="s">
        <v>270</v>
      </c>
      <c r="I16" s="160"/>
      <c r="J16" s="161"/>
      <c r="K16" s="161"/>
      <c r="L16" s="161"/>
      <c r="M16" s="157">
        <v>196.15</v>
      </c>
      <c r="N16" s="158" t="s">
        <v>870</v>
      </c>
    </row>
    <row r="17" spans="1:14" s="159" customFormat="1" ht="11.4" customHeight="1">
      <c r="A17" s="160" t="s">
        <v>271</v>
      </c>
      <c r="B17" s="160" t="s">
        <v>267</v>
      </c>
      <c r="C17" s="161" t="s">
        <v>272</v>
      </c>
      <c r="D17" s="160" t="s">
        <v>269</v>
      </c>
      <c r="E17" s="161"/>
      <c r="F17" s="161"/>
      <c r="G17" s="160" t="s">
        <v>270</v>
      </c>
      <c r="H17" s="160" t="s">
        <v>270</v>
      </c>
      <c r="I17" s="160"/>
      <c r="J17" s="161"/>
      <c r="K17" s="161"/>
      <c r="L17" s="161"/>
      <c r="M17" s="157">
        <v>196.15</v>
      </c>
      <c r="N17" s="158" t="s">
        <v>870</v>
      </c>
    </row>
    <row r="18" spans="1:14" s="159" customFormat="1" ht="11.4" customHeight="1">
      <c r="A18" s="160" t="s">
        <v>273</v>
      </c>
      <c r="B18" s="160" t="s">
        <v>267</v>
      </c>
      <c r="C18" s="161" t="s">
        <v>274</v>
      </c>
      <c r="D18" s="160" t="s">
        <v>269</v>
      </c>
      <c r="E18" s="161"/>
      <c r="F18" s="161"/>
      <c r="G18" s="160" t="s">
        <v>270</v>
      </c>
      <c r="H18" s="160" t="s">
        <v>270</v>
      </c>
      <c r="I18" s="160"/>
      <c r="J18" s="161"/>
      <c r="K18" s="161"/>
      <c r="L18" s="161"/>
      <c r="M18" s="157">
        <v>196.15</v>
      </c>
      <c r="N18" s="158" t="s">
        <v>870</v>
      </c>
    </row>
    <row r="19" spans="1:14" s="159" customFormat="1" ht="11.4" customHeight="1">
      <c r="A19" s="160" t="s">
        <v>275</v>
      </c>
      <c r="B19" s="160" t="s">
        <v>276</v>
      </c>
      <c r="C19" s="161" t="s">
        <v>277</v>
      </c>
      <c r="D19" s="160" t="s">
        <v>278</v>
      </c>
      <c r="E19" s="161"/>
      <c r="F19" s="160" t="s">
        <v>253</v>
      </c>
      <c r="G19" s="160" t="s">
        <v>270</v>
      </c>
      <c r="H19" s="160" t="s">
        <v>270</v>
      </c>
      <c r="I19" s="160" t="s">
        <v>255</v>
      </c>
      <c r="J19" s="160" t="s">
        <v>256</v>
      </c>
      <c r="K19" s="161"/>
      <c r="L19" s="161"/>
      <c r="M19" s="157">
        <v>279.19</v>
      </c>
      <c r="N19" s="158" t="s">
        <v>870</v>
      </c>
    </row>
    <row r="20" spans="1:14" s="159" customFormat="1" ht="11.4" customHeight="1">
      <c r="A20" s="160" t="s">
        <v>279</v>
      </c>
      <c r="B20" s="160" t="s">
        <v>276</v>
      </c>
      <c r="C20" s="161" t="s">
        <v>280</v>
      </c>
      <c r="D20" s="160" t="s">
        <v>281</v>
      </c>
      <c r="E20" s="161"/>
      <c r="F20" s="160" t="s">
        <v>253</v>
      </c>
      <c r="G20" s="160" t="s">
        <v>270</v>
      </c>
      <c r="H20" s="160" t="s">
        <v>270</v>
      </c>
      <c r="I20" s="160" t="s">
        <v>255</v>
      </c>
      <c r="J20" s="161"/>
      <c r="K20" s="161"/>
      <c r="L20" s="161"/>
      <c r="M20" s="157">
        <v>217.36</v>
      </c>
      <c r="N20" s="158" t="s">
        <v>870</v>
      </c>
    </row>
    <row r="21" spans="1:14" s="159" customFormat="1" ht="11.4" customHeight="1">
      <c r="A21" s="160" t="s">
        <v>282</v>
      </c>
      <c r="B21" s="160" t="s">
        <v>276</v>
      </c>
      <c r="C21" s="161" t="s">
        <v>283</v>
      </c>
      <c r="D21" s="160" t="s">
        <v>284</v>
      </c>
      <c r="E21" s="161"/>
      <c r="F21" s="160" t="s">
        <v>253</v>
      </c>
      <c r="G21" s="160" t="s">
        <v>270</v>
      </c>
      <c r="H21" s="160" t="s">
        <v>270</v>
      </c>
      <c r="I21" s="160" t="s">
        <v>255</v>
      </c>
      <c r="J21" s="161"/>
      <c r="K21" s="160" t="s">
        <v>257</v>
      </c>
      <c r="L21" s="161"/>
      <c r="M21" s="157">
        <v>217.36</v>
      </c>
      <c r="N21" s="158" t="s">
        <v>870</v>
      </c>
    </row>
    <row r="22" spans="1:14" s="159" customFormat="1" ht="11.4" customHeight="1">
      <c r="A22" s="160" t="s">
        <v>285</v>
      </c>
      <c r="B22" s="160" t="s">
        <v>267</v>
      </c>
      <c r="C22" s="161" t="s">
        <v>286</v>
      </c>
      <c r="D22" s="160" t="s">
        <v>287</v>
      </c>
      <c r="E22" s="161"/>
      <c r="F22" s="161"/>
      <c r="G22" s="160" t="s">
        <v>270</v>
      </c>
      <c r="H22" s="160" t="s">
        <v>270</v>
      </c>
      <c r="I22" s="160"/>
      <c r="J22" s="160" t="s">
        <v>256</v>
      </c>
      <c r="K22" s="161"/>
      <c r="L22" s="161"/>
      <c r="M22" s="157">
        <v>265.86</v>
      </c>
      <c r="N22" s="158" t="s">
        <v>870</v>
      </c>
    </row>
    <row r="23" spans="1:14" s="159" customFormat="1" ht="11.4" customHeight="1">
      <c r="A23" s="160" t="s">
        <v>288</v>
      </c>
      <c r="B23" s="160" t="s">
        <v>289</v>
      </c>
      <c r="C23" s="161" t="s">
        <v>290</v>
      </c>
      <c r="D23" s="160" t="s">
        <v>284</v>
      </c>
      <c r="E23" s="161"/>
      <c r="F23" s="160" t="s">
        <v>253</v>
      </c>
      <c r="G23" s="160" t="s">
        <v>270</v>
      </c>
      <c r="H23" s="160" t="s">
        <v>270</v>
      </c>
      <c r="I23" s="160"/>
      <c r="J23" s="160" t="s">
        <v>256</v>
      </c>
      <c r="K23" s="161"/>
      <c r="L23" s="161"/>
      <c r="M23" s="157">
        <v>290.24</v>
      </c>
      <c r="N23" s="158" t="s">
        <v>870</v>
      </c>
    </row>
    <row r="24" spans="1:14" s="159" customFormat="1" ht="11.4" customHeight="1">
      <c r="A24" s="160" t="s">
        <v>291</v>
      </c>
      <c r="B24" s="160" t="s">
        <v>267</v>
      </c>
      <c r="C24" s="161" t="s">
        <v>292</v>
      </c>
      <c r="D24" s="160" t="s">
        <v>287</v>
      </c>
      <c r="E24" s="161"/>
      <c r="F24" s="161"/>
      <c r="G24" s="160" t="s">
        <v>270</v>
      </c>
      <c r="H24" s="160" t="s">
        <v>270</v>
      </c>
      <c r="I24" s="160"/>
      <c r="J24" s="160" t="s">
        <v>256</v>
      </c>
      <c r="K24" s="161"/>
      <c r="L24" s="161"/>
      <c r="M24" s="157">
        <v>265.86</v>
      </c>
      <c r="N24" s="158" t="s">
        <v>870</v>
      </c>
    </row>
    <row r="25" spans="1:14" s="159" customFormat="1" ht="11.4" customHeight="1">
      <c r="A25" s="160" t="s">
        <v>293</v>
      </c>
      <c r="B25" s="160" t="s">
        <v>276</v>
      </c>
      <c r="C25" s="161" t="s">
        <v>294</v>
      </c>
      <c r="D25" s="160" t="s">
        <v>284</v>
      </c>
      <c r="E25" s="161"/>
      <c r="F25" s="160" t="s">
        <v>253</v>
      </c>
      <c r="G25" s="160" t="s">
        <v>270</v>
      </c>
      <c r="H25" s="160" t="s">
        <v>270</v>
      </c>
      <c r="I25" s="160" t="s">
        <v>255</v>
      </c>
      <c r="J25" s="160" t="s">
        <v>256</v>
      </c>
      <c r="K25" s="161"/>
      <c r="L25" s="161"/>
      <c r="M25" s="157">
        <v>290.24</v>
      </c>
      <c r="N25" s="158" t="s">
        <v>870</v>
      </c>
    </row>
    <row r="26" spans="1:14" s="159" customFormat="1" ht="11.4" customHeight="1">
      <c r="A26" s="160" t="s">
        <v>295</v>
      </c>
      <c r="B26" s="160" t="s">
        <v>289</v>
      </c>
      <c r="C26" s="161" t="s">
        <v>286</v>
      </c>
      <c r="D26" s="160" t="s">
        <v>287</v>
      </c>
      <c r="E26" s="161"/>
      <c r="F26" s="161"/>
      <c r="G26" s="160" t="s">
        <v>270</v>
      </c>
      <c r="H26" s="160" t="s">
        <v>270</v>
      </c>
      <c r="I26" s="160"/>
      <c r="J26" s="160" t="s">
        <v>256</v>
      </c>
      <c r="K26" s="161"/>
      <c r="L26" s="161"/>
      <c r="M26" s="157">
        <v>264.66000000000003</v>
      </c>
      <c r="N26" s="158" t="s">
        <v>870</v>
      </c>
    </row>
    <row r="27" spans="1:14" s="159" customFormat="1" ht="11.4" customHeight="1">
      <c r="A27" s="160" t="s">
        <v>296</v>
      </c>
      <c r="B27" s="160" t="s">
        <v>289</v>
      </c>
      <c r="C27" s="161" t="s">
        <v>297</v>
      </c>
      <c r="D27" s="160" t="s">
        <v>284</v>
      </c>
      <c r="E27" s="161"/>
      <c r="F27" s="160" t="s">
        <v>253</v>
      </c>
      <c r="G27" s="160" t="s">
        <v>270</v>
      </c>
      <c r="H27" s="160" t="s">
        <v>270</v>
      </c>
      <c r="I27" s="160"/>
      <c r="J27" s="160" t="s">
        <v>256</v>
      </c>
      <c r="K27" s="161"/>
      <c r="L27" s="161"/>
      <c r="M27" s="157">
        <v>290.24</v>
      </c>
      <c r="N27" s="158" t="s">
        <v>870</v>
      </c>
    </row>
    <row r="28" spans="1:14" s="159" customFormat="1" ht="11.4" customHeight="1">
      <c r="A28" s="160" t="s">
        <v>298</v>
      </c>
      <c r="B28" s="160" t="s">
        <v>289</v>
      </c>
      <c r="C28" s="161" t="s">
        <v>299</v>
      </c>
      <c r="D28" s="160" t="s">
        <v>284</v>
      </c>
      <c r="E28" s="161"/>
      <c r="F28" s="160" t="s">
        <v>253</v>
      </c>
      <c r="G28" s="160" t="s">
        <v>270</v>
      </c>
      <c r="H28" s="160" t="s">
        <v>270</v>
      </c>
      <c r="I28" s="160"/>
      <c r="J28" s="160" t="s">
        <v>256</v>
      </c>
      <c r="K28" s="161"/>
      <c r="L28" s="161"/>
      <c r="M28" s="157">
        <v>290.24</v>
      </c>
      <c r="N28" s="158" t="s">
        <v>870</v>
      </c>
    </row>
    <row r="29" spans="1:14" s="159" customFormat="1" ht="11.4" customHeight="1">
      <c r="A29" s="160" t="s">
        <v>300</v>
      </c>
      <c r="B29" s="160" t="s">
        <v>267</v>
      </c>
      <c r="C29" s="161" t="s">
        <v>301</v>
      </c>
      <c r="D29" s="160" t="s">
        <v>302</v>
      </c>
      <c r="E29" s="161"/>
      <c r="F29" s="161"/>
      <c r="G29" s="160" t="s">
        <v>270</v>
      </c>
      <c r="H29" s="160" t="s">
        <v>270</v>
      </c>
      <c r="I29" s="160"/>
      <c r="J29" s="161"/>
      <c r="K29" s="161"/>
      <c r="L29" s="161"/>
      <c r="M29" s="157">
        <v>196.44</v>
      </c>
      <c r="N29" s="158" t="s">
        <v>870</v>
      </c>
    </row>
    <row r="30" spans="1:14" s="159" customFormat="1" ht="11.4" customHeight="1">
      <c r="A30" s="160" t="s">
        <v>303</v>
      </c>
      <c r="B30" s="160" t="s">
        <v>276</v>
      </c>
      <c r="C30" s="161" t="s">
        <v>304</v>
      </c>
      <c r="D30" s="160" t="s">
        <v>284</v>
      </c>
      <c r="E30" s="161"/>
      <c r="F30" s="160" t="s">
        <v>253</v>
      </c>
      <c r="G30" s="160" t="s">
        <v>270</v>
      </c>
      <c r="H30" s="160" t="s">
        <v>270</v>
      </c>
      <c r="I30" s="160" t="s">
        <v>255</v>
      </c>
      <c r="J30" s="161"/>
      <c r="K30" s="161"/>
      <c r="L30" s="161"/>
      <c r="M30" s="157">
        <v>217.36</v>
      </c>
      <c r="N30" s="158" t="s">
        <v>870</v>
      </c>
    </row>
    <row r="31" spans="1:14" s="159" customFormat="1" ht="11.4" customHeight="1">
      <c r="A31" s="162" t="s">
        <v>305</v>
      </c>
      <c r="B31" s="162" t="s">
        <v>306</v>
      </c>
      <c r="C31" s="163"/>
      <c r="D31" s="163"/>
      <c r="E31" s="163"/>
      <c r="F31" s="163"/>
      <c r="G31" s="162"/>
      <c r="H31" s="162"/>
      <c r="I31" s="162"/>
      <c r="J31" s="163"/>
      <c r="K31" s="163"/>
      <c r="L31" s="163"/>
      <c r="M31" s="157"/>
    </row>
    <row r="32" spans="1:14" s="159" customFormat="1" ht="11.4" customHeight="1">
      <c r="A32" s="160" t="s">
        <v>307</v>
      </c>
      <c r="B32" s="160" t="s">
        <v>289</v>
      </c>
      <c r="C32" s="161" t="s">
        <v>308</v>
      </c>
      <c r="D32" s="160" t="s">
        <v>284</v>
      </c>
      <c r="E32" s="161"/>
      <c r="F32" s="160" t="s">
        <v>253</v>
      </c>
      <c r="G32" s="160" t="s">
        <v>270</v>
      </c>
      <c r="H32" s="160" t="s">
        <v>270</v>
      </c>
      <c r="I32" s="160"/>
      <c r="J32" s="160" t="s">
        <v>256</v>
      </c>
      <c r="K32" s="161"/>
      <c r="L32" s="161"/>
      <c r="M32" s="157">
        <v>290.24</v>
      </c>
      <c r="N32" s="158" t="s">
        <v>870</v>
      </c>
    </row>
    <row r="33" spans="1:14" s="159" customFormat="1" ht="11.4" customHeight="1">
      <c r="A33" s="160" t="s">
        <v>309</v>
      </c>
      <c r="B33" s="160" t="s">
        <v>289</v>
      </c>
      <c r="C33" s="161" t="s">
        <v>310</v>
      </c>
      <c r="D33" s="160" t="s">
        <v>284</v>
      </c>
      <c r="E33" s="161"/>
      <c r="F33" s="160" t="s">
        <v>253</v>
      </c>
      <c r="G33" s="160" t="s">
        <v>270</v>
      </c>
      <c r="H33" s="160" t="s">
        <v>270</v>
      </c>
      <c r="I33" s="160"/>
      <c r="J33" s="160" t="s">
        <v>256</v>
      </c>
      <c r="K33" s="161"/>
      <c r="L33" s="161"/>
      <c r="M33" s="157">
        <v>290.24</v>
      </c>
      <c r="N33" s="158" t="s">
        <v>870</v>
      </c>
    </row>
    <row r="34" spans="1:14" s="159" customFormat="1" ht="11.4" customHeight="1">
      <c r="A34" s="160" t="s">
        <v>311</v>
      </c>
      <c r="B34" s="160" t="s">
        <v>267</v>
      </c>
      <c r="C34" s="161" t="s">
        <v>312</v>
      </c>
      <c r="D34" s="160" t="s">
        <v>287</v>
      </c>
      <c r="E34" s="161"/>
      <c r="F34" s="161"/>
      <c r="G34" s="160" t="s">
        <v>270</v>
      </c>
      <c r="H34" s="160" t="s">
        <v>270</v>
      </c>
      <c r="I34" s="160"/>
      <c r="J34" s="160" t="s">
        <v>256</v>
      </c>
      <c r="K34" s="161"/>
      <c r="L34" s="161"/>
      <c r="M34" s="157">
        <v>265.86</v>
      </c>
      <c r="N34" s="158" t="s">
        <v>870</v>
      </c>
    </row>
    <row r="35" spans="1:14" s="159" customFormat="1" ht="11.4" customHeight="1">
      <c r="A35" s="160" t="s">
        <v>313</v>
      </c>
      <c r="B35" s="160" t="s">
        <v>289</v>
      </c>
      <c r="C35" s="161" t="s">
        <v>314</v>
      </c>
      <c r="D35" s="160" t="s">
        <v>284</v>
      </c>
      <c r="E35" s="161"/>
      <c r="F35" s="160" t="s">
        <v>253</v>
      </c>
      <c r="G35" s="160" t="s">
        <v>270</v>
      </c>
      <c r="H35" s="160" t="s">
        <v>270</v>
      </c>
      <c r="I35" s="160"/>
      <c r="J35" s="160" t="s">
        <v>256</v>
      </c>
      <c r="K35" s="161"/>
      <c r="L35" s="161"/>
      <c r="M35" s="157">
        <v>290.24</v>
      </c>
      <c r="N35" s="158" t="s">
        <v>870</v>
      </c>
    </row>
    <row r="36" spans="1:14" s="159" customFormat="1" ht="11.4" customHeight="1">
      <c r="A36" s="160" t="s">
        <v>315</v>
      </c>
      <c r="B36" s="160" t="s">
        <v>289</v>
      </c>
      <c r="C36" s="161" t="s">
        <v>316</v>
      </c>
      <c r="D36" s="160" t="s">
        <v>284</v>
      </c>
      <c r="E36" s="161"/>
      <c r="F36" s="160" t="s">
        <v>253</v>
      </c>
      <c r="G36" s="160" t="s">
        <v>270</v>
      </c>
      <c r="H36" s="160" t="s">
        <v>270</v>
      </c>
      <c r="I36" s="160"/>
      <c r="J36" s="160" t="s">
        <v>256</v>
      </c>
      <c r="K36" s="161"/>
      <c r="L36" s="161"/>
      <c r="M36" s="157">
        <v>290.24</v>
      </c>
      <c r="N36" s="158" t="s">
        <v>870</v>
      </c>
    </row>
    <row r="37" spans="1:14" s="159" customFormat="1" ht="11.4" customHeight="1">
      <c r="A37" s="160" t="s">
        <v>317</v>
      </c>
      <c r="B37" s="160" t="s">
        <v>267</v>
      </c>
      <c r="C37" s="161" t="s">
        <v>318</v>
      </c>
      <c r="D37" s="160" t="s">
        <v>287</v>
      </c>
      <c r="E37" s="161"/>
      <c r="F37" s="161"/>
      <c r="G37" s="160" t="s">
        <v>270</v>
      </c>
      <c r="H37" s="160" t="s">
        <v>270</v>
      </c>
      <c r="I37" s="160"/>
      <c r="J37" s="160" t="s">
        <v>256</v>
      </c>
      <c r="K37" s="161"/>
      <c r="L37" s="161"/>
      <c r="M37" s="157">
        <v>265.86</v>
      </c>
      <c r="N37" s="158" t="s">
        <v>870</v>
      </c>
    </row>
    <row r="38" spans="1:14" s="159" customFormat="1" ht="11.4" customHeight="1">
      <c r="A38" s="160" t="s">
        <v>319</v>
      </c>
      <c r="B38" s="160" t="s">
        <v>289</v>
      </c>
      <c r="C38" s="161" t="s">
        <v>320</v>
      </c>
      <c r="D38" s="160" t="s">
        <v>284</v>
      </c>
      <c r="E38" s="161"/>
      <c r="F38" s="160" t="s">
        <v>253</v>
      </c>
      <c r="G38" s="160" t="s">
        <v>270</v>
      </c>
      <c r="H38" s="160" t="s">
        <v>270</v>
      </c>
      <c r="I38" s="160"/>
      <c r="J38" s="160" t="s">
        <v>256</v>
      </c>
      <c r="K38" s="161"/>
      <c r="L38" s="161"/>
      <c r="M38" s="157">
        <v>290.24</v>
      </c>
      <c r="N38" s="158" t="s">
        <v>870</v>
      </c>
    </row>
    <row r="39" spans="1:14" s="159" customFormat="1" ht="11.4" customHeight="1">
      <c r="A39" s="160" t="s">
        <v>321</v>
      </c>
      <c r="B39" s="160" t="s">
        <v>267</v>
      </c>
      <c r="C39" s="161" t="s">
        <v>322</v>
      </c>
      <c r="D39" s="160" t="s">
        <v>252</v>
      </c>
      <c r="E39" s="161"/>
      <c r="F39" s="161"/>
      <c r="G39" s="160" t="s">
        <v>270</v>
      </c>
      <c r="H39" s="160" t="s">
        <v>270</v>
      </c>
      <c r="I39" s="160" t="s">
        <v>255</v>
      </c>
      <c r="J39" s="160" t="s">
        <v>256</v>
      </c>
      <c r="K39" s="161"/>
      <c r="L39" s="161"/>
      <c r="M39" s="157">
        <v>263.45999999999998</v>
      </c>
      <c r="N39" s="158" t="s">
        <v>870</v>
      </c>
    </row>
    <row r="40" spans="1:14" s="159" customFormat="1" ht="20.399999999999999">
      <c r="A40" s="155" t="s">
        <v>323</v>
      </c>
      <c r="B40" s="155" t="s">
        <v>250</v>
      </c>
      <c r="C40" s="156" t="s">
        <v>324</v>
      </c>
      <c r="D40" s="155" t="s">
        <v>252</v>
      </c>
      <c r="E40" s="156"/>
      <c r="F40" s="156"/>
      <c r="G40" s="155" t="s">
        <v>254</v>
      </c>
      <c r="H40" s="155" t="s">
        <v>254</v>
      </c>
      <c r="I40" s="155" t="s">
        <v>255</v>
      </c>
      <c r="J40" s="155" t="s">
        <v>256</v>
      </c>
      <c r="K40" s="156"/>
      <c r="L40" s="156"/>
      <c r="M40" s="157">
        <v>564.54999999999995</v>
      </c>
      <c r="N40" s="158" t="s">
        <v>864</v>
      </c>
    </row>
    <row r="41" spans="1:14" s="159" customFormat="1" ht="20.399999999999999">
      <c r="A41" s="155" t="s">
        <v>325</v>
      </c>
      <c r="B41" s="155" t="s">
        <v>326</v>
      </c>
      <c r="C41" s="156" t="s">
        <v>327</v>
      </c>
      <c r="D41" s="155" t="s">
        <v>284</v>
      </c>
      <c r="E41" s="156"/>
      <c r="F41" s="155" t="s">
        <v>253</v>
      </c>
      <c r="G41" s="155" t="s">
        <v>254</v>
      </c>
      <c r="H41" s="155" t="s">
        <v>254</v>
      </c>
      <c r="I41" s="155" t="s">
        <v>255</v>
      </c>
      <c r="J41" s="155" t="s">
        <v>256</v>
      </c>
      <c r="K41" s="155" t="s">
        <v>257</v>
      </c>
      <c r="L41" s="156"/>
      <c r="M41" s="157">
        <v>623.53</v>
      </c>
      <c r="N41" s="158" t="s">
        <v>864</v>
      </c>
    </row>
    <row r="42" spans="1:14" s="159" customFormat="1" ht="20.399999999999999">
      <c r="A42" s="155" t="s">
        <v>328</v>
      </c>
      <c r="B42" s="155" t="s">
        <v>329</v>
      </c>
      <c r="C42" s="156" t="s">
        <v>330</v>
      </c>
      <c r="D42" s="155" t="s">
        <v>287</v>
      </c>
      <c r="E42" s="156"/>
      <c r="F42" s="156"/>
      <c r="G42" s="155" t="s">
        <v>254</v>
      </c>
      <c r="H42" s="155" t="s">
        <v>254</v>
      </c>
      <c r="I42" s="155"/>
      <c r="J42" s="155" t="s">
        <v>256</v>
      </c>
      <c r="K42" s="156"/>
      <c r="L42" s="156"/>
      <c r="M42" s="157">
        <v>567.47</v>
      </c>
      <c r="N42" s="158" t="s">
        <v>864</v>
      </c>
    </row>
    <row r="43" spans="1:14" s="159" customFormat="1" ht="20.399999999999999">
      <c r="A43" s="155" t="s">
        <v>331</v>
      </c>
      <c r="B43" s="155" t="s">
        <v>243</v>
      </c>
      <c r="C43" s="156" t="s">
        <v>332</v>
      </c>
      <c r="D43" s="155" t="s">
        <v>252</v>
      </c>
      <c r="E43" s="156"/>
      <c r="F43" s="156"/>
      <c r="G43" s="155" t="s">
        <v>254</v>
      </c>
      <c r="H43" s="155" t="s">
        <v>254</v>
      </c>
      <c r="I43" s="155"/>
      <c r="J43" s="156"/>
      <c r="K43" s="156"/>
      <c r="L43" s="156"/>
      <c r="M43" s="157">
        <v>530.5</v>
      </c>
      <c r="N43" s="158" t="s">
        <v>864</v>
      </c>
    </row>
    <row r="44" spans="1:14" s="159" customFormat="1" ht="20.399999999999999">
      <c r="A44" s="155" t="s">
        <v>333</v>
      </c>
      <c r="B44" s="155" t="s">
        <v>243</v>
      </c>
      <c r="C44" s="156" t="s">
        <v>334</v>
      </c>
      <c r="D44" s="155" t="s">
        <v>302</v>
      </c>
      <c r="E44" s="156"/>
      <c r="F44" s="156"/>
      <c r="G44" s="155" t="s">
        <v>254</v>
      </c>
      <c r="H44" s="155" t="s">
        <v>254</v>
      </c>
      <c r="I44" s="155" t="s">
        <v>255</v>
      </c>
      <c r="J44" s="155" t="s">
        <v>256</v>
      </c>
      <c r="K44" s="156"/>
      <c r="L44" s="156"/>
      <c r="M44" s="157">
        <v>558.71</v>
      </c>
      <c r="N44" s="158" t="s">
        <v>864</v>
      </c>
    </row>
    <row r="45" spans="1:14" s="159" customFormat="1" ht="20.399999999999999">
      <c r="A45" s="155" t="s">
        <v>335</v>
      </c>
      <c r="B45" s="155" t="s">
        <v>243</v>
      </c>
      <c r="C45" s="156" t="s">
        <v>336</v>
      </c>
      <c r="D45" s="155" t="s">
        <v>252</v>
      </c>
      <c r="E45" s="156"/>
      <c r="F45" s="156"/>
      <c r="G45" s="155" t="s">
        <v>254</v>
      </c>
      <c r="H45" s="155" t="s">
        <v>254</v>
      </c>
      <c r="I45" s="155"/>
      <c r="J45" s="155" t="s">
        <v>256</v>
      </c>
      <c r="K45" s="156"/>
      <c r="L45" s="156"/>
      <c r="M45" s="157">
        <v>564.54999999999995</v>
      </c>
      <c r="N45" s="158" t="s">
        <v>864</v>
      </c>
    </row>
    <row r="46" spans="1:14" s="159" customFormat="1" ht="20.399999999999999">
      <c r="A46" s="155" t="s">
        <v>337</v>
      </c>
      <c r="B46" s="155" t="s">
        <v>243</v>
      </c>
      <c r="C46" s="156" t="s">
        <v>338</v>
      </c>
      <c r="D46" s="155" t="s">
        <v>302</v>
      </c>
      <c r="E46" s="156"/>
      <c r="F46" s="156"/>
      <c r="G46" s="155" t="s">
        <v>254</v>
      </c>
      <c r="H46" s="155" t="s">
        <v>254</v>
      </c>
      <c r="I46" s="155" t="s">
        <v>255</v>
      </c>
      <c r="J46" s="155" t="s">
        <v>256</v>
      </c>
      <c r="K46" s="156"/>
      <c r="L46" s="156"/>
      <c r="M46" s="157">
        <v>558.71</v>
      </c>
      <c r="N46" s="158" t="s">
        <v>864</v>
      </c>
    </row>
    <row r="47" spans="1:14" s="159" customFormat="1" ht="20.399999999999999">
      <c r="A47" s="155" t="s">
        <v>339</v>
      </c>
      <c r="B47" s="155" t="s">
        <v>243</v>
      </c>
      <c r="C47" s="156" t="s">
        <v>340</v>
      </c>
      <c r="D47" s="155" t="s">
        <v>302</v>
      </c>
      <c r="E47" s="156"/>
      <c r="F47" s="156"/>
      <c r="G47" s="155" t="s">
        <v>254</v>
      </c>
      <c r="H47" s="155" t="s">
        <v>254</v>
      </c>
      <c r="I47" s="155"/>
      <c r="J47" s="156"/>
      <c r="K47" s="156"/>
      <c r="L47" s="156"/>
      <c r="M47" s="157">
        <v>524.66</v>
      </c>
      <c r="N47" s="158" t="s">
        <v>864</v>
      </c>
    </row>
    <row r="48" spans="1:14" s="159" customFormat="1" ht="20.399999999999999">
      <c r="A48" s="155" t="s">
        <v>341</v>
      </c>
      <c r="B48" s="155" t="s">
        <v>250</v>
      </c>
      <c r="C48" s="156" t="s">
        <v>342</v>
      </c>
      <c r="D48" s="155" t="s">
        <v>343</v>
      </c>
      <c r="E48" s="156"/>
      <c r="F48" s="156"/>
      <c r="G48" s="155" t="s">
        <v>254</v>
      </c>
      <c r="H48" s="155" t="s">
        <v>254</v>
      </c>
      <c r="I48" s="155"/>
      <c r="J48" s="156"/>
      <c r="K48" s="156"/>
      <c r="L48" s="156"/>
      <c r="M48" s="157">
        <v>519.41</v>
      </c>
      <c r="N48" s="158" t="s">
        <v>864</v>
      </c>
    </row>
    <row r="49" spans="1:14" s="159" customFormat="1" ht="20.399999999999999">
      <c r="A49" s="155" t="s">
        <v>344</v>
      </c>
      <c r="B49" s="155" t="s">
        <v>250</v>
      </c>
      <c r="C49" s="156" t="s">
        <v>342</v>
      </c>
      <c r="D49" s="155" t="s">
        <v>343</v>
      </c>
      <c r="E49" s="156"/>
      <c r="F49" s="156"/>
      <c r="G49" s="155" t="s">
        <v>254</v>
      </c>
      <c r="H49" s="155" t="s">
        <v>254</v>
      </c>
      <c r="I49" s="155"/>
      <c r="J49" s="156"/>
      <c r="K49" s="156"/>
      <c r="L49" s="156"/>
      <c r="M49" s="157">
        <v>519.41</v>
      </c>
      <c r="N49" s="158" t="s">
        <v>864</v>
      </c>
    </row>
    <row r="50" spans="1:14" s="159" customFormat="1" ht="10.199999999999999">
      <c r="A50" s="164" t="s">
        <v>345</v>
      </c>
      <c r="B50" s="164" t="s">
        <v>346</v>
      </c>
      <c r="C50" s="165" t="s">
        <v>347</v>
      </c>
      <c r="D50" s="164" t="s">
        <v>348</v>
      </c>
      <c r="E50" s="165"/>
      <c r="F50" s="165"/>
      <c r="G50" s="164" t="s">
        <v>254</v>
      </c>
      <c r="H50" s="164" t="s">
        <v>254</v>
      </c>
      <c r="I50" s="164"/>
      <c r="J50" s="165"/>
      <c r="K50" s="165"/>
      <c r="L50" s="165"/>
      <c r="M50" s="157">
        <v>0</v>
      </c>
      <c r="N50" s="159" t="s">
        <v>874</v>
      </c>
    </row>
    <row r="51" spans="1:14" s="159" customFormat="1" ht="10.199999999999999">
      <c r="A51" s="164" t="s">
        <v>349</v>
      </c>
      <c r="B51" s="164" t="s">
        <v>346</v>
      </c>
      <c r="C51" s="165" t="s">
        <v>347</v>
      </c>
      <c r="D51" s="164" t="s">
        <v>348</v>
      </c>
      <c r="E51" s="165"/>
      <c r="F51" s="165"/>
      <c r="G51" s="164" t="s">
        <v>254</v>
      </c>
      <c r="H51" s="164" t="s">
        <v>254</v>
      </c>
      <c r="I51" s="164"/>
      <c r="J51" s="165"/>
      <c r="K51" s="165"/>
      <c r="L51" s="165"/>
      <c r="M51" s="157">
        <v>0</v>
      </c>
      <c r="N51" s="159" t="s">
        <v>874</v>
      </c>
    </row>
    <row r="52" spans="1:14" s="159" customFormat="1" ht="10.199999999999999">
      <c r="A52" s="164" t="s">
        <v>350</v>
      </c>
      <c r="B52" s="164" t="s">
        <v>346</v>
      </c>
      <c r="C52" s="165" t="s">
        <v>347</v>
      </c>
      <c r="D52" s="164" t="s">
        <v>348</v>
      </c>
      <c r="E52" s="165"/>
      <c r="F52" s="165"/>
      <c r="G52" s="164" t="s">
        <v>254</v>
      </c>
      <c r="H52" s="164" t="s">
        <v>254</v>
      </c>
      <c r="I52" s="164"/>
      <c r="J52" s="165"/>
      <c r="K52" s="165"/>
      <c r="L52" s="165"/>
      <c r="M52" s="157">
        <v>0</v>
      </c>
      <c r="N52" s="159" t="s">
        <v>874</v>
      </c>
    </row>
    <row r="53" spans="1:14" s="159" customFormat="1" ht="10.199999999999999">
      <c r="A53" s="164" t="s">
        <v>351</v>
      </c>
      <c r="B53" s="164" t="s">
        <v>346</v>
      </c>
      <c r="C53" s="165" t="s">
        <v>347</v>
      </c>
      <c r="D53" s="164" t="s">
        <v>348</v>
      </c>
      <c r="E53" s="165"/>
      <c r="F53" s="165"/>
      <c r="G53" s="164" t="s">
        <v>254</v>
      </c>
      <c r="H53" s="164" t="s">
        <v>254</v>
      </c>
      <c r="I53" s="164"/>
      <c r="J53" s="165"/>
      <c r="K53" s="165"/>
      <c r="L53" s="165"/>
      <c r="M53" s="157">
        <v>0</v>
      </c>
      <c r="N53" s="159" t="s">
        <v>874</v>
      </c>
    </row>
    <row r="54" spans="1:14" s="159" customFormat="1" ht="10.199999999999999">
      <c r="A54" s="164" t="s">
        <v>352</v>
      </c>
      <c r="B54" s="164" t="s">
        <v>346</v>
      </c>
      <c r="C54" s="165" t="s">
        <v>347</v>
      </c>
      <c r="D54" s="164" t="s">
        <v>348</v>
      </c>
      <c r="E54" s="165"/>
      <c r="F54" s="165"/>
      <c r="G54" s="164" t="s">
        <v>254</v>
      </c>
      <c r="H54" s="164" t="s">
        <v>254</v>
      </c>
      <c r="I54" s="164"/>
      <c r="J54" s="165"/>
      <c r="K54" s="165"/>
      <c r="L54" s="165"/>
      <c r="M54" s="157">
        <v>0</v>
      </c>
      <c r="N54" s="159" t="s">
        <v>874</v>
      </c>
    </row>
    <row r="55" spans="1:14" s="159" customFormat="1" ht="10.199999999999999">
      <c r="A55" s="164" t="s">
        <v>353</v>
      </c>
      <c r="B55" s="164" t="s">
        <v>346</v>
      </c>
      <c r="C55" s="165" t="s">
        <v>347</v>
      </c>
      <c r="D55" s="164" t="s">
        <v>348</v>
      </c>
      <c r="E55" s="165"/>
      <c r="F55" s="166"/>
      <c r="G55" s="164" t="s">
        <v>254</v>
      </c>
      <c r="H55" s="164" t="s">
        <v>254</v>
      </c>
      <c r="I55" s="167"/>
      <c r="J55" s="166"/>
      <c r="K55" s="166"/>
      <c r="L55" s="165"/>
      <c r="M55" s="157">
        <v>0</v>
      </c>
      <c r="N55" s="159" t="s">
        <v>874</v>
      </c>
    </row>
    <row r="56" spans="1:14" s="159" customFormat="1" ht="10.199999999999999">
      <c r="A56" s="164" t="s">
        <v>354</v>
      </c>
      <c r="B56" s="164" t="s">
        <v>346</v>
      </c>
      <c r="C56" s="165" t="s">
        <v>347</v>
      </c>
      <c r="D56" s="164" t="s">
        <v>348</v>
      </c>
      <c r="E56" s="165"/>
      <c r="F56" s="165"/>
      <c r="G56" s="164" t="s">
        <v>254</v>
      </c>
      <c r="H56" s="164" t="s">
        <v>254</v>
      </c>
      <c r="I56" s="164"/>
      <c r="J56" s="165"/>
      <c r="K56" s="165"/>
      <c r="L56" s="165"/>
      <c r="M56" s="157">
        <v>0</v>
      </c>
      <c r="N56" s="159" t="s">
        <v>874</v>
      </c>
    </row>
    <row r="57" spans="1:14" s="159" customFormat="1" ht="10.199999999999999">
      <c r="A57" s="164" t="s">
        <v>355</v>
      </c>
      <c r="B57" s="164" t="s">
        <v>346</v>
      </c>
      <c r="C57" s="165" t="s">
        <v>347</v>
      </c>
      <c r="D57" s="164" t="s">
        <v>348</v>
      </c>
      <c r="E57" s="165"/>
      <c r="F57" s="165"/>
      <c r="G57" s="164" t="s">
        <v>254</v>
      </c>
      <c r="H57" s="164" t="s">
        <v>254</v>
      </c>
      <c r="I57" s="164"/>
      <c r="J57" s="165"/>
      <c r="K57" s="165"/>
      <c r="L57" s="165"/>
      <c r="M57" s="157">
        <v>0</v>
      </c>
      <c r="N57" s="159" t="s">
        <v>874</v>
      </c>
    </row>
    <row r="58" spans="1:14" s="159" customFormat="1" ht="10.199999999999999">
      <c r="A58" s="164" t="s">
        <v>356</v>
      </c>
      <c r="B58" s="164" t="s">
        <v>346</v>
      </c>
      <c r="C58" s="165" t="s">
        <v>347</v>
      </c>
      <c r="D58" s="164" t="s">
        <v>348</v>
      </c>
      <c r="E58" s="165"/>
      <c r="F58" s="165"/>
      <c r="G58" s="164" t="s">
        <v>254</v>
      </c>
      <c r="H58" s="164" t="s">
        <v>254</v>
      </c>
      <c r="I58" s="164"/>
      <c r="J58" s="165"/>
      <c r="K58" s="165"/>
      <c r="L58" s="165"/>
      <c r="M58" s="157">
        <v>0</v>
      </c>
      <c r="N58" s="159" t="s">
        <v>874</v>
      </c>
    </row>
    <row r="59" spans="1:14" s="159" customFormat="1" ht="10.199999999999999">
      <c r="A59" s="164" t="s">
        <v>357</v>
      </c>
      <c r="B59" s="164" t="s">
        <v>346</v>
      </c>
      <c r="C59" s="165" t="s">
        <v>347</v>
      </c>
      <c r="D59" s="164" t="s">
        <v>348</v>
      </c>
      <c r="E59" s="165"/>
      <c r="F59" s="165"/>
      <c r="G59" s="164" t="s">
        <v>254</v>
      </c>
      <c r="H59" s="164" t="s">
        <v>254</v>
      </c>
      <c r="I59" s="164"/>
      <c r="J59" s="165"/>
      <c r="K59" s="165"/>
      <c r="L59" s="165"/>
      <c r="M59" s="157">
        <v>0</v>
      </c>
      <c r="N59" s="159" t="s">
        <v>874</v>
      </c>
    </row>
    <row r="60" spans="1:14" s="159" customFormat="1" ht="10.199999999999999">
      <c r="A60" s="164" t="s">
        <v>358</v>
      </c>
      <c r="B60" s="164" t="s">
        <v>346</v>
      </c>
      <c r="C60" s="165" t="s">
        <v>347</v>
      </c>
      <c r="D60" s="164" t="s">
        <v>348</v>
      </c>
      <c r="E60" s="165"/>
      <c r="F60" s="165"/>
      <c r="G60" s="164" t="s">
        <v>254</v>
      </c>
      <c r="H60" s="164" t="s">
        <v>254</v>
      </c>
      <c r="I60" s="164"/>
      <c r="J60" s="165"/>
      <c r="K60" s="165"/>
      <c r="L60" s="165"/>
      <c r="M60" s="157">
        <v>0</v>
      </c>
      <c r="N60" s="159" t="s">
        <v>874</v>
      </c>
    </row>
    <row r="61" spans="1:14" s="159" customFormat="1" ht="20.399999999999999">
      <c r="A61" s="155" t="s">
        <v>359</v>
      </c>
      <c r="B61" s="155" t="s">
        <v>243</v>
      </c>
      <c r="C61" s="156" t="s">
        <v>360</v>
      </c>
      <c r="D61" s="155" t="s">
        <v>302</v>
      </c>
      <c r="E61" s="156"/>
      <c r="F61" s="156"/>
      <c r="G61" s="155" t="s">
        <v>254</v>
      </c>
      <c r="H61" s="155" t="s">
        <v>254</v>
      </c>
      <c r="I61" s="155"/>
      <c r="J61" s="156"/>
      <c r="K61" s="156"/>
      <c r="L61" s="156"/>
      <c r="M61" s="157">
        <v>524.66</v>
      </c>
      <c r="N61" s="158" t="s">
        <v>864</v>
      </c>
    </row>
    <row r="62" spans="1:14" s="159" customFormat="1" ht="20.399999999999999">
      <c r="A62" s="155" t="s">
        <v>361</v>
      </c>
      <c r="B62" s="155" t="s">
        <v>362</v>
      </c>
      <c r="C62" s="156" t="s">
        <v>301</v>
      </c>
      <c r="D62" s="155" t="s">
        <v>363</v>
      </c>
      <c r="E62" s="156"/>
      <c r="F62" s="155" t="s">
        <v>253</v>
      </c>
      <c r="G62" s="155" t="s">
        <v>254</v>
      </c>
      <c r="H62" s="155" t="s">
        <v>254</v>
      </c>
      <c r="I62" s="155"/>
      <c r="J62" s="156"/>
      <c r="K62" s="156"/>
      <c r="L62" s="156"/>
      <c r="M62" s="157">
        <v>527</v>
      </c>
      <c r="N62" s="158" t="s">
        <v>864</v>
      </c>
    </row>
    <row r="63" spans="1:14" s="159" customFormat="1" ht="20.399999999999999">
      <c r="A63" s="155" t="s">
        <v>364</v>
      </c>
      <c r="B63" s="155" t="s">
        <v>250</v>
      </c>
      <c r="C63" s="156" t="s">
        <v>365</v>
      </c>
      <c r="D63" s="155" t="s">
        <v>343</v>
      </c>
      <c r="E63" s="156"/>
      <c r="F63" s="156"/>
      <c r="G63" s="155" t="s">
        <v>254</v>
      </c>
      <c r="H63" s="155" t="s">
        <v>254</v>
      </c>
      <c r="I63" s="155"/>
      <c r="J63" s="156"/>
      <c r="K63" s="156"/>
      <c r="L63" s="156"/>
      <c r="M63" s="157">
        <v>519.41</v>
      </c>
      <c r="N63" s="158" t="s">
        <v>864</v>
      </c>
    </row>
    <row r="64" spans="1:14" s="159" customFormat="1" ht="20.399999999999999">
      <c r="A64" s="155" t="s">
        <v>366</v>
      </c>
      <c r="B64" s="155" t="s">
        <v>250</v>
      </c>
      <c r="C64" s="156" t="s">
        <v>365</v>
      </c>
      <c r="D64" s="155" t="s">
        <v>343</v>
      </c>
      <c r="E64" s="156"/>
      <c r="F64" s="156"/>
      <c r="G64" s="155" t="s">
        <v>254</v>
      </c>
      <c r="H64" s="155" t="s">
        <v>254</v>
      </c>
      <c r="I64" s="155"/>
      <c r="J64" s="156"/>
      <c r="K64" s="156"/>
      <c r="L64" s="156"/>
      <c r="M64" s="157">
        <v>519.41</v>
      </c>
      <c r="N64" s="158" t="s">
        <v>864</v>
      </c>
    </row>
    <row r="65" spans="1:14" s="159" customFormat="1" ht="10.199999999999999">
      <c r="A65" s="164" t="s">
        <v>367</v>
      </c>
      <c r="B65" s="164" t="s">
        <v>346</v>
      </c>
      <c r="C65" s="165" t="s">
        <v>368</v>
      </c>
      <c r="D65" s="164" t="s">
        <v>348</v>
      </c>
      <c r="E65" s="165"/>
      <c r="F65" s="165"/>
      <c r="G65" s="164" t="s">
        <v>254</v>
      </c>
      <c r="H65" s="164" t="s">
        <v>254</v>
      </c>
      <c r="I65" s="164"/>
      <c r="J65" s="165"/>
      <c r="K65" s="165"/>
      <c r="L65" s="165"/>
      <c r="M65" s="157">
        <v>0</v>
      </c>
      <c r="N65" s="159" t="s">
        <v>874</v>
      </c>
    </row>
    <row r="66" spans="1:14" s="159" customFormat="1" ht="10.199999999999999">
      <c r="A66" s="164" t="s">
        <v>369</v>
      </c>
      <c r="B66" s="164" t="s">
        <v>346</v>
      </c>
      <c r="C66" s="165" t="s">
        <v>368</v>
      </c>
      <c r="D66" s="164" t="s">
        <v>348</v>
      </c>
      <c r="E66" s="165"/>
      <c r="F66" s="165"/>
      <c r="G66" s="164" t="s">
        <v>254</v>
      </c>
      <c r="H66" s="164" t="s">
        <v>254</v>
      </c>
      <c r="I66" s="164"/>
      <c r="J66" s="165"/>
      <c r="K66" s="165"/>
      <c r="L66" s="165"/>
      <c r="M66" s="157">
        <v>0</v>
      </c>
      <c r="N66" s="159" t="s">
        <v>874</v>
      </c>
    </row>
    <row r="67" spans="1:14" s="159" customFormat="1" ht="10.199999999999999">
      <c r="A67" s="164" t="s">
        <v>370</v>
      </c>
      <c r="B67" s="164" t="s">
        <v>346</v>
      </c>
      <c r="C67" s="165" t="s">
        <v>368</v>
      </c>
      <c r="D67" s="164" t="s">
        <v>348</v>
      </c>
      <c r="E67" s="165"/>
      <c r="F67" s="165"/>
      <c r="G67" s="164" t="s">
        <v>254</v>
      </c>
      <c r="H67" s="164" t="s">
        <v>254</v>
      </c>
      <c r="I67" s="164"/>
      <c r="J67" s="165"/>
      <c r="K67" s="165"/>
      <c r="L67" s="165"/>
      <c r="M67" s="157">
        <v>0</v>
      </c>
      <c r="N67" s="159" t="s">
        <v>874</v>
      </c>
    </row>
    <row r="68" spans="1:14" s="159" customFormat="1" ht="10.199999999999999">
      <c r="A68" s="164" t="s">
        <v>371</v>
      </c>
      <c r="B68" s="164" t="s">
        <v>346</v>
      </c>
      <c r="C68" s="165" t="s">
        <v>368</v>
      </c>
      <c r="D68" s="164" t="s">
        <v>348</v>
      </c>
      <c r="E68" s="165"/>
      <c r="F68" s="165"/>
      <c r="G68" s="164" t="s">
        <v>254</v>
      </c>
      <c r="H68" s="164" t="s">
        <v>254</v>
      </c>
      <c r="I68" s="164"/>
      <c r="J68" s="165"/>
      <c r="K68" s="165"/>
      <c r="L68" s="165"/>
      <c r="M68" s="157">
        <v>0</v>
      </c>
      <c r="N68" s="159" t="s">
        <v>874</v>
      </c>
    </row>
    <row r="69" spans="1:14" s="159" customFormat="1" ht="10.199999999999999">
      <c r="A69" s="164" t="s">
        <v>372</v>
      </c>
      <c r="B69" s="164" t="s">
        <v>346</v>
      </c>
      <c r="C69" s="165" t="s">
        <v>368</v>
      </c>
      <c r="D69" s="164" t="s">
        <v>348</v>
      </c>
      <c r="E69" s="165"/>
      <c r="F69" s="165"/>
      <c r="G69" s="164" t="s">
        <v>254</v>
      </c>
      <c r="H69" s="164" t="s">
        <v>254</v>
      </c>
      <c r="I69" s="164"/>
      <c r="J69" s="165"/>
      <c r="K69" s="165"/>
      <c r="L69" s="165"/>
      <c r="M69" s="157">
        <v>0</v>
      </c>
      <c r="N69" s="159" t="s">
        <v>874</v>
      </c>
    </row>
    <row r="70" spans="1:14" s="159" customFormat="1" ht="10.199999999999999">
      <c r="A70" s="162" t="s">
        <v>373</v>
      </c>
      <c r="B70" s="162" t="s">
        <v>306</v>
      </c>
      <c r="C70" s="163"/>
      <c r="D70" s="163"/>
      <c r="E70" s="163"/>
      <c r="F70" s="163"/>
      <c r="G70" s="162"/>
      <c r="H70" s="162"/>
      <c r="I70" s="162"/>
      <c r="J70" s="163"/>
      <c r="K70" s="163"/>
      <c r="L70" s="163"/>
      <c r="M70" s="157"/>
    </row>
    <row r="71" spans="1:14" s="159" customFormat="1" ht="10.199999999999999">
      <c r="A71" s="164" t="s">
        <v>374</v>
      </c>
      <c r="B71" s="164" t="s">
        <v>346</v>
      </c>
      <c r="C71" s="165" t="s">
        <v>368</v>
      </c>
      <c r="D71" s="164" t="s">
        <v>348</v>
      </c>
      <c r="E71" s="165"/>
      <c r="F71" s="165"/>
      <c r="G71" s="164" t="s">
        <v>254</v>
      </c>
      <c r="H71" s="164" t="s">
        <v>254</v>
      </c>
      <c r="I71" s="164"/>
      <c r="J71" s="165"/>
      <c r="K71" s="165"/>
      <c r="L71" s="165"/>
      <c r="M71" s="157">
        <v>0</v>
      </c>
      <c r="N71" s="159" t="s">
        <v>874</v>
      </c>
    </row>
    <row r="72" spans="1:14" s="159" customFormat="1" ht="10.199999999999999">
      <c r="A72" s="164" t="s">
        <v>375</v>
      </c>
      <c r="B72" s="164" t="s">
        <v>346</v>
      </c>
      <c r="C72" s="165" t="s">
        <v>368</v>
      </c>
      <c r="D72" s="164" t="s">
        <v>348</v>
      </c>
      <c r="E72" s="165"/>
      <c r="F72" s="165"/>
      <c r="G72" s="164" t="s">
        <v>254</v>
      </c>
      <c r="H72" s="164" t="s">
        <v>254</v>
      </c>
      <c r="I72" s="164"/>
      <c r="J72" s="165"/>
      <c r="K72" s="165"/>
      <c r="L72" s="165"/>
      <c r="M72" s="157">
        <v>0</v>
      </c>
      <c r="N72" s="159" t="s">
        <v>874</v>
      </c>
    </row>
    <row r="73" spans="1:14" s="159" customFormat="1" ht="10.199999999999999">
      <c r="A73" s="164" t="s">
        <v>376</v>
      </c>
      <c r="B73" s="164" t="s">
        <v>346</v>
      </c>
      <c r="C73" s="165" t="s">
        <v>368</v>
      </c>
      <c r="D73" s="164" t="s">
        <v>348</v>
      </c>
      <c r="E73" s="165"/>
      <c r="F73" s="165"/>
      <c r="G73" s="164" t="s">
        <v>254</v>
      </c>
      <c r="H73" s="164" t="s">
        <v>254</v>
      </c>
      <c r="I73" s="164"/>
      <c r="J73" s="165"/>
      <c r="K73" s="165"/>
      <c r="L73" s="165"/>
      <c r="M73" s="157">
        <v>0</v>
      </c>
      <c r="N73" s="159" t="s">
        <v>874</v>
      </c>
    </row>
    <row r="74" spans="1:14" s="159" customFormat="1" ht="10.199999999999999">
      <c r="A74" s="164" t="s">
        <v>377</v>
      </c>
      <c r="B74" s="164" t="s">
        <v>346</v>
      </c>
      <c r="C74" s="165" t="s">
        <v>368</v>
      </c>
      <c r="D74" s="164" t="s">
        <v>348</v>
      </c>
      <c r="E74" s="165"/>
      <c r="F74" s="165"/>
      <c r="G74" s="164" t="s">
        <v>254</v>
      </c>
      <c r="H74" s="164" t="s">
        <v>254</v>
      </c>
      <c r="I74" s="164"/>
      <c r="J74" s="165"/>
      <c r="K74" s="165"/>
      <c r="L74" s="165"/>
      <c r="M74" s="157">
        <v>0</v>
      </c>
      <c r="N74" s="159" t="s">
        <v>874</v>
      </c>
    </row>
    <row r="75" spans="1:14" s="159" customFormat="1" ht="10.199999999999999">
      <c r="A75" s="164" t="s">
        <v>378</v>
      </c>
      <c r="B75" s="164" t="s">
        <v>346</v>
      </c>
      <c r="C75" s="165" t="s">
        <v>368</v>
      </c>
      <c r="D75" s="164" t="s">
        <v>348</v>
      </c>
      <c r="E75" s="165"/>
      <c r="F75" s="165"/>
      <c r="G75" s="164" t="s">
        <v>254</v>
      </c>
      <c r="H75" s="164" t="s">
        <v>254</v>
      </c>
      <c r="I75" s="164"/>
      <c r="J75" s="165"/>
      <c r="K75" s="165"/>
      <c r="L75" s="165"/>
      <c r="M75" s="157">
        <v>0</v>
      </c>
      <c r="N75" s="159" t="s">
        <v>874</v>
      </c>
    </row>
    <row r="76" spans="1:14" s="159" customFormat="1" ht="10.199999999999999">
      <c r="A76" s="164" t="s">
        <v>379</v>
      </c>
      <c r="B76" s="164" t="s">
        <v>346</v>
      </c>
      <c r="C76" s="165" t="s">
        <v>368</v>
      </c>
      <c r="D76" s="164" t="s">
        <v>348</v>
      </c>
      <c r="E76" s="165"/>
      <c r="F76" s="165"/>
      <c r="G76" s="164" t="s">
        <v>254</v>
      </c>
      <c r="H76" s="164" t="s">
        <v>254</v>
      </c>
      <c r="I76" s="164"/>
      <c r="J76" s="165"/>
      <c r="K76" s="165"/>
      <c r="L76" s="165"/>
      <c r="M76" s="157">
        <v>0</v>
      </c>
      <c r="N76" s="159" t="s">
        <v>874</v>
      </c>
    </row>
    <row r="77" spans="1:14" s="159" customFormat="1" ht="10.199999999999999">
      <c r="A77" s="164" t="s">
        <v>380</v>
      </c>
      <c r="B77" s="164" t="s">
        <v>346</v>
      </c>
      <c r="C77" s="165" t="s">
        <v>368</v>
      </c>
      <c r="D77" s="164" t="s">
        <v>348</v>
      </c>
      <c r="E77" s="165"/>
      <c r="F77" s="165"/>
      <c r="G77" s="164" t="s">
        <v>254</v>
      </c>
      <c r="H77" s="164" t="s">
        <v>254</v>
      </c>
      <c r="I77" s="164"/>
      <c r="J77" s="165"/>
      <c r="K77" s="165"/>
      <c r="L77" s="165"/>
      <c r="M77" s="157">
        <v>0</v>
      </c>
      <c r="N77" s="159" t="s">
        <v>874</v>
      </c>
    </row>
    <row r="78" spans="1:14" s="159" customFormat="1" ht="20.399999999999999">
      <c r="A78" s="155" t="s">
        <v>381</v>
      </c>
      <c r="B78" s="155" t="s">
        <v>326</v>
      </c>
      <c r="C78" s="156" t="s">
        <v>382</v>
      </c>
      <c r="D78" s="155" t="s">
        <v>383</v>
      </c>
      <c r="E78" s="156"/>
      <c r="F78" s="155" t="s">
        <v>253</v>
      </c>
      <c r="G78" s="155" t="s">
        <v>254</v>
      </c>
      <c r="H78" s="155" t="s">
        <v>254</v>
      </c>
      <c r="I78" s="155" t="s">
        <v>255</v>
      </c>
      <c r="J78" s="155" t="s">
        <v>256</v>
      </c>
      <c r="K78" s="155" t="s">
        <v>257</v>
      </c>
      <c r="L78" s="156"/>
      <c r="M78" s="157">
        <v>614.19000000000005</v>
      </c>
      <c r="N78" s="158" t="s">
        <v>864</v>
      </c>
    </row>
    <row r="79" spans="1:14" s="159" customFormat="1" ht="20.399999999999999">
      <c r="A79" s="155" t="s">
        <v>384</v>
      </c>
      <c r="B79" s="155" t="s">
        <v>326</v>
      </c>
      <c r="C79" s="156" t="s">
        <v>385</v>
      </c>
      <c r="D79" s="155" t="s">
        <v>284</v>
      </c>
      <c r="E79" s="156"/>
      <c r="F79" s="155" t="s">
        <v>253</v>
      </c>
      <c r="G79" s="155" t="s">
        <v>254</v>
      </c>
      <c r="H79" s="155" t="s">
        <v>254</v>
      </c>
      <c r="I79" s="155" t="s">
        <v>255</v>
      </c>
      <c r="J79" s="155" t="s">
        <v>256</v>
      </c>
      <c r="K79" s="155" t="s">
        <v>257</v>
      </c>
      <c r="L79" s="156"/>
      <c r="M79" s="157">
        <v>623.53</v>
      </c>
      <c r="N79" s="158" t="s">
        <v>864</v>
      </c>
    </row>
    <row r="80" spans="1:14" s="159" customFormat="1" ht="20.399999999999999">
      <c r="A80" s="155" t="s">
        <v>386</v>
      </c>
      <c r="B80" s="155" t="s">
        <v>250</v>
      </c>
      <c r="C80" s="156" t="s">
        <v>387</v>
      </c>
      <c r="D80" s="155" t="s">
        <v>287</v>
      </c>
      <c r="E80" s="156"/>
      <c r="F80" s="156"/>
      <c r="G80" s="155" t="s">
        <v>254</v>
      </c>
      <c r="H80" s="155" t="s">
        <v>254</v>
      </c>
      <c r="I80" s="155"/>
      <c r="J80" s="155" t="s">
        <v>256</v>
      </c>
      <c r="K80" s="156"/>
      <c r="L80" s="156"/>
      <c r="M80" s="157">
        <v>567.47</v>
      </c>
      <c r="N80" s="158" t="s">
        <v>864</v>
      </c>
    </row>
    <row r="81" spans="1:14" s="159" customFormat="1" ht="20.399999999999999">
      <c r="A81" s="155" t="s">
        <v>388</v>
      </c>
      <c r="B81" s="155" t="s">
        <v>243</v>
      </c>
      <c r="C81" s="156" t="s">
        <v>389</v>
      </c>
      <c r="D81" s="155" t="s">
        <v>252</v>
      </c>
      <c r="E81" s="156"/>
      <c r="F81" s="156"/>
      <c r="G81" s="155" t="s">
        <v>254</v>
      </c>
      <c r="H81" s="155" t="s">
        <v>254</v>
      </c>
      <c r="I81" s="155" t="s">
        <v>255</v>
      </c>
      <c r="J81" s="156"/>
      <c r="K81" s="156"/>
      <c r="L81" s="156"/>
      <c r="M81" s="157">
        <v>530.5</v>
      </c>
      <c r="N81" s="158" t="s">
        <v>864</v>
      </c>
    </row>
    <row r="82" spans="1:14" s="159" customFormat="1" ht="20.399999999999999">
      <c r="A82" s="162" t="s">
        <v>390</v>
      </c>
      <c r="B82" s="162" t="s">
        <v>391</v>
      </c>
      <c r="C82" s="163" t="s">
        <v>392</v>
      </c>
      <c r="D82" s="162" t="s">
        <v>393</v>
      </c>
      <c r="E82" s="162" t="s">
        <v>391</v>
      </c>
      <c r="F82" s="163"/>
      <c r="G82" s="162" t="s">
        <v>391</v>
      </c>
      <c r="H82" s="162" t="s">
        <v>391</v>
      </c>
      <c r="I82" s="162"/>
      <c r="J82" s="162" t="s">
        <v>391</v>
      </c>
      <c r="K82" s="163"/>
      <c r="L82" s="163"/>
      <c r="M82" s="157">
        <v>0</v>
      </c>
      <c r="N82" s="159" t="s">
        <v>874</v>
      </c>
    </row>
    <row r="83" spans="1:14" s="159" customFormat="1" ht="20.399999999999999">
      <c r="A83" s="162" t="s">
        <v>394</v>
      </c>
      <c r="B83" s="162" t="s">
        <v>391</v>
      </c>
      <c r="C83" s="163" t="s">
        <v>392</v>
      </c>
      <c r="D83" s="162" t="s">
        <v>393</v>
      </c>
      <c r="E83" s="162" t="s">
        <v>391</v>
      </c>
      <c r="F83" s="163"/>
      <c r="G83" s="162" t="s">
        <v>391</v>
      </c>
      <c r="H83" s="162" t="s">
        <v>391</v>
      </c>
      <c r="I83" s="162"/>
      <c r="J83" s="162" t="s">
        <v>391</v>
      </c>
      <c r="K83" s="163"/>
      <c r="L83" s="163"/>
      <c r="M83" s="157">
        <v>0</v>
      </c>
      <c r="N83" s="159" t="s">
        <v>874</v>
      </c>
    </row>
    <row r="84" spans="1:14" s="159" customFormat="1" ht="20.399999999999999">
      <c r="A84" s="155" t="s">
        <v>395</v>
      </c>
      <c r="B84" s="155" t="s">
        <v>250</v>
      </c>
      <c r="C84" s="156" t="s">
        <v>396</v>
      </c>
      <c r="D84" s="155" t="s">
        <v>397</v>
      </c>
      <c r="E84" s="156"/>
      <c r="F84" s="156"/>
      <c r="G84" s="155" t="s">
        <v>254</v>
      </c>
      <c r="H84" s="155" t="s">
        <v>254</v>
      </c>
      <c r="I84" s="155"/>
      <c r="J84" s="156"/>
      <c r="K84" s="156"/>
      <c r="L84" s="156"/>
      <c r="M84" s="157">
        <v>528.16999999999996</v>
      </c>
      <c r="N84" s="158" t="s">
        <v>864</v>
      </c>
    </row>
    <row r="85" spans="1:14" s="159" customFormat="1" ht="10.199999999999999">
      <c r="A85" s="155" t="s">
        <v>398</v>
      </c>
      <c r="B85" s="155" t="s">
        <v>399</v>
      </c>
      <c r="C85" s="156" t="s">
        <v>400</v>
      </c>
      <c r="D85" s="168" t="s">
        <v>875</v>
      </c>
      <c r="E85" s="169">
        <v>44</v>
      </c>
      <c r="F85" s="156"/>
      <c r="G85" s="155" t="s">
        <v>254</v>
      </c>
      <c r="H85" s="155" t="s">
        <v>254</v>
      </c>
      <c r="I85" s="155"/>
      <c r="J85" s="156"/>
      <c r="K85" s="156"/>
      <c r="L85" s="156" t="s">
        <v>401</v>
      </c>
      <c r="M85" s="157">
        <v>198.28</v>
      </c>
      <c r="N85" s="159" t="s">
        <v>870</v>
      </c>
    </row>
    <row r="86" spans="1:14" s="159" customFormat="1" ht="20.399999999999999">
      <c r="A86" s="170" t="s">
        <v>402</v>
      </c>
      <c r="B86" s="170" t="s">
        <v>403</v>
      </c>
      <c r="C86" s="171" t="s">
        <v>404</v>
      </c>
      <c r="D86" s="172" t="s">
        <v>831</v>
      </c>
      <c r="E86" s="170" t="s">
        <v>405</v>
      </c>
      <c r="F86" s="171"/>
      <c r="G86" s="170" t="s">
        <v>406</v>
      </c>
      <c r="H86" s="170" t="s">
        <v>406</v>
      </c>
      <c r="I86" s="170"/>
      <c r="J86" s="171"/>
      <c r="K86" s="171"/>
      <c r="L86" s="171"/>
      <c r="M86" s="157">
        <v>0</v>
      </c>
      <c r="N86" s="159" t="s">
        <v>874</v>
      </c>
    </row>
    <row r="87" spans="1:14" s="159" customFormat="1" ht="20.399999999999999">
      <c r="A87" s="170" t="s">
        <v>407</v>
      </c>
      <c r="B87" s="170" t="s">
        <v>403</v>
      </c>
      <c r="C87" s="171" t="s">
        <v>408</v>
      </c>
      <c r="D87" s="172" t="s">
        <v>832</v>
      </c>
      <c r="E87" s="170" t="s">
        <v>405</v>
      </c>
      <c r="F87" s="171"/>
      <c r="G87" s="170" t="s">
        <v>406</v>
      </c>
      <c r="H87" s="170" t="s">
        <v>406</v>
      </c>
      <c r="I87" s="170"/>
      <c r="J87" s="171"/>
      <c r="K87" s="171"/>
      <c r="L87" s="171"/>
      <c r="M87" s="157">
        <v>0</v>
      </c>
      <c r="N87" s="159" t="s">
        <v>874</v>
      </c>
    </row>
    <row r="88" spans="1:14" s="159" customFormat="1" ht="10.199999999999999">
      <c r="A88" s="173" t="s">
        <v>409</v>
      </c>
      <c r="B88" s="173" t="s">
        <v>410</v>
      </c>
      <c r="C88" s="174" t="s">
        <v>411</v>
      </c>
      <c r="D88" s="173" t="s">
        <v>412</v>
      </c>
      <c r="E88" s="173" t="s">
        <v>413</v>
      </c>
      <c r="F88" s="174"/>
      <c r="G88" s="173" t="s">
        <v>414</v>
      </c>
      <c r="H88" s="173" t="s">
        <v>415</v>
      </c>
      <c r="I88" s="173"/>
      <c r="J88" s="173" t="s">
        <v>416</v>
      </c>
      <c r="K88" s="174"/>
      <c r="L88" s="174" t="s">
        <v>412</v>
      </c>
      <c r="M88" s="157">
        <v>0</v>
      </c>
      <c r="N88" s="159" t="s">
        <v>874</v>
      </c>
    </row>
    <row r="89" spans="1:14" s="159" customFormat="1" ht="20.399999999999999">
      <c r="A89" s="162" t="s">
        <v>417</v>
      </c>
      <c r="B89" s="162" t="s">
        <v>243</v>
      </c>
      <c r="C89" s="163" t="s">
        <v>418</v>
      </c>
      <c r="D89" s="162" t="s">
        <v>419</v>
      </c>
      <c r="E89" s="175">
        <v>54</v>
      </c>
      <c r="F89" s="163"/>
      <c r="G89" s="162" t="s">
        <v>420</v>
      </c>
      <c r="H89" s="162" t="s">
        <v>420</v>
      </c>
      <c r="I89" s="162" t="s">
        <v>255</v>
      </c>
      <c r="J89" s="162" t="s">
        <v>256</v>
      </c>
      <c r="K89" s="162" t="s">
        <v>257</v>
      </c>
      <c r="L89" s="163" t="s">
        <v>421</v>
      </c>
      <c r="M89" s="157" t="s">
        <v>866</v>
      </c>
      <c r="N89" s="158" t="s">
        <v>867</v>
      </c>
    </row>
    <row r="90" spans="1:14" s="159" customFormat="1" ht="20.399999999999999">
      <c r="A90" s="162" t="s">
        <v>422</v>
      </c>
      <c r="B90" s="162" t="s">
        <v>243</v>
      </c>
      <c r="C90" s="163" t="s">
        <v>423</v>
      </c>
      <c r="D90" s="162" t="s">
        <v>419</v>
      </c>
      <c r="E90" s="175">
        <v>54</v>
      </c>
      <c r="F90" s="163"/>
      <c r="G90" s="162" t="s">
        <v>420</v>
      </c>
      <c r="H90" s="162" t="s">
        <v>420</v>
      </c>
      <c r="I90" s="162"/>
      <c r="J90" s="162" t="s">
        <v>416</v>
      </c>
      <c r="K90" s="163"/>
      <c r="L90" s="163" t="s">
        <v>421</v>
      </c>
      <c r="M90" s="157">
        <v>1079.49</v>
      </c>
      <c r="N90" s="158" t="s">
        <v>867</v>
      </c>
    </row>
    <row r="91" spans="1:14" s="159" customFormat="1" ht="20.399999999999999">
      <c r="A91" s="155" t="s">
        <v>424</v>
      </c>
      <c r="B91" s="155" t="s">
        <v>243</v>
      </c>
      <c r="C91" s="156" t="s">
        <v>425</v>
      </c>
      <c r="D91" s="155" t="s">
        <v>262</v>
      </c>
      <c r="E91" s="169">
        <v>44</v>
      </c>
      <c r="F91" s="156"/>
      <c r="G91" s="155" t="s">
        <v>254</v>
      </c>
      <c r="H91" s="155" t="s">
        <v>254</v>
      </c>
      <c r="I91" s="155" t="s">
        <v>255</v>
      </c>
      <c r="J91" s="156"/>
      <c r="K91" s="156"/>
      <c r="L91" s="156"/>
      <c r="M91" s="157">
        <v>543.53</v>
      </c>
      <c r="N91" s="158" t="s">
        <v>864</v>
      </c>
    </row>
    <row r="92" spans="1:14" s="159" customFormat="1" ht="20.399999999999999">
      <c r="A92" s="176" t="s">
        <v>426</v>
      </c>
      <c r="B92" s="176" t="s">
        <v>427</v>
      </c>
      <c r="C92" s="177" t="s">
        <v>428</v>
      </c>
      <c r="D92" s="176" t="s">
        <v>429</v>
      </c>
      <c r="E92" s="178">
        <v>54</v>
      </c>
      <c r="F92" s="176" t="s">
        <v>253</v>
      </c>
      <c r="G92" s="176" t="s">
        <v>430</v>
      </c>
      <c r="H92" s="176" t="s">
        <v>430</v>
      </c>
      <c r="I92" s="176"/>
      <c r="J92" s="176" t="s">
        <v>416</v>
      </c>
      <c r="K92" s="177"/>
      <c r="L92" s="177" t="s">
        <v>431</v>
      </c>
      <c r="M92" s="157">
        <v>0</v>
      </c>
      <c r="N92" s="159" t="s">
        <v>874</v>
      </c>
    </row>
    <row r="93" spans="1:14" s="159" customFormat="1" ht="20.399999999999999">
      <c r="A93" s="176" t="s">
        <v>432</v>
      </c>
      <c r="B93" s="176" t="s">
        <v>427</v>
      </c>
      <c r="C93" s="177" t="s">
        <v>428</v>
      </c>
      <c r="D93" s="176" t="s">
        <v>429</v>
      </c>
      <c r="E93" s="178">
        <v>54</v>
      </c>
      <c r="F93" s="176" t="s">
        <v>253</v>
      </c>
      <c r="G93" s="176" t="s">
        <v>430</v>
      </c>
      <c r="H93" s="176" t="s">
        <v>430</v>
      </c>
      <c r="I93" s="176"/>
      <c r="J93" s="176" t="s">
        <v>416</v>
      </c>
      <c r="K93" s="177"/>
      <c r="L93" s="177" t="s">
        <v>431</v>
      </c>
      <c r="M93" s="157">
        <v>0</v>
      </c>
      <c r="N93" s="159" t="s">
        <v>874</v>
      </c>
    </row>
    <row r="94" spans="1:14" s="159" customFormat="1" ht="20.399999999999999">
      <c r="A94" s="176" t="s">
        <v>433</v>
      </c>
      <c r="B94" s="176" t="s">
        <v>427</v>
      </c>
      <c r="C94" s="177" t="s">
        <v>428</v>
      </c>
      <c r="D94" s="176" t="s">
        <v>429</v>
      </c>
      <c r="E94" s="178">
        <v>54</v>
      </c>
      <c r="F94" s="176" t="s">
        <v>253</v>
      </c>
      <c r="G94" s="176" t="s">
        <v>430</v>
      </c>
      <c r="H94" s="176" t="s">
        <v>430</v>
      </c>
      <c r="I94" s="176"/>
      <c r="J94" s="176" t="s">
        <v>416</v>
      </c>
      <c r="K94" s="177"/>
      <c r="L94" s="177" t="s">
        <v>431</v>
      </c>
      <c r="M94" s="157">
        <v>0</v>
      </c>
      <c r="N94" s="159" t="s">
        <v>874</v>
      </c>
    </row>
    <row r="95" spans="1:14" s="159" customFormat="1" ht="20.399999999999999">
      <c r="A95" s="155" t="s">
        <v>434</v>
      </c>
      <c r="B95" s="155" t="s">
        <v>329</v>
      </c>
      <c r="C95" s="156" t="s">
        <v>435</v>
      </c>
      <c r="D95" s="155" t="s">
        <v>436</v>
      </c>
      <c r="E95" s="169">
        <v>44</v>
      </c>
      <c r="F95" s="156"/>
      <c r="G95" s="155" t="s">
        <v>254</v>
      </c>
      <c r="H95" s="155" t="s">
        <v>254</v>
      </c>
      <c r="I95" s="155"/>
      <c r="J95" s="156"/>
      <c r="K95" s="156"/>
      <c r="L95" s="156"/>
      <c r="M95" s="157">
        <v>536.34</v>
      </c>
      <c r="N95" s="158" t="s">
        <v>864</v>
      </c>
    </row>
    <row r="96" spans="1:14" s="159" customFormat="1" ht="20.399999999999999">
      <c r="A96" s="155" t="s">
        <v>437</v>
      </c>
      <c r="B96" s="155" t="s">
        <v>243</v>
      </c>
      <c r="C96" s="156" t="s">
        <v>438</v>
      </c>
      <c r="D96" s="155" t="s">
        <v>252</v>
      </c>
      <c r="E96" s="169">
        <v>44</v>
      </c>
      <c r="F96" s="156"/>
      <c r="G96" s="155" t="s">
        <v>254</v>
      </c>
      <c r="H96" s="155" t="s">
        <v>254</v>
      </c>
      <c r="I96" s="155"/>
      <c r="J96" s="156"/>
      <c r="K96" s="156"/>
      <c r="L96" s="156"/>
      <c r="M96" s="157">
        <v>530.5</v>
      </c>
      <c r="N96" s="158" t="s">
        <v>864</v>
      </c>
    </row>
    <row r="97" spans="1:14" s="159" customFormat="1" ht="20.399999999999999">
      <c r="A97" s="155" t="s">
        <v>439</v>
      </c>
      <c r="B97" s="155" t="s">
        <v>243</v>
      </c>
      <c r="C97" s="156" t="s">
        <v>438</v>
      </c>
      <c r="D97" s="155" t="s">
        <v>252</v>
      </c>
      <c r="E97" s="169">
        <v>44</v>
      </c>
      <c r="F97" s="156"/>
      <c r="G97" s="155" t="s">
        <v>254</v>
      </c>
      <c r="H97" s="155" t="s">
        <v>254</v>
      </c>
      <c r="I97" s="155"/>
      <c r="J97" s="156"/>
      <c r="K97" s="156"/>
      <c r="L97" s="156"/>
      <c r="M97" s="157">
        <v>530.5</v>
      </c>
      <c r="N97" s="158" t="s">
        <v>864</v>
      </c>
    </row>
    <row r="98" spans="1:14" s="159" customFormat="1" ht="20.399999999999999">
      <c r="A98" s="176" t="s">
        <v>440</v>
      </c>
      <c r="B98" s="176" t="s">
        <v>427</v>
      </c>
      <c r="C98" s="177" t="s">
        <v>441</v>
      </c>
      <c r="D98" s="176" t="s">
        <v>429</v>
      </c>
      <c r="E98" s="178">
        <v>44</v>
      </c>
      <c r="F98" s="176" t="s">
        <v>253</v>
      </c>
      <c r="G98" s="176" t="s">
        <v>430</v>
      </c>
      <c r="H98" s="176" t="s">
        <v>430</v>
      </c>
      <c r="I98" s="176"/>
      <c r="J98" s="176" t="s">
        <v>416</v>
      </c>
      <c r="K98" s="177"/>
      <c r="L98" s="177" t="s">
        <v>431</v>
      </c>
      <c r="M98" s="157">
        <v>0</v>
      </c>
      <c r="N98" s="159" t="s">
        <v>874</v>
      </c>
    </row>
    <row r="99" spans="1:14" s="159" customFormat="1" ht="20.399999999999999">
      <c r="A99" s="176" t="s">
        <v>442</v>
      </c>
      <c r="B99" s="176" t="s">
        <v>427</v>
      </c>
      <c r="C99" s="177" t="s">
        <v>441</v>
      </c>
      <c r="D99" s="176" t="s">
        <v>443</v>
      </c>
      <c r="E99" s="178">
        <v>44</v>
      </c>
      <c r="F99" s="176" t="s">
        <v>253</v>
      </c>
      <c r="G99" s="176" t="s">
        <v>430</v>
      </c>
      <c r="H99" s="176" t="s">
        <v>430</v>
      </c>
      <c r="I99" s="176"/>
      <c r="J99" s="177"/>
      <c r="K99" s="177"/>
      <c r="L99" s="177" t="s">
        <v>431</v>
      </c>
      <c r="M99" s="157">
        <v>0</v>
      </c>
      <c r="N99" s="159" t="s">
        <v>874</v>
      </c>
    </row>
    <row r="100" spans="1:14" s="159" customFormat="1" ht="20.399999999999999">
      <c r="A100" s="155" t="s">
        <v>444</v>
      </c>
      <c r="B100" s="155" t="s">
        <v>243</v>
      </c>
      <c r="C100" s="156" t="s">
        <v>445</v>
      </c>
      <c r="D100" s="155" t="s">
        <v>436</v>
      </c>
      <c r="E100" s="169">
        <v>54</v>
      </c>
      <c r="F100" s="156"/>
      <c r="G100" s="155" t="s">
        <v>254</v>
      </c>
      <c r="H100" s="155" t="s">
        <v>254</v>
      </c>
      <c r="I100" s="155" t="s">
        <v>255</v>
      </c>
      <c r="J100" s="155" t="s">
        <v>416</v>
      </c>
      <c r="K100" s="156"/>
      <c r="L100" s="156"/>
      <c r="M100" s="157">
        <v>553.37</v>
      </c>
      <c r="N100" s="158" t="s">
        <v>864</v>
      </c>
    </row>
    <row r="101" spans="1:14" s="159" customFormat="1" ht="10.199999999999999">
      <c r="A101" s="160" t="s">
        <v>446</v>
      </c>
      <c r="B101" s="160" t="s">
        <v>267</v>
      </c>
      <c r="C101" s="161" t="s">
        <v>447</v>
      </c>
      <c r="D101" s="160" t="s">
        <v>436</v>
      </c>
      <c r="E101" s="179">
        <v>54</v>
      </c>
      <c r="F101" s="161"/>
      <c r="G101" s="160" t="s">
        <v>270</v>
      </c>
      <c r="H101" s="160" t="s">
        <v>270</v>
      </c>
      <c r="I101" s="160" t="s">
        <v>255</v>
      </c>
      <c r="J101" s="160" t="s">
        <v>416</v>
      </c>
      <c r="K101" s="160" t="s">
        <v>257</v>
      </c>
      <c r="L101" s="161" t="s">
        <v>448</v>
      </c>
      <c r="M101" s="157">
        <v>217.23</v>
      </c>
      <c r="N101" s="158" t="s">
        <v>870</v>
      </c>
    </row>
    <row r="102" spans="1:14" s="159" customFormat="1" ht="20.399999999999999">
      <c r="A102" s="160" t="s">
        <v>449</v>
      </c>
      <c r="B102" s="160" t="s">
        <v>276</v>
      </c>
      <c r="C102" s="161" t="s">
        <v>450</v>
      </c>
      <c r="D102" s="160" t="s">
        <v>451</v>
      </c>
      <c r="E102" s="179">
        <v>54</v>
      </c>
      <c r="F102" s="160" t="s">
        <v>253</v>
      </c>
      <c r="G102" s="160" t="s">
        <v>270</v>
      </c>
      <c r="H102" s="160" t="s">
        <v>270</v>
      </c>
      <c r="I102" s="160" t="s">
        <v>255</v>
      </c>
      <c r="J102" s="160" t="s">
        <v>256</v>
      </c>
      <c r="K102" s="161"/>
      <c r="L102" s="161" t="s">
        <v>452</v>
      </c>
      <c r="M102" s="157">
        <v>280.27</v>
      </c>
      <c r="N102" s="158" t="s">
        <v>870</v>
      </c>
    </row>
    <row r="103" spans="1:14" s="159" customFormat="1" ht="10.199999999999999">
      <c r="A103" s="160" t="s">
        <v>453</v>
      </c>
      <c r="B103" s="160" t="s">
        <v>267</v>
      </c>
      <c r="C103" s="161" t="s">
        <v>454</v>
      </c>
      <c r="D103" s="160" t="s">
        <v>436</v>
      </c>
      <c r="E103" s="179">
        <v>54</v>
      </c>
      <c r="F103" s="161"/>
      <c r="G103" s="160" t="s">
        <v>270</v>
      </c>
      <c r="H103" s="160" t="s">
        <v>270</v>
      </c>
      <c r="I103" s="160" t="s">
        <v>255</v>
      </c>
      <c r="J103" s="160" t="s">
        <v>256</v>
      </c>
      <c r="K103" s="161"/>
      <c r="L103" s="161" t="s">
        <v>448</v>
      </c>
      <c r="M103" s="157">
        <v>234.25</v>
      </c>
      <c r="N103" s="158" t="s">
        <v>870</v>
      </c>
    </row>
    <row r="104" spans="1:14" s="159" customFormat="1" ht="10.199999999999999">
      <c r="A104" s="160" t="s">
        <v>455</v>
      </c>
      <c r="B104" s="160" t="s">
        <v>267</v>
      </c>
      <c r="C104" s="161" t="s">
        <v>456</v>
      </c>
      <c r="D104" s="160" t="s">
        <v>302</v>
      </c>
      <c r="E104" s="179">
        <v>54</v>
      </c>
      <c r="F104" s="161"/>
      <c r="G104" s="160" t="s">
        <v>270</v>
      </c>
      <c r="H104" s="160" t="s">
        <v>270</v>
      </c>
      <c r="I104" s="160" t="s">
        <v>255</v>
      </c>
      <c r="J104" s="160" t="s">
        <v>416</v>
      </c>
      <c r="K104" s="161"/>
      <c r="L104" s="161"/>
      <c r="M104" s="157">
        <v>213.46</v>
      </c>
      <c r="N104" s="158" t="s">
        <v>870</v>
      </c>
    </row>
    <row r="105" spans="1:14" s="159" customFormat="1" ht="20.399999999999999">
      <c r="A105" s="155" t="s">
        <v>457</v>
      </c>
      <c r="B105" s="155" t="s">
        <v>243</v>
      </c>
      <c r="C105" s="156" t="s">
        <v>458</v>
      </c>
      <c r="D105" s="155" t="s">
        <v>302</v>
      </c>
      <c r="E105" s="169">
        <v>54</v>
      </c>
      <c r="F105" s="156"/>
      <c r="G105" s="155" t="s">
        <v>254</v>
      </c>
      <c r="H105" s="155" t="s">
        <v>254</v>
      </c>
      <c r="I105" s="155" t="s">
        <v>255</v>
      </c>
      <c r="J105" s="155" t="s">
        <v>256</v>
      </c>
      <c r="K105" s="156"/>
      <c r="L105" s="156"/>
      <c r="M105" s="157">
        <v>558.71</v>
      </c>
      <c r="N105" s="158" t="s">
        <v>864</v>
      </c>
    </row>
    <row r="106" spans="1:14" s="159" customFormat="1" ht="20.399999999999999">
      <c r="A106" s="176" t="s">
        <v>459</v>
      </c>
      <c r="B106" s="176" t="s">
        <v>427</v>
      </c>
      <c r="C106" s="177" t="s">
        <v>460</v>
      </c>
      <c r="D106" s="176" t="s">
        <v>429</v>
      </c>
      <c r="E106" s="178">
        <v>54</v>
      </c>
      <c r="F106" s="176" t="s">
        <v>253</v>
      </c>
      <c r="G106" s="176" t="s">
        <v>430</v>
      </c>
      <c r="H106" s="176" t="s">
        <v>430</v>
      </c>
      <c r="I106" s="176"/>
      <c r="J106" s="176" t="s">
        <v>416</v>
      </c>
      <c r="K106" s="177"/>
      <c r="L106" s="177" t="s">
        <v>431</v>
      </c>
      <c r="M106" s="157">
        <v>0</v>
      </c>
      <c r="N106" s="159" t="s">
        <v>874</v>
      </c>
    </row>
    <row r="107" spans="1:14" s="159" customFormat="1" ht="20.399999999999999">
      <c r="A107" s="176" t="s">
        <v>461</v>
      </c>
      <c r="B107" s="176" t="s">
        <v>427</v>
      </c>
      <c r="C107" s="177" t="s">
        <v>460</v>
      </c>
      <c r="D107" s="176" t="s">
        <v>443</v>
      </c>
      <c r="E107" s="178">
        <v>54</v>
      </c>
      <c r="F107" s="176" t="s">
        <v>253</v>
      </c>
      <c r="G107" s="176" t="s">
        <v>430</v>
      </c>
      <c r="H107" s="176" t="s">
        <v>430</v>
      </c>
      <c r="I107" s="176"/>
      <c r="J107" s="176" t="s">
        <v>416</v>
      </c>
      <c r="K107" s="177"/>
      <c r="L107" s="177" t="s">
        <v>431</v>
      </c>
      <c r="M107" s="157">
        <v>0</v>
      </c>
      <c r="N107" s="159" t="s">
        <v>874</v>
      </c>
    </row>
    <row r="108" spans="1:14" s="159" customFormat="1" ht="20.399999999999999">
      <c r="A108" s="155" t="s">
        <v>462</v>
      </c>
      <c r="B108" s="155" t="s">
        <v>243</v>
      </c>
      <c r="C108" s="156" t="s">
        <v>463</v>
      </c>
      <c r="D108" s="155" t="s">
        <v>436</v>
      </c>
      <c r="E108" s="169">
        <v>54</v>
      </c>
      <c r="F108" s="156"/>
      <c r="G108" s="155" t="s">
        <v>254</v>
      </c>
      <c r="H108" s="155" t="s">
        <v>254</v>
      </c>
      <c r="I108" s="155" t="s">
        <v>255</v>
      </c>
      <c r="J108" s="155" t="s">
        <v>256</v>
      </c>
      <c r="K108" s="156"/>
      <c r="L108" s="156"/>
      <c r="M108" s="157">
        <v>570.39</v>
      </c>
      <c r="N108" s="158" t="s">
        <v>864</v>
      </c>
    </row>
    <row r="109" spans="1:14" s="159" customFormat="1" ht="10.199999999999999">
      <c r="A109" s="155" t="s">
        <v>464</v>
      </c>
      <c r="B109" s="155" t="s">
        <v>399</v>
      </c>
      <c r="C109" s="156" t="s">
        <v>400</v>
      </c>
      <c r="D109" s="168" t="s">
        <v>875</v>
      </c>
      <c r="E109" s="169">
        <v>44</v>
      </c>
      <c r="F109" s="156"/>
      <c r="G109" s="155" t="s">
        <v>254</v>
      </c>
      <c r="H109" s="155" t="s">
        <v>254</v>
      </c>
      <c r="I109" s="155"/>
      <c r="J109" s="156"/>
      <c r="K109" s="156"/>
      <c r="L109" s="156" t="s">
        <v>401</v>
      </c>
      <c r="M109" s="157">
        <v>198.28</v>
      </c>
      <c r="N109" s="159" t="s">
        <v>870</v>
      </c>
    </row>
    <row r="110" spans="1:14" s="159" customFormat="1" ht="20.399999999999999">
      <c r="A110" s="176" t="s">
        <v>465</v>
      </c>
      <c r="B110" s="176" t="s">
        <v>427</v>
      </c>
      <c r="C110" s="177" t="s">
        <v>466</v>
      </c>
      <c r="D110" s="176" t="s">
        <v>429</v>
      </c>
      <c r="E110" s="178">
        <v>54</v>
      </c>
      <c r="F110" s="176" t="s">
        <v>253</v>
      </c>
      <c r="G110" s="176" t="s">
        <v>430</v>
      </c>
      <c r="H110" s="176" t="s">
        <v>430</v>
      </c>
      <c r="I110" s="176"/>
      <c r="J110" s="176" t="s">
        <v>256</v>
      </c>
      <c r="K110" s="177"/>
      <c r="L110" s="177" t="s">
        <v>431</v>
      </c>
      <c r="M110" s="157">
        <v>0</v>
      </c>
      <c r="N110" s="159" t="s">
        <v>874</v>
      </c>
    </row>
    <row r="111" spans="1:14" s="159" customFormat="1" ht="20.399999999999999">
      <c r="A111" s="176" t="s">
        <v>467</v>
      </c>
      <c r="B111" s="176" t="s">
        <v>427</v>
      </c>
      <c r="C111" s="177" t="s">
        <v>466</v>
      </c>
      <c r="D111" s="176" t="s">
        <v>429</v>
      </c>
      <c r="E111" s="178">
        <v>54</v>
      </c>
      <c r="F111" s="176" t="s">
        <v>253</v>
      </c>
      <c r="G111" s="176" t="s">
        <v>430</v>
      </c>
      <c r="H111" s="176" t="s">
        <v>430</v>
      </c>
      <c r="I111" s="176"/>
      <c r="J111" s="176" t="s">
        <v>256</v>
      </c>
      <c r="K111" s="177"/>
      <c r="L111" s="177" t="s">
        <v>431</v>
      </c>
      <c r="M111" s="157">
        <v>0</v>
      </c>
      <c r="N111" s="159" t="s">
        <v>874</v>
      </c>
    </row>
    <row r="112" spans="1:14" s="159" customFormat="1" ht="20.399999999999999">
      <c r="A112" s="176" t="s">
        <v>468</v>
      </c>
      <c r="B112" s="176" t="s">
        <v>427</v>
      </c>
      <c r="C112" s="177" t="s">
        <v>466</v>
      </c>
      <c r="D112" s="176" t="s">
        <v>429</v>
      </c>
      <c r="E112" s="178">
        <v>54</v>
      </c>
      <c r="F112" s="176" t="s">
        <v>253</v>
      </c>
      <c r="G112" s="176" t="s">
        <v>430</v>
      </c>
      <c r="H112" s="176" t="s">
        <v>430</v>
      </c>
      <c r="I112" s="176"/>
      <c r="J112" s="176" t="s">
        <v>256</v>
      </c>
      <c r="K112" s="177"/>
      <c r="L112" s="177" t="s">
        <v>431</v>
      </c>
      <c r="M112" s="157">
        <v>0</v>
      </c>
      <c r="N112" s="159" t="s">
        <v>874</v>
      </c>
    </row>
    <row r="113" spans="1:14" s="159" customFormat="1" ht="20.399999999999999">
      <c r="A113" s="176" t="s">
        <v>469</v>
      </c>
      <c r="B113" s="176" t="s">
        <v>427</v>
      </c>
      <c r="C113" s="177" t="s">
        <v>466</v>
      </c>
      <c r="D113" s="176" t="s">
        <v>429</v>
      </c>
      <c r="E113" s="178">
        <v>54</v>
      </c>
      <c r="F113" s="176" t="s">
        <v>253</v>
      </c>
      <c r="G113" s="176" t="s">
        <v>430</v>
      </c>
      <c r="H113" s="176" t="s">
        <v>430</v>
      </c>
      <c r="I113" s="176"/>
      <c r="J113" s="176" t="s">
        <v>256</v>
      </c>
      <c r="K113" s="177"/>
      <c r="L113" s="177" t="s">
        <v>431</v>
      </c>
      <c r="M113" s="157">
        <v>0</v>
      </c>
      <c r="N113" s="159" t="s">
        <v>874</v>
      </c>
    </row>
    <row r="114" spans="1:14" s="159" customFormat="1" ht="10.199999999999999">
      <c r="A114" s="160" t="s">
        <v>470</v>
      </c>
      <c r="B114" s="160" t="s">
        <v>267</v>
      </c>
      <c r="C114" s="161" t="s">
        <v>471</v>
      </c>
      <c r="D114" s="160" t="s">
        <v>262</v>
      </c>
      <c r="E114" s="179">
        <v>44</v>
      </c>
      <c r="F114" s="161"/>
      <c r="G114" s="160" t="s">
        <v>270</v>
      </c>
      <c r="H114" s="160" t="s">
        <v>270</v>
      </c>
      <c r="I114" s="160" t="s">
        <v>255</v>
      </c>
      <c r="J114" s="160" t="s">
        <v>416</v>
      </c>
      <c r="K114" s="161"/>
      <c r="L114" s="161"/>
      <c r="M114" s="157">
        <v>219.55</v>
      </c>
      <c r="N114" s="158" t="s">
        <v>870</v>
      </c>
    </row>
    <row r="115" spans="1:14" s="159" customFormat="1" ht="10.199999999999999">
      <c r="A115" s="155" t="s">
        <v>472</v>
      </c>
      <c r="B115" s="155" t="s">
        <v>473</v>
      </c>
      <c r="C115" s="156" t="s">
        <v>474</v>
      </c>
      <c r="D115" s="168" t="s">
        <v>877</v>
      </c>
      <c r="E115" s="169">
        <v>54</v>
      </c>
      <c r="F115" s="156"/>
      <c r="G115" s="155" t="s">
        <v>254</v>
      </c>
      <c r="H115" s="155" t="s">
        <v>254</v>
      </c>
      <c r="I115" s="155"/>
      <c r="J115" s="155" t="s">
        <v>256</v>
      </c>
      <c r="K115" s="156"/>
      <c r="L115" s="156" t="s">
        <v>475</v>
      </c>
      <c r="M115" s="157">
        <v>257.52</v>
      </c>
      <c r="N115" s="159" t="s">
        <v>870</v>
      </c>
    </row>
    <row r="116" spans="1:14" s="159" customFormat="1" ht="10.199999999999999">
      <c r="A116" s="160" t="s">
        <v>476</v>
      </c>
      <c r="B116" s="160" t="s">
        <v>267</v>
      </c>
      <c r="C116" s="180" t="s">
        <v>477</v>
      </c>
      <c r="D116" s="160" t="s">
        <v>436</v>
      </c>
      <c r="E116" s="179">
        <v>54</v>
      </c>
      <c r="F116" s="161"/>
      <c r="G116" s="160" t="s">
        <v>270</v>
      </c>
      <c r="H116" s="160" t="s">
        <v>270</v>
      </c>
      <c r="I116" s="181" t="s">
        <v>255</v>
      </c>
      <c r="J116" s="160" t="s">
        <v>256</v>
      </c>
      <c r="K116" s="181" t="s">
        <v>257</v>
      </c>
      <c r="L116" s="161"/>
      <c r="M116" s="157">
        <v>234.25</v>
      </c>
      <c r="N116" s="158" t="s">
        <v>870</v>
      </c>
    </row>
    <row r="117" spans="1:14" s="159" customFormat="1" ht="10.199999999999999">
      <c r="A117" s="160" t="s">
        <v>478</v>
      </c>
      <c r="B117" s="160" t="s">
        <v>267</v>
      </c>
      <c r="C117" s="161" t="s">
        <v>479</v>
      </c>
      <c r="D117" s="160" t="s">
        <v>302</v>
      </c>
      <c r="E117" s="179">
        <v>44</v>
      </c>
      <c r="F117" s="161"/>
      <c r="G117" s="160" t="s">
        <v>270</v>
      </c>
      <c r="H117" s="160" t="s">
        <v>270</v>
      </c>
      <c r="I117" s="160" t="s">
        <v>255</v>
      </c>
      <c r="J117" s="161"/>
      <c r="K117" s="161"/>
      <c r="L117" s="161"/>
      <c r="M117" s="157">
        <v>196.44</v>
      </c>
      <c r="N117" s="158" t="s">
        <v>870</v>
      </c>
    </row>
    <row r="118" spans="1:14" s="159" customFormat="1" ht="20.399999999999999">
      <c r="A118" s="176" t="s">
        <v>480</v>
      </c>
      <c r="B118" s="176" t="s">
        <v>427</v>
      </c>
      <c r="C118" s="177" t="s">
        <v>481</v>
      </c>
      <c r="D118" s="176" t="s">
        <v>429</v>
      </c>
      <c r="E118" s="178">
        <v>44</v>
      </c>
      <c r="F118" s="176" t="s">
        <v>253</v>
      </c>
      <c r="G118" s="176" t="s">
        <v>430</v>
      </c>
      <c r="H118" s="176" t="s">
        <v>430</v>
      </c>
      <c r="I118" s="176"/>
      <c r="J118" s="177"/>
      <c r="K118" s="177"/>
      <c r="L118" s="177" t="s">
        <v>431</v>
      </c>
      <c r="M118" s="157">
        <v>0</v>
      </c>
      <c r="N118" s="159" t="s">
        <v>874</v>
      </c>
    </row>
    <row r="119" spans="1:14" s="159" customFormat="1" ht="20.399999999999999">
      <c r="A119" s="155" t="s">
        <v>482</v>
      </c>
      <c r="B119" s="155" t="s">
        <v>243</v>
      </c>
      <c r="C119" s="156" t="s">
        <v>483</v>
      </c>
      <c r="D119" s="155" t="s">
        <v>252</v>
      </c>
      <c r="E119" s="169">
        <v>44</v>
      </c>
      <c r="F119" s="156"/>
      <c r="G119" s="155" t="s">
        <v>254</v>
      </c>
      <c r="H119" s="155" t="s">
        <v>254</v>
      </c>
      <c r="I119" s="155" t="s">
        <v>255</v>
      </c>
      <c r="J119" s="156"/>
      <c r="K119" s="156"/>
      <c r="L119" s="156"/>
      <c r="M119" s="157">
        <v>530.5</v>
      </c>
      <c r="N119" s="158" t="s">
        <v>864</v>
      </c>
    </row>
    <row r="120" spans="1:14" s="159" customFormat="1" ht="20.399999999999999">
      <c r="A120" s="155" t="s">
        <v>484</v>
      </c>
      <c r="B120" s="155" t="s">
        <v>243</v>
      </c>
      <c r="C120" s="156" t="s">
        <v>485</v>
      </c>
      <c r="D120" s="155" t="s">
        <v>252</v>
      </c>
      <c r="E120" s="169">
        <v>44</v>
      </c>
      <c r="F120" s="156"/>
      <c r="G120" s="155" t="s">
        <v>254</v>
      </c>
      <c r="H120" s="155" t="s">
        <v>254</v>
      </c>
      <c r="I120" s="155"/>
      <c r="J120" s="156"/>
      <c r="K120" s="156"/>
      <c r="L120" s="156"/>
      <c r="M120" s="157">
        <v>530.5</v>
      </c>
      <c r="N120" s="158" t="s">
        <v>864</v>
      </c>
    </row>
    <row r="121" spans="1:14" s="159" customFormat="1" ht="20.399999999999999">
      <c r="A121" s="176" t="s">
        <v>486</v>
      </c>
      <c r="B121" s="176" t="s">
        <v>427</v>
      </c>
      <c r="C121" s="177" t="s">
        <v>487</v>
      </c>
      <c r="D121" s="176" t="s">
        <v>488</v>
      </c>
      <c r="E121" s="178">
        <v>44</v>
      </c>
      <c r="F121" s="177"/>
      <c r="G121" s="176" t="s">
        <v>430</v>
      </c>
      <c r="H121" s="176" t="s">
        <v>430</v>
      </c>
      <c r="I121" s="176"/>
      <c r="J121" s="177"/>
      <c r="K121" s="177"/>
      <c r="L121" s="177" t="s">
        <v>431</v>
      </c>
      <c r="M121" s="157">
        <v>0</v>
      </c>
      <c r="N121" s="159" t="s">
        <v>874</v>
      </c>
    </row>
    <row r="122" spans="1:14" s="159" customFormat="1" ht="20.399999999999999">
      <c r="A122" s="176" t="s">
        <v>489</v>
      </c>
      <c r="B122" s="176" t="s">
        <v>427</v>
      </c>
      <c r="C122" s="177" t="s">
        <v>490</v>
      </c>
      <c r="D122" s="176" t="s">
        <v>429</v>
      </c>
      <c r="E122" s="178">
        <v>44</v>
      </c>
      <c r="F122" s="176" t="s">
        <v>253</v>
      </c>
      <c r="G122" s="176" t="s">
        <v>430</v>
      </c>
      <c r="H122" s="176" t="s">
        <v>430</v>
      </c>
      <c r="I122" s="176"/>
      <c r="J122" s="177"/>
      <c r="K122" s="177"/>
      <c r="L122" s="177" t="s">
        <v>431</v>
      </c>
      <c r="M122" s="157">
        <v>0</v>
      </c>
      <c r="N122" s="159" t="s">
        <v>874</v>
      </c>
    </row>
    <row r="123" spans="1:14" s="159" customFormat="1" ht="20.399999999999999">
      <c r="A123" s="155" t="s">
        <v>491</v>
      </c>
      <c r="B123" s="155" t="s">
        <v>243</v>
      </c>
      <c r="C123" s="156" t="s">
        <v>435</v>
      </c>
      <c r="D123" s="155" t="s">
        <v>252</v>
      </c>
      <c r="E123" s="169">
        <v>44</v>
      </c>
      <c r="F123" s="156"/>
      <c r="G123" s="155" t="s">
        <v>254</v>
      </c>
      <c r="H123" s="155" t="s">
        <v>254</v>
      </c>
      <c r="I123" s="155"/>
      <c r="J123" s="156"/>
      <c r="K123" s="156"/>
      <c r="L123" s="156"/>
      <c r="M123" s="157">
        <v>530.5</v>
      </c>
      <c r="N123" s="158" t="s">
        <v>864</v>
      </c>
    </row>
    <row r="124" spans="1:14" s="159" customFormat="1" ht="20.399999999999999">
      <c r="A124" s="155" t="s">
        <v>492</v>
      </c>
      <c r="B124" s="155" t="s">
        <v>243</v>
      </c>
      <c r="C124" s="156" t="s">
        <v>493</v>
      </c>
      <c r="D124" s="155" t="s">
        <v>302</v>
      </c>
      <c r="E124" s="169">
        <v>44</v>
      </c>
      <c r="F124" s="156"/>
      <c r="G124" s="155" t="s">
        <v>254</v>
      </c>
      <c r="H124" s="155" t="s">
        <v>254</v>
      </c>
      <c r="I124" s="155"/>
      <c r="J124" s="156"/>
      <c r="K124" s="156"/>
      <c r="L124" s="156"/>
      <c r="M124" s="157">
        <v>524.66</v>
      </c>
      <c r="N124" s="158" t="s">
        <v>864</v>
      </c>
    </row>
    <row r="125" spans="1:14" s="159" customFormat="1" ht="11.4" customHeight="1">
      <c r="A125" s="173" t="s">
        <v>494</v>
      </c>
      <c r="B125" s="173" t="s">
        <v>495</v>
      </c>
      <c r="C125" s="174" t="s">
        <v>496</v>
      </c>
      <c r="D125" s="173" t="s">
        <v>497</v>
      </c>
      <c r="E125" s="173" t="s">
        <v>498</v>
      </c>
      <c r="F125" s="173" t="s">
        <v>499</v>
      </c>
      <c r="G125" s="173" t="s">
        <v>414</v>
      </c>
      <c r="H125" s="173" t="s">
        <v>500</v>
      </c>
      <c r="I125" s="173"/>
      <c r="J125" s="174"/>
      <c r="K125" s="174"/>
      <c r="L125" s="174" t="s">
        <v>497</v>
      </c>
      <c r="M125" s="157">
        <v>0</v>
      </c>
      <c r="N125" s="159" t="s">
        <v>874</v>
      </c>
    </row>
    <row r="126" spans="1:14" s="159" customFormat="1" ht="11.4" customHeight="1">
      <c r="A126" s="173" t="s">
        <v>501</v>
      </c>
      <c r="B126" s="173" t="s">
        <v>495</v>
      </c>
      <c r="C126" s="174" t="s">
        <v>496</v>
      </c>
      <c r="D126" s="173" t="s">
        <v>497</v>
      </c>
      <c r="E126" s="173" t="s">
        <v>498</v>
      </c>
      <c r="F126" s="173" t="s">
        <v>499</v>
      </c>
      <c r="G126" s="173" t="s">
        <v>414</v>
      </c>
      <c r="H126" s="173" t="s">
        <v>500</v>
      </c>
      <c r="I126" s="173"/>
      <c r="J126" s="174"/>
      <c r="K126" s="174"/>
      <c r="L126" s="174" t="s">
        <v>497</v>
      </c>
      <c r="M126" s="157">
        <v>0</v>
      </c>
      <c r="N126" s="159" t="s">
        <v>874</v>
      </c>
    </row>
    <row r="127" spans="1:14" s="159" customFormat="1" ht="11.4" customHeight="1">
      <c r="A127" s="173" t="s">
        <v>502</v>
      </c>
      <c r="B127" s="173" t="s">
        <v>495</v>
      </c>
      <c r="C127" s="174" t="s">
        <v>496</v>
      </c>
      <c r="D127" s="173" t="s">
        <v>497</v>
      </c>
      <c r="E127" s="173" t="s">
        <v>498</v>
      </c>
      <c r="F127" s="173" t="s">
        <v>499</v>
      </c>
      <c r="G127" s="173" t="s">
        <v>414</v>
      </c>
      <c r="H127" s="173" t="s">
        <v>500</v>
      </c>
      <c r="I127" s="173"/>
      <c r="J127" s="174"/>
      <c r="K127" s="174"/>
      <c r="L127" s="174" t="s">
        <v>497</v>
      </c>
      <c r="M127" s="157">
        <v>0</v>
      </c>
      <c r="N127" s="159" t="s">
        <v>874</v>
      </c>
    </row>
    <row r="128" spans="1:14" s="159" customFormat="1" ht="11.4" customHeight="1">
      <c r="A128" s="173" t="s">
        <v>503</v>
      </c>
      <c r="B128" s="173" t="s">
        <v>495</v>
      </c>
      <c r="C128" s="174" t="s">
        <v>496</v>
      </c>
      <c r="D128" s="173" t="s">
        <v>497</v>
      </c>
      <c r="E128" s="173" t="s">
        <v>498</v>
      </c>
      <c r="F128" s="173" t="s">
        <v>499</v>
      </c>
      <c r="G128" s="173" t="s">
        <v>414</v>
      </c>
      <c r="H128" s="173" t="s">
        <v>500</v>
      </c>
      <c r="I128" s="173"/>
      <c r="J128" s="174"/>
      <c r="K128" s="174"/>
      <c r="L128" s="174" t="s">
        <v>497</v>
      </c>
      <c r="M128" s="157">
        <v>0</v>
      </c>
      <c r="N128" s="159" t="s">
        <v>874</v>
      </c>
    </row>
    <row r="129" spans="1:14" s="159" customFormat="1" ht="11.4" customHeight="1">
      <c r="A129" s="162" t="s">
        <v>504</v>
      </c>
      <c r="B129" s="162" t="s">
        <v>505</v>
      </c>
      <c r="C129" s="163" t="s">
        <v>506</v>
      </c>
      <c r="D129" s="162" t="s">
        <v>507</v>
      </c>
      <c r="E129" s="162" t="s">
        <v>508</v>
      </c>
      <c r="F129" s="163"/>
      <c r="G129" s="162" t="s">
        <v>509</v>
      </c>
      <c r="H129" s="162" t="s">
        <v>509</v>
      </c>
      <c r="I129" s="162"/>
      <c r="J129" s="163"/>
      <c r="K129" s="163"/>
      <c r="L129" s="163" t="s">
        <v>507</v>
      </c>
      <c r="M129" s="157">
        <v>0</v>
      </c>
      <c r="N129" s="159" t="s">
        <v>874</v>
      </c>
    </row>
    <row r="130" spans="1:14" s="159" customFormat="1" ht="11.4" customHeight="1">
      <c r="A130" s="176" t="s">
        <v>510</v>
      </c>
      <c r="B130" s="176" t="s">
        <v>511</v>
      </c>
      <c r="C130" s="177" t="s">
        <v>512</v>
      </c>
      <c r="D130" s="176" t="s">
        <v>513</v>
      </c>
      <c r="E130" s="178">
        <v>44</v>
      </c>
      <c r="F130" s="177"/>
      <c r="G130" s="176" t="s">
        <v>430</v>
      </c>
      <c r="H130" s="176" t="s">
        <v>430</v>
      </c>
      <c r="I130" s="176"/>
      <c r="J130" s="177"/>
      <c r="K130" s="177"/>
      <c r="L130" s="177" t="s">
        <v>514</v>
      </c>
      <c r="M130" s="157">
        <v>0</v>
      </c>
      <c r="N130" s="159" t="s">
        <v>874</v>
      </c>
    </row>
    <row r="131" spans="1:14" s="159" customFormat="1" ht="11.4" customHeight="1">
      <c r="A131" s="176" t="s">
        <v>515</v>
      </c>
      <c r="B131" s="176" t="s">
        <v>511</v>
      </c>
      <c r="C131" s="177" t="s">
        <v>512</v>
      </c>
      <c r="D131" s="176" t="s">
        <v>513</v>
      </c>
      <c r="E131" s="178">
        <v>44</v>
      </c>
      <c r="F131" s="177"/>
      <c r="G131" s="176" t="s">
        <v>430</v>
      </c>
      <c r="H131" s="176" t="s">
        <v>430</v>
      </c>
      <c r="I131" s="176"/>
      <c r="J131" s="177"/>
      <c r="K131" s="177"/>
      <c r="L131" s="177" t="s">
        <v>514</v>
      </c>
      <c r="M131" s="157">
        <v>0</v>
      </c>
      <c r="N131" s="159" t="s">
        <v>874</v>
      </c>
    </row>
    <row r="132" spans="1:14" s="159" customFormat="1" ht="11.4" customHeight="1">
      <c r="A132" s="182" t="s">
        <v>516</v>
      </c>
      <c r="B132" s="182" t="s">
        <v>517</v>
      </c>
      <c r="C132" s="183" t="s">
        <v>518</v>
      </c>
      <c r="D132" s="182" t="s">
        <v>519</v>
      </c>
      <c r="E132" s="183"/>
      <c r="F132" s="183"/>
      <c r="G132" s="182" t="s">
        <v>520</v>
      </c>
      <c r="H132" s="182" t="s">
        <v>520</v>
      </c>
      <c r="I132" s="182"/>
      <c r="J132" s="183"/>
      <c r="K132" s="183"/>
      <c r="L132" s="183"/>
      <c r="M132" s="157">
        <v>0</v>
      </c>
      <c r="N132" s="159" t="s">
        <v>874</v>
      </c>
    </row>
    <row r="133" spans="1:14" s="159" customFormat="1" ht="11.4" customHeight="1">
      <c r="A133" s="182" t="s">
        <v>521</v>
      </c>
      <c r="B133" s="182" t="s">
        <v>517</v>
      </c>
      <c r="C133" s="183" t="s">
        <v>518</v>
      </c>
      <c r="D133" s="182" t="s">
        <v>519</v>
      </c>
      <c r="E133" s="183"/>
      <c r="F133" s="183"/>
      <c r="G133" s="182" t="s">
        <v>520</v>
      </c>
      <c r="H133" s="182" t="s">
        <v>520</v>
      </c>
      <c r="I133" s="182"/>
      <c r="J133" s="183"/>
      <c r="K133" s="183"/>
      <c r="L133" s="183"/>
      <c r="M133" s="157">
        <v>0</v>
      </c>
      <c r="N133" s="159" t="s">
        <v>874</v>
      </c>
    </row>
    <row r="134" spans="1:14" s="159" customFormat="1" ht="11.4" customHeight="1">
      <c r="A134" s="182" t="s">
        <v>522</v>
      </c>
      <c r="B134" s="182" t="s">
        <v>517</v>
      </c>
      <c r="C134" s="183" t="s">
        <v>518</v>
      </c>
      <c r="D134" s="182" t="s">
        <v>519</v>
      </c>
      <c r="E134" s="183"/>
      <c r="F134" s="183"/>
      <c r="G134" s="182" t="s">
        <v>520</v>
      </c>
      <c r="H134" s="182" t="s">
        <v>520</v>
      </c>
      <c r="I134" s="182"/>
      <c r="J134" s="183"/>
      <c r="K134" s="183"/>
      <c r="L134" s="183"/>
      <c r="M134" s="157">
        <v>0</v>
      </c>
      <c r="N134" s="159" t="s">
        <v>874</v>
      </c>
    </row>
    <row r="135" spans="1:14" s="159" customFormat="1" ht="11.4" customHeight="1">
      <c r="A135" s="182" t="s">
        <v>523</v>
      </c>
      <c r="B135" s="182" t="s">
        <v>517</v>
      </c>
      <c r="C135" s="183" t="s">
        <v>518</v>
      </c>
      <c r="D135" s="182" t="s">
        <v>519</v>
      </c>
      <c r="E135" s="183"/>
      <c r="F135" s="183"/>
      <c r="G135" s="182" t="s">
        <v>520</v>
      </c>
      <c r="H135" s="182" t="s">
        <v>520</v>
      </c>
      <c r="I135" s="182"/>
      <c r="J135" s="183"/>
      <c r="K135" s="183"/>
      <c r="L135" s="183"/>
      <c r="M135" s="157">
        <v>0</v>
      </c>
      <c r="N135" s="159" t="s">
        <v>874</v>
      </c>
    </row>
    <row r="136" spans="1:14" s="159" customFormat="1" ht="11.4" customHeight="1">
      <c r="A136" s="182" t="s">
        <v>524</v>
      </c>
      <c r="B136" s="182" t="s">
        <v>517</v>
      </c>
      <c r="C136" s="183" t="s">
        <v>518</v>
      </c>
      <c r="D136" s="182" t="s">
        <v>519</v>
      </c>
      <c r="E136" s="183"/>
      <c r="F136" s="183"/>
      <c r="G136" s="182" t="s">
        <v>520</v>
      </c>
      <c r="H136" s="182" t="s">
        <v>520</v>
      </c>
      <c r="I136" s="182"/>
      <c r="J136" s="183"/>
      <c r="K136" s="183"/>
      <c r="L136" s="183"/>
      <c r="M136" s="157">
        <v>0</v>
      </c>
      <c r="N136" s="159" t="s">
        <v>874</v>
      </c>
    </row>
    <row r="137" spans="1:14" s="159" customFormat="1" ht="11.4" customHeight="1">
      <c r="A137" s="182" t="s">
        <v>525</v>
      </c>
      <c r="B137" s="182" t="s">
        <v>517</v>
      </c>
      <c r="C137" s="183" t="s">
        <v>518</v>
      </c>
      <c r="D137" s="182" t="s">
        <v>519</v>
      </c>
      <c r="E137" s="183"/>
      <c r="F137" s="183"/>
      <c r="G137" s="182" t="s">
        <v>520</v>
      </c>
      <c r="H137" s="182" t="s">
        <v>520</v>
      </c>
      <c r="I137" s="182"/>
      <c r="J137" s="183"/>
      <c r="K137" s="183"/>
      <c r="L137" s="183"/>
      <c r="M137" s="157">
        <v>0</v>
      </c>
      <c r="N137" s="159" t="s">
        <v>874</v>
      </c>
    </row>
    <row r="138" spans="1:14" s="159" customFormat="1" ht="11.4" customHeight="1">
      <c r="A138" s="170" t="s">
        <v>526</v>
      </c>
      <c r="B138" s="170" t="s">
        <v>403</v>
      </c>
      <c r="C138" s="171" t="s">
        <v>527</v>
      </c>
      <c r="D138" s="172" t="s">
        <v>833</v>
      </c>
      <c r="E138" s="170" t="s">
        <v>405</v>
      </c>
      <c r="F138" s="170" t="s">
        <v>508</v>
      </c>
      <c r="G138" s="170" t="s">
        <v>528</v>
      </c>
      <c r="H138" s="170" t="s">
        <v>415</v>
      </c>
      <c r="I138" s="170"/>
      <c r="J138" s="171"/>
      <c r="K138" s="170" t="s">
        <v>257</v>
      </c>
      <c r="L138" s="171" t="s">
        <v>529</v>
      </c>
      <c r="M138" s="157">
        <v>0</v>
      </c>
      <c r="N138" s="159" t="s">
        <v>874</v>
      </c>
    </row>
    <row r="139" spans="1:14" s="159" customFormat="1" ht="11.4" customHeight="1">
      <c r="A139" s="170" t="s">
        <v>530</v>
      </c>
      <c r="B139" s="170" t="s">
        <v>403</v>
      </c>
      <c r="C139" s="171" t="s">
        <v>531</v>
      </c>
      <c r="D139" s="172" t="s">
        <v>834</v>
      </c>
      <c r="E139" s="170" t="s">
        <v>405</v>
      </c>
      <c r="F139" s="171"/>
      <c r="G139" s="170" t="s">
        <v>528</v>
      </c>
      <c r="H139" s="170" t="s">
        <v>415</v>
      </c>
      <c r="I139" s="170"/>
      <c r="J139" s="171"/>
      <c r="K139" s="170" t="s">
        <v>257</v>
      </c>
      <c r="L139" s="171" t="s">
        <v>529</v>
      </c>
      <c r="M139" s="157">
        <v>0</v>
      </c>
      <c r="N139" s="159" t="s">
        <v>874</v>
      </c>
    </row>
    <row r="140" spans="1:14" s="159" customFormat="1" ht="11.4" customHeight="1">
      <c r="A140" s="170" t="s">
        <v>532</v>
      </c>
      <c r="B140" s="170" t="s">
        <v>403</v>
      </c>
      <c r="C140" s="171" t="s">
        <v>531</v>
      </c>
      <c r="D140" s="172" t="s">
        <v>834</v>
      </c>
      <c r="E140" s="170" t="s">
        <v>405</v>
      </c>
      <c r="F140" s="171"/>
      <c r="G140" s="170" t="s">
        <v>528</v>
      </c>
      <c r="H140" s="170" t="s">
        <v>415</v>
      </c>
      <c r="I140" s="170"/>
      <c r="J140" s="171"/>
      <c r="K140" s="170" t="s">
        <v>257</v>
      </c>
      <c r="L140" s="171" t="s">
        <v>529</v>
      </c>
      <c r="M140" s="157">
        <v>0</v>
      </c>
      <c r="N140" s="159" t="s">
        <v>874</v>
      </c>
    </row>
    <row r="141" spans="1:14" s="159" customFormat="1" ht="11.4" customHeight="1">
      <c r="A141" s="170" t="s">
        <v>533</v>
      </c>
      <c r="B141" s="170" t="s">
        <v>403</v>
      </c>
      <c r="C141" s="171" t="s">
        <v>534</v>
      </c>
      <c r="D141" s="172" t="s">
        <v>835</v>
      </c>
      <c r="E141" s="170" t="s">
        <v>405</v>
      </c>
      <c r="F141" s="170" t="s">
        <v>253</v>
      </c>
      <c r="G141" s="170" t="s">
        <v>528</v>
      </c>
      <c r="H141" s="170" t="s">
        <v>415</v>
      </c>
      <c r="I141" s="170"/>
      <c r="J141" s="171"/>
      <c r="K141" s="171"/>
      <c r="L141" s="171"/>
      <c r="M141" s="157">
        <v>0</v>
      </c>
      <c r="N141" s="159" t="s">
        <v>874</v>
      </c>
    </row>
    <row r="142" spans="1:14" s="159" customFormat="1" ht="11.4" customHeight="1">
      <c r="A142" s="170" t="s">
        <v>535</v>
      </c>
      <c r="B142" s="170" t="s">
        <v>403</v>
      </c>
      <c r="C142" s="171" t="s">
        <v>536</v>
      </c>
      <c r="D142" s="172" t="s">
        <v>836</v>
      </c>
      <c r="E142" s="170" t="s">
        <v>405</v>
      </c>
      <c r="F142" s="170" t="s">
        <v>253</v>
      </c>
      <c r="G142" s="170" t="s">
        <v>528</v>
      </c>
      <c r="H142" s="170" t="s">
        <v>415</v>
      </c>
      <c r="I142" s="170"/>
      <c r="J142" s="171"/>
      <c r="K142" s="171"/>
      <c r="L142" s="171"/>
      <c r="M142" s="157">
        <v>0</v>
      </c>
      <c r="N142" s="159" t="s">
        <v>874</v>
      </c>
    </row>
    <row r="143" spans="1:14" s="159" customFormat="1" ht="11.4" customHeight="1">
      <c r="A143" s="170" t="s">
        <v>537</v>
      </c>
      <c r="B143" s="170" t="s">
        <v>403</v>
      </c>
      <c r="C143" s="171" t="s">
        <v>538</v>
      </c>
      <c r="D143" s="172" t="s">
        <v>837</v>
      </c>
      <c r="E143" s="170" t="s">
        <v>405</v>
      </c>
      <c r="F143" s="170" t="s">
        <v>253</v>
      </c>
      <c r="G143" s="170" t="s">
        <v>528</v>
      </c>
      <c r="H143" s="170" t="s">
        <v>415</v>
      </c>
      <c r="I143" s="170"/>
      <c r="J143" s="171"/>
      <c r="K143" s="171"/>
      <c r="L143" s="171" t="s">
        <v>539</v>
      </c>
      <c r="M143" s="157">
        <v>0</v>
      </c>
      <c r="N143" s="159" t="s">
        <v>874</v>
      </c>
    </row>
    <row r="144" spans="1:14" s="159" customFormat="1" ht="11.4" customHeight="1">
      <c r="A144" s="170" t="s">
        <v>540</v>
      </c>
      <c r="B144" s="170" t="s">
        <v>403</v>
      </c>
      <c r="C144" s="171" t="s">
        <v>541</v>
      </c>
      <c r="D144" s="172" t="s">
        <v>838</v>
      </c>
      <c r="E144" s="170" t="s">
        <v>405</v>
      </c>
      <c r="F144" s="170" t="s">
        <v>253</v>
      </c>
      <c r="G144" s="170" t="s">
        <v>528</v>
      </c>
      <c r="H144" s="170" t="s">
        <v>415</v>
      </c>
      <c r="I144" s="170"/>
      <c r="J144" s="171"/>
      <c r="K144" s="171"/>
      <c r="L144" s="171" t="s">
        <v>542</v>
      </c>
      <c r="M144" s="157">
        <v>0</v>
      </c>
      <c r="N144" s="159" t="s">
        <v>874</v>
      </c>
    </row>
    <row r="145" spans="1:14" s="159" customFormat="1" ht="11.4" customHeight="1">
      <c r="A145" s="170" t="s">
        <v>543</v>
      </c>
      <c r="B145" s="170" t="s">
        <v>403</v>
      </c>
      <c r="C145" s="171" t="s">
        <v>544</v>
      </c>
      <c r="D145" s="172" t="s">
        <v>839</v>
      </c>
      <c r="E145" s="170" t="s">
        <v>405</v>
      </c>
      <c r="F145" s="170" t="s">
        <v>253</v>
      </c>
      <c r="G145" s="170" t="s">
        <v>528</v>
      </c>
      <c r="H145" s="170" t="s">
        <v>415</v>
      </c>
      <c r="I145" s="170"/>
      <c r="J145" s="171"/>
      <c r="K145" s="171"/>
      <c r="L145" s="171" t="s">
        <v>545</v>
      </c>
      <c r="M145" s="157">
        <v>0</v>
      </c>
      <c r="N145" s="159" t="s">
        <v>874</v>
      </c>
    </row>
    <row r="146" spans="1:14" s="159" customFormat="1" ht="11.4" customHeight="1">
      <c r="A146" s="170" t="s">
        <v>546</v>
      </c>
      <c r="B146" s="170" t="s">
        <v>403</v>
      </c>
      <c r="C146" s="171" t="s">
        <v>544</v>
      </c>
      <c r="D146" s="172" t="s">
        <v>840</v>
      </c>
      <c r="E146" s="170" t="s">
        <v>405</v>
      </c>
      <c r="F146" s="170" t="s">
        <v>253</v>
      </c>
      <c r="G146" s="170" t="s">
        <v>528</v>
      </c>
      <c r="H146" s="170" t="s">
        <v>415</v>
      </c>
      <c r="I146" s="170"/>
      <c r="J146" s="171"/>
      <c r="K146" s="171"/>
      <c r="L146" s="171"/>
      <c r="M146" s="157">
        <v>0</v>
      </c>
      <c r="N146" s="159" t="s">
        <v>874</v>
      </c>
    </row>
    <row r="147" spans="1:14" s="159" customFormat="1" ht="11.4" customHeight="1">
      <c r="A147" s="170" t="s">
        <v>547</v>
      </c>
      <c r="B147" s="170" t="s">
        <v>403</v>
      </c>
      <c r="C147" s="171" t="s">
        <v>548</v>
      </c>
      <c r="D147" s="172" t="s">
        <v>841</v>
      </c>
      <c r="E147" s="170" t="s">
        <v>405</v>
      </c>
      <c r="F147" s="170" t="s">
        <v>253</v>
      </c>
      <c r="G147" s="170" t="s">
        <v>528</v>
      </c>
      <c r="H147" s="170" t="s">
        <v>549</v>
      </c>
      <c r="I147" s="170"/>
      <c r="J147" s="171"/>
      <c r="K147" s="170" t="s">
        <v>257</v>
      </c>
      <c r="L147" s="171" t="s">
        <v>550</v>
      </c>
      <c r="M147" s="157">
        <v>0</v>
      </c>
      <c r="N147" s="159" t="s">
        <v>874</v>
      </c>
    </row>
    <row r="148" spans="1:14" s="159" customFormat="1" ht="11.4" customHeight="1">
      <c r="A148" s="170" t="s">
        <v>551</v>
      </c>
      <c r="B148" s="170" t="s">
        <v>403</v>
      </c>
      <c r="C148" s="171" t="s">
        <v>552</v>
      </c>
      <c r="D148" s="172" t="s">
        <v>842</v>
      </c>
      <c r="E148" s="170" t="s">
        <v>405</v>
      </c>
      <c r="F148" s="170" t="s">
        <v>253</v>
      </c>
      <c r="G148" s="170" t="s">
        <v>528</v>
      </c>
      <c r="H148" s="170" t="s">
        <v>549</v>
      </c>
      <c r="I148" s="170"/>
      <c r="J148" s="171"/>
      <c r="K148" s="170" t="s">
        <v>257</v>
      </c>
      <c r="L148" s="171" t="s">
        <v>553</v>
      </c>
      <c r="M148" s="157">
        <v>0</v>
      </c>
      <c r="N148" s="159" t="s">
        <v>874</v>
      </c>
    </row>
    <row r="149" spans="1:14" s="159" customFormat="1" ht="11.4" customHeight="1">
      <c r="A149" s="170" t="s">
        <v>554</v>
      </c>
      <c r="B149" s="170" t="s">
        <v>403</v>
      </c>
      <c r="C149" s="171" t="s">
        <v>555</v>
      </c>
      <c r="D149" s="172" t="s">
        <v>843</v>
      </c>
      <c r="E149" s="170" t="s">
        <v>405</v>
      </c>
      <c r="F149" s="171"/>
      <c r="G149" s="170" t="s">
        <v>528</v>
      </c>
      <c r="H149" s="170" t="s">
        <v>415</v>
      </c>
      <c r="I149" s="170"/>
      <c r="J149" s="171"/>
      <c r="K149" s="170" t="s">
        <v>257</v>
      </c>
      <c r="L149" s="171" t="s">
        <v>556</v>
      </c>
      <c r="M149" s="157">
        <v>0</v>
      </c>
      <c r="N149" s="159" t="s">
        <v>874</v>
      </c>
    </row>
    <row r="150" spans="1:14" s="159" customFormat="1" ht="11.4" customHeight="1">
      <c r="A150" s="173" t="s">
        <v>557</v>
      </c>
      <c r="B150" s="174" t="s">
        <v>558</v>
      </c>
      <c r="C150" s="174" t="s">
        <v>559</v>
      </c>
      <c r="D150" s="173" t="s">
        <v>560</v>
      </c>
      <c r="E150" s="173" t="s">
        <v>413</v>
      </c>
      <c r="F150" s="173" t="s">
        <v>253</v>
      </c>
      <c r="G150" s="173" t="s">
        <v>414</v>
      </c>
      <c r="H150" s="173" t="s">
        <v>415</v>
      </c>
      <c r="I150" s="173"/>
      <c r="J150" s="173" t="s">
        <v>416</v>
      </c>
      <c r="K150" s="173" t="s">
        <v>257</v>
      </c>
      <c r="L150" s="174" t="s">
        <v>561</v>
      </c>
      <c r="M150" s="157">
        <v>0</v>
      </c>
      <c r="N150" s="159" t="s">
        <v>874</v>
      </c>
    </row>
    <row r="151" spans="1:14" s="159" customFormat="1" ht="11.4" customHeight="1">
      <c r="A151" s="173" t="s">
        <v>562</v>
      </c>
      <c r="B151" s="174" t="s">
        <v>558</v>
      </c>
      <c r="C151" s="174" t="s">
        <v>559</v>
      </c>
      <c r="D151" s="173" t="s">
        <v>560</v>
      </c>
      <c r="E151" s="173" t="s">
        <v>413</v>
      </c>
      <c r="F151" s="173" t="s">
        <v>253</v>
      </c>
      <c r="G151" s="173" t="s">
        <v>414</v>
      </c>
      <c r="H151" s="173" t="s">
        <v>415</v>
      </c>
      <c r="I151" s="173"/>
      <c r="J151" s="173" t="s">
        <v>416</v>
      </c>
      <c r="K151" s="173" t="s">
        <v>257</v>
      </c>
      <c r="L151" s="174" t="s">
        <v>561</v>
      </c>
      <c r="M151" s="157">
        <v>0</v>
      </c>
      <c r="N151" s="159" t="s">
        <v>874</v>
      </c>
    </row>
    <row r="152" spans="1:14" s="159" customFormat="1" ht="11.4" customHeight="1">
      <c r="A152" s="176" t="s">
        <v>563</v>
      </c>
      <c r="B152" s="177" t="s">
        <v>427</v>
      </c>
      <c r="C152" s="177" t="s">
        <v>564</v>
      </c>
      <c r="D152" s="176" t="s">
        <v>429</v>
      </c>
      <c r="E152" s="178">
        <v>54</v>
      </c>
      <c r="F152" s="176" t="s">
        <v>253</v>
      </c>
      <c r="G152" s="176" t="s">
        <v>565</v>
      </c>
      <c r="H152" s="176" t="s">
        <v>565</v>
      </c>
      <c r="I152" s="176"/>
      <c r="J152" s="176" t="s">
        <v>416</v>
      </c>
      <c r="K152" s="177"/>
      <c r="L152" s="177" t="s">
        <v>431</v>
      </c>
      <c r="M152" s="157">
        <v>0</v>
      </c>
      <c r="N152" s="159" t="s">
        <v>874</v>
      </c>
    </row>
    <row r="153" spans="1:14" s="159" customFormat="1" ht="11.4" customHeight="1">
      <c r="A153" s="176" t="s">
        <v>566</v>
      </c>
      <c r="B153" s="177" t="s">
        <v>427</v>
      </c>
      <c r="C153" s="177" t="s">
        <v>564</v>
      </c>
      <c r="D153" s="176" t="s">
        <v>429</v>
      </c>
      <c r="E153" s="178">
        <v>54</v>
      </c>
      <c r="F153" s="176" t="s">
        <v>253</v>
      </c>
      <c r="G153" s="176" t="s">
        <v>565</v>
      </c>
      <c r="H153" s="176" t="s">
        <v>565</v>
      </c>
      <c r="I153" s="176"/>
      <c r="J153" s="176" t="s">
        <v>416</v>
      </c>
      <c r="K153" s="177"/>
      <c r="L153" s="177" t="s">
        <v>431</v>
      </c>
      <c r="M153" s="157">
        <v>0</v>
      </c>
      <c r="N153" s="159" t="s">
        <v>874</v>
      </c>
    </row>
    <row r="154" spans="1:14" s="159" customFormat="1" ht="11.4" customHeight="1">
      <c r="A154" s="176" t="s">
        <v>567</v>
      </c>
      <c r="B154" s="177" t="s">
        <v>427</v>
      </c>
      <c r="C154" s="177" t="s">
        <v>564</v>
      </c>
      <c r="D154" s="176" t="s">
        <v>429</v>
      </c>
      <c r="E154" s="178">
        <v>54</v>
      </c>
      <c r="F154" s="176" t="s">
        <v>253</v>
      </c>
      <c r="G154" s="176" t="s">
        <v>565</v>
      </c>
      <c r="H154" s="176" t="s">
        <v>565</v>
      </c>
      <c r="I154" s="176"/>
      <c r="J154" s="176" t="s">
        <v>416</v>
      </c>
      <c r="K154" s="177"/>
      <c r="L154" s="177" t="s">
        <v>431</v>
      </c>
      <c r="M154" s="157">
        <v>0</v>
      </c>
      <c r="N154" s="159" t="s">
        <v>874</v>
      </c>
    </row>
    <row r="155" spans="1:14" s="159" customFormat="1" ht="11.4" customHeight="1">
      <c r="A155" s="176" t="s">
        <v>568</v>
      </c>
      <c r="B155" s="177" t="s">
        <v>427</v>
      </c>
      <c r="C155" s="177" t="s">
        <v>564</v>
      </c>
      <c r="D155" s="176" t="s">
        <v>429</v>
      </c>
      <c r="E155" s="178">
        <v>54</v>
      </c>
      <c r="F155" s="176" t="s">
        <v>253</v>
      </c>
      <c r="G155" s="176" t="s">
        <v>565</v>
      </c>
      <c r="H155" s="176" t="s">
        <v>565</v>
      </c>
      <c r="I155" s="176"/>
      <c r="J155" s="176" t="s">
        <v>416</v>
      </c>
      <c r="K155" s="177"/>
      <c r="L155" s="177" t="s">
        <v>431</v>
      </c>
      <c r="M155" s="157">
        <v>0</v>
      </c>
      <c r="N155" s="159" t="s">
        <v>874</v>
      </c>
    </row>
    <row r="156" spans="1:14" s="159" customFormat="1" ht="11.4" customHeight="1">
      <c r="A156" s="176" t="s">
        <v>569</v>
      </c>
      <c r="B156" s="177" t="s">
        <v>427</v>
      </c>
      <c r="C156" s="177" t="s">
        <v>570</v>
      </c>
      <c r="D156" s="176" t="s">
        <v>429</v>
      </c>
      <c r="E156" s="178">
        <v>54</v>
      </c>
      <c r="F156" s="176" t="s">
        <v>253</v>
      </c>
      <c r="G156" s="176" t="s">
        <v>565</v>
      </c>
      <c r="H156" s="176" t="s">
        <v>565</v>
      </c>
      <c r="I156" s="176"/>
      <c r="J156" s="176" t="s">
        <v>416</v>
      </c>
      <c r="K156" s="177"/>
      <c r="L156" s="177" t="s">
        <v>431</v>
      </c>
      <c r="M156" s="157">
        <v>0</v>
      </c>
      <c r="N156" s="159" t="s">
        <v>874</v>
      </c>
    </row>
    <row r="157" spans="1:14" s="159" customFormat="1" ht="11.4" customHeight="1">
      <c r="A157" s="176" t="s">
        <v>571</v>
      </c>
      <c r="B157" s="177" t="s">
        <v>427</v>
      </c>
      <c r="C157" s="177" t="s">
        <v>570</v>
      </c>
      <c r="D157" s="176" t="s">
        <v>429</v>
      </c>
      <c r="E157" s="178">
        <v>54</v>
      </c>
      <c r="F157" s="176" t="s">
        <v>253</v>
      </c>
      <c r="G157" s="176" t="s">
        <v>565</v>
      </c>
      <c r="H157" s="176" t="s">
        <v>565</v>
      </c>
      <c r="I157" s="176"/>
      <c r="J157" s="176" t="s">
        <v>416</v>
      </c>
      <c r="K157" s="177"/>
      <c r="L157" s="177" t="s">
        <v>431</v>
      </c>
      <c r="M157" s="157">
        <v>0</v>
      </c>
      <c r="N157" s="159" t="s">
        <v>874</v>
      </c>
    </row>
    <row r="158" spans="1:14" s="159" customFormat="1" ht="11.4" customHeight="1">
      <c r="A158" s="176" t="s">
        <v>572</v>
      </c>
      <c r="B158" s="177" t="s">
        <v>427</v>
      </c>
      <c r="C158" s="177" t="s">
        <v>570</v>
      </c>
      <c r="D158" s="176" t="s">
        <v>429</v>
      </c>
      <c r="E158" s="178">
        <v>54</v>
      </c>
      <c r="F158" s="176" t="s">
        <v>253</v>
      </c>
      <c r="G158" s="176" t="s">
        <v>565</v>
      </c>
      <c r="H158" s="176" t="s">
        <v>565</v>
      </c>
      <c r="I158" s="176"/>
      <c r="J158" s="176" t="s">
        <v>416</v>
      </c>
      <c r="K158" s="177"/>
      <c r="L158" s="177" t="s">
        <v>431</v>
      </c>
      <c r="M158" s="157">
        <v>0</v>
      </c>
      <c r="N158" s="159" t="s">
        <v>874</v>
      </c>
    </row>
    <row r="159" spans="1:14" s="159" customFormat="1" ht="11.4" customHeight="1">
      <c r="A159" s="176" t="s">
        <v>573</v>
      </c>
      <c r="B159" s="177" t="s">
        <v>427</v>
      </c>
      <c r="C159" s="177" t="s">
        <v>574</v>
      </c>
      <c r="D159" s="176" t="s">
        <v>429</v>
      </c>
      <c r="E159" s="178">
        <v>54</v>
      </c>
      <c r="F159" s="176" t="s">
        <v>253</v>
      </c>
      <c r="G159" s="176" t="s">
        <v>565</v>
      </c>
      <c r="H159" s="176" t="s">
        <v>565</v>
      </c>
      <c r="I159" s="176"/>
      <c r="J159" s="176" t="s">
        <v>416</v>
      </c>
      <c r="K159" s="177"/>
      <c r="L159" s="177" t="s">
        <v>575</v>
      </c>
      <c r="M159" s="157">
        <v>0</v>
      </c>
      <c r="N159" s="159" t="s">
        <v>874</v>
      </c>
    </row>
    <row r="160" spans="1:14" s="159" customFormat="1" ht="11.4" customHeight="1">
      <c r="A160" s="176" t="s">
        <v>576</v>
      </c>
      <c r="B160" s="177" t="s">
        <v>427</v>
      </c>
      <c r="C160" s="177" t="s">
        <v>574</v>
      </c>
      <c r="D160" s="176" t="s">
        <v>429</v>
      </c>
      <c r="E160" s="178">
        <v>54</v>
      </c>
      <c r="F160" s="176" t="s">
        <v>253</v>
      </c>
      <c r="G160" s="176" t="s">
        <v>565</v>
      </c>
      <c r="H160" s="176" t="s">
        <v>565</v>
      </c>
      <c r="I160" s="176"/>
      <c r="J160" s="176" t="s">
        <v>416</v>
      </c>
      <c r="K160" s="177"/>
      <c r="L160" s="177" t="s">
        <v>575</v>
      </c>
      <c r="M160" s="157">
        <v>0</v>
      </c>
      <c r="N160" s="159" t="s">
        <v>874</v>
      </c>
    </row>
    <row r="161" spans="1:14" s="159" customFormat="1" ht="11.4" customHeight="1">
      <c r="A161" s="176" t="s">
        <v>577</v>
      </c>
      <c r="B161" s="177" t="s">
        <v>427</v>
      </c>
      <c r="C161" s="177" t="s">
        <v>574</v>
      </c>
      <c r="D161" s="176" t="s">
        <v>429</v>
      </c>
      <c r="E161" s="178">
        <v>54</v>
      </c>
      <c r="F161" s="176" t="s">
        <v>253</v>
      </c>
      <c r="G161" s="176" t="s">
        <v>565</v>
      </c>
      <c r="H161" s="176" t="s">
        <v>565</v>
      </c>
      <c r="I161" s="176"/>
      <c r="J161" s="176" t="s">
        <v>416</v>
      </c>
      <c r="K161" s="177"/>
      <c r="L161" s="177" t="s">
        <v>575</v>
      </c>
      <c r="M161" s="157">
        <v>0</v>
      </c>
      <c r="N161" s="159" t="s">
        <v>874</v>
      </c>
    </row>
    <row r="162" spans="1:14" s="159" customFormat="1" ht="20.399999999999999">
      <c r="A162" s="155" t="s">
        <v>578</v>
      </c>
      <c r="B162" s="156" t="s">
        <v>579</v>
      </c>
      <c r="C162" s="156" t="s">
        <v>580</v>
      </c>
      <c r="D162" s="155" t="s">
        <v>581</v>
      </c>
      <c r="E162" s="169">
        <v>54</v>
      </c>
      <c r="F162" s="156"/>
      <c r="G162" s="155" t="s">
        <v>254</v>
      </c>
      <c r="H162" s="155" t="s">
        <v>254</v>
      </c>
      <c r="I162" s="155" t="s">
        <v>255</v>
      </c>
      <c r="J162" s="155" t="s">
        <v>256</v>
      </c>
      <c r="K162" s="156"/>
      <c r="L162" s="156" t="s">
        <v>582</v>
      </c>
      <c r="M162" s="157">
        <v>694.55</v>
      </c>
      <c r="N162" s="158" t="s">
        <v>871</v>
      </c>
    </row>
    <row r="163" spans="1:14" s="159" customFormat="1" ht="11.4" customHeight="1">
      <c r="A163" s="155" t="s">
        <v>583</v>
      </c>
      <c r="B163" s="156" t="s">
        <v>473</v>
      </c>
      <c r="C163" s="156" t="s">
        <v>474</v>
      </c>
      <c r="D163" s="168" t="s">
        <v>877</v>
      </c>
      <c r="E163" s="169">
        <v>54</v>
      </c>
      <c r="F163" s="156"/>
      <c r="G163" s="155" t="s">
        <v>254</v>
      </c>
      <c r="H163" s="155" t="s">
        <v>254</v>
      </c>
      <c r="I163" s="155"/>
      <c r="J163" s="155" t="s">
        <v>416</v>
      </c>
      <c r="K163" s="156"/>
      <c r="L163" s="156" t="s">
        <v>584</v>
      </c>
      <c r="M163" s="157">
        <v>220.27</v>
      </c>
      <c r="N163" s="159" t="s">
        <v>870</v>
      </c>
    </row>
    <row r="164" spans="1:14" s="159" customFormat="1" ht="20.399999999999999">
      <c r="A164" s="155" t="s">
        <v>585</v>
      </c>
      <c r="B164" s="156" t="s">
        <v>586</v>
      </c>
      <c r="C164" s="156" t="s">
        <v>435</v>
      </c>
      <c r="D164" s="155" t="s">
        <v>587</v>
      </c>
      <c r="E164" s="169">
        <v>44</v>
      </c>
      <c r="F164" s="156"/>
      <c r="G164" s="155" t="s">
        <v>254</v>
      </c>
      <c r="H164" s="155" t="s">
        <v>254</v>
      </c>
      <c r="I164" s="155"/>
      <c r="J164" s="156"/>
      <c r="K164" s="156"/>
      <c r="L164" s="156" t="s">
        <v>588</v>
      </c>
      <c r="M164" s="157">
        <v>626.66</v>
      </c>
      <c r="N164" s="158" t="s">
        <v>872</v>
      </c>
    </row>
    <row r="165" spans="1:14" s="159" customFormat="1" ht="20.399999999999999">
      <c r="A165" s="155" t="s">
        <v>589</v>
      </c>
      <c r="B165" s="156" t="s">
        <v>579</v>
      </c>
      <c r="C165" s="156" t="s">
        <v>590</v>
      </c>
      <c r="D165" s="155" t="s">
        <v>581</v>
      </c>
      <c r="E165" s="169">
        <v>54</v>
      </c>
      <c r="F165" s="156"/>
      <c r="G165" s="155" t="s">
        <v>254</v>
      </c>
      <c r="H165" s="155" t="s">
        <v>254</v>
      </c>
      <c r="I165" s="155" t="s">
        <v>255</v>
      </c>
      <c r="J165" s="155" t="s">
        <v>416</v>
      </c>
      <c r="K165" s="155" t="s">
        <v>257</v>
      </c>
      <c r="L165" s="156" t="s">
        <v>588</v>
      </c>
      <c r="M165" s="157">
        <v>658.63</v>
      </c>
      <c r="N165" s="158" t="s">
        <v>871</v>
      </c>
    </row>
    <row r="166" spans="1:14" s="159" customFormat="1" ht="20.399999999999999">
      <c r="A166" s="155" t="s">
        <v>591</v>
      </c>
      <c r="B166" s="156" t="s">
        <v>579</v>
      </c>
      <c r="C166" s="156" t="s">
        <v>592</v>
      </c>
      <c r="D166" s="155" t="s">
        <v>587</v>
      </c>
      <c r="E166" s="169">
        <v>54</v>
      </c>
      <c r="F166" s="156"/>
      <c r="G166" s="155" t="s">
        <v>254</v>
      </c>
      <c r="H166" s="155" t="s">
        <v>254</v>
      </c>
      <c r="I166" s="155"/>
      <c r="J166" s="155" t="s">
        <v>256</v>
      </c>
      <c r="K166" s="156"/>
      <c r="L166" s="156" t="s">
        <v>588</v>
      </c>
      <c r="M166" s="157">
        <v>667.61</v>
      </c>
      <c r="N166" s="158" t="s">
        <v>871</v>
      </c>
    </row>
    <row r="167" spans="1:14" s="159" customFormat="1" ht="11.4" customHeight="1">
      <c r="A167" s="155" t="s">
        <v>593</v>
      </c>
      <c r="B167" s="156" t="s">
        <v>399</v>
      </c>
      <c r="C167" s="156" t="s">
        <v>594</v>
      </c>
      <c r="D167" s="168" t="s">
        <v>875</v>
      </c>
      <c r="E167" s="169">
        <v>54</v>
      </c>
      <c r="F167" s="156"/>
      <c r="G167" s="155" t="s">
        <v>254</v>
      </c>
      <c r="H167" s="155" t="s">
        <v>254</v>
      </c>
      <c r="I167" s="155"/>
      <c r="J167" s="156"/>
      <c r="K167" s="156"/>
      <c r="L167" s="156" t="s">
        <v>595</v>
      </c>
      <c r="M167" s="157">
        <v>198.28</v>
      </c>
      <c r="N167" s="159" t="s">
        <v>870</v>
      </c>
    </row>
    <row r="168" spans="1:14" s="159" customFormat="1" ht="11.4" customHeight="1">
      <c r="A168" s="176" t="s">
        <v>596</v>
      </c>
      <c r="B168" s="177" t="s">
        <v>427</v>
      </c>
      <c r="C168" s="177" t="s">
        <v>597</v>
      </c>
      <c r="D168" s="176" t="s">
        <v>429</v>
      </c>
      <c r="E168" s="178">
        <v>54</v>
      </c>
      <c r="F168" s="176" t="s">
        <v>253</v>
      </c>
      <c r="G168" s="176" t="s">
        <v>565</v>
      </c>
      <c r="H168" s="176" t="s">
        <v>565</v>
      </c>
      <c r="I168" s="176"/>
      <c r="J168" s="176" t="s">
        <v>598</v>
      </c>
      <c r="K168" s="177"/>
      <c r="L168" s="177" t="s">
        <v>431</v>
      </c>
      <c r="M168" s="157">
        <v>0</v>
      </c>
      <c r="N168" s="159" t="s">
        <v>874</v>
      </c>
    </row>
    <row r="169" spans="1:14" s="159" customFormat="1" ht="20.399999999999999">
      <c r="A169" s="155" t="s">
        <v>599</v>
      </c>
      <c r="B169" s="156" t="s">
        <v>579</v>
      </c>
      <c r="C169" s="156" t="s">
        <v>580</v>
      </c>
      <c r="D169" s="155" t="s">
        <v>600</v>
      </c>
      <c r="E169" s="169">
        <v>44</v>
      </c>
      <c r="F169" s="156"/>
      <c r="G169" s="155" t="s">
        <v>254</v>
      </c>
      <c r="H169" s="155" t="s">
        <v>254</v>
      </c>
      <c r="I169" s="155" t="s">
        <v>255</v>
      </c>
      <c r="J169" s="156"/>
      <c r="K169" s="156"/>
      <c r="L169" s="156" t="s">
        <v>601</v>
      </c>
      <c r="M169" s="157">
        <v>626.66</v>
      </c>
      <c r="N169" s="158" t="s">
        <v>871</v>
      </c>
    </row>
    <row r="170" spans="1:14" s="159" customFormat="1" ht="20.399999999999999">
      <c r="A170" s="155" t="s">
        <v>602</v>
      </c>
      <c r="B170" s="156" t="s">
        <v>362</v>
      </c>
      <c r="C170" s="156" t="s">
        <v>603</v>
      </c>
      <c r="D170" s="155" t="s">
        <v>604</v>
      </c>
      <c r="E170" s="169">
        <v>54</v>
      </c>
      <c r="F170" s="155" t="s">
        <v>253</v>
      </c>
      <c r="G170" s="155" t="s">
        <v>254</v>
      </c>
      <c r="H170" s="155" t="s">
        <v>254</v>
      </c>
      <c r="I170" s="155"/>
      <c r="J170" s="155" t="s">
        <v>416</v>
      </c>
      <c r="K170" s="156"/>
      <c r="L170" s="156" t="s">
        <v>605</v>
      </c>
      <c r="M170" s="157">
        <v>550.45000000000005</v>
      </c>
      <c r="N170" s="158" t="s">
        <v>864</v>
      </c>
    </row>
    <row r="171" spans="1:14" s="159" customFormat="1" ht="20.399999999999999">
      <c r="A171" s="155" t="s">
        <v>606</v>
      </c>
      <c r="B171" s="156" t="s">
        <v>362</v>
      </c>
      <c r="C171" s="156" t="s">
        <v>603</v>
      </c>
      <c r="D171" s="155" t="s">
        <v>604</v>
      </c>
      <c r="E171" s="169">
        <v>54</v>
      </c>
      <c r="F171" s="155" t="s">
        <v>253</v>
      </c>
      <c r="G171" s="155" t="s">
        <v>254</v>
      </c>
      <c r="H171" s="155" t="s">
        <v>254</v>
      </c>
      <c r="I171" s="155"/>
      <c r="J171" s="155" t="s">
        <v>416</v>
      </c>
      <c r="K171" s="156"/>
      <c r="L171" s="156" t="s">
        <v>605</v>
      </c>
      <c r="M171" s="157">
        <v>550.45000000000005</v>
      </c>
      <c r="N171" s="158" t="s">
        <v>864</v>
      </c>
    </row>
    <row r="172" spans="1:14" s="159" customFormat="1" ht="20.399999999999999">
      <c r="A172" s="155" t="s">
        <v>607</v>
      </c>
      <c r="B172" s="156" t="s">
        <v>579</v>
      </c>
      <c r="C172" s="156" t="s">
        <v>608</v>
      </c>
      <c r="D172" s="155" t="s">
        <v>600</v>
      </c>
      <c r="E172" s="169">
        <v>44</v>
      </c>
      <c r="F172" s="156"/>
      <c r="G172" s="155" t="s">
        <v>254</v>
      </c>
      <c r="H172" s="155" t="s">
        <v>254</v>
      </c>
      <c r="I172" s="155"/>
      <c r="J172" s="156"/>
      <c r="K172" s="156"/>
      <c r="L172" s="156" t="s">
        <v>609</v>
      </c>
      <c r="M172" s="157">
        <v>626.66</v>
      </c>
      <c r="N172" s="158" t="s">
        <v>871</v>
      </c>
    </row>
    <row r="173" spans="1:14" s="159" customFormat="1" ht="20.399999999999999">
      <c r="A173" s="176" t="s">
        <v>610</v>
      </c>
      <c r="B173" s="177" t="s">
        <v>427</v>
      </c>
      <c r="C173" s="177" t="s">
        <v>611</v>
      </c>
      <c r="D173" s="176" t="s">
        <v>429</v>
      </c>
      <c r="E173" s="178">
        <v>54</v>
      </c>
      <c r="F173" s="176" t="s">
        <v>253</v>
      </c>
      <c r="G173" s="176" t="s">
        <v>565</v>
      </c>
      <c r="H173" s="176" t="s">
        <v>565</v>
      </c>
      <c r="I173" s="176"/>
      <c r="J173" s="176" t="s">
        <v>416</v>
      </c>
      <c r="K173" s="177"/>
      <c r="L173" s="177" t="s">
        <v>431</v>
      </c>
      <c r="M173" s="157">
        <v>0</v>
      </c>
      <c r="N173" s="159" t="s">
        <v>874</v>
      </c>
    </row>
    <row r="174" spans="1:14" s="159" customFormat="1" ht="20.399999999999999">
      <c r="A174" s="176" t="s">
        <v>612</v>
      </c>
      <c r="B174" s="177" t="s">
        <v>427</v>
      </c>
      <c r="C174" s="177" t="s">
        <v>611</v>
      </c>
      <c r="D174" s="176" t="s">
        <v>443</v>
      </c>
      <c r="E174" s="178">
        <v>54</v>
      </c>
      <c r="F174" s="176" t="s">
        <v>253</v>
      </c>
      <c r="G174" s="176" t="s">
        <v>565</v>
      </c>
      <c r="H174" s="176" t="s">
        <v>565</v>
      </c>
      <c r="I174" s="176"/>
      <c r="J174" s="177"/>
      <c r="K174" s="177"/>
      <c r="L174" s="177" t="s">
        <v>431</v>
      </c>
      <c r="M174" s="157">
        <v>0</v>
      </c>
      <c r="N174" s="159" t="s">
        <v>874</v>
      </c>
    </row>
    <row r="175" spans="1:14" s="159" customFormat="1" ht="20.399999999999999">
      <c r="A175" s="184" t="s">
        <v>613</v>
      </c>
      <c r="B175" s="156" t="s">
        <v>579</v>
      </c>
      <c r="C175" s="156" t="s">
        <v>614</v>
      </c>
      <c r="D175" s="155" t="s">
        <v>581</v>
      </c>
      <c r="E175" s="169">
        <v>54</v>
      </c>
      <c r="F175" s="156"/>
      <c r="G175" s="155" t="s">
        <v>254</v>
      </c>
      <c r="H175" s="155" t="s">
        <v>254</v>
      </c>
      <c r="I175" s="155" t="s">
        <v>255</v>
      </c>
      <c r="J175" s="155" t="s">
        <v>416</v>
      </c>
      <c r="K175" s="156"/>
      <c r="L175" s="156" t="s">
        <v>609</v>
      </c>
      <c r="M175" s="157">
        <v>658.63</v>
      </c>
      <c r="N175" s="158" t="s">
        <v>871</v>
      </c>
    </row>
    <row r="176" spans="1:14" s="159" customFormat="1" ht="10.199999999999999">
      <c r="A176" s="155" t="s">
        <v>615</v>
      </c>
      <c r="B176" s="156" t="s">
        <v>399</v>
      </c>
      <c r="C176" s="156" t="s">
        <v>594</v>
      </c>
      <c r="D176" s="168" t="s">
        <v>875</v>
      </c>
      <c r="E176" s="169">
        <v>54</v>
      </c>
      <c r="F176" s="156"/>
      <c r="G176" s="155" t="s">
        <v>254</v>
      </c>
      <c r="H176" s="155" t="s">
        <v>254</v>
      </c>
      <c r="I176" s="155"/>
      <c r="J176" s="156"/>
      <c r="K176" s="156"/>
      <c r="L176" s="156" t="s">
        <v>616</v>
      </c>
      <c r="M176" s="157">
        <v>198.28</v>
      </c>
      <c r="N176" s="159" t="s">
        <v>870</v>
      </c>
    </row>
    <row r="177" spans="1:14" s="159" customFormat="1" ht="10.199999999999999">
      <c r="A177" s="155" t="s">
        <v>617</v>
      </c>
      <c r="B177" s="156" t="s">
        <v>473</v>
      </c>
      <c r="C177" s="156" t="s">
        <v>474</v>
      </c>
      <c r="D177" s="168" t="s">
        <v>877</v>
      </c>
      <c r="E177" s="169">
        <v>54</v>
      </c>
      <c r="F177" s="156"/>
      <c r="G177" s="155" t="s">
        <v>254</v>
      </c>
      <c r="H177" s="155" t="s">
        <v>254</v>
      </c>
      <c r="I177" s="155"/>
      <c r="J177" s="155" t="s">
        <v>416</v>
      </c>
      <c r="K177" s="156"/>
      <c r="L177" s="156" t="s">
        <v>618</v>
      </c>
      <c r="M177" s="157">
        <v>220.27</v>
      </c>
      <c r="N177" s="159" t="s">
        <v>870</v>
      </c>
    </row>
    <row r="178" spans="1:14" s="159" customFormat="1" ht="20.399999999999999">
      <c r="A178" s="155" t="s">
        <v>619</v>
      </c>
      <c r="B178" s="156" t="s">
        <v>579</v>
      </c>
      <c r="C178" s="156" t="s">
        <v>620</v>
      </c>
      <c r="D178" s="155" t="s">
        <v>581</v>
      </c>
      <c r="E178" s="169">
        <v>54</v>
      </c>
      <c r="F178" s="156"/>
      <c r="G178" s="155" t="s">
        <v>254</v>
      </c>
      <c r="H178" s="155" t="s">
        <v>254</v>
      </c>
      <c r="I178" s="155" t="s">
        <v>255</v>
      </c>
      <c r="J178" s="155" t="s">
        <v>416</v>
      </c>
      <c r="K178" s="155" t="s">
        <v>257</v>
      </c>
      <c r="L178" s="156" t="s">
        <v>609</v>
      </c>
      <c r="M178" s="157">
        <v>658.63</v>
      </c>
      <c r="N178" s="158" t="s">
        <v>871</v>
      </c>
    </row>
    <row r="179" spans="1:14" s="159" customFormat="1" ht="20.399999999999999">
      <c r="A179" s="182" t="s">
        <v>621</v>
      </c>
      <c r="B179" s="183" t="s">
        <v>517</v>
      </c>
      <c r="C179" s="183" t="s">
        <v>518</v>
      </c>
      <c r="D179" s="182" t="s">
        <v>519</v>
      </c>
      <c r="E179" s="183"/>
      <c r="F179" s="183"/>
      <c r="G179" s="182" t="s">
        <v>520</v>
      </c>
      <c r="H179" s="182" t="s">
        <v>520</v>
      </c>
      <c r="I179" s="182"/>
      <c r="J179" s="183"/>
      <c r="K179" s="183"/>
      <c r="L179" s="183"/>
      <c r="M179" s="157">
        <v>0</v>
      </c>
      <c r="N179" s="159" t="s">
        <v>874</v>
      </c>
    </row>
    <row r="180" spans="1:14" s="159" customFormat="1" ht="20.399999999999999">
      <c r="A180" s="182" t="s">
        <v>622</v>
      </c>
      <c r="B180" s="183" t="s">
        <v>517</v>
      </c>
      <c r="C180" s="183" t="s">
        <v>518</v>
      </c>
      <c r="D180" s="182" t="s">
        <v>519</v>
      </c>
      <c r="E180" s="183"/>
      <c r="F180" s="183"/>
      <c r="G180" s="182" t="s">
        <v>520</v>
      </c>
      <c r="H180" s="182" t="s">
        <v>520</v>
      </c>
      <c r="I180" s="182"/>
      <c r="J180" s="183"/>
      <c r="K180" s="183"/>
      <c r="L180" s="183"/>
      <c r="M180" s="157">
        <v>0</v>
      </c>
      <c r="N180" s="159" t="s">
        <v>874</v>
      </c>
    </row>
    <row r="181" spans="1:14" s="159" customFormat="1" ht="20.399999999999999">
      <c r="A181" s="182" t="s">
        <v>623</v>
      </c>
      <c r="B181" s="183" t="s">
        <v>517</v>
      </c>
      <c r="C181" s="183" t="s">
        <v>518</v>
      </c>
      <c r="D181" s="182" t="s">
        <v>519</v>
      </c>
      <c r="E181" s="183"/>
      <c r="F181" s="183"/>
      <c r="G181" s="182" t="s">
        <v>520</v>
      </c>
      <c r="H181" s="182" t="s">
        <v>520</v>
      </c>
      <c r="I181" s="182"/>
      <c r="J181" s="183"/>
      <c r="K181" s="183"/>
      <c r="L181" s="183"/>
      <c r="M181" s="157">
        <v>0</v>
      </c>
      <c r="N181" s="159" t="s">
        <v>874</v>
      </c>
    </row>
    <row r="182" spans="1:14" s="159" customFormat="1" ht="20.399999999999999">
      <c r="A182" s="182" t="s">
        <v>624</v>
      </c>
      <c r="B182" s="183" t="s">
        <v>517</v>
      </c>
      <c r="C182" s="183" t="s">
        <v>518</v>
      </c>
      <c r="D182" s="182" t="s">
        <v>519</v>
      </c>
      <c r="E182" s="183"/>
      <c r="F182" s="183"/>
      <c r="G182" s="182" t="s">
        <v>520</v>
      </c>
      <c r="H182" s="182" t="s">
        <v>520</v>
      </c>
      <c r="I182" s="182"/>
      <c r="J182" s="183"/>
      <c r="K182" s="183"/>
      <c r="L182" s="183"/>
      <c r="M182" s="157">
        <v>0</v>
      </c>
      <c r="N182" s="159" t="s">
        <v>874</v>
      </c>
    </row>
    <row r="183" spans="1:14" s="159" customFormat="1" ht="20.399999999999999">
      <c r="A183" s="182" t="s">
        <v>625</v>
      </c>
      <c r="B183" s="183" t="s">
        <v>517</v>
      </c>
      <c r="C183" s="183" t="s">
        <v>518</v>
      </c>
      <c r="D183" s="182" t="s">
        <v>519</v>
      </c>
      <c r="E183" s="183"/>
      <c r="F183" s="183"/>
      <c r="G183" s="182" t="s">
        <v>520</v>
      </c>
      <c r="H183" s="182" t="s">
        <v>520</v>
      </c>
      <c r="I183" s="182"/>
      <c r="J183" s="183"/>
      <c r="K183" s="183"/>
      <c r="L183" s="183"/>
      <c r="M183" s="157">
        <v>0</v>
      </c>
      <c r="N183" s="159" t="s">
        <v>874</v>
      </c>
    </row>
    <row r="184" spans="1:14" s="159" customFormat="1" ht="20.399999999999999">
      <c r="A184" s="182" t="s">
        <v>626</v>
      </c>
      <c r="B184" s="183" t="s">
        <v>517</v>
      </c>
      <c r="C184" s="183" t="s">
        <v>518</v>
      </c>
      <c r="D184" s="182" t="s">
        <v>519</v>
      </c>
      <c r="E184" s="183"/>
      <c r="F184" s="183"/>
      <c r="G184" s="182" t="s">
        <v>520</v>
      </c>
      <c r="H184" s="182" t="s">
        <v>520</v>
      </c>
      <c r="I184" s="182"/>
      <c r="J184" s="183"/>
      <c r="K184" s="183"/>
      <c r="L184" s="183"/>
      <c r="M184" s="157">
        <v>0</v>
      </c>
      <c r="N184" s="159" t="s">
        <v>874</v>
      </c>
    </row>
    <row r="185" spans="1:14" s="159" customFormat="1" ht="20.399999999999999">
      <c r="A185" s="182" t="s">
        <v>627</v>
      </c>
      <c r="B185" s="183" t="s">
        <v>517</v>
      </c>
      <c r="C185" s="183" t="s">
        <v>518</v>
      </c>
      <c r="D185" s="182" t="s">
        <v>519</v>
      </c>
      <c r="E185" s="183"/>
      <c r="F185" s="183"/>
      <c r="G185" s="182" t="s">
        <v>520</v>
      </c>
      <c r="H185" s="182" t="s">
        <v>520</v>
      </c>
      <c r="I185" s="182"/>
      <c r="J185" s="183"/>
      <c r="K185" s="183"/>
      <c r="L185" s="183"/>
      <c r="M185" s="157">
        <v>0</v>
      </c>
      <c r="N185" s="159" t="s">
        <v>874</v>
      </c>
    </row>
    <row r="186" spans="1:14" s="159" customFormat="1" ht="20.399999999999999">
      <c r="A186" s="182" t="s">
        <v>628</v>
      </c>
      <c r="B186" s="183" t="s">
        <v>517</v>
      </c>
      <c r="C186" s="183" t="s">
        <v>518</v>
      </c>
      <c r="D186" s="182" t="s">
        <v>519</v>
      </c>
      <c r="E186" s="183"/>
      <c r="F186" s="183"/>
      <c r="G186" s="182" t="s">
        <v>520</v>
      </c>
      <c r="H186" s="182" t="s">
        <v>520</v>
      </c>
      <c r="I186" s="182"/>
      <c r="J186" s="183"/>
      <c r="K186" s="183"/>
      <c r="L186" s="183"/>
      <c r="M186" s="157">
        <v>0</v>
      </c>
      <c r="N186" s="159" t="s">
        <v>874</v>
      </c>
    </row>
    <row r="187" spans="1:14" s="159" customFormat="1" ht="20.399999999999999">
      <c r="A187" s="182" t="s">
        <v>629</v>
      </c>
      <c r="B187" s="183" t="s">
        <v>517</v>
      </c>
      <c r="C187" s="183" t="s">
        <v>518</v>
      </c>
      <c r="D187" s="182" t="s">
        <v>519</v>
      </c>
      <c r="E187" s="183"/>
      <c r="F187" s="183"/>
      <c r="G187" s="182" t="s">
        <v>520</v>
      </c>
      <c r="H187" s="182" t="s">
        <v>520</v>
      </c>
      <c r="I187" s="182"/>
      <c r="J187" s="183"/>
      <c r="K187" s="183"/>
      <c r="L187" s="183"/>
      <c r="M187" s="157">
        <v>0</v>
      </c>
      <c r="N187" s="159" t="s">
        <v>874</v>
      </c>
    </row>
    <row r="188" spans="1:14" s="159" customFormat="1" ht="20.399999999999999">
      <c r="A188" s="182" t="s">
        <v>630</v>
      </c>
      <c r="B188" s="183" t="s">
        <v>517</v>
      </c>
      <c r="C188" s="183" t="s">
        <v>518</v>
      </c>
      <c r="D188" s="182" t="s">
        <v>519</v>
      </c>
      <c r="E188" s="183"/>
      <c r="F188" s="183"/>
      <c r="G188" s="182" t="s">
        <v>520</v>
      </c>
      <c r="H188" s="182" t="s">
        <v>520</v>
      </c>
      <c r="I188" s="182"/>
      <c r="J188" s="183"/>
      <c r="K188" s="183"/>
      <c r="L188" s="183"/>
      <c r="M188" s="157">
        <v>0</v>
      </c>
      <c r="N188" s="159" t="s">
        <v>874</v>
      </c>
    </row>
    <row r="189" spans="1:14" s="159" customFormat="1" ht="20.399999999999999">
      <c r="A189" s="182" t="s">
        <v>631</v>
      </c>
      <c r="B189" s="183" t="s">
        <v>517</v>
      </c>
      <c r="C189" s="183" t="s">
        <v>518</v>
      </c>
      <c r="D189" s="182" t="s">
        <v>519</v>
      </c>
      <c r="E189" s="183"/>
      <c r="F189" s="183"/>
      <c r="G189" s="182" t="s">
        <v>520</v>
      </c>
      <c r="H189" s="182" t="s">
        <v>520</v>
      </c>
      <c r="I189" s="182"/>
      <c r="J189" s="183"/>
      <c r="K189" s="183"/>
      <c r="L189" s="183"/>
      <c r="M189" s="157">
        <v>0</v>
      </c>
      <c r="N189" s="159" t="s">
        <v>874</v>
      </c>
    </row>
    <row r="190" spans="1:14" s="159" customFormat="1" ht="20.399999999999999">
      <c r="A190" s="182" t="s">
        <v>632</v>
      </c>
      <c r="B190" s="183" t="s">
        <v>517</v>
      </c>
      <c r="C190" s="183" t="s">
        <v>518</v>
      </c>
      <c r="D190" s="182" t="s">
        <v>519</v>
      </c>
      <c r="E190" s="183"/>
      <c r="F190" s="183"/>
      <c r="G190" s="182" t="s">
        <v>520</v>
      </c>
      <c r="H190" s="182" t="s">
        <v>520</v>
      </c>
      <c r="I190" s="182"/>
      <c r="J190" s="183"/>
      <c r="K190" s="183"/>
      <c r="L190" s="183"/>
      <c r="M190" s="157">
        <v>0</v>
      </c>
      <c r="N190" s="159" t="s">
        <v>874</v>
      </c>
    </row>
    <row r="191" spans="1:14" s="159" customFormat="1" ht="20.399999999999999">
      <c r="A191" s="182" t="s">
        <v>633</v>
      </c>
      <c r="B191" s="183" t="s">
        <v>517</v>
      </c>
      <c r="C191" s="183" t="s">
        <v>518</v>
      </c>
      <c r="D191" s="182" t="s">
        <v>519</v>
      </c>
      <c r="E191" s="183"/>
      <c r="F191" s="183"/>
      <c r="G191" s="182" t="s">
        <v>520</v>
      </c>
      <c r="H191" s="182" t="s">
        <v>520</v>
      </c>
      <c r="I191" s="182"/>
      <c r="J191" s="183"/>
      <c r="K191" s="183"/>
      <c r="L191" s="183"/>
      <c r="M191" s="157">
        <v>0</v>
      </c>
      <c r="N191" s="159" t="s">
        <v>874</v>
      </c>
    </row>
    <row r="192" spans="1:14" s="159" customFormat="1" ht="20.399999999999999">
      <c r="A192" s="182" t="s">
        <v>634</v>
      </c>
      <c r="B192" s="183" t="s">
        <v>517</v>
      </c>
      <c r="C192" s="183" t="s">
        <v>518</v>
      </c>
      <c r="D192" s="182" t="s">
        <v>519</v>
      </c>
      <c r="E192" s="183"/>
      <c r="F192" s="183"/>
      <c r="G192" s="182" t="s">
        <v>520</v>
      </c>
      <c r="H192" s="182" t="s">
        <v>520</v>
      </c>
      <c r="I192" s="182"/>
      <c r="J192" s="183"/>
      <c r="K192" s="183"/>
      <c r="L192" s="183"/>
      <c r="M192" s="157">
        <v>0</v>
      </c>
      <c r="N192" s="159" t="s">
        <v>874</v>
      </c>
    </row>
    <row r="193" spans="1:14" s="159" customFormat="1" ht="10.199999999999999">
      <c r="A193" s="173" t="s">
        <v>635</v>
      </c>
      <c r="B193" s="174" t="s">
        <v>558</v>
      </c>
      <c r="C193" s="174" t="s">
        <v>559</v>
      </c>
      <c r="D193" s="173" t="s">
        <v>560</v>
      </c>
      <c r="E193" s="173" t="s">
        <v>413</v>
      </c>
      <c r="F193" s="173" t="s">
        <v>253</v>
      </c>
      <c r="G193" s="173" t="s">
        <v>414</v>
      </c>
      <c r="H193" s="173" t="s">
        <v>415</v>
      </c>
      <c r="I193" s="173" t="s">
        <v>413</v>
      </c>
      <c r="J193" s="173" t="s">
        <v>416</v>
      </c>
      <c r="K193" s="173" t="s">
        <v>257</v>
      </c>
      <c r="L193" s="174" t="s">
        <v>561</v>
      </c>
      <c r="M193" s="157">
        <v>0</v>
      </c>
      <c r="N193" s="159" t="s">
        <v>874</v>
      </c>
    </row>
    <row r="194" spans="1:14" s="159" customFormat="1" ht="10.199999999999999">
      <c r="A194" s="173" t="s">
        <v>636</v>
      </c>
      <c r="B194" s="174" t="s">
        <v>558</v>
      </c>
      <c r="C194" s="174" t="s">
        <v>559</v>
      </c>
      <c r="D194" s="173" t="s">
        <v>560</v>
      </c>
      <c r="E194" s="173" t="s">
        <v>413</v>
      </c>
      <c r="F194" s="173" t="s">
        <v>253</v>
      </c>
      <c r="G194" s="173" t="s">
        <v>414</v>
      </c>
      <c r="H194" s="173" t="s">
        <v>415</v>
      </c>
      <c r="I194" s="173" t="s">
        <v>413</v>
      </c>
      <c r="J194" s="173" t="s">
        <v>416</v>
      </c>
      <c r="K194" s="173" t="s">
        <v>257</v>
      </c>
      <c r="L194" s="174" t="s">
        <v>561</v>
      </c>
      <c r="M194" s="157">
        <v>0</v>
      </c>
      <c r="N194" s="159" t="s">
        <v>874</v>
      </c>
    </row>
    <row r="195" spans="1:14" s="159" customFormat="1" ht="20.399999999999999">
      <c r="A195" s="176" t="s">
        <v>637</v>
      </c>
      <c r="B195" s="177" t="s">
        <v>427</v>
      </c>
      <c r="C195" s="177" t="s">
        <v>564</v>
      </c>
      <c r="D195" s="176" t="s">
        <v>429</v>
      </c>
      <c r="E195" s="178">
        <v>54</v>
      </c>
      <c r="F195" s="176" t="s">
        <v>253</v>
      </c>
      <c r="G195" s="176" t="s">
        <v>565</v>
      </c>
      <c r="H195" s="176" t="s">
        <v>565</v>
      </c>
      <c r="I195" s="176"/>
      <c r="J195" s="176" t="s">
        <v>416</v>
      </c>
      <c r="K195" s="177"/>
      <c r="L195" s="177" t="s">
        <v>431</v>
      </c>
      <c r="M195" s="157">
        <v>0</v>
      </c>
      <c r="N195" s="159" t="s">
        <v>874</v>
      </c>
    </row>
    <row r="196" spans="1:14" s="159" customFormat="1" ht="20.399999999999999">
      <c r="A196" s="176" t="s">
        <v>638</v>
      </c>
      <c r="B196" s="177" t="s">
        <v>427</v>
      </c>
      <c r="C196" s="177" t="s">
        <v>564</v>
      </c>
      <c r="D196" s="176" t="s">
        <v>429</v>
      </c>
      <c r="E196" s="178">
        <v>54</v>
      </c>
      <c r="F196" s="176" t="s">
        <v>253</v>
      </c>
      <c r="G196" s="176" t="s">
        <v>565</v>
      </c>
      <c r="H196" s="176" t="s">
        <v>565</v>
      </c>
      <c r="I196" s="176"/>
      <c r="J196" s="176" t="s">
        <v>416</v>
      </c>
      <c r="K196" s="177"/>
      <c r="L196" s="177" t="s">
        <v>431</v>
      </c>
      <c r="M196" s="157">
        <v>0</v>
      </c>
      <c r="N196" s="159" t="s">
        <v>874</v>
      </c>
    </row>
    <row r="197" spans="1:14" s="159" customFormat="1" ht="20.399999999999999">
      <c r="A197" s="176" t="s">
        <v>639</v>
      </c>
      <c r="B197" s="177" t="s">
        <v>427</v>
      </c>
      <c r="C197" s="177" t="s">
        <v>564</v>
      </c>
      <c r="D197" s="176" t="s">
        <v>429</v>
      </c>
      <c r="E197" s="178">
        <v>54</v>
      </c>
      <c r="F197" s="176" t="s">
        <v>253</v>
      </c>
      <c r="G197" s="176" t="s">
        <v>565</v>
      </c>
      <c r="H197" s="176" t="s">
        <v>565</v>
      </c>
      <c r="I197" s="176"/>
      <c r="J197" s="176" t="s">
        <v>416</v>
      </c>
      <c r="K197" s="177"/>
      <c r="L197" s="177" t="s">
        <v>431</v>
      </c>
      <c r="M197" s="157">
        <v>0</v>
      </c>
      <c r="N197" s="159" t="s">
        <v>874</v>
      </c>
    </row>
    <row r="198" spans="1:14" s="159" customFormat="1" ht="20.399999999999999">
      <c r="A198" s="176" t="s">
        <v>640</v>
      </c>
      <c r="B198" s="177" t="s">
        <v>427</v>
      </c>
      <c r="C198" s="177" t="s">
        <v>564</v>
      </c>
      <c r="D198" s="176" t="s">
        <v>429</v>
      </c>
      <c r="E198" s="178">
        <v>54</v>
      </c>
      <c r="F198" s="176" t="s">
        <v>253</v>
      </c>
      <c r="G198" s="176" t="s">
        <v>565</v>
      </c>
      <c r="H198" s="176" t="s">
        <v>565</v>
      </c>
      <c r="I198" s="176"/>
      <c r="J198" s="176" t="s">
        <v>416</v>
      </c>
      <c r="K198" s="177"/>
      <c r="L198" s="177" t="s">
        <v>431</v>
      </c>
      <c r="M198" s="157">
        <v>0</v>
      </c>
      <c r="N198" s="159" t="s">
        <v>874</v>
      </c>
    </row>
    <row r="199" spans="1:14" s="159" customFormat="1" ht="20.399999999999999">
      <c r="A199" s="176" t="s">
        <v>641</v>
      </c>
      <c r="B199" s="177" t="s">
        <v>427</v>
      </c>
      <c r="C199" s="177" t="s">
        <v>570</v>
      </c>
      <c r="D199" s="176" t="s">
        <v>429</v>
      </c>
      <c r="E199" s="178">
        <v>54</v>
      </c>
      <c r="F199" s="176" t="s">
        <v>253</v>
      </c>
      <c r="G199" s="176" t="s">
        <v>565</v>
      </c>
      <c r="H199" s="176" t="s">
        <v>565</v>
      </c>
      <c r="I199" s="176"/>
      <c r="J199" s="176" t="s">
        <v>416</v>
      </c>
      <c r="K199" s="177"/>
      <c r="L199" s="177" t="s">
        <v>431</v>
      </c>
      <c r="M199" s="157">
        <v>0</v>
      </c>
      <c r="N199" s="159" t="s">
        <v>874</v>
      </c>
    </row>
    <row r="200" spans="1:14" s="159" customFormat="1" ht="20.399999999999999">
      <c r="A200" s="176" t="s">
        <v>642</v>
      </c>
      <c r="B200" s="177" t="s">
        <v>427</v>
      </c>
      <c r="C200" s="177" t="s">
        <v>570</v>
      </c>
      <c r="D200" s="176" t="s">
        <v>429</v>
      </c>
      <c r="E200" s="178">
        <v>54</v>
      </c>
      <c r="F200" s="176" t="s">
        <v>253</v>
      </c>
      <c r="G200" s="176" t="s">
        <v>565</v>
      </c>
      <c r="H200" s="176" t="s">
        <v>565</v>
      </c>
      <c r="I200" s="176"/>
      <c r="J200" s="176" t="s">
        <v>416</v>
      </c>
      <c r="K200" s="177"/>
      <c r="L200" s="177" t="s">
        <v>431</v>
      </c>
      <c r="M200" s="157">
        <v>0</v>
      </c>
      <c r="N200" s="159" t="s">
        <v>874</v>
      </c>
    </row>
    <row r="201" spans="1:14" s="159" customFormat="1" ht="20.399999999999999">
      <c r="A201" s="176" t="s">
        <v>643</v>
      </c>
      <c r="B201" s="177" t="s">
        <v>427</v>
      </c>
      <c r="C201" s="177" t="s">
        <v>570</v>
      </c>
      <c r="D201" s="176" t="s">
        <v>429</v>
      </c>
      <c r="E201" s="178">
        <v>54</v>
      </c>
      <c r="F201" s="176" t="s">
        <v>253</v>
      </c>
      <c r="G201" s="176" t="s">
        <v>565</v>
      </c>
      <c r="H201" s="176" t="s">
        <v>565</v>
      </c>
      <c r="I201" s="176"/>
      <c r="J201" s="176" t="s">
        <v>416</v>
      </c>
      <c r="K201" s="177"/>
      <c r="L201" s="177" t="s">
        <v>431</v>
      </c>
      <c r="M201" s="157">
        <v>0</v>
      </c>
      <c r="N201" s="159" t="s">
        <v>874</v>
      </c>
    </row>
    <row r="202" spans="1:14" s="159" customFormat="1" ht="20.399999999999999">
      <c r="A202" s="176" t="s">
        <v>644</v>
      </c>
      <c r="B202" s="177" t="s">
        <v>427</v>
      </c>
      <c r="C202" s="177" t="s">
        <v>574</v>
      </c>
      <c r="D202" s="176" t="s">
        <v>429</v>
      </c>
      <c r="E202" s="178">
        <v>54</v>
      </c>
      <c r="F202" s="176" t="s">
        <v>253</v>
      </c>
      <c r="G202" s="176" t="s">
        <v>565</v>
      </c>
      <c r="H202" s="176" t="s">
        <v>565</v>
      </c>
      <c r="I202" s="176"/>
      <c r="J202" s="176" t="s">
        <v>416</v>
      </c>
      <c r="K202" s="177"/>
      <c r="L202" s="177" t="s">
        <v>575</v>
      </c>
      <c r="M202" s="157">
        <v>0</v>
      </c>
      <c r="N202" s="159" t="s">
        <v>874</v>
      </c>
    </row>
    <row r="203" spans="1:14" s="159" customFormat="1" ht="20.399999999999999">
      <c r="A203" s="176" t="s">
        <v>645</v>
      </c>
      <c r="B203" s="177" t="s">
        <v>427</v>
      </c>
      <c r="C203" s="177" t="s">
        <v>574</v>
      </c>
      <c r="D203" s="176" t="s">
        <v>429</v>
      </c>
      <c r="E203" s="178">
        <v>54</v>
      </c>
      <c r="F203" s="176" t="s">
        <v>253</v>
      </c>
      <c r="G203" s="176" t="s">
        <v>565</v>
      </c>
      <c r="H203" s="176" t="s">
        <v>565</v>
      </c>
      <c r="I203" s="176"/>
      <c r="J203" s="176" t="s">
        <v>416</v>
      </c>
      <c r="K203" s="177"/>
      <c r="L203" s="177" t="s">
        <v>575</v>
      </c>
      <c r="M203" s="157">
        <v>0</v>
      </c>
      <c r="N203" s="159" t="s">
        <v>874</v>
      </c>
    </row>
    <row r="204" spans="1:14" s="159" customFormat="1" ht="20.399999999999999">
      <c r="A204" s="176" t="s">
        <v>646</v>
      </c>
      <c r="B204" s="177" t="s">
        <v>427</v>
      </c>
      <c r="C204" s="177" t="s">
        <v>574</v>
      </c>
      <c r="D204" s="176" t="s">
        <v>429</v>
      </c>
      <c r="E204" s="178">
        <v>54</v>
      </c>
      <c r="F204" s="176" t="s">
        <v>253</v>
      </c>
      <c r="G204" s="176" t="s">
        <v>565</v>
      </c>
      <c r="H204" s="176" t="s">
        <v>565</v>
      </c>
      <c r="I204" s="176"/>
      <c r="J204" s="176" t="s">
        <v>416</v>
      </c>
      <c r="K204" s="177"/>
      <c r="L204" s="177" t="s">
        <v>575</v>
      </c>
      <c r="M204" s="157">
        <v>0</v>
      </c>
      <c r="N204" s="159" t="s">
        <v>874</v>
      </c>
    </row>
    <row r="205" spans="1:14" s="159" customFormat="1" ht="20.399999999999999">
      <c r="A205" s="155" t="s">
        <v>647</v>
      </c>
      <c r="B205" s="156" t="s">
        <v>579</v>
      </c>
      <c r="C205" s="156" t="s">
        <v>580</v>
      </c>
      <c r="D205" s="155" t="s">
        <v>581</v>
      </c>
      <c r="E205" s="169">
        <v>54</v>
      </c>
      <c r="F205" s="156"/>
      <c r="G205" s="155" t="s">
        <v>254</v>
      </c>
      <c r="H205" s="155" t="s">
        <v>254</v>
      </c>
      <c r="I205" s="155" t="s">
        <v>255</v>
      </c>
      <c r="J205" s="155" t="s">
        <v>256</v>
      </c>
      <c r="K205" s="156"/>
      <c r="L205" s="156" t="s">
        <v>582</v>
      </c>
      <c r="M205" s="157">
        <v>694.55</v>
      </c>
      <c r="N205" s="158" t="s">
        <v>871</v>
      </c>
    </row>
    <row r="206" spans="1:14" s="159" customFormat="1" ht="10.199999999999999">
      <c r="A206" s="155" t="s">
        <v>648</v>
      </c>
      <c r="B206" s="156" t="s">
        <v>473</v>
      </c>
      <c r="C206" s="156" t="s">
        <v>474</v>
      </c>
      <c r="D206" s="168" t="s">
        <v>877</v>
      </c>
      <c r="E206" s="169">
        <v>54</v>
      </c>
      <c r="F206" s="156"/>
      <c r="G206" s="155" t="s">
        <v>254</v>
      </c>
      <c r="H206" s="155" t="s">
        <v>254</v>
      </c>
      <c r="I206" s="155"/>
      <c r="J206" s="155" t="s">
        <v>416</v>
      </c>
      <c r="K206" s="156"/>
      <c r="L206" s="156" t="s">
        <v>584</v>
      </c>
      <c r="M206" s="157">
        <v>220.27</v>
      </c>
      <c r="N206" s="159" t="s">
        <v>870</v>
      </c>
    </row>
    <row r="207" spans="1:14" s="159" customFormat="1" ht="20.399999999999999">
      <c r="A207" s="155" t="s">
        <v>649</v>
      </c>
      <c r="B207" s="156" t="s">
        <v>586</v>
      </c>
      <c r="C207" s="156" t="s">
        <v>435</v>
      </c>
      <c r="D207" s="155" t="s">
        <v>587</v>
      </c>
      <c r="E207" s="169">
        <v>44</v>
      </c>
      <c r="F207" s="156"/>
      <c r="G207" s="155" t="s">
        <v>254</v>
      </c>
      <c r="H207" s="155" t="s">
        <v>254</v>
      </c>
      <c r="I207" s="155"/>
      <c r="J207" s="156"/>
      <c r="K207" s="156"/>
      <c r="L207" s="156" t="s">
        <v>588</v>
      </c>
      <c r="M207" s="157">
        <v>626.66</v>
      </c>
      <c r="N207" s="158" t="s">
        <v>872</v>
      </c>
    </row>
    <row r="208" spans="1:14" s="159" customFormat="1" ht="20.399999999999999">
      <c r="A208" s="155" t="s">
        <v>650</v>
      </c>
      <c r="B208" s="156" t="s">
        <v>579</v>
      </c>
      <c r="C208" s="156" t="s">
        <v>590</v>
      </c>
      <c r="D208" s="155" t="s">
        <v>581</v>
      </c>
      <c r="E208" s="169">
        <v>54</v>
      </c>
      <c r="F208" s="156"/>
      <c r="G208" s="155" t="s">
        <v>254</v>
      </c>
      <c r="H208" s="155" t="s">
        <v>254</v>
      </c>
      <c r="I208" s="155" t="s">
        <v>255</v>
      </c>
      <c r="J208" s="155" t="s">
        <v>416</v>
      </c>
      <c r="K208" s="155" t="s">
        <v>257</v>
      </c>
      <c r="L208" s="156" t="s">
        <v>588</v>
      </c>
      <c r="M208" s="157">
        <v>658.63</v>
      </c>
      <c r="N208" s="158" t="s">
        <v>871</v>
      </c>
    </row>
    <row r="209" spans="1:14" s="159" customFormat="1" ht="20.399999999999999">
      <c r="A209" s="155" t="s">
        <v>651</v>
      </c>
      <c r="B209" s="156" t="s">
        <v>579</v>
      </c>
      <c r="C209" s="156" t="s">
        <v>592</v>
      </c>
      <c r="D209" s="155" t="s">
        <v>587</v>
      </c>
      <c r="E209" s="169">
        <v>54</v>
      </c>
      <c r="F209" s="156"/>
      <c r="G209" s="155" t="s">
        <v>254</v>
      </c>
      <c r="H209" s="155" t="s">
        <v>254</v>
      </c>
      <c r="I209" s="155"/>
      <c r="J209" s="155" t="s">
        <v>256</v>
      </c>
      <c r="K209" s="156"/>
      <c r="L209" s="156" t="s">
        <v>588</v>
      </c>
      <c r="M209" s="157">
        <v>667.61</v>
      </c>
      <c r="N209" s="158" t="s">
        <v>871</v>
      </c>
    </row>
    <row r="210" spans="1:14" s="159" customFormat="1" ht="10.199999999999999">
      <c r="A210" s="155" t="s">
        <v>652</v>
      </c>
      <c r="B210" s="156" t="s">
        <v>399</v>
      </c>
      <c r="C210" s="156" t="s">
        <v>594</v>
      </c>
      <c r="D210" s="168" t="s">
        <v>875</v>
      </c>
      <c r="E210" s="169">
        <v>54</v>
      </c>
      <c r="F210" s="156"/>
      <c r="G210" s="155" t="s">
        <v>254</v>
      </c>
      <c r="H210" s="155" t="s">
        <v>254</v>
      </c>
      <c r="I210" s="155"/>
      <c r="J210" s="156"/>
      <c r="K210" s="156"/>
      <c r="L210" s="156" t="s">
        <v>595</v>
      </c>
      <c r="M210" s="157">
        <v>198.28</v>
      </c>
      <c r="N210" s="159" t="s">
        <v>870</v>
      </c>
    </row>
    <row r="211" spans="1:14" s="159" customFormat="1" ht="20.399999999999999">
      <c r="A211" s="176" t="s">
        <v>653</v>
      </c>
      <c r="B211" s="177" t="s">
        <v>427</v>
      </c>
      <c r="C211" s="177" t="s">
        <v>597</v>
      </c>
      <c r="D211" s="176" t="s">
        <v>429</v>
      </c>
      <c r="E211" s="178">
        <v>54</v>
      </c>
      <c r="F211" s="176" t="s">
        <v>253</v>
      </c>
      <c r="G211" s="176" t="s">
        <v>565</v>
      </c>
      <c r="H211" s="176" t="s">
        <v>565</v>
      </c>
      <c r="I211" s="176"/>
      <c r="J211" s="176" t="s">
        <v>598</v>
      </c>
      <c r="K211" s="177"/>
      <c r="L211" s="177" t="s">
        <v>431</v>
      </c>
      <c r="M211" s="157">
        <v>0</v>
      </c>
      <c r="N211" s="159" t="s">
        <v>874</v>
      </c>
    </row>
    <row r="212" spans="1:14" s="159" customFormat="1" ht="20.399999999999999">
      <c r="A212" s="155" t="s">
        <v>654</v>
      </c>
      <c r="B212" s="156" t="s">
        <v>579</v>
      </c>
      <c r="C212" s="156" t="s">
        <v>580</v>
      </c>
      <c r="D212" s="155" t="s">
        <v>600</v>
      </c>
      <c r="E212" s="169">
        <v>44</v>
      </c>
      <c r="F212" s="156"/>
      <c r="G212" s="155" t="s">
        <v>254</v>
      </c>
      <c r="H212" s="155" t="s">
        <v>254</v>
      </c>
      <c r="I212" s="155" t="s">
        <v>255</v>
      </c>
      <c r="J212" s="156"/>
      <c r="K212" s="156"/>
      <c r="L212" s="156" t="s">
        <v>601</v>
      </c>
      <c r="M212" s="157">
        <v>626.66</v>
      </c>
      <c r="N212" s="158" t="s">
        <v>871</v>
      </c>
    </row>
    <row r="213" spans="1:14" s="159" customFormat="1" ht="20.399999999999999">
      <c r="A213" s="155" t="s">
        <v>655</v>
      </c>
      <c r="B213" s="156" t="s">
        <v>362</v>
      </c>
      <c r="C213" s="156" t="s">
        <v>603</v>
      </c>
      <c r="D213" s="155" t="s">
        <v>604</v>
      </c>
      <c r="E213" s="169">
        <v>54</v>
      </c>
      <c r="F213" s="155" t="s">
        <v>253</v>
      </c>
      <c r="G213" s="155" t="s">
        <v>254</v>
      </c>
      <c r="H213" s="155" t="s">
        <v>254</v>
      </c>
      <c r="I213" s="155"/>
      <c r="J213" s="155" t="s">
        <v>416</v>
      </c>
      <c r="K213" s="156"/>
      <c r="L213" s="156" t="s">
        <v>605</v>
      </c>
      <c r="M213" s="157">
        <v>550.45000000000005</v>
      </c>
      <c r="N213" s="158" t="s">
        <v>864</v>
      </c>
    </row>
    <row r="214" spans="1:14" s="159" customFormat="1" ht="20.399999999999999">
      <c r="A214" s="155" t="s">
        <v>656</v>
      </c>
      <c r="B214" s="156" t="s">
        <v>362</v>
      </c>
      <c r="C214" s="156" t="s">
        <v>603</v>
      </c>
      <c r="D214" s="155" t="s">
        <v>604</v>
      </c>
      <c r="E214" s="169">
        <v>54</v>
      </c>
      <c r="F214" s="155" t="s">
        <v>253</v>
      </c>
      <c r="G214" s="155" t="s">
        <v>254</v>
      </c>
      <c r="H214" s="155" t="s">
        <v>254</v>
      </c>
      <c r="I214" s="155"/>
      <c r="J214" s="155" t="s">
        <v>416</v>
      </c>
      <c r="K214" s="156"/>
      <c r="L214" s="156" t="s">
        <v>605</v>
      </c>
      <c r="M214" s="157">
        <v>550.45000000000005</v>
      </c>
      <c r="N214" s="158" t="s">
        <v>864</v>
      </c>
    </row>
    <row r="215" spans="1:14" s="159" customFormat="1" ht="20.399999999999999">
      <c r="A215" s="155" t="s">
        <v>657</v>
      </c>
      <c r="B215" s="156" t="s">
        <v>579</v>
      </c>
      <c r="C215" s="156" t="s">
        <v>608</v>
      </c>
      <c r="D215" s="155" t="s">
        <v>600</v>
      </c>
      <c r="E215" s="169">
        <v>44</v>
      </c>
      <c r="F215" s="156"/>
      <c r="G215" s="155" t="s">
        <v>254</v>
      </c>
      <c r="H215" s="155" t="s">
        <v>254</v>
      </c>
      <c r="I215" s="155"/>
      <c r="J215" s="156"/>
      <c r="K215" s="156"/>
      <c r="L215" s="156" t="s">
        <v>609</v>
      </c>
      <c r="M215" s="157">
        <v>626.66</v>
      </c>
      <c r="N215" s="158" t="s">
        <v>871</v>
      </c>
    </row>
    <row r="216" spans="1:14" s="159" customFormat="1" ht="20.399999999999999">
      <c r="A216" s="176" t="s">
        <v>658</v>
      </c>
      <c r="B216" s="177" t="s">
        <v>427</v>
      </c>
      <c r="C216" s="177" t="s">
        <v>611</v>
      </c>
      <c r="D216" s="176" t="s">
        <v>429</v>
      </c>
      <c r="E216" s="178">
        <v>54</v>
      </c>
      <c r="F216" s="176" t="s">
        <v>253</v>
      </c>
      <c r="G216" s="176" t="s">
        <v>565</v>
      </c>
      <c r="H216" s="176" t="s">
        <v>565</v>
      </c>
      <c r="I216" s="176"/>
      <c r="J216" s="176" t="s">
        <v>416</v>
      </c>
      <c r="K216" s="177"/>
      <c r="L216" s="177" t="s">
        <v>431</v>
      </c>
      <c r="M216" s="157">
        <v>0</v>
      </c>
      <c r="N216" s="159" t="s">
        <v>874</v>
      </c>
    </row>
    <row r="217" spans="1:14" s="159" customFormat="1" ht="20.399999999999999">
      <c r="A217" s="176" t="s">
        <v>659</v>
      </c>
      <c r="B217" s="177" t="s">
        <v>427</v>
      </c>
      <c r="C217" s="177" t="s">
        <v>611</v>
      </c>
      <c r="D217" s="176" t="s">
        <v>443</v>
      </c>
      <c r="E217" s="178">
        <v>54</v>
      </c>
      <c r="F217" s="176" t="s">
        <v>253</v>
      </c>
      <c r="G217" s="176" t="s">
        <v>565</v>
      </c>
      <c r="H217" s="176" t="s">
        <v>565</v>
      </c>
      <c r="I217" s="176"/>
      <c r="J217" s="177"/>
      <c r="K217" s="177"/>
      <c r="L217" s="177" t="s">
        <v>431</v>
      </c>
      <c r="M217" s="157">
        <v>0</v>
      </c>
      <c r="N217" s="159" t="s">
        <v>874</v>
      </c>
    </row>
    <row r="218" spans="1:14" s="159" customFormat="1" ht="20.399999999999999">
      <c r="A218" s="155" t="s">
        <v>660</v>
      </c>
      <c r="B218" s="156" t="s">
        <v>579</v>
      </c>
      <c r="C218" s="156" t="s">
        <v>614</v>
      </c>
      <c r="D218" s="155" t="s">
        <v>581</v>
      </c>
      <c r="E218" s="169">
        <v>54</v>
      </c>
      <c r="F218" s="156"/>
      <c r="G218" s="155" t="s">
        <v>254</v>
      </c>
      <c r="H218" s="155" t="s">
        <v>254</v>
      </c>
      <c r="I218" s="155" t="s">
        <v>255</v>
      </c>
      <c r="J218" s="155" t="s">
        <v>416</v>
      </c>
      <c r="K218" s="156"/>
      <c r="L218" s="156" t="s">
        <v>609</v>
      </c>
      <c r="M218" s="157">
        <v>658.63</v>
      </c>
      <c r="N218" s="158" t="s">
        <v>871</v>
      </c>
    </row>
    <row r="219" spans="1:14" s="159" customFormat="1" ht="10.199999999999999">
      <c r="A219" s="155" t="s">
        <v>661</v>
      </c>
      <c r="B219" s="156" t="s">
        <v>399</v>
      </c>
      <c r="C219" s="156" t="s">
        <v>594</v>
      </c>
      <c r="D219" s="168" t="s">
        <v>875</v>
      </c>
      <c r="E219" s="169">
        <v>54</v>
      </c>
      <c r="F219" s="156"/>
      <c r="G219" s="155" t="s">
        <v>254</v>
      </c>
      <c r="H219" s="155" t="s">
        <v>254</v>
      </c>
      <c r="I219" s="155"/>
      <c r="J219" s="156"/>
      <c r="K219" s="156"/>
      <c r="L219" s="156" t="s">
        <v>616</v>
      </c>
      <c r="M219" s="157">
        <v>198.28</v>
      </c>
      <c r="N219" s="159" t="s">
        <v>870</v>
      </c>
    </row>
    <row r="220" spans="1:14" s="159" customFormat="1" ht="10.199999999999999">
      <c r="A220" s="155" t="s">
        <v>662</v>
      </c>
      <c r="B220" s="156" t="s">
        <v>473</v>
      </c>
      <c r="C220" s="156" t="s">
        <v>474</v>
      </c>
      <c r="D220" s="168" t="s">
        <v>877</v>
      </c>
      <c r="E220" s="169">
        <v>54</v>
      </c>
      <c r="F220" s="156"/>
      <c r="G220" s="155" t="s">
        <v>254</v>
      </c>
      <c r="H220" s="155" t="s">
        <v>254</v>
      </c>
      <c r="I220" s="155"/>
      <c r="J220" s="155" t="s">
        <v>416</v>
      </c>
      <c r="K220" s="156"/>
      <c r="L220" s="156" t="s">
        <v>618</v>
      </c>
      <c r="M220" s="157">
        <v>220.27</v>
      </c>
      <c r="N220" s="159" t="s">
        <v>870</v>
      </c>
    </row>
    <row r="221" spans="1:14" s="159" customFormat="1" ht="20.399999999999999">
      <c r="A221" s="155" t="s">
        <v>663</v>
      </c>
      <c r="B221" s="156" t="s">
        <v>579</v>
      </c>
      <c r="C221" s="156" t="s">
        <v>620</v>
      </c>
      <c r="D221" s="155" t="s">
        <v>581</v>
      </c>
      <c r="E221" s="169">
        <v>54</v>
      </c>
      <c r="F221" s="156"/>
      <c r="G221" s="155" t="s">
        <v>254</v>
      </c>
      <c r="H221" s="155" t="s">
        <v>254</v>
      </c>
      <c r="I221" s="155" t="s">
        <v>255</v>
      </c>
      <c r="J221" s="155" t="s">
        <v>416</v>
      </c>
      <c r="K221" s="155" t="s">
        <v>257</v>
      </c>
      <c r="L221" s="156" t="s">
        <v>609</v>
      </c>
      <c r="M221" s="157">
        <v>658.63</v>
      </c>
      <c r="N221" s="158" t="s">
        <v>871</v>
      </c>
    </row>
    <row r="222" spans="1:14" s="159" customFormat="1" ht="20.399999999999999">
      <c r="A222" s="182" t="s">
        <v>664</v>
      </c>
      <c r="B222" s="183" t="s">
        <v>517</v>
      </c>
      <c r="C222" s="183" t="s">
        <v>518</v>
      </c>
      <c r="D222" s="182" t="s">
        <v>519</v>
      </c>
      <c r="E222" s="183"/>
      <c r="F222" s="183"/>
      <c r="G222" s="182" t="s">
        <v>520</v>
      </c>
      <c r="H222" s="182" t="s">
        <v>520</v>
      </c>
      <c r="I222" s="182"/>
      <c r="J222" s="183"/>
      <c r="K222" s="183"/>
      <c r="L222" s="183"/>
      <c r="M222" s="157">
        <v>0</v>
      </c>
      <c r="N222" s="159" t="s">
        <v>874</v>
      </c>
    </row>
    <row r="223" spans="1:14" s="159" customFormat="1" ht="20.399999999999999">
      <c r="A223" s="182" t="s">
        <v>665</v>
      </c>
      <c r="B223" s="183" t="s">
        <v>517</v>
      </c>
      <c r="C223" s="183" t="s">
        <v>518</v>
      </c>
      <c r="D223" s="182" t="s">
        <v>519</v>
      </c>
      <c r="E223" s="183"/>
      <c r="F223" s="183"/>
      <c r="G223" s="182" t="s">
        <v>520</v>
      </c>
      <c r="H223" s="182" t="s">
        <v>520</v>
      </c>
      <c r="I223" s="182"/>
      <c r="J223" s="183"/>
      <c r="K223" s="183"/>
      <c r="L223" s="183"/>
      <c r="M223" s="157">
        <v>0</v>
      </c>
      <c r="N223" s="159" t="s">
        <v>874</v>
      </c>
    </row>
    <row r="224" spans="1:14" s="159" customFormat="1" ht="20.399999999999999">
      <c r="A224" s="182" t="s">
        <v>666</v>
      </c>
      <c r="B224" s="183" t="s">
        <v>517</v>
      </c>
      <c r="C224" s="183" t="s">
        <v>518</v>
      </c>
      <c r="D224" s="182" t="s">
        <v>519</v>
      </c>
      <c r="E224" s="183"/>
      <c r="F224" s="183"/>
      <c r="G224" s="182" t="s">
        <v>520</v>
      </c>
      <c r="H224" s="182" t="s">
        <v>520</v>
      </c>
      <c r="I224" s="182"/>
      <c r="J224" s="183"/>
      <c r="K224" s="183"/>
      <c r="L224" s="183"/>
      <c r="M224" s="157">
        <v>0</v>
      </c>
      <c r="N224" s="159" t="s">
        <v>874</v>
      </c>
    </row>
    <row r="225" spans="1:14" s="159" customFormat="1" ht="20.399999999999999">
      <c r="A225" s="182" t="s">
        <v>667</v>
      </c>
      <c r="B225" s="183" t="s">
        <v>517</v>
      </c>
      <c r="C225" s="183" t="s">
        <v>518</v>
      </c>
      <c r="D225" s="182" t="s">
        <v>519</v>
      </c>
      <c r="E225" s="183"/>
      <c r="F225" s="183"/>
      <c r="G225" s="182" t="s">
        <v>520</v>
      </c>
      <c r="H225" s="182" t="s">
        <v>520</v>
      </c>
      <c r="I225" s="182"/>
      <c r="J225" s="183"/>
      <c r="K225" s="183"/>
      <c r="L225" s="183"/>
      <c r="M225" s="157">
        <v>0</v>
      </c>
      <c r="N225" s="159" t="s">
        <v>874</v>
      </c>
    </row>
    <row r="226" spans="1:14" s="159" customFormat="1" ht="20.399999999999999">
      <c r="A226" s="182" t="s">
        <v>668</v>
      </c>
      <c r="B226" s="183" t="s">
        <v>517</v>
      </c>
      <c r="C226" s="183" t="s">
        <v>518</v>
      </c>
      <c r="D226" s="182" t="s">
        <v>519</v>
      </c>
      <c r="E226" s="183"/>
      <c r="F226" s="183"/>
      <c r="G226" s="182" t="s">
        <v>520</v>
      </c>
      <c r="H226" s="182" t="s">
        <v>520</v>
      </c>
      <c r="I226" s="182"/>
      <c r="J226" s="183"/>
      <c r="K226" s="183"/>
      <c r="L226" s="183"/>
      <c r="M226" s="157">
        <v>0</v>
      </c>
      <c r="N226" s="159" t="s">
        <v>874</v>
      </c>
    </row>
    <row r="227" spans="1:14" s="159" customFormat="1" ht="20.399999999999999">
      <c r="A227" s="182" t="s">
        <v>669</v>
      </c>
      <c r="B227" s="183" t="s">
        <v>517</v>
      </c>
      <c r="C227" s="183" t="s">
        <v>518</v>
      </c>
      <c r="D227" s="182" t="s">
        <v>519</v>
      </c>
      <c r="E227" s="183"/>
      <c r="F227" s="183"/>
      <c r="G227" s="182" t="s">
        <v>520</v>
      </c>
      <c r="H227" s="182" t="s">
        <v>520</v>
      </c>
      <c r="I227" s="182"/>
      <c r="J227" s="183"/>
      <c r="K227" s="183"/>
      <c r="L227" s="183"/>
      <c r="M227" s="157">
        <v>0</v>
      </c>
      <c r="N227" s="159" t="s">
        <v>874</v>
      </c>
    </row>
    <row r="228" spans="1:14" s="159" customFormat="1" ht="20.399999999999999">
      <c r="A228" s="182" t="s">
        <v>670</v>
      </c>
      <c r="B228" s="183" t="s">
        <v>517</v>
      </c>
      <c r="C228" s="183" t="s">
        <v>518</v>
      </c>
      <c r="D228" s="182" t="s">
        <v>519</v>
      </c>
      <c r="E228" s="183"/>
      <c r="F228" s="183"/>
      <c r="G228" s="182" t="s">
        <v>520</v>
      </c>
      <c r="H228" s="182" t="s">
        <v>520</v>
      </c>
      <c r="I228" s="182"/>
      <c r="J228" s="183"/>
      <c r="K228" s="183"/>
      <c r="L228" s="183"/>
      <c r="M228" s="157">
        <v>0</v>
      </c>
      <c r="N228" s="159" t="s">
        <v>874</v>
      </c>
    </row>
    <row r="229" spans="1:14" s="159" customFormat="1" ht="20.399999999999999">
      <c r="A229" s="182" t="s">
        <v>671</v>
      </c>
      <c r="B229" s="183" t="s">
        <v>517</v>
      </c>
      <c r="C229" s="183" t="s">
        <v>518</v>
      </c>
      <c r="D229" s="182" t="s">
        <v>519</v>
      </c>
      <c r="E229" s="183"/>
      <c r="F229" s="183"/>
      <c r="G229" s="182" t="s">
        <v>520</v>
      </c>
      <c r="H229" s="182" t="s">
        <v>520</v>
      </c>
      <c r="I229" s="182"/>
      <c r="J229" s="183"/>
      <c r="K229" s="183"/>
      <c r="L229" s="183"/>
      <c r="M229" s="157">
        <v>0</v>
      </c>
      <c r="N229" s="159" t="s">
        <v>874</v>
      </c>
    </row>
    <row r="230" spans="1:14" s="159" customFormat="1" ht="20.399999999999999">
      <c r="A230" s="182" t="s">
        <v>672</v>
      </c>
      <c r="B230" s="183" t="s">
        <v>517</v>
      </c>
      <c r="C230" s="183" t="s">
        <v>518</v>
      </c>
      <c r="D230" s="182" t="s">
        <v>519</v>
      </c>
      <c r="E230" s="183"/>
      <c r="F230" s="183"/>
      <c r="G230" s="182" t="s">
        <v>520</v>
      </c>
      <c r="H230" s="182" t="s">
        <v>520</v>
      </c>
      <c r="I230" s="182"/>
      <c r="J230" s="183"/>
      <c r="K230" s="183"/>
      <c r="L230" s="183"/>
      <c r="M230" s="157">
        <v>0</v>
      </c>
      <c r="N230" s="159" t="s">
        <v>874</v>
      </c>
    </row>
    <row r="231" spans="1:14" s="159" customFormat="1" ht="20.399999999999999">
      <c r="A231" s="182" t="s">
        <v>673</v>
      </c>
      <c r="B231" s="183" t="s">
        <v>517</v>
      </c>
      <c r="C231" s="183" t="s">
        <v>518</v>
      </c>
      <c r="D231" s="182" t="s">
        <v>519</v>
      </c>
      <c r="E231" s="183"/>
      <c r="F231" s="183"/>
      <c r="G231" s="182" t="s">
        <v>520</v>
      </c>
      <c r="H231" s="182" t="s">
        <v>520</v>
      </c>
      <c r="I231" s="182"/>
      <c r="J231" s="183"/>
      <c r="K231" s="183"/>
      <c r="L231" s="183"/>
      <c r="M231" s="157">
        <v>0</v>
      </c>
      <c r="N231" s="159" t="s">
        <v>874</v>
      </c>
    </row>
    <row r="232" spans="1:14" s="159" customFormat="1" ht="20.399999999999999">
      <c r="A232" s="182" t="s">
        <v>674</v>
      </c>
      <c r="B232" s="183" t="s">
        <v>517</v>
      </c>
      <c r="C232" s="183" t="s">
        <v>518</v>
      </c>
      <c r="D232" s="182" t="s">
        <v>519</v>
      </c>
      <c r="E232" s="183"/>
      <c r="F232" s="183"/>
      <c r="G232" s="182" t="s">
        <v>520</v>
      </c>
      <c r="H232" s="182" t="s">
        <v>520</v>
      </c>
      <c r="I232" s="182"/>
      <c r="J232" s="183"/>
      <c r="K232" s="183"/>
      <c r="L232" s="183"/>
      <c r="M232" s="157">
        <v>0</v>
      </c>
      <c r="N232" s="159" t="s">
        <v>874</v>
      </c>
    </row>
    <row r="233" spans="1:14" s="159" customFormat="1" ht="20.399999999999999">
      <c r="A233" s="182" t="s">
        <v>675</v>
      </c>
      <c r="B233" s="183" t="s">
        <v>517</v>
      </c>
      <c r="C233" s="183" t="s">
        <v>518</v>
      </c>
      <c r="D233" s="182" t="s">
        <v>519</v>
      </c>
      <c r="E233" s="183"/>
      <c r="F233" s="183"/>
      <c r="G233" s="182" t="s">
        <v>520</v>
      </c>
      <c r="H233" s="182" t="s">
        <v>520</v>
      </c>
      <c r="I233" s="182"/>
      <c r="J233" s="183"/>
      <c r="K233" s="183"/>
      <c r="L233" s="183"/>
      <c r="M233" s="157">
        <v>0</v>
      </c>
      <c r="N233" s="159" t="s">
        <v>874</v>
      </c>
    </row>
    <row r="234" spans="1:14" s="159" customFormat="1" ht="20.399999999999999">
      <c r="A234" s="182" t="s">
        <v>676</v>
      </c>
      <c r="B234" s="183" t="s">
        <v>517</v>
      </c>
      <c r="C234" s="183" t="s">
        <v>518</v>
      </c>
      <c r="D234" s="182" t="s">
        <v>519</v>
      </c>
      <c r="E234" s="183"/>
      <c r="F234" s="183"/>
      <c r="G234" s="182" t="s">
        <v>520</v>
      </c>
      <c r="H234" s="182" t="s">
        <v>520</v>
      </c>
      <c r="I234" s="182"/>
      <c r="J234" s="183"/>
      <c r="K234" s="183"/>
      <c r="L234" s="183"/>
      <c r="M234" s="157">
        <v>0</v>
      </c>
      <c r="N234" s="159" t="s">
        <v>874</v>
      </c>
    </row>
    <row r="235" spans="1:14" s="159" customFormat="1" ht="20.399999999999999">
      <c r="A235" s="182" t="s">
        <v>677</v>
      </c>
      <c r="B235" s="183" t="s">
        <v>517</v>
      </c>
      <c r="C235" s="183" t="s">
        <v>518</v>
      </c>
      <c r="D235" s="182" t="s">
        <v>519</v>
      </c>
      <c r="E235" s="183"/>
      <c r="F235" s="183"/>
      <c r="G235" s="182" t="s">
        <v>520</v>
      </c>
      <c r="H235" s="182" t="s">
        <v>520</v>
      </c>
      <c r="I235" s="182"/>
      <c r="J235" s="183"/>
      <c r="K235" s="183"/>
      <c r="L235" s="183"/>
      <c r="M235" s="157">
        <v>0</v>
      </c>
      <c r="N235" s="159" t="s">
        <v>874</v>
      </c>
    </row>
    <row r="236" spans="1:14" s="159" customFormat="1" ht="10.199999999999999">
      <c r="A236" s="173" t="s">
        <v>678</v>
      </c>
      <c r="B236" s="174" t="s">
        <v>558</v>
      </c>
      <c r="C236" s="174" t="s">
        <v>559</v>
      </c>
      <c r="D236" s="173" t="s">
        <v>560</v>
      </c>
      <c r="E236" s="173" t="s">
        <v>413</v>
      </c>
      <c r="F236" s="173" t="s">
        <v>253</v>
      </c>
      <c r="G236" s="173" t="s">
        <v>414</v>
      </c>
      <c r="H236" s="173" t="s">
        <v>415</v>
      </c>
      <c r="I236" s="173"/>
      <c r="J236" s="173" t="s">
        <v>416</v>
      </c>
      <c r="K236" s="173" t="s">
        <v>257</v>
      </c>
      <c r="L236" s="174" t="s">
        <v>561</v>
      </c>
      <c r="M236" s="157">
        <v>0</v>
      </c>
      <c r="N236" s="159" t="s">
        <v>874</v>
      </c>
    </row>
    <row r="237" spans="1:14" s="159" customFormat="1" ht="10.199999999999999">
      <c r="A237" s="173" t="s">
        <v>679</v>
      </c>
      <c r="B237" s="174" t="s">
        <v>558</v>
      </c>
      <c r="C237" s="174" t="s">
        <v>559</v>
      </c>
      <c r="D237" s="173" t="s">
        <v>560</v>
      </c>
      <c r="E237" s="173" t="s">
        <v>413</v>
      </c>
      <c r="F237" s="173" t="s">
        <v>253</v>
      </c>
      <c r="G237" s="173" t="s">
        <v>414</v>
      </c>
      <c r="H237" s="173" t="s">
        <v>415</v>
      </c>
      <c r="I237" s="173"/>
      <c r="J237" s="173" t="s">
        <v>416</v>
      </c>
      <c r="K237" s="173" t="s">
        <v>257</v>
      </c>
      <c r="L237" s="174" t="s">
        <v>561</v>
      </c>
      <c r="M237" s="157">
        <v>0</v>
      </c>
      <c r="N237" s="159" t="s">
        <v>874</v>
      </c>
    </row>
    <row r="238" spans="1:14" s="159" customFormat="1" ht="20.399999999999999">
      <c r="A238" s="176" t="s">
        <v>680</v>
      </c>
      <c r="B238" s="177" t="s">
        <v>427</v>
      </c>
      <c r="C238" s="177" t="s">
        <v>564</v>
      </c>
      <c r="D238" s="176" t="s">
        <v>429</v>
      </c>
      <c r="E238" s="178">
        <v>54</v>
      </c>
      <c r="F238" s="176" t="s">
        <v>253</v>
      </c>
      <c r="G238" s="176" t="s">
        <v>565</v>
      </c>
      <c r="H238" s="176" t="s">
        <v>565</v>
      </c>
      <c r="I238" s="176"/>
      <c r="J238" s="176" t="s">
        <v>416</v>
      </c>
      <c r="K238" s="177"/>
      <c r="L238" s="177" t="s">
        <v>431</v>
      </c>
      <c r="M238" s="157">
        <v>0</v>
      </c>
      <c r="N238" s="159" t="s">
        <v>874</v>
      </c>
    </row>
    <row r="239" spans="1:14" s="159" customFormat="1" ht="20.399999999999999">
      <c r="A239" s="176" t="s">
        <v>681</v>
      </c>
      <c r="B239" s="177" t="s">
        <v>427</v>
      </c>
      <c r="C239" s="177" t="s">
        <v>564</v>
      </c>
      <c r="D239" s="176" t="s">
        <v>429</v>
      </c>
      <c r="E239" s="178">
        <v>54</v>
      </c>
      <c r="F239" s="176" t="s">
        <v>253</v>
      </c>
      <c r="G239" s="176" t="s">
        <v>565</v>
      </c>
      <c r="H239" s="176" t="s">
        <v>565</v>
      </c>
      <c r="I239" s="176"/>
      <c r="J239" s="176" t="s">
        <v>416</v>
      </c>
      <c r="K239" s="177"/>
      <c r="L239" s="177" t="s">
        <v>431</v>
      </c>
      <c r="M239" s="157">
        <v>0</v>
      </c>
      <c r="N239" s="159" t="s">
        <v>874</v>
      </c>
    </row>
    <row r="240" spans="1:14" s="159" customFormat="1" ht="20.399999999999999">
      <c r="A240" s="176" t="s">
        <v>682</v>
      </c>
      <c r="B240" s="177" t="s">
        <v>427</v>
      </c>
      <c r="C240" s="177" t="s">
        <v>564</v>
      </c>
      <c r="D240" s="176" t="s">
        <v>429</v>
      </c>
      <c r="E240" s="178">
        <v>54</v>
      </c>
      <c r="F240" s="176" t="s">
        <v>253</v>
      </c>
      <c r="G240" s="176" t="s">
        <v>565</v>
      </c>
      <c r="H240" s="176" t="s">
        <v>565</v>
      </c>
      <c r="I240" s="176"/>
      <c r="J240" s="176" t="s">
        <v>416</v>
      </c>
      <c r="K240" s="177"/>
      <c r="L240" s="177" t="s">
        <v>431</v>
      </c>
      <c r="M240" s="157">
        <v>0</v>
      </c>
      <c r="N240" s="159" t="s">
        <v>874</v>
      </c>
    </row>
    <row r="241" spans="1:14" s="159" customFormat="1" ht="20.399999999999999">
      <c r="A241" s="176" t="s">
        <v>683</v>
      </c>
      <c r="B241" s="177" t="s">
        <v>427</v>
      </c>
      <c r="C241" s="177" t="s">
        <v>564</v>
      </c>
      <c r="D241" s="176" t="s">
        <v>429</v>
      </c>
      <c r="E241" s="178">
        <v>54</v>
      </c>
      <c r="F241" s="176" t="s">
        <v>253</v>
      </c>
      <c r="G241" s="176" t="s">
        <v>565</v>
      </c>
      <c r="H241" s="176" t="s">
        <v>565</v>
      </c>
      <c r="I241" s="176"/>
      <c r="J241" s="176" t="s">
        <v>416</v>
      </c>
      <c r="K241" s="177"/>
      <c r="L241" s="177" t="s">
        <v>431</v>
      </c>
      <c r="M241" s="157">
        <v>0</v>
      </c>
      <c r="N241" s="159" t="s">
        <v>874</v>
      </c>
    </row>
    <row r="242" spans="1:14" s="159" customFormat="1" ht="20.399999999999999">
      <c r="A242" s="176" t="s">
        <v>684</v>
      </c>
      <c r="B242" s="177" t="s">
        <v>427</v>
      </c>
      <c r="C242" s="177" t="s">
        <v>570</v>
      </c>
      <c r="D242" s="176" t="s">
        <v>429</v>
      </c>
      <c r="E242" s="178">
        <v>54</v>
      </c>
      <c r="F242" s="176" t="s">
        <v>253</v>
      </c>
      <c r="G242" s="176" t="s">
        <v>565</v>
      </c>
      <c r="H242" s="176" t="s">
        <v>565</v>
      </c>
      <c r="I242" s="176"/>
      <c r="J242" s="176" t="s">
        <v>416</v>
      </c>
      <c r="K242" s="177"/>
      <c r="L242" s="177" t="s">
        <v>431</v>
      </c>
      <c r="M242" s="157">
        <v>0</v>
      </c>
      <c r="N242" s="159" t="s">
        <v>874</v>
      </c>
    </row>
    <row r="243" spans="1:14" s="159" customFormat="1" ht="20.399999999999999">
      <c r="A243" s="176" t="s">
        <v>685</v>
      </c>
      <c r="B243" s="177" t="s">
        <v>427</v>
      </c>
      <c r="C243" s="177" t="s">
        <v>570</v>
      </c>
      <c r="D243" s="176" t="s">
        <v>429</v>
      </c>
      <c r="E243" s="178">
        <v>54</v>
      </c>
      <c r="F243" s="176" t="s">
        <v>253</v>
      </c>
      <c r="G243" s="176" t="s">
        <v>565</v>
      </c>
      <c r="H243" s="176" t="s">
        <v>565</v>
      </c>
      <c r="I243" s="176"/>
      <c r="J243" s="176" t="s">
        <v>416</v>
      </c>
      <c r="K243" s="177"/>
      <c r="L243" s="177" t="s">
        <v>431</v>
      </c>
      <c r="M243" s="157">
        <v>0</v>
      </c>
      <c r="N243" s="159" t="s">
        <v>874</v>
      </c>
    </row>
    <row r="244" spans="1:14" s="159" customFormat="1" ht="20.399999999999999">
      <c r="A244" s="176" t="s">
        <v>686</v>
      </c>
      <c r="B244" s="177" t="s">
        <v>427</v>
      </c>
      <c r="C244" s="177" t="s">
        <v>570</v>
      </c>
      <c r="D244" s="176" t="s">
        <v>429</v>
      </c>
      <c r="E244" s="178">
        <v>54</v>
      </c>
      <c r="F244" s="176" t="s">
        <v>253</v>
      </c>
      <c r="G244" s="176" t="s">
        <v>565</v>
      </c>
      <c r="H244" s="176" t="s">
        <v>565</v>
      </c>
      <c r="I244" s="176"/>
      <c r="J244" s="176" t="s">
        <v>416</v>
      </c>
      <c r="K244" s="177"/>
      <c r="L244" s="177" t="s">
        <v>431</v>
      </c>
      <c r="M244" s="157">
        <v>0</v>
      </c>
      <c r="N244" s="159" t="s">
        <v>874</v>
      </c>
    </row>
    <row r="245" spans="1:14" s="159" customFormat="1" ht="20.399999999999999">
      <c r="A245" s="176" t="s">
        <v>687</v>
      </c>
      <c r="B245" s="177" t="s">
        <v>427</v>
      </c>
      <c r="C245" s="177" t="s">
        <v>574</v>
      </c>
      <c r="D245" s="176" t="s">
        <v>429</v>
      </c>
      <c r="E245" s="178">
        <v>54</v>
      </c>
      <c r="F245" s="176" t="s">
        <v>253</v>
      </c>
      <c r="G245" s="176" t="s">
        <v>565</v>
      </c>
      <c r="H245" s="176" t="s">
        <v>565</v>
      </c>
      <c r="I245" s="176"/>
      <c r="J245" s="176" t="s">
        <v>416</v>
      </c>
      <c r="K245" s="177"/>
      <c r="L245" s="177" t="s">
        <v>575</v>
      </c>
      <c r="M245" s="157">
        <v>0</v>
      </c>
      <c r="N245" s="159" t="s">
        <v>874</v>
      </c>
    </row>
    <row r="246" spans="1:14" s="159" customFormat="1" ht="20.399999999999999">
      <c r="A246" s="176" t="s">
        <v>688</v>
      </c>
      <c r="B246" s="177" t="s">
        <v>427</v>
      </c>
      <c r="C246" s="177" t="s">
        <v>574</v>
      </c>
      <c r="D246" s="176" t="s">
        <v>429</v>
      </c>
      <c r="E246" s="178">
        <v>54</v>
      </c>
      <c r="F246" s="176" t="s">
        <v>253</v>
      </c>
      <c r="G246" s="176" t="s">
        <v>565</v>
      </c>
      <c r="H246" s="176" t="s">
        <v>565</v>
      </c>
      <c r="I246" s="176"/>
      <c r="J246" s="176" t="s">
        <v>416</v>
      </c>
      <c r="K246" s="177"/>
      <c r="L246" s="177" t="s">
        <v>575</v>
      </c>
      <c r="M246" s="157">
        <v>0</v>
      </c>
      <c r="N246" s="159" t="s">
        <v>874</v>
      </c>
    </row>
    <row r="247" spans="1:14" s="159" customFormat="1" ht="20.399999999999999">
      <c r="A247" s="176" t="s">
        <v>689</v>
      </c>
      <c r="B247" s="177" t="s">
        <v>427</v>
      </c>
      <c r="C247" s="177" t="s">
        <v>574</v>
      </c>
      <c r="D247" s="176" t="s">
        <v>429</v>
      </c>
      <c r="E247" s="178">
        <v>54</v>
      </c>
      <c r="F247" s="176" t="s">
        <v>253</v>
      </c>
      <c r="G247" s="176" t="s">
        <v>565</v>
      </c>
      <c r="H247" s="176" t="s">
        <v>565</v>
      </c>
      <c r="I247" s="176"/>
      <c r="J247" s="176" t="s">
        <v>416</v>
      </c>
      <c r="K247" s="177"/>
      <c r="L247" s="177" t="s">
        <v>575</v>
      </c>
      <c r="M247" s="157">
        <v>0</v>
      </c>
      <c r="N247" s="159" t="s">
        <v>874</v>
      </c>
    </row>
    <row r="248" spans="1:14" s="159" customFormat="1" ht="20.399999999999999">
      <c r="A248" s="155" t="s">
        <v>690</v>
      </c>
      <c r="B248" s="156" t="s">
        <v>579</v>
      </c>
      <c r="C248" s="156" t="s">
        <v>580</v>
      </c>
      <c r="D248" s="155" t="s">
        <v>581</v>
      </c>
      <c r="E248" s="169">
        <v>54</v>
      </c>
      <c r="F248" s="156"/>
      <c r="G248" s="155" t="s">
        <v>254</v>
      </c>
      <c r="H248" s="155" t="s">
        <v>254</v>
      </c>
      <c r="I248" s="155" t="s">
        <v>255</v>
      </c>
      <c r="J248" s="155" t="s">
        <v>256</v>
      </c>
      <c r="K248" s="156"/>
      <c r="L248" s="156" t="s">
        <v>582</v>
      </c>
      <c r="M248" s="157">
        <v>694.55</v>
      </c>
      <c r="N248" s="158" t="s">
        <v>871</v>
      </c>
    </row>
    <row r="249" spans="1:14" s="159" customFormat="1" ht="10.199999999999999">
      <c r="A249" s="155" t="s">
        <v>691</v>
      </c>
      <c r="B249" s="156" t="s">
        <v>473</v>
      </c>
      <c r="C249" s="156" t="s">
        <v>474</v>
      </c>
      <c r="D249" s="168" t="s">
        <v>877</v>
      </c>
      <c r="E249" s="169">
        <v>54</v>
      </c>
      <c r="F249" s="156"/>
      <c r="G249" s="155" t="s">
        <v>254</v>
      </c>
      <c r="H249" s="155" t="s">
        <v>254</v>
      </c>
      <c r="I249" s="155"/>
      <c r="J249" s="155" t="s">
        <v>416</v>
      </c>
      <c r="K249" s="156"/>
      <c r="L249" s="156" t="s">
        <v>584</v>
      </c>
      <c r="M249" s="157">
        <v>220.27</v>
      </c>
      <c r="N249" s="159" t="s">
        <v>870</v>
      </c>
    </row>
    <row r="250" spans="1:14" s="159" customFormat="1" ht="20.399999999999999">
      <c r="A250" s="155" t="s">
        <v>692</v>
      </c>
      <c r="B250" s="156" t="s">
        <v>586</v>
      </c>
      <c r="C250" s="156" t="s">
        <v>435</v>
      </c>
      <c r="D250" s="155" t="s">
        <v>587</v>
      </c>
      <c r="E250" s="169">
        <v>44</v>
      </c>
      <c r="F250" s="156"/>
      <c r="G250" s="155" t="s">
        <v>254</v>
      </c>
      <c r="H250" s="155" t="s">
        <v>254</v>
      </c>
      <c r="I250" s="155"/>
      <c r="J250" s="156"/>
      <c r="K250" s="156"/>
      <c r="L250" s="156" t="s">
        <v>588</v>
      </c>
      <c r="M250" s="157">
        <v>626.66</v>
      </c>
      <c r="N250" s="158" t="s">
        <v>872</v>
      </c>
    </row>
    <row r="251" spans="1:14" s="159" customFormat="1" ht="20.399999999999999">
      <c r="A251" s="155" t="s">
        <v>693</v>
      </c>
      <c r="B251" s="156" t="s">
        <v>579</v>
      </c>
      <c r="C251" s="156" t="s">
        <v>590</v>
      </c>
      <c r="D251" s="155" t="s">
        <v>581</v>
      </c>
      <c r="E251" s="169">
        <v>54</v>
      </c>
      <c r="F251" s="156"/>
      <c r="G251" s="155" t="s">
        <v>254</v>
      </c>
      <c r="H251" s="155" t="s">
        <v>254</v>
      </c>
      <c r="I251" s="155" t="s">
        <v>255</v>
      </c>
      <c r="J251" s="155" t="s">
        <v>416</v>
      </c>
      <c r="K251" s="155" t="s">
        <v>257</v>
      </c>
      <c r="L251" s="156" t="s">
        <v>588</v>
      </c>
      <c r="M251" s="157">
        <v>658.63</v>
      </c>
      <c r="N251" s="158" t="s">
        <v>871</v>
      </c>
    </row>
    <row r="252" spans="1:14" s="159" customFormat="1" ht="20.399999999999999">
      <c r="A252" s="155" t="s">
        <v>694</v>
      </c>
      <c r="B252" s="156" t="s">
        <v>579</v>
      </c>
      <c r="C252" s="156" t="s">
        <v>592</v>
      </c>
      <c r="D252" s="155" t="s">
        <v>587</v>
      </c>
      <c r="E252" s="169">
        <v>54</v>
      </c>
      <c r="F252" s="156"/>
      <c r="G252" s="155" t="s">
        <v>254</v>
      </c>
      <c r="H252" s="155" t="s">
        <v>254</v>
      </c>
      <c r="I252" s="155"/>
      <c r="J252" s="155" t="s">
        <v>256</v>
      </c>
      <c r="K252" s="156"/>
      <c r="L252" s="156" t="s">
        <v>588</v>
      </c>
      <c r="M252" s="157">
        <v>667.61</v>
      </c>
      <c r="N252" s="158" t="s">
        <v>871</v>
      </c>
    </row>
    <row r="253" spans="1:14" s="159" customFormat="1" ht="10.199999999999999">
      <c r="A253" s="155" t="s">
        <v>695</v>
      </c>
      <c r="B253" s="156" t="s">
        <v>399</v>
      </c>
      <c r="C253" s="156" t="s">
        <v>594</v>
      </c>
      <c r="D253" s="168" t="s">
        <v>875</v>
      </c>
      <c r="E253" s="169">
        <v>54</v>
      </c>
      <c r="F253" s="156"/>
      <c r="G253" s="155" t="s">
        <v>254</v>
      </c>
      <c r="H253" s="155" t="s">
        <v>254</v>
      </c>
      <c r="I253" s="155"/>
      <c r="J253" s="156"/>
      <c r="K253" s="156"/>
      <c r="L253" s="156" t="s">
        <v>595</v>
      </c>
      <c r="M253" s="157">
        <v>198.28</v>
      </c>
      <c r="N253" s="159" t="s">
        <v>870</v>
      </c>
    </row>
    <row r="254" spans="1:14" s="159" customFormat="1" ht="20.399999999999999">
      <c r="A254" s="176" t="s">
        <v>696</v>
      </c>
      <c r="B254" s="177" t="s">
        <v>427</v>
      </c>
      <c r="C254" s="177" t="s">
        <v>597</v>
      </c>
      <c r="D254" s="176" t="s">
        <v>429</v>
      </c>
      <c r="E254" s="178">
        <v>54</v>
      </c>
      <c r="F254" s="176" t="s">
        <v>253</v>
      </c>
      <c r="G254" s="176" t="s">
        <v>565</v>
      </c>
      <c r="H254" s="176" t="s">
        <v>565</v>
      </c>
      <c r="I254" s="176"/>
      <c r="J254" s="176" t="s">
        <v>598</v>
      </c>
      <c r="K254" s="177"/>
      <c r="L254" s="177" t="s">
        <v>431</v>
      </c>
      <c r="M254" s="157">
        <v>0</v>
      </c>
      <c r="N254" s="159" t="s">
        <v>874</v>
      </c>
    </row>
    <row r="255" spans="1:14" s="159" customFormat="1" ht="20.399999999999999">
      <c r="A255" s="155" t="s">
        <v>697</v>
      </c>
      <c r="B255" s="156" t="s">
        <v>579</v>
      </c>
      <c r="C255" s="156" t="s">
        <v>580</v>
      </c>
      <c r="D255" s="155" t="s">
        <v>600</v>
      </c>
      <c r="E255" s="169">
        <v>44</v>
      </c>
      <c r="F255" s="156"/>
      <c r="G255" s="155" t="s">
        <v>254</v>
      </c>
      <c r="H255" s="155" t="s">
        <v>254</v>
      </c>
      <c r="I255" s="155" t="s">
        <v>255</v>
      </c>
      <c r="J255" s="156"/>
      <c r="K255" s="156"/>
      <c r="L255" s="156" t="s">
        <v>601</v>
      </c>
      <c r="M255" s="157">
        <v>626.66</v>
      </c>
      <c r="N255" s="158" t="s">
        <v>871</v>
      </c>
    </row>
    <row r="256" spans="1:14" s="159" customFormat="1" ht="20.399999999999999">
      <c r="A256" s="155" t="s">
        <v>698</v>
      </c>
      <c r="B256" s="156" t="s">
        <v>362</v>
      </c>
      <c r="C256" s="156" t="s">
        <v>603</v>
      </c>
      <c r="D256" s="155" t="s">
        <v>604</v>
      </c>
      <c r="E256" s="169">
        <v>54</v>
      </c>
      <c r="F256" s="155" t="s">
        <v>253</v>
      </c>
      <c r="G256" s="155" t="s">
        <v>254</v>
      </c>
      <c r="H256" s="155" t="s">
        <v>254</v>
      </c>
      <c r="I256" s="155"/>
      <c r="J256" s="155" t="s">
        <v>416</v>
      </c>
      <c r="K256" s="156"/>
      <c r="L256" s="156" t="s">
        <v>605</v>
      </c>
      <c r="M256" s="157">
        <v>550.45000000000005</v>
      </c>
      <c r="N256" s="158" t="s">
        <v>864</v>
      </c>
    </row>
    <row r="257" spans="1:14" s="159" customFormat="1" ht="20.399999999999999">
      <c r="A257" s="155" t="s">
        <v>699</v>
      </c>
      <c r="B257" s="156" t="s">
        <v>362</v>
      </c>
      <c r="C257" s="156" t="s">
        <v>603</v>
      </c>
      <c r="D257" s="155" t="s">
        <v>604</v>
      </c>
      <c r="E257" s="169">
        <v>54</v>
      </c>
      <c r="F257" s="155" t="s">
        <v>253</v>
      </c>
      <c r="G257" s="155" t="s">
        <v>254</v>
      </c>
      <c r="H257" s="155" t="s">
        <v>254</v>
      </c>
      <c r="I257" s="155"/>
      <c r="J257" s="155" t="s">
        <v>416</v>
      </c>
      <c r="K257" s="156"/>
      <c r="L257" s="156" t="s">
        <v>605</v>
      </c>
      <c r="M257" s="157">
        <v>550.45000000000005</v>
      </c>
      <c r="N257" s="158" t="s">
        <v>864</v>
      </c>
    </row>
    <row r="258" spans="1:14" s="159" customFormat="1" ht="20.399999999999999">
      <c r="A258" s="155" t="s">
        <v>700</v>
      </c>
      <c r="B258" s="156" t="s">
        <v>579</v>
      </c>
      <c r="C258" s="156" t="s">
        <v>608</v>
      </c>
      <c r="D258" s="155" t="s">
        <v>600</v>
      </c>
      <c r="E258" s="169">
        <v>44</v>
      </c>
      <c r="F258" s="156"/>
      <c r="G258" s="155" t="s">
        <v>254</v>
      </c>
      <c r="H258" s="155" t="s">
        <v>254</v>
      </c>
      <c r="I258" s="155"/>
      <c r="J258" s="156"/>
      <c r="K258" s="156"/>
      <c r="L258" s="156" t="s">
        <v>609</v>
      </c>
      <c r="M258" s="157">
        <v>626.66</v>
      </c>
      <c r="N258" s="158" t="s">
        <v>871</v>
      </c>
    </row>
    <row r="259" spans="1:14" s="159" customFormat="1" ht="20.399999999999999">
      <c r="A259" s="176" t="s">
        <v>701</v>
      </c>
      <c r="B259" s="177" t="s">
        <v>427</v>
      </c>
      <c r="C259" s="177" t="s">
        <v>611</v>
      </c>
      <c r="D259" s="176" t="s">
        <v>429</v>
      </c>
      <c r="E259" s="178">
        <v>54</v>
      </c>
      <c r="F259" s="176" t="s">
        <v>253</v>
      </c>
      <c r="G259" s="176" t="s">
        <v>565</v>
      </c>
      <c r="H259" s="176" t="s">
        <v>565</v>
      </c>
      <c r="I259" s="176"/>
      <c r="J259" s="176" t="s">
        <v>416</v>
      </c>
      <c r="K259" s="177"/>
      <c r="L259" s="177" t="s">
        <v>431</v>
      </c>
      <c r="M259" s="157">
        <v>0</v>
      </c>
      <c r="N259" s="159" t="s">
        <v>874</v>
      </c>
    </row>
    <row r="260" spans="1:14" s="159" customFormat="1" ht="20.399999999999999">
      <c r="A260" s="176" t="s">
        <v>702</v>
      </c>
      <c r="B260" s="177" t="s">
        <v>427</v>
      </c>
      <c r="C260" s="177" t="s">
        <v>611</v>
      </c>
      <c r="D260" s="176" t="s">
        <v>443</v>
      </c>
      <c r="E260" s="178">
        <v>54</v>
      </c>
      <c r="F260" s="176" t="s">
        <v>253</v>
      </c>
      <c r="G260" s="176" t="s">
        <v>565</v>
      </c>
      <c r="H260" s="176" t="s">
        <v>565</v>
      </c>
      <c r="I260" s="176"/>
      <c r="J260" s="177"/>
      <c r="K260" s="177"/>
      <c r="L260" s="177" t="s">
        <v>431</v>
      </c>
      <c r="M260" s="157">
        <v>0</v>
      </c>
      <c r="N260" s="159" t="s">
        <v>874</v>
      </c>
    </row>
    <row r="261" spans="1:14" s="159" customFormat="1" ht="20.399999999999999">
      <c r="A261" s="155" t="s">
        <v>703</v>
      </c>
      <c r="B261" s="156" t="s">
        <v>579</v>
      </c>
      <c r="C261" s="156" t="s">
        <v>614</v>
      </c>
      <c r="D261" s="155" t="s">
        <v>581</v>
      </c>
      <c r="E261" s="169">
        <v>54</v>
      </c>
      <c r="F261" s="156"/>
      <c r="G261" s="155" t="s">
        <v>254</v>
      </c>
      <c r="H261" s="155" t="s">
        <v>254</v>
      </c>
      <c r="I261" s="155" t="s">
        <v>255</v>
      </c>
      <c r="J261" s="155" t="s">
        <v>416</v>
      </c>
      <c r="K261" s="156"/>
      <c r="L261" s="156" t="s">
        <v>609</v>
      </c>
      <c r="M261" s="157">
        <v>658.63</v>
      </c>
      <c r="N261" s="158" t="s">
        <v>871</v>
      </c>
    </row>
    <row r="262" spans="1:14" s="159" customFormat="1" ht="10.199999999999999">
      <c r="A262" s="155" t="s">
        <v>704</v>
      </c>
      <c r="B262" s="156" t="s">
        <v>399</v>
      </c>
      <c r="C262" s="156" t="s">
        <v>594</v>
      </c>
      <c r="D262" s="168" t="s">
        <v>875</v>
      </c>
      <c r="E262" s="169">
        <v>54</v>
      </c>
      <c r="F262" s="156"/>
      <c r="G262" s="155" t="s">
        <v>254</v>
      </c>
      <c r="H262" s="155" t="s">
        <v>254</v>
      </c>
      <c r="I262" s="155"/>
      <c r="J262" s="156"/>
      <c r="K262" s="156"/>
      <c r="L262" s="156" t="s">
        <v>616</v>
      </c>
      <c r="M262" s="157">
        <v>198.28</v>
      </c>
      <c r="N262" s="159" t="s">
        <v>870</v>
      </c>
    </row>
    <row r="263" spans="1:14" s="159" customFormat="1" ht="10.199999999999999">
      <c r="A263" s="155" t="s">
        <v>705</v>
      </c>
      <c r="B263" s="156" t="s">
        <v>473</v>
      </c>
      <c r="C263" s="156" t="s">
        <v>474</v>
      </c>
      <c r="D263" s="168" t="s">
        <v>877</v>
      </c>
      <c r="E263" s="169">
        <v>54</v>
      </c>
      <c r="F263" s="156"/>
      <c r="G263" s="155" t="s">
        <v>254</v>
      </c>
      <c r="H263" s="155" t="s">
        <v>254</v>
      </c>
      <c r="I263" s="155"/>
      <c r="J263" s="155" t="s">
        <v>416</v>
      </c>
      <c r="K263" s="156"/>
      <c r="L263" s="156" t="s">
        <v>618</v>
      </c>
      <c r="M263" s="157">
        <v>220.27</v>
      </c>
      <c r="N263" s="159" t="s">
        <v>870</v>
      </c>
    </row>
    <row r="264" spans="1:14" s="159" customFormat="1" ht="20.399999999999999">
      <c r="A264" s="155" t="s">
        <v>706</v>
      </c>
      <c r="B264" s="156" t="s">
        <v>579</v>
      </c>
      <c r="C264" s="156" t="s">
        <v>620</v>
      </c>
      <c r="D264" s="155" t="s">
        <v>581</v>
      </c>
      <c r="E264" s="169">
        <v>54</v>
      </c>
      <c r="F264" s="156"/>
      <c r="G264" s="155" t="s">
        <v>254</v>
      </c>
      <c r="H264" s="155" t="s">
        <v>254</v>
      </c>
      <c r="I264" s="155" t="s">
        <v>255</v>
      </c>
      <c r="J264" s="155" t="s">
        <v>416</v>
      </c>
      <c r="K264" s="155" t="s">
        <v>257</v>
      </c>
      <c r="L264" s="156" t="s">
        <v>609</v>
      </c>
      <c r="M264" s="157">
        <v>658.63</v>
      </c>
      <c r="N264" s="158" t="s">
        <v>871</v>
      </c>
    </row>
    <row r="265" spans="1:14" s="159" customFormat="1" ht="20.399999999999999">
      <c r="A265" s="182" t="s">
        <v>707</v>
      </c>
      <c r="B265" s="183" t="s">
        <v>517</v>
      </c>
      <c r="C265" s="183" t="s">
        <v>518</v>
      </c>
      <c r="D265" s="182" t="s">
        <v>519</v>
      </c>
      <c r="E265" s="183"/>
      <c r="F265" s="183"/>
      <c r="G265" s="182" t="s">
        <v>520</v>
      </c>
      <c r="H265" s="182" t="s">
        <v>520</v>
      </c>
      <c r="I265" s="182"/>
      <c r="J265" s="183"/>
      <c r="K265" s="183"/>
      <c r="L265" s="183"/>
      <c r="M265" s="157">
        <v>0</v>
      </c>
      <c r="N265" s="159" t="s">
        <v>874</v>
      </c>
    </row>
    <row r="266" spans="1:14" s="159" customFormat="1" ht="20.399999999999999">
      <c r="A266" s="182" t="s">
        <v>708</v>
      </c>
      <c r="B266" s="183" t="s">
        <v>517</v>
      </c>
      <c r="C266" s="183" t="s">
        <v>518</v>
      </c>
      <c r="D266" s="182" t="s">
        <v>519</v>
      </c>
      <c r="E266" s="183"/>
      <c r="F266" s="183"/>
      <c r="G266" s="182" t="s">
        <v>520</v>
      </c>
      <c r="H266" s="182" t="s">
        <v>520</v>
      </c>
      <c r="I266" s="182"/>
      <c r="J266" s="183"/>
      <c r="K266" s="183"/>
      <c r="L266" s="183"/>
      <c r="M266" s="157">
        <v>0</v>
      </c>
      <c r="N266" s="159" t="s">
        <v>874</v>
      </c>
    </row>
    <row r="267" spans="1:14" s="159" customFormat="1" ht="20.399999999999999">
      <c r="A267" s="182" t="s">
        <v>709</v>
      </c>
      <c r="B267" s="183" t="s">
        <v>517</v>
      </c>
      <c r="C267" s="183" t="s">
        <v>518</v>
      </c>
      <c r="D267" s="182" t="s">
        <v>519</v>
      </c>
      <c r="E267" s="183"/>
      <c r="F267" s="183"/>
      <c r="G267" s="182" t="s">
        <v>520</v>
      </c>
      <c r="H267" s="182" t="s">
        <v>520</v>
      </c>
      <c r="I267" s="182"/>
      <c r="J267" s="183"/>
      <c r="K267" s="183"/>
      <c r="L267" s="183"/>
      <c r="M267" s="157">
        <v>0</v>
      </c>
      <c r="N267" s="159" t="s">
        <v>874</v>
      </c>
    </row>
    <row r="268" spans="1:14" s="159" customFormat="1" ht="20.399999999999999">
      <c r="A268" s="182" t="s">
        <v>710</v>
      </c>
      <c r="B268" s="183" t="s">
        <v>517</v>
      </c>
      <c r="C268" s="183" t="s">
        <v>518</v>
      </c>
      <c r="D268" s="182" t="s">
        <v>519</v>
      </c>
      <c r="E268" s="183"/>
      <c r="F268" s="183"/>
      <c r="G268" s="182" t="s">
        <v>520</v>
      </c>
      <c r="H268" s="182" t="s">
        <v>520</v>
      </c>
      <c r="I268" s="182"/>
      <c r="J268" s="183"/>
      <c r="K268" s="183"/>
      <c r="L268" s="183"/>
      <c r="M268" s="157">
        <v>0</v>
      </c>
      <c r="N268" s="159" t="s">
        <v>874</v>
      </c>
    </row>
    <row r="269" spans="1:14" s="159" customFormat="1" ht="20.399999999999999">
      <c r="A269" s="182" t="s">
        <v>711</v>
      </c>
      <c r="B269" s="183" t="s">
        <v>517</v>
      </c>
      <c r="C269" s="183" t="s">
        <v>518</v>
      </c>
      <c r="D269" s="182" t="s">
        <v>519</v>
      </c>
      <c r="E269" s="183"/>
      <c r="F269" s="183"/>
      <c r="G269" s="182" t="s">
        <v>520</v>
      </c>
      <c r="H269" s="182" t="s">
        <v>520</v>
      </c>
      <c r="I269" s="182"/>
      <c r="J269" s="183"/>
      <c r="K269" s="183"/>
      <c r="L269" s="183"/>
      <c r="M269" s="157">
        <v>0</v>
      </c>
      <c r="N269" s="159" t="s">
        <v>874</v>
      </c>
    </row>
    <row r="270" spans="1:14" s="159" customFormat="1" ht="20.399999999999999">
      <c r="A270" s="182" t="s">
        <v>712</v>
      </c>
      <c r="B270" s="183" t="s">
        <v>517</v>
      </c>
      <c r="C270" s="183" t="s">
        <v>518</v>
      </c>
      <c r="D270" s="182" t="s">
        <v>519</v>
      </c>
      <c r="E270" s="183"/>
      <c r="F270" s="183"/>
      <c r="G270" s="182" t="s">
        <v>520</v>
      </c>
      <c r="H270" s="182" t="s">
        <v>520</v>
      </c>
      <c r="I270" s="182"/>
      <c r="J270" s="183"/>
      <c r="K270" s="183"/>
      <c r="L270" s="183"/>
      <c r="M270" s="157">
        <v>0</v>
      </c>
      <c r="N270" s="159" t="s">
        <v>874</v>
      </c>
    </row>
    <row r="271" spans="1:14" s="159" customFormat="1" ht="20.399999999999999">
      <c r="A271" s="182" t="s">
        <v>713</v>
      </c>
      <c r="B271" s="183" t="s">
        <v>517</v>
      </c>
      <c r="C271" s="183" t="s">
        <v>518</v>
      </c>
      <c r="D271" s="182" t="s">
        <v>519</v>
      </c>
      <c r="E271" s="183"/>
      <c r="F271" s="183"/>
      <c r="G271" s="182" t="s">
        <v>520</v>
      </c>
      <c r="H271" s="182" t="s">
        <v>520</v>
      </c>
      <c r="I271" s="182"/>
      <c r="J271" s="183"/>
      <c r="K271" s="183"/>
      <c r="L271" s="183"/>
      <c r="M271" s="157">
        <v>0</v>
      </c>
      <c r="N271" s="159" t="s">
        <v>874</v>
      </c>
    </row>
    <row r="272" spans="1:14" s="159" customFormat="1" ht="20.399999999999999">
      <c r="A272" s="182" t="s">
        <v>714</v>
      </c>
      <c r="B272" s="183" t="s">
        <v>517</v>
      </c>
      <c r="C272" s="183" t="s">
        <v>518</v>
      </c>
      <c r="D272" s="182" t="s">
        <v>519</v>
      </c>
      <c r="E272" s="183"/>
      <c r="F272" s="183"/>
      <c r="G272" s="182" t="s">
        <v>520</v>
      </c>
      <c r="H272" s="182" t="s">
        <v>520</v>
      </c>
      <c r="I272" s="182"/>
      <c r="J272" s="183"/>
      <c r="K272" s="183"/>
      <c r="L272" s="183"/>
      <c r="M272" s="157">
        <v>0</v>
      </c>
      <c r="N272" s="159" t="s">
        <v>874</v>
      </c>
    </row>
    <row r="273" spans="1:14" s="159" customFormat="1" ht="20.399999999999999">
      <c r="A273" s="182" t="s">
        <v>715</v>
      </c>
      <c r="B273" s="183" t="s">
        <v>517</v>
      </c>
      <c r="C273" s="183" t="s">
        <v>518</v>
      </c>
      <c r="D273" s="182" t="s">
        <v>519</v>
      </c>
      <c r="E273" s="183"/>
      <c r="F273" s="183"/>
      <c r="G273" s="182" t="s">
        <v>520</v>
      </c>
      <c r="H273" s="182" t="s">
        <v>520</v>
      </c>
      <c r="I273" s="182"/>
      <c r="J273" s="183"/>
      <c r="K273" s="183"/>
      <c r="L273" s="183"/>
      <c r="M273" s="157">
        <v>0</v>
      </c>
      <c r="N273" s="159" t="s">
        <v>874</v>
      </c>
    </row>
    <row r="274" spans="1:14" s="159" customFormat="1" ht="20.399999999999999">
      <c r="A274" s="182" t="s">
        <v>716</v>
      </c>
      <c r="B274" s="183" t="s">
        <v>517</v>
      </c>
      <c r="C274" s="183" t="s">
        <v>518</v>
      </c>
      <c r="D274" s="182" t="s">
        <v>519</v>
      </c>
      <c r="E274" s="183"/>
      <c r="F274" s="183"/>
      <c r="G274" s="182" t="s">
        <v>520</v>
      </c>
      <c r="H274" s="182" t="s">
        <v>520</v>
      </c>
      <c r="I274" s="182"/>
      <c r="J274" s="183"/>
      <c r="K274" s="183"/>
      <c r="L274" s="183"/>
      <c r="M274" s="157">
        <v>0</v>
      </c>
      <c r="N274" s="159" t="s">
        <v>874</v>
      </c>
    </row>
    <row r="275" spans="1:14" s="159" customFormat="1" ht="20.399999999999999">
      <c r="A275" s="182" t="s">
        <v>717</v>
      </c>
      <c r="B275" s="183" t="s">
        <v>517</v>
      </c>
      <c r="C275" s="183" t="s">
        <v>518</v>
      </c>
      <c r="D275" s="182" t="s">
        <v>519</v>
      </c>
      <c r="E275" s="183"/>
      <c r="F275" s="183"/>
      <c r="G275" s="182" t="s">
        <v>520</v>
      </c>
      <c r="H275" s="182" t="s">
        <v>520</v>
      </c>
      <c r="I275" s="182"/>
      <c r="J275" s="183"/>
      <c r="K275" s="183"/>
      <c r="L275" s="183"/>
      <c r="M275" s="157">
        <v>0</v>
      </c>
      <c r="N275" s="159" t="s">
        <v>874</v>
      </c>
    </row>
    <row r="276" spans="1:14" s="159" customFormat="1" ht="20.399999999999999">
      <c r="A276" s="182" t="s">
        <v>718</v>
      </c>
      <c r="B276" s="183" t="s">
        <v>517</v>
      </c>
      <c r="C276" s="183" t="s">
        <v>518</v>
      </c>
      <c r="D276" s="182" t="s">
        <v>519</v>
      </c>
      <c r="E276" s="183"/>
      <c r="F276" s="183"/>
      <c r="G276" s="182" t="s">
        <v>520</v>
      </c>
      <c r="H276" s="182" t="s">
        <v>520</v>
      </c>
      <c r="I276" s="182"/>
      <c r="J276" s="183"/>
      <c r="K276" s="183"/>
      <c r="L276" s="183"/>
      <c r="M276" s="157">
        <v>0</v>
      </c>
      <c r="N276" s="159" t="s">
        <v>874</v>
      </c>
    </row>
    <row r="277" spans="1:14" s="159" customFormat="1" ht="20.399999999999999">
      <c r="A277" s="182" t="s">
        <v>719</v>
      </c>
      <c r="B277" s="183" t="s">
        <v>517</v>
      </c>
      <c r="C277" s="183" t="s">
        <v>518</v>
      </c>
      <c r="D277" s="182" t="s">
        <v>519</v>
      </c>
      <c r="E277" s="183"/>
      <c r="F277" s="183"/>
      <c r="G277" s="182" t="s">
        <v>520</v>
      </c>
      <c r="H277" s="182" t="s">
        <v>520</v>
      </c>
      <c r="I277" s="182"/>
      <c r="J277" s="183"/>
      <c r="K277" s="183"/>
      <c r="L277" s="183"/>
      <c r="M277" s="157">
        <v>0</v>
      </c>
      <c r="N277" s="159" t="s">
        <v>874</v>
      </c>
    </row>
    <row r="278" spans="1:14" s="159" customFormat="1" ht="20.399999999999999">
      <c r="A278" s="182" t="s">
        <v>720</v>
      </c>
      <c r="B278" s="183" t="s">
        <v>517</v>
      </c>
      <c r="C278" s="183" t="s">
        <v>518</v>
      </c>
      <c r="D278" s="182" t="s">
        <v>519</v>
      </c>
      <c r="E278" s="183"/>
      <c r="F278" s="183"/>
      <c r="G278" s="182" t="s">
        <v>520</v>
      </c>
      <c r="H278" s="182" t="s">
        <v>520</v>
      </c>
      <c r="I278" s="182"/>
      <c r="J278" s="183"/>
      <c r="K278" s="183"/>
      <c r="L278" s="183"/>
      <c r="M278" s="157">
        <v>0</v>
      </c>
      <c r="N278" s="159" t="s">
        <v>874</v>
      </c>
    </row>
    <row r="279" spans="1:14" s="159" customFormat="1" ht="10.199999999999999">
      <c r="A279" s="173" t="s">
        <v>721</v>
      </c>
      <c r="B279" s="174" t="s">
        <v>558</v>
      </c>
      <c r="C279" s="174" t="s">
        <v>559</v>
      </c>
      <c r="D279" s="173" t="s">
        <v>560</v>
      </c>
      <c r="E279" s="173" t="s">
        <v>413</v>
      </c>
      <c r="F279" s="173" t="s">
        <v>253</v>
      </c>
      <c r="G279" s="173" t="s">
        <v>414</v>
      </c>
      <c r="H279" s="173" t="s">
        <v>415</v>
      </c>
      <c r="I279" s="173"/>
      <c r="J279" s="173" t="s">
        <v>416</v>
      </c>
      <c r="K279" s="173" t="s">
        <v>257</v>
      </c>
      <c r="L279" s="174" t="s">
        <v>561</v>
      </c>
      <c r="M279" s="157">
        <v>0</v>
      </c>
      <c r="N279" s="159" t="s">
        <v>874</v>
      </c>
    </row>
    <row r="280" spans="1:14" s="159" customFormat="1" ht="10.199999999999999">
      <c r="A280" s="173" t="s">
        <v>722</v>
      </c>
      <c r="B280" s="174" t="s">
        <v>558</v>
      </c>
      <c r="C280" s="174" t="s">
        <v>559</v>
      </c>
      <c r="D280" s="173" t="s">
        <v>560</v>
      </c>
      <c r="E280" s="173" t="s">
        <v>413</v>
      </c>
      <c r="F280" s="173" t="s">
        <v>253</v>
      </c>
      <c r="G280" s="173" t="s">
        <v>414</v>
      </c>
      <c r="H280" s="173" t="s">
        <v>415</v>
      </c>
      <c r="I280" s="173"/>
      <c r="J280" s="173" t="s">
        <v>416</v>
      </c>
      <c r="K280" s="173" t="s">
        <v>257</v>
      </c>
      <c r="L280" s="174" t="s">
        <v>561</v>
      </c>
      <c r="M280" s="157">
        <v>0</v>
      </c>
      <c r="N280" s="159" t="s">
        <v>874</v>
      </c>
    </row>
    <row r="281" spans="1:14" s="159" customFormat="1" ht="20.399999999999999">
      <c r="A281" s="176" t="s">
        <v>723</v>
      </c>
      <c r="B281" s="177" t="s">
        <v>427</v>
      </c>
      <c r="C281" s="177" t="s">
        <v>564</v>
      </c>
      <c r="D281" s="176" t="s">
        <v>429</v>
      </c>
      <c r="E281" s="178">
        <v>54</v>
      </c>
      <c r="F281" s="176" t="s">
        <v>253</v>
      </c>
      <c r="G281" s="176" t="s">
        <v>565</v>
      </c>
      <c r="H281" s="176" t="s">
        <v>565</v>
      </c>
      <c r="I281" s="176"/>
      <c r="J281" s="176" t="s">
        <v>416</v>
      </c>
      <c r="K281" s="177"/>
      <c r="L281" s="177" t="s">
        <v>431</v>
      </c>
      <c r="M281" s="157">
        <v>0</v>
      </c>
      <c r="N281" s="159" t="s">
        <v>874</v>
      </c>
    </row>
    <row r="282" spans="1:14" s="159" customFormat="1" ht="20.399999999999999">
      <c r="A282" s="176" t="s">
        <v>724</v>
      </c>
      <c r="B282" s="177" t="s">
        <v>427</v>
      </c>
      <c r="C282" s="177" t="s">
        <v>564</v>
      </c>
      <c r="D282" s="176" t="s">
        <v>429</v>
      </c>
      <c r="E282" s="178">
        <v>54</v>
      </c>
      <c r="F282" s="176" t="s">
        <v>253</v>
      </c>
      <c r="G282" s="176" t="s">
        <v>565</v>
      </c>
      <c r="H282" s="176" t="s">
        <v>565</v>
      </c>
      <c r="I282" s="176"/>
      <c r="J282" s="176" t="s">
        <v>416</v>
      </c>
      <c r="K282" s="177"/>
      <c r="L282" s="177" t="s">
        <v>431</v>
      </c>
      <c r="M282" s="157">
        <v>0</v>
      </c>
      <c r="N282" s="159" t="s">
        <v>874</v>
      </c>
    </row>
    <row r="283" spans="1:14" s="159" customFormat="1" ht="20.399999999999999">
      <c r="A283" s="176" t="s">
        <v>725</v>
      </c>
      <c r="B283" s="177" t="s">
        <v>427</v>
      </c>
      <c r="C283" s="177" t="s">
        <v>564</v>
      </c>
      <c r="D283" s="176" t="s">
        <v>429</v>
      </c>
      <c r="E283" s="178">
        <v>54</v>
      </c>
      <c r="F283" s="176" t="s">
        <v>253</v>
      </c>
      <c r="G283" s="176" t="s">
        <v>565</v>
      </c>
      <c r="H283" s="176" t="s">
        <v>565</v>
      </c>
      <c r="I283" s="176"/>
      <c r="J283" s="176" t="s">
        <v>416</v>
      </c>
      <c r="K283" s="177"/>
      <c r="L283" s="177" t="s">
        <v>431</v>
      </c>
      <c r="M283" s="157">
        <v>0</v>
      </c>
      <c r="N283" s="159" t="s">
        <v>874</v>
      </c>
    </row>
    <row r="284" spans="1:14" s="159" customFormat="1" ht="20.399999999999999">
      <c r="A284" s="176" t="s">
        <v>726</v>
      </c>
      <c r="B284" s="177" t="s">
        <v>427</v>
      </c>
      <c r="C284" s="177" t="s">
        <v>564</v>
      </c>
      <c r="D284" s="176" t="s">
        <v>429</v>
      </c>
      <c r="E284" s="178">
        <v>54</v>
      </c>
      <c r="F284" s="176" t="s">
        <v>253</v>
      </c>
      <c r="G284" s="176" t="s">
        <v>565</v>
      </c>
      <c r="H284" s="176" t="s">
        <v>565</v>
      </c>
      <c r="I284" s="176"/>
      <c r="J284" s="176" t="s">
        <v>416</v>
      </c>
      <c r="K284" s="177"/>
      <c r="L284" s="177" t="s">
        <v>431</v>
      </c>
      <c r="M284" s="157">
        <v>0</v>
      </c>
      <c r="N284" s="159" t="s">
        <v>874</v>
      </c>
    </row>
    <row r="285" spans="1:14" s="159" customFormat="1" ht="20.399999999999999">
      <c r="A285" s="176" t="s">
        <v>727</v>
      </c>
      <c r="B285" s="177" t="s">
        <v>427</v>
      </c>
      <c r="C285" s="177" t="s">
        <v>570</v>
      </c>
      <c r="D285" s="176" t="s">
        <v>429</v>
      </c>
      <c r="E285" s="178">
        <v>54</v>
      </c>
      <c r="F285" s="176" t="s">
        <v>253</v>
      </c>
      <c r="G285" s="176" t="s">
        <v>565</v>
      </c>
      <c r="H285" s="176" t="s">
        <v>565</v>
      </c>
      <c r="I285" s="176"/>
      <c r="J285" s="176" t="s">
        <v>416</v>
      </c>
      <c r="K285" s="177"/>
      <c r="L285" s="177" t="s">
        <v>431</v>
      </c>
      <c r="M285" s="157">
        <v>0</v>
      </c>
      <c r="N285" s="159" t="s">
        <v>874</v>
      </c>
    </row>
    <row r="286" spans="1:14" s="159" customFormat="1" ht="20.399999999999999">
      <c r="A286" s="176" t="s">
        <v>728</v>
      </c>
      <c r="B286" s="177" t="s">
        <v>427</v>
      </c>
      <c r="C286" s="177" t="s">
        <v>570</v>
      </c>
      <c r="D286" s="176" t="s">
        <v>429</v>
      </c>
      <c r="E286" s="178">
        <v>54</v>
      </c>
      <c r="F286" s="176" t="s">
        <v>253</v>
      </c>
      <c r="G286" s="176" t="s">
        <v>565</v>
      </c>
      <c r="H286" s="176" t="s">
        <v>565</v>
      </c>
      <c r="I286" s="176"/>
      <c r="J286" s="176" t="s">
        <v>416</v>
      </c>
      <c r="K286" s="177"/>
      <c r="L286" s="177" t="s">
        <v>431</v>
      </c>
      <c r="M286" s="157">
        <v>0</v>
      </c>
      <c r="N286" s="159" t="s">
        <v>874</v>
      </c>
    </row>
    <row r="287" spans="1:14" s="159" customFormat="1" ht="20.399999999999999">
      <c r="A287" s="176" t="s">
        <v>729</v>
      </c>
      <c r="B287" s="177" t="s">
        <v>427</v>
      </c>
      <c r="C287" s="177" t="s">
        <v>570</v>
      </c>
      <c r="D287" s="176" t="s">
        <v>429</v>
      </c>
      <c r="E287" s="178">
        <v>54</v>
      </c>
      <c r="F287" s="176" t="s">
        <v>253</v>
      </c>
      <c r="G287" s="176" t="s">
        <v>565</v>
      </c>
      <c r="H287" s="176" t="s">
        <v>565</v>
      </c>
      <c r="I287" s="176"/>
      <c r="J287" s="176" t="s">
        <v>416</v>
      </c>
      <c r="K287" s="177"/>
      <c r="L287" s="177" t="s">
        <v>431</v>
      </c>
      <c r="M287" s="157">
        <v>0</v>
      </c>
      <c r="N287" s="159" t="s">
        <v>874</v>
      </c>
    </row>
    <row r="288" spans="1:14" s="159" customFormat="1" ht="20.399999999999999">
      <c r="A288" s="176" t="s">
        <v>730</v>
      </c>
      <c r="B288" s="177" t="s">
        <v>427</v>
      </c>
      <c r="C288" s="177" t="s">
        <v>574</v>
      </c>
      <c r="D288" s="176" t="s">
        <v>429</v>
      </c>
      <c r="E288" s="178">
        <v>54</v>
      </c>
      <c r="F288" s="176" t="s">
        <v>253</v>
      </c>
      <c r="G288" s="176" t="s">
        <v>565</v>
      </c>
      <c r="H288" s="176" t="s">
        <v>565</v>
      </c>
      <c r="I288" s="176"/>
      <c r="J288" s="176" t="s">
        <v>416</v>
      </c>
      <c r="K288" s="177"/>
      <c r="L288" s="177" t="s">
        <v>575</v>
      </c>
      <c r="M288" s="157">
        <v>0</v>
      </c>
      <c r="N288" s="159" t="s">
        <v>874</v>
      </c>
    </row>
    <row r="289" spans="1:14" s="159" customFormat="1" ht="20.399999999999999">
      <c r="A289" s="176" t="s">
        <v>731</v>
      </c>
      <c r="B289" s="177" t="s">
        <v>427</v>
      </c>
      <c r="C289" s="177" t="s">
        <v>574</v>
      </c>
      <c r="D289" s="176" t="s">
        <v>429</v>
      </c>
      <c r="E289" s="178">
        <v>54</v>
      </c>
      <c r="F289" s="176" t="s">
        <v>253</v>
      </c>
      <c r="G289" s="176" t="s">
        <v>565</v>
      </c>
      <c r="H289" s="176" t="s">
        <v>565</v>
      </c>
      <c r="I289" s="176"/>
      <c r="J289" s="176" t="s">
        <v>416</v>
      </c>
      <c r="K289" s="177"/>
      <c r="L289" s="177" t="s">
        <v>575</v>
      </c>
      <c r="M289" s="157">
        <v>0</v>
      </c>
      <c r="N289" s="159" t="s">
        <v>874</v>
      </c>
    </row>
    <row r="290" spans="1:14" s="159" customFormat="1" ht="20.399999999999999">
      <c r="A290" s="176" t="s">
        <v>732</v>
      </c>
      <c r="B290" s="177" t="s">
        <v>427</v>
      </c>
      <c r="C290" s="177" t="s">
        <v>574</v>
      </c>
      <c r="D290" s="176" t="s">
        <v>429</v>
      </c>
      <c r="E290" s="178">
        <v>54</v>
      </c>
      <c r="F290" s="176" t="s">
        <v>253</v>
      </c>
      <c r="G290" s="176" t="s">
        <v>565</v>
      </c>
      <c r="H290" s="176" t="s">
        <v>565</v>
      </c>
      <c r="I290" s="176"/>
      <c r="J290" s="176" t="s">
        <v>416</v>
      </c>
      <c r="K290" s="177"/>
      <c r="L290" s="177" t="s">
        <v>575</v>
      </c>
      <c r="M290" s="157">
        <v>0</v>
      </c>
      <c r="N290" s="159" t="s">
        <v>874</v>
      </c>
    </row>
    <row r="291" spans="1:14" s="159" customFormat="1" ht="20.399999999999999">
      <c r="A291" s="155" t="s">
        <v>733</v>
      </c>
      <c r="B291" s="156" t="s">
        <v>579</v>
      </c>
      <c r="C291" s="156" t="s">
        <v>580</v>
      </c>
      <c r="D291" s="155" t="s">
        <v>581</v>
      </c>
      <c r="E291" s="169">
        <v>54</v>
      </c>
      <c r="F291" s="156"/>
      <c r="G291" s="155" t="s">
        <v>254</v>
      </c>
      <c r="H291" s="155" t="s">
        <v>254</v>
      </c>
      <c r="I291" s="155" t="s">
        <v>255</v>
      </c>
      <c r="J291" s="155" t="s">
        <v>256</v>
      </c>
      <c r="K291" s="156"/>
      <c r="L291" s="156" t="s">
        <v>582</v>
      </c>
      <c r="M291" s="157">
        <v>694.55</v>
      </c>
      <c r="N291" s="158" t="s">
        <v>871</v>
      </c>
    </row>
    <row r="292" spans="1:14" s="159" customFormat="1" ht="10.199999999999999">
      <c r="A292" s="155" t="s">
        <v>734</v>
      </c>
      <c r="B292" s="156" t="s">
        <v>473</v>
      </c>
      <c r="C292" s="156" t="s">
        <v>474</v>
      </c>
      <c r="D292" s="168" t="s">
        <v>877</v>
      </c>
      <c r="E292" s="169">
        <v>54</v>
      </c>
      <c r="F292" s="156"/>
      <c r="G292" s="155" t="s">
        <v>254</v>
      </c>
      <c r="H292" s="155" t="s">
        <v>254</v>
      </c>
      <c r="I292" s="155"/>
      <c r="J292" s="155" t="s">
        <v>416</v>
      </c>
      <c r="K292" s="156"/>
      <c r="L292" s="156" t="s">
        <v>584</v>
      </c>
      <c r="M292" s="157">
        <v>220.27</v>
      </c>
      <c r="N292" s="159" t="s">
        <v>870</v>
      </c>
    </row>
    <row r="293" spans="1:14" s="159" customFormat="1" ht="20.399999999999999">
      <c r="A293" s="155" t="s">
        <v>735</v>
      </c>
      <c r="B293" s="156" t="s">
        <v>586</v>
      </c>
      <c r="C293" s="156" t="s">
        <v>435</v>
      </c>
      <c r="D293" s="155" t="s">
        <v>587</v>
      </c>
      <c r="E293" s="169">
        <v>44</v>
      </c>
      <c r="F293" s="156"/>
      <c r="G293" s="155" t="s">
        <v>254</v>
      </c>
      <c r="H293" s="155" t="s">
        <v>254</v>
      </c>
      <c r="I293" s="155"/>
      <c r="J293" s="156"/>
      <c r="K293" s="156"/>
      <c r="L293" s="156" t="s">
        <v>588</v>
      </c>
      <c r="M293" s="157">
        <v>626.66</v>
      </c>
      <c r="N293" s="158" t="s">
        <v>872</v>
      </c>
    </row>
    <row r="294" spans="1:14" s="159" customFormat="1" ht="20.399999999999999">
      <c r="A294" s="155" t="s">
        <v>736</v>
      </c>
      <c r="B294" s="156" t="s">
        <v>579</v>
      </c>
      <c r="C294" s="156" t="s">
        <v>590</v>
      </c>
      <c r="D294" s="155" t="s">
        <v>581</v>
      </c>
      <c r="E294" s="169">
        <v>54</v>
      </c>
      <c r="F294" s="156"/>
      <c r="G294" s="155" t="s">
        <v>254</v>
      </c>
      <c r="H294" s="155" t="s">
        <v>254</v>
      </c>
      <c r="I294" s="155" t="s">
        <v>255</v>
      </c>
      <c r="J294" s="155" t="s">
        <v>416</v>
      </c>
      <c r="K294" s="155" t="s">
        <v>257</v>
      </c>
      <c r="L294" s="156" t="s">
        <v>588</v>
      </c>
      <c r="M294" s="157">
        <v>658.63</v>
      </c>
      <c r="N294" s="158" t="s">
        <v>871</v>
      </c>
    </row>
    <row r="295" spans="1:14" s="159" customFormat="1" ht="20.399999999999999">
      <c r="A295" s="155" t="s">
        <v>737</v>
      </c>
      <c r="B295" s="156" t="s">
        <v>579</v>
      </c>
      <c r="C295" s="156" t="s">
        <v>592</v>
      </c>
      <c r="D295" s="155" t="s">
        <v>587</v>
      </c>
      <c r="E295" s="169">
        <v>54</v>
      </c>
      <c r="F295" s="156"/>
      <c r="G295" s="155" t="s">
        <v>254</v>
      </c>
      <c r="H295" s="155" t="s">
        <v>254</v>
      </c>
      <c r="I295" s="155"/>
      <c r="J295" s="155" t="s">
        <v>256</v>
      </c>
      <c r="K295" s="156"/>
      <c r="L295" s="156" t="s">
        <v>588</v>
      </c>
      <c r="M295" s="157">
        <v>667.61</v>
      </c>
      <c r="N295" s="158" t="s">
        <v>871</v>
      </c>
    </row>
    <row r="296" spans="1:14" s="159" customFormat="1" ht="10.199999999999999">
      <c r="A296" s="155" t="s">
        <v>738</v>
      </c>
      <c r="B296" s="156" t="s">
        <v>399</v>
      </c>
      <c r="C296" s="156" t="s">
        <v>594</v>
      </c>
      <c r="D296" s="168" t="s">
        <v>875</v>
      </c>
      <c r="E296" s="169">
        <v>54</v>
      </c>
      <c r="F296" s="156"/>
      <c r="G296" s="155" t="s">
        <v>254</v>
      </c>
      <c r="H296" s="155" t="s">
        <v>254</v>
      </c>
      <c r="I296" s="155"/>
      <c r="J296" s="156"/>
      <c r="K296" s="156"/>
      <c r="L296" s="156" t="s">
        <v>595</v>
      </c>
      <c r="M296" s="157">
        <v>198.28</v>
      </c>
      <c r="N296" s="159" t="s">
        <v>870</v>
      </c>
    </row>
    <row r="297" spans="1:14" s="159" customFormat="1" ht="20.399999999999999">
      <c r="A297" s="185" t="s">
        <v>739</v>
      </c>
      <c r="B297" s="176" t="s">
        <v>427</v>
      </c>
      <c r="C297" s="186" t="s">
        <v>597</v>
      </c>
      <c r="D297" s="176" t="s">
        <v>429</v>
      </c>
      <c r="E297" s="178">
        <v>54</v>
      </c>
      <c r="F297" s="176" t="s">
        <v>253</v>
      </c>
      <c r="G297" s="176" t="s">
        <v>565</v>
      </c>
      <c r="H297" s="176" t="s">
        <v>565</v>
      </c>
      <c r="I297" s="176"/>
      <c r="J297" s="176" t="s">
        <v>598</v>
      </c>
      <c r="K297" s="177"/>
      <c r="L297" s="177" t="s">
        <v>431</v>
      </c>
      <c r="M297" s="157">
        <v>0</v>
      </c>
      <c r="N297" s="159" t="s">
        <v>874</v>
      </c>
    </row>
    <row r="298" spans="1:14" s="159" customFormat="1" ht="20.399999999999999">
      <c r="A298" s="155" t="s">
        <v>740</v>
      </c>
      <c r="B298" s="155" t="s">
        <v>579</v>
      </c>
      <c r="C298" s="156" t="s">
        <v>580</v>
      </c>
      <c r="D298" s="155" t="s">
        <v>600</v>
      </c>
      <c r="E298" s="169">
        <v>44</v>
      </c>
      <c r="F298" s="156"/>
      <c r="G298" s="155" t="s">
        <v>254</v>
      </c>
      <c r="H298" s="155" t="s">
        <v>254</v>
      </c>
      <c r="I298" s="155" t="s">
        <v>255</v>
      </c>
      <c r="J298" s="156"/>
      <c r="K298" s="156"/>
      <c r="L298" s="156" t="s">
        <v>601</v>
      </c>
      <c r="M298" s="157">
        <v>626.66</v>
      </c>
      <c r="N298" s="158" t="s">
        <v>871</v>
      </c>
    </row>
    <row r="299" spans="1:14" s="159" customFormat="1" ht="20.399999999999999">
      <c r="A299" s="155" t="s">
        <v>741</v>
      </c>
      <c r="B299" s="155" t="s">
        <v>362</v>
      </c>
      <c r="C299" s="156" t="s">
        <v>603</v>
      </c>
      <c r="D299" s="155" t="s">
        <v>604</v>
      </c>
      <c r="E299" s="169">
        <v>54</v>
      </c>
      <c r="F299" s="155" t="s">
        <v>253</v>
      </c>
      <c r="G299" s="155" t="s">
        <v>254</v>
      </c>
      <c r="H299" s="155" t="s">
        <v>254</v>
      </c>
      <c r="I299" s="155"/>
      <c r="J299" s="155" t="s">
        <v>416</v>
      </c>
      <c r="K299" s="156"/>
      <c r="L299" s="156" t="s">
        <v>605</v>
      </c>
      <c r="M299" s="157">
        <v>550.45000000000005</v>
      </c>
      <c r="N299" s="158" t="s">
        <v>864</v>
      </c>
    </row>
    <row r="300" spans="1:14" s="159" customFormat="1" ht="20.399999999999999">
      <c r="A300" s="155" t="s">
        <v>742</v>
      </c>
      <c r="B300" s="155" t="s">
        <v>362</v>
      </c>
      <c r="C300" s="156" t="s">
        <v>603</v>
      </c>
      <c r="D300" s="155" t="s">
        <v>604</v>
      </c>
      <c r="E300" s="169">
        <v>54</v>
      </c>
      <c r="F300" s="155" t="s">
        <v>253</v>
      </c>
      <c r="G300" s="155" t="s">
        <v>254</v>
      </c>
      <c r="H300" s="155" t="s">
        <v>254</v>
      </c>
      <c r="I300" s="155"/>
      <c r="J300" s="155" t="s">
        <v>416</v>
      </c>
      <c r="K300" s="156"/>
      <c r="L300" s="156" t="s">
        <v>605</v>
      </c>
      <c r="M300" s="157">
        <v>550.45000000000005</v>
      </c>
      <c r="N300" s="158" t="s">
        <v>864</v>
      </c>
    </row>
    <row r="301" spans="1:14" s="159" customFormat="1" ht="20.399999999999999">
      <c r="A301" s="155" t="s">
        <v>743</v>
      </c>
      <c r="B301" s="155" t="s">
        <v>579</v>
      </c>
      <c r="C301" s="156" t="s">
        <v>608</v>
      </c>
      <c r="D301" s="155" t="s">
        <v>600</v>
      </c>
      <c r="E301" s="169">
        <v>44</v>
      </c>
      <c r="F301" s="156"/>
      <c r="G301" s="155" t="s">
        <v>254</v>
      </c>
      <c r="H301" s="155" t="s">
        <v>254</v>
      </c>
      <c r="I301" s="155"/>
      <c r="J301" s="156"/>
      <c r="K301" s="156"/>
      <c r="L301" s="156" t="s">
        <v>609</v>
      </c>
      <c r="M301" s="157">
        <v>626.66</v>
      </c>
      <c r="N301" s="158" t="s">
        <v>871</v>
      </c>
    </row>
    <row r="302" spans="1:14" s="159" customFormat="1" ht="20.399999999999999">
      <c r="A302" s="176" t="s">
        <v>744</v>
      </c>
      <c r="B302" s="176" t="s">
        <v>427</v>
      </c>
      <c r="C302" s="177" t="s">
        <v>611</v>
      </c>
      <c r="D302" s="176" t="s">
        <v>429</v>
      </c>
      <c r="E302" s="178">
        <v>54</v>
      </c>
      <c r="F302" s="176" t="s">
        <v>253</v>
      </c>
      <c r="G302" s="176" t="s">
        <v>565</v>
      </c>
      <c r="H302" s="176" t="s">
        <v>565</v>
      </c>
      <c r="I302" s="176"/>
      <c r="J302" s="176" t="s">
        <v>416</v>
      </c>
      <c r="K302" s="177"/>
      <c r="L302" s="177" t="s">
        <v>431</v>
      </c>
      <c r="M302" s="157">
        <v>0</v>
      </c>
      <c r="N302" s="159" t="s">
        <v>874</v>
      </c>
    </row>
    <row r="303" spans="1:14" s="159" customFormat="1" ht="20.399999999999999">
      <c r="A303" s="176" t="s">
        <v>745</v>
      </c>
      <c r="B303" s="176" t="s">
        <v>427</v>
      </c>
      <c r="C303" s="177" t="s">
        <v>611</v>
      </c>
      <c r="D303" s="176" t="s">
        <v>443</v>
      </c>
      <c r="E303" s="178">
        <v>54</v>
      </c>
      <c r="F303" s="176" t="s">
        <v>253</v>
      </c>
      <c r="G303" s="176" t="s">
        <v>565</v>
      </c>
      <c r="H303" s="176" t="s">
        <v>565</v>
      </c>
      <c r="I303" s="176"/>
      <c r="J303" s="177"/>
      <c r="K303" s="177"/>
      <c r="L303" s="177" t="s">
        <v>431</v>
      </c>
      <c r="M303" s="157">
        <v>0</v>
      </c>
      <c r="N303" s="159" t="s">
        <v>874</v>
      </c>
    </row>
    <row r="304" spans="1:14" s="159" customFormat="1" ht="20.399999999999999">
      <c r="A304" s="155" t="s">
        <v>746</v>
      </c>
      <c r="B304" s="155" t="s">
        <v>579</v>
      </c>
      <c r="C304" s="156" t="s">
        <v>614</v>
      </c>
      <c r="D304" s="155" t="s">
        <v>581</v>
      </c>
      <c r="E304" s="169">
        <v>54</v>
      </c>
      <c r="F304" s="156"/>
      <c r="G304" s="155" t="s">
        <v>254</v>
      </c>
      <c r="H304" s="155" t="s">
        <v>254</v>
      </c>
      <c r="I304" s="155" t="s">
        <v>255</v>
      </c>
      <c r="J304" s="155" t="s">
        <v>416</v>
      </c>
      <c r="K304" s="156"/>
      <c r="L304" s="156" t="s">
        <v>609</v>
      </c>
      <c r="M304" s="157">
        <v>658.63</v>
      </c>
      <c r="N304" s="158" t="s">
        <v>871</v>
      </c>
    </row>
    <row r="305" spans="1:14" s="159" customFormat="1" ht="10.199999999999999">
      <c r="A305" s="155" t="s">
        <v>747</v>
      </c>
      <c r="B305" s="155" t="s">
        <v>399</v>
      </c>
      <c r="C305" s="156" t="s">
        <v>594</v>
      </c>
      <c r="D305" s="168" t="s">
        <v>875</v>
      </c>
      <c r="E305" s="169">
        <v>54</v>
      </c>
      <c r="F305" s="156"/>
      <c r="G305" s="155" t="s">
        <v>254</v>
      </c>
      <c r="H305" s="155" t="s">
        <v>254</v>
      </c>
      <c r="I305" s="155"/>
      <c r="J305" s="156"/>
      <c r="K305" s="156"/>
      <c r="L305" s="156" t="s">
        <v>616</v>
      </c>
      <c r="M305" s="157">
        <v>198.28</v>
      </c>
      <c r="N305" s="159" t="s">
        <v>870</v>
      </c>
    </row>
    <row r="306" spans="1:14" s="159" customFormat="1" ht="10.199999999999999">
      <c r="A306" s="155" t="s">
        <v>748</v>
      </c>
      <c r="B306" s="155" t="s">
        <v>473</v>
      </c>
      <c r="C306" s="156" t="s">
        <v>474</v>
      </c>
      <c r="D306" s="168" t="s">
        <v>877</v>
      </c>
      <c r="E306" s="169">
        <v>54</v>
      </c>
      <c r="F306" s="156"/>
      <c r="G306" s="155" t="s">
        <v>254</v>
      </c>
      <c r="H306" s="155" t="s">
        <v>254</v>
      </c>
      <c r="I306" s="155"/>
      <c r="J306" s="155" t="s">
        <v>416</v>
      </c>
      <c r="K306" s="156"/>
      <c r="L306" s="156" t="s">
        <v>618</v>
      </c>
      <c r="M306" s="157">
        <v>220.27</v>
      </c>
      <c r="N306" s="159" t="s">
        <v>870</v>
      </c>
    </row>
    <row r="307" spans="1:14" s="159" customFormat="1" ht="20.399999999999999">
      <c r="A307" s="155" t="s">
        <v>749</v>
      </c>
      <c r="B307" s="155" t="s">
        <v>579</v>
      </c>
      <c r="C307" s="156" t="s">
        <v>620</v>
      </c>
      <c r="D307" s="155" t="s">
        <v>581</v>
      </c>
      <c r="E307" s="169">
        <v>54</v>
      </c>
      <c r="F307" s="156"/>
      <c r="G307" s="155" t="s">
        <v>254</v>
      </c>
      <c r="H307" s="155" t="s">
        <v>254</v>
      </c>
      <c r="I307" s="155" t="s">
        <v>255</v>
      </c>
      <c r="J307" s="155" t="s">
        <v>416</v>
      </c>
      <c r="K307" s="155" t="s">
        <v>257</v>
      </c>
      <c r="L307" s="156" t="s">
        <v>609</v>
      </c>
      <c r="M307" s="157">
        <v>658.63</v>
      </c>
      <c r="N307" s="158" t="s">
        <v>871</v>
      </c>
    </row>
    <row r="308" spans="1:14" s="159" customFormat="1" ht="20.399999999999999">
      <c r="A308" s="182" t="s">
        <v>750</v>
      </c>
      <c r="B308" s="182" t="s">
        <v>517</v>
      </c>
      <c r="C308" s="183" t="s">
        <v>518</v>
      </c>
      <c r="D308" s="182" t="s">
        <v>519</v>
      </c>
      <c r="E308" s="183"/>
      <c r="F308" s="183"/>
      <c r="G308" s="182" t="s">
        <v>520</v>
      </c>
      <c r="H308" s="182" t="s">
        <v>520</v>
      </c>
      <c r="I308" s="182"/>
      <c r="J308" s="183"/>
      <c r="K308" s="183"/>
      <c r="L308" s="183"/>
      <c r="M308" s="157">
        <v>0</v>
      </c>
      <c r="N308" s="159" t="s">
        <v>874</v>
      </c>
    </row>
    <row r="309" spans="1:14" s="159" customFormat="1" ht="20.399999999999999">
      <c r="A309" s="182" t="s">
        <v>751</v>
      </c>
      <c r="B309" s="182" t="s">
        <v>517</v>
      </c>
      <c r="C309" s="183" t="s">
        <v>518</v>
      </c>
      <c r="D309" s="182" t="s">
        <v>519</v>
      </c>
      <c r="E309" s="183"/>
      <c r="F309" s="183"/>
      <c r="G309" s="182" t="s">
        <v>520</v>
      </c>
      <c r="H309" s="182" t="s">
        <v>520</v>
      </c>
      <c r="I309" s="182"/>
      <c r="J309" s="183"/>
      <c r="K309" s="183"/>
      <c r="L309" s="183"/>
      <c r="M309" s="157">
        <v>0</v>
      </c>
      <c r="N309" s="159" t="s">
        <v>874</v>
      </c>
    </row>
    <row r="310" spans="1:14" s="159" customFormat="1" ht="20.399999999999999">
      <c r="A310" s="182" t="s">
        <v>752</v>
      </c>
      <c r="B310" s="182" t="s">
        <v>517</v>
      </c>
      <c r="C310" s="183" t="s">
        <v>518</v>
      </c>
      <c r="D310" s="182" t="s">
        <v>519</v>
      </c>
      <c r="E310" s="183"/>
      <c r="F310" s="183"/>
      <c r="G310" s="182" t="s">
        <v>520</v>
      </c>
      <c r="H310" s="182" t="s">
        <v>520</v>
      </c>
      <c r="I310" s="182"/>
      <c r="J310" s="183"/>
      <c r="K310" s="183"/>
      <c r="L310" s="183"/>
      <c r="M310" s="157">
        <v>0</v>
      </c>
      <c r="N310" s="159" t="s">
        <v>874</v>
      </c>
    </row>
    <row r="311" spans="1:14" s="159" customFormat="1" ht="20.399999999999999">
      <c r="A311" s="182" t="s">
        <v>753</v>
      </c>
      <c r="B311" s="182" t="s">
        <v>517</v>
      </c>
      <c r="C311" s="183" t="s">
        <v>518</v>
      </c>
      <c r="D311" s="182" t="s">
        <v>519</v>
      </c>
      <c r="E311" s="183"/>
      <c r="F311" s="183"/>
      <c r="G311" s="182" t="s">
        <v>520</v>
      </c>
      <c r="H311" s="182" t="s">
        <v>520</v>
      </c>
      <c r="I311" s="182"/>
      <c r="J311" s="183"/>
      <c r="K311" s="183"/>
      <c r="L311" s="183"/>
      <c r="M311" s="157">
        <v>0</v>
      </c>
      <c r="N311" s="159" t="s">
        <v>874</v>
      </c>
    </row>
    <row r="312" spans="1:14" s="159" customFormat="1" ht="20.399999999999999">
      <c r="A312" s="182" t="s">
        <v>754</v>
      </c>
      <c r="B312" s="182" t="s">
        <v>517</v>
      </c>
      <c r="C312" s="183" t="s">
        <v>518</v>
      </c>
      <c r="D312" s="182" t="s">
        <v>519</v>
      </c>
      <c r="E312" s="183"/>
      <c r="F312" s="183"/>
      <c r="G312" s="182" t="s">
        <v>520</v>
      </c>
      <c r="H312" s="182" t="s">
        <v>520</v>
      </c>
      <c r="I312" s="182"/>
      <c r="J312" s="183"/>
      <c r="K312" s="183"/>
      <c r="L312" s="183"/>
      <c r="M312" s="157">
        <v>0</v>
      </c>
      <c r="N312" s="159" t="s">
        <v>874</v>
      </c>
    </row>
    <row r="313" spans="1:14" s="159" customFormat="1" ht="20.399999999999999">
      <c r="A313" s="182" t="s">
        <v>755</v>
      </c>
      <c r="B313" s="182" t="s">
        <v>517</v>
      </c>
      <c r="C313" s="183" t="s">
        <v>518</v>
      </c>
      <c r="D313" s="182" t="s">
        <v>519</v>
      </c>
      <c r="E313" s="183"/>
      <c r="F313" s="183"/>
      <c r="G313" s="182" t="s">
        <v>520</v>
      </c>
      <c r="H313" s="182" t="s">
        <v>520</v>
      </c>
      <c r="I313" s="182"/>
      <c r="J313" s="183"/>
      <c r="K313" s="183"/>
      <c r="L313" s="183"/>
      <c r="M313" s="157">
        <v>0</v>
      </c>
      <c r="N313" s="159" t="s">
        <v>874</v>
      </c>
    </row>
    <row r="314" spans="1:14" s="159" customFormat="1" ht="20.399999999999999">
      <c r="A314" s="182" t="s">
        <v>756</v>
      </c>
      <c r="B314" s="182" t="s">
        <v>517</v>
      </c>
      <c r="C314" s="183" t="s">
        <v>518</v>
      </c>
      <c r="D314" s="182" t="s">
        <v>519</v>
      </c>
      <c r="E314" s="183"/>
      <c r="F314" s="183"/>
      <c r="G314" s="182" t="s">
        <v>520</v>
      </c>
      <c r="H314" s="182" t="s">
        <v>520</v>
      </c>
      <c r="I314" s="182"/>
      <c r="J314" s="183"/>
      <c r="K314" s="183"/>
      <c r="L314" s="183"/>
      <c r="M314" s="157">
        <v>0</v>
      </c>
      <c r="N314" s="159" t="s">
        <v>874</v>
      </c>
    </row>
    <row r="315" spans="1:14" s="159" customFormat="1" ht="20.399999999999999">
      <c r="A315" s="182" t="s">
        <v>757</v>
      </c>
      <c r="B315" s="182" t="s">
        <v>517</v>
      </c>
      <c r="C315" s="183" t="s">
        <v>518</v>
      </c>
      <c r="D315" s="182" t="s">
        <v>519</v>
      </c>
      <c r="E315" s="183"/>
      <c r="F315" s="183"/>
      <c r="G315" s="182" t="s">
        <v>520</v>
      </c>
      <c r="H315" s="182" t="s">
        <v>520</v>
      </c>
      <c r="I315" s="182"/>
      <c r="J315" s="183"/>
      <c r="K315" s="183"/>
      <c r="L315" s="183"/>
      <c r="M315" s="157">
        <v>0</v>
      </c>
      <c r="N315" s="159" t="s">
        <v>874</v>
      </c>
    </row>
    <row r="316" spans="1:14" s="159" customFormat="1" ht="20.399999999999999">
      <c r="A316" s="182" t="s">
        <v>758</v>
      </c>
      <c r="B316" s="182" t="s">
        <v>517</v>
      </c>
      <c r="C316" s="183" t="s">
        <v>518</v>
      </c>
      <c r="D316" s="182" t="s">
        <v>519</v>
      </c>
      <c r="E316" s="183"/>
      <c r="F316" s="183"/>
      <c r="G316" s="182" t="s">
        <v>520</v>
      </c>
      <c r="H316" s="182" t="s">
        <v>520</v>
      </c>
      <c r="I316" s="182"/>
      <c r="J316" s="183"/>
      <c r="K316" s="183"/>
      <c r="L316" s="183"/>
      <c r="M316" s="157">
        <v>0</v>
      </c>
      <c r="N316" s="159" t="s">
        <v>874</v>
      </c>
    </row>
    <row r="317" spans="1:14" s="159" customFormat="1" ht="20.399999999999999">
      <c r="A317" s="182" t="s">
        <v>759</v>
      </c>
      <c r="B317" s="182" t="s">
        <v>517</v>
      </c>
      <c r="C317" s="183" t="s">
        <v>518</v>
      </c>
      <c r="D317" s="182" t="s">
        <v>519</v>
      </c>
      <c r="E317" s="183"/>
      <c r="F317" s="183"/>
      <c r="G317" s="182" t="s">
        <v>520</v>
      </c>
      <c r="H317" s="182" t="s">
        <v>520</v>
      </c>
      <c r="I317" s="182"/>
      <c r="J317" s="183"/>
      <c r="K317" s="183"/>
      <c r="L317" s="183"/>
      <c r="M317" s="157">
        <v>0</v>
      </c>
      <c r="N317" s="159" t="s">
        <v>874</v>
      </c>
    </row>
    <row r="318" spans="1:14" s="159" customFormat="1" ht="20.399999999999999">
      <c r="A318" s="182" t="s">
        <v>760</v>
      </c>
      <c r="B318" s="182" t="s">
        <v>517</v>
      </c>
      <c r="C318" s="183" t="s">
        <v>518</v>
      </c>
      <c r="D318" s="182" t="s">
        <v>519</v>
      </c>
      <c r="E318" s="183"/>
      <c r="F318" s="183"/>
      <c r="G318" s="182" t="s">
        <v>520</v>
      </c>
      <c r="H318" s="182" t="s">
        <v>520</v>
      </c>
      <c r="I318" s="182"/>
      <c r="J318" s="183"/>
      <c r="K318" s="183"/>
      <c r="L318" s="183"/>
      <c r="M318" s="157">
        <v>0</v>
      </c>
      <c r="N318" s="159" t="s">
        <v>874</v>
      </c>
    </row>
    <row r="319" spans="1:14" s="159" customFormat="1" ht="20.399999999999999">
      <c r="A319" s="182" t="s">
        <v>761</v>
      </c>
      <c r="B319" s="182" t="s">
        <v>517</v>
      </c>
      <c r="C319" s="183" t="s">
        <v>518</v>
      </c>
      <c r="D319" s="182" t="s">
        <v>519</v>
      </c>
      <c r="E319" s="183"/>
      <c r="F319" s="183"/>
      <c r="G319" s="182" t="s">
        <v>520</v>
      </c>
      <c r="H319" s="182" t="s">
        <v>520</v>
      </c>
      <c r="I319" s="182"/>
      <c r="J319" s="183"/>
      <c r="K319" s="183"/>
      <c r="L319" s="183"/>
      <c r="M319" s="157">
        <v>0</v>
      </c>
      <c r="N319" s="159" t="s">
        <v>874</v>
      </c>
    </row>
    <row r="320" spans="1:14" s="159" customFormat="1" ht="20.399999999999999">
      <c r="A320" s="182" t="s">
        <v>762</v>
      </c>
      <c r="B320" s="182" t="s">
        <v>517</v>
      </c>
      <c r="C320" s="183" t="s">
        <v>518</v>
      </c>
      <c r="D320" s="182" t="s">
        <v>519</v>
      </c>
      <c r="E320" s="183"/>
      <c r="F320" s="183"/>
      <c r="G320" s="182" t="s">
        <v>520</v>
      </c>
      <c r="H320" s="182" t="s">
        <v>520</v>
      </c>
      <c r="I320" s="182"/>
      <c r="J320" s="183"/>
      <c r="K320" s="183"/>
      <c r="L320" s="183"/>
      <c r="M320" s="157">
        <v>0</v>
      </c>
      <c r="N320" s="159" t="s">
        <v>874</v>
      </c>
    </row>
    <row r="321" spans="1:14" s="159" customFormat="1" ht="20.399999999999999">
      <c r="A321" s="182" t="s">
        <v>763</v>
      </c>
      <c r="B321" s="182" t="s">
        <v>517</v>
      </c>
      <c r="C321" s="183" t="s">
        <v>518</v>
      </c>
      <c r="D321" s="182" t="s">
        <v>519</v>
      </c>
      <c r="E321" s="183"/>
      <c r="F321" s="183"/>
      <c r="G321" s="182" t="s">
        <v>520</v>
      </c>
      <c r="H321" s="182" t="s">
        <v>520</v>
      </c>
      <c r="I321" s="182"/>
      <c r="J321" s="183"/>
      <c r="K321" s="183"/>
      <c r="L321" s="183"/>
      <c r="M321" s="157">
        <v>0</v>
      </c>
      <c r="N321" s="159" t="s">
        <v>874</v>
      </c>
    </row>
    <row r="322" spans="1:14" s="159" customFormat="1" ht="20.399999999999999">
      <c r="A322" s="170" t="s">
        <v>764</v>
      </c>
      <c r="B322" s="170" t="s">
        <v>403</v>
      </c>
      <c r="C322" s="171" t="s">
        <v>765</v>
      </c>
      <c r="D322" s="172" t="s">
        <v>844</v>
      </c>
      <c r="E322" s="170" t="s">
        <v>405</v>
      </c>
      <c r="F322" s="171"/>
      <c r="G322" s="170" t="s">
        <v>414</v>
      </c>
      <c r="H322" s="170" t="s">
        <v>415</v>
      </c>
      <c r="I322" s="170"/>
      <c r="J322" s="171"/>
      <c r="K322" s="171"/>
      <c r="L322" s="171" t="s">
        <v>766</v>
      </c>
      <c r="M322" s="157">
        <v>0</v>
      </c>
      <c r="N322" s="159" t="s">
        <v>874</v>
      </c>
    </row>
    <row r="323" spans="1:14" s="159" customFormat="1" ht="20.399999999999999">
      <c r="A323" s="170" t="s">
        <v>767</v>
      </c>
      <c r="B323" s="170" t="s">
        <v>403</v>
      </c>
      <c r="C323" s="171" t="s">
        <v>768</v>
      </c>
      <c r="D323" s="172" t="s">
        <v>844</v>
      </c>
      <c r="E323" s="170" t="s">
        <v>405</v>
      </c>
      <c r="F323" s="171"/>
      <c r="G323" s="170" t="s">
        <v>414</v>
      </c>
      <c r="H323" s="170" t="s">
        <v>415</v>
      </c>
      <c r="I323" s="170"/>
      <c r="J323" s="171"/>
      <c r="K323" s="171"/>
      <c r="L323" s="171" t="s">
        <v>766</v>
      </c>
      <c r="M323" s="157">
        <v>0</v>
      </c>
      <c r="N323" s="159" t="s">
        <v>874</v>
      </c>
    </row>
    <row r="324" spans="1:14" s="159" customFormat="1" ht="10.199999999999999">
      <c r="A324" s="173" t="s">
        <v>769</v>
      </c>
      <c r="B324" s="173" t="s">
        <v>558</v>
      </c>
      <c r="C324" s="174" t="s">
        <v>559</v>
      </c>
      <c r="D324" s="173" t="s">
        <v>560</v>
      </c>
      <c r="E324" s="173" t="s">
        <v>413</v>
      </c>
      <c r="F324" s="173" t="s">
        <v>253</v>
      </c>
      <c r="G324" s="173" t="s">
        <v>414</v>
      </c>
      <c r="H324" s="173" t="s">
        <v>415</v>
      </c>
      <c r="I324" s="173"/>
      <c r="J324" s="173" t="s">
        <v>416</v>
      </c>
      <c r="K324" s="173" t="s">
        <v>257</v>
      </c>
      <c r="L324" s="174" t="s">
        <v>561</v>
      </c>
      <c r="M324" s="157">
        <v>0</v>
      </c>
      <c r="N324" s="159" t="s">
        <v>874</v>
      </c>
    </row>
    <row r="325" spans="1:14" s="159" customFormat="1" ht="10.199999999999999">
      <c r="A325" s="173" t="s">
        <v>770</v>
      </c>
      <c r="B325" s="173" t="s">
        <v>558</v>
      </c>
      <c r="C325" s="174" t="s">
        <v>559</v>
      </c>
      <c r="D325" s="173" t="s">
        <v>560</v>
      </c>
      <c r="E325" s="173" t="s">
        <v>413</v>
      </c>
      <c r="F325" s="173" t="s">
        <v>253</v>
      </c>
      <c r="G325" s="173" t="s">
        <v>414</v>
      </c>
      <c r="H325" s="173" t="s">
        <v>415</v>
      </c>
      <c r="I325" s="173"/>
      <c r="J325" s="173" t="s">
        <v>416</v>
      </c>
      <c r="K325" s="173" t="s">
        <v>257</v>
      </c>
      <c r="L325" s="174" t="s">
        <v>561</v>
      </c>
      <c r="M325" s="157">
        <v>0</v>
      </c>
      <c r="N325" s="159" t="s">
        <v>874</v>
      </c>
    </row>
    <row r="326" spans="1:14" s="159" customFormat="1" ht="20.399999999999999">
      <c r="A326" s="176" t="s">
        <v>771</v>
      </c>
      <c r="B326" s="176" t="s">
        <v>427</v>
      </c>
      <c r="C326" s="177" t="s">
        <v>564</v>
      </c>
      <c r="D326" s="176" t="s">
        <v>429</v>
      </c>
      <c r="E326" s="178">
        <v>54</v>
      </c>
      <c r="F326" s="176" t="s">
        <v>253</v>
      </c>
      <c r="G326" s="176" t="s">
        <v>565</v>
      </c>
      <c r="H326" s="176" t="s">
        <v>565</v>
      </c>
      <c r="I326" s="176"/>
      <c r="J326" s="176" t="s">
        <v>416</v>
      </c>
      <c r="K326" s="177"/>
      <c r="L326" s="177" t="s">
        <v>431</v>
      </c>
      <c r="M326" s="157">
        <v>0</v>
      </c>
      <c r="N326" s="159" t="s">
        <v>874</v>
      </c>
    </row>
    <row r="327" spans="1:14" s="159" customFormat="1" ht="20.399999999999999">
      <c r="A327" s="176" t="s">
        <v>772</v>
      </c>
      <c r="B327" s="176" t="s">
        <v>427</v>
      </c>
      <c r="C327" s="177" t="s">
        <v>564</v>
      </c>
      <c r="D327" s="176" t="s">
        <v>429</v>
      </c>
      <c r="E327" s="178">
        <v>54</v>
      </c>
      <c r="F327" s="176" t="s">
        <v>253</v>
      </c>
      <c r="G327" s="176" t="s">
        <v>565</v>
      </c>
      <c r="H327" s="176" t="s">
        <v>565</v>
      </c>
      <c r="I327" s="176"/>
      <c r="J327" s="176" t="s">
        <v>416</v>
      </c>
      <c r="K327" s="177"/>
      <c r="L327" s="177" t="s">
        <v>431</v>
      </c>
      <c r="M327" s="157">
        <v>0</v>
      </c>
      <c r="N327" s="159" t="s">
        <v>874</v>
      </c>
    </row>
    <row r="328" spans="1:14" s="159" customFormat="1" ht="20.399999999999999">
      <c r="A328" s="176" t="s">
        <v>773</v>
      </c>
      <c r="B328" s="176" t="s">
        <v>427</v>
      </c>
      <c r="C328" s="177" t="s">
        <v>564</v>
      </c>
      <c r="D328" s="176" t="s">
        <v>429</v>
      </c>
      <c r="E328" s="178">
        <v>54</v>
      </c>
      <c r="F328" s="176" t="s">
        <v>253</v>
      </c>
      <c r="G328" s="176" t="s">
        <v>565</v>
      </c>
      <c r="H328" s="176" t="s">
        <v>565</v>
      </c>
      <c r="I328" s="176"/>
      <c r="J328" s="176" t="s">
        <v>416</v>
      </c>
      <c r="K328" s="177"/>
      <c r="L328" s="177" t="s">
        <v>431</v>
      </c>
      <c r="M328" s="157">
        <v>0</v>
      </c>
      <c r="N328" s="159" t="s">
        <v>874</v>
      </c>
    </row>
    <row r="329" spans="1:14" s="159" customFormat="1" ht="20.399999999999999">
      <c r="A329" s="176" t="s">
        <v>774</v>
      </c>
      <c r="B329" s="176" t="s">
        <v>427</v>
      </c>
      <c r="C329" s="177" t="s">
        <v>564</v>
      </c>
      <c r="D329" s="176" t="s">
        <v>429</v>
      </c>
      <c r="E329" s="178">
        <v>54</v>
      </c>
      <c r="F329" s="176" t="s">
        <v>253</v>
      </c>
      <c r="G329" s="176" t="s">
        <v>565</v>
      </c>
      <c r="H329" s="176" t="s">
        <v>565</v>
      </c>
      <c r="I329" s="176"/>
      <c r="J329" s="176" t="s">
        <v>416</v>
      </c>
      <c r="K329" s="177"/>
      <c r="L329" s="177" t="s">
        <v>431</v>
      </c>
      <c r="M329" s="157">
        <v>0</v>
      </c>
      <c r="N329" s="159" t="s">
        <v>874</v>
      </c>
    </row>
    <row r="330" spans="1:14" s="159" customFormat="1" ht="20.399999999999999">
      <c r="A330" s="176" t="s">
        <v>775</v>
      </c>
      <c r="B330" s="176" t="s">
        <v>427</v>
      </c>
      <c r="C330" s="177" t="s">
        <v>570</v>
      </c>
      <c r="D330" s="176" t="s">
        <v>429</v>
      </c>
      <c r="E330" s="178">
        <v>54</v>
      </c>
      <c r="F330" s="176" t="s">
        <v>253</v>
      </c>
      <c r="G330" s="176" t="s">
        <v>565</v>
      </c>
      <c r="H330" s="176" t="s">
        <v>565</v>
      </c>
      <c r="I330" s="176"/>
      <c r="J330" s="176" t="s">
        <v>416</v>
      </c>
      <c r="K330" s="177"/>
      <c r="L330" s="177" t="s">
        <v>431</v>
      </c>
      <c r="M330" s="157">
        <v>0</v>
      </c>
      <c r="N330" s="159" t="s">
        <v>874</v>
      </c>
    </row>
    <row r="331" spans="1:14" s="159" customFormat="1" ht="20.399999999999999">
      <c r="A331" s="176" t="s">
        <v>776</v>
      </c>
      <c r="B331" s="176" t="s">
        <v>427</v>
      </c>
      <c r="C331" s="177" t="s">
        <v>570</v>
      </c>
      <c r="D331" s="176" t="s">
        <v>429</v>
      </c>
      <c r="E331" s="178">
        <v>54</v>
      </c>
      <c r="F331" s="176" t="s">
        <v>253</v>
      </c>
      <c r="G331" s="176" t="s">
        <v>565</v>
      </c>
      <c r="H331" s="176" t="s">
        <v>565</v>
      </c>
      <c r="I331" s="176"/>
      <c r="J331" s="176" t="s">
        <v>416</v>
      </c>
      <c r="K331" s="177"/>
      <c r="L331" s="177" t="s">
        <v>431</v>
      </c>
      <c r="M331" s="157">
        <v>0</v>
      </c>
      <c r="N331" s="159" t="s">
        <v>874</v>
      </c>
    </row>
    <row r="332" spans="1:14" s="159" customFormat="1" ht="20.399999999999999">
      <c r="A332" s="176" t="s">
        <v>777</v>
      </c>
      <c r="B332" s="176" t="s">
        <v>427</v>
      </c>
      <c r="C332" s="177" t="s">
        <v>570</v>
      </c>
      <c r="D332" s="176" t="s">
        <v>429</v>
      </c>
      <c r="E332" s="178">
        <v>54</v>
      </c>
      <c r="F332" s="176" t="s">
        <v>253</v>
      </c>
      <c r="G332" s="176" t="s">
        <v>565</v>
      </c>
      <c r="H332" s="176" t="s">
        <v>565</v>
      </c>
      <c r="I332" s="176"/>
      <c r="J332" s="176" t="s">
        <v>416</v>
      </c>
      <c r="K332" s="177"/>
      <c r="L332" s="177" t="s">
        <v>431</v>
      </c>
      <c r="M332" s="157">
        <v>0</v>
      </c>
      <c r="N332" s="159" t="s">
        <v>874</v>
      </c>
    </row>
    <row r="333" spans="1:14" s="159" customFormat="1" ht="20.399999999999999">
      <c r="A333" s="176" t="s">
        <v>778</v>
      </c>
      <c r="B333" s="176" t="s">
        <v>427</v>
      </c>
      <c r="C333" s="177" t="s">
        <v>574</v>
      </c>
      <c r="D333" s="176" t="s">
        <v>429</v>
      </c>
      <c r="E333" s="178">
        <v>54</v>
      </c>
      <c r="F333" s="176" t="s">
        <v>253</v>
      </c>
      <c r="G333" s="176" t="s">
        <v>565</v>
      </c>
      <c r="H333" s="176" t="s">
        <v>565</v>
      </c>
      <c r="I333" s="176"/>
      <c r="J333" s="176" t="s">
        <v>416</v>
      </c>
      <c r="K333" s="177"/>
      <c r="L333" s="177" t="s">
        <v>575</v>
      </c>
      <c r="M333" s="157">
        <v>0</v>
      </c>
      <c r="N333" s="159" t="s">
        <v>874</v>
      </c>
    </row>
    <row r="334" spans="1:14" s="159" customFormat="1" ht="20.399999999999999">
      <c r="A334" s="176" t="s">
        <v>779</v>
      </c>
      <c r="B334" s="176" t="s">
        <v>427</v>
      </c>
      <c r="C334" s="177" t="s">
        <v>574</v>
      </c>
      <c r="D334" s="176" t="s">
        <v>429</v>
      </c>
      <c r="E334" s="178">
        <v>54</v>
      </c>
      <c r="F334" s="176" t="s">
        <v>253</v>
      </c>
      <c r="G334" s="176" t="s">
        <v>565</v>
      </c>
      <c r="H334" s="176" t="s">
        <v>565</v>
      </c>
      <c r="I334" s="176"/>
      <c r="J334" s="176" t="s">
        <v>416</v>
      </c>
      <c r="K334" s="177"/>
      <c r="L334" s="177" t="s">
        <v>575</v>
      </c>
      <c r="M334" s="157">
        <v>0</v>
      </c>
      <c r="N334" s="159" t="s">
        <v>874</v>
      </c>
    </row>
    <row r="335" spans="1:14" s="159" customFormat="1" ht="20.399999999999999">
      <c r="A335" s="176" t="s">
        <v>780</v>
      </c>
      <c r="B335" s="176" t="s">
        <v>427</v>
      </c>
      <c r="C335" s="177" t="s">
        <v>574</v>
      </c>
      <c r="D335" s="176" t="s">
        <v>429</v>
      </c>
      <c r="E335" s="178">
        <v>54</v>
      </c>
      <c r="F335" s="176" t="s">
        <v>253</v>
      </c>
      <c r="G335" s="176" t="s">
        <v>565</v>
      </c>
      <c r="H335" s="176" t="s">
        <v>565</v>
      </c>
      <c r="I335" s="176"/>
      <c r="J335" s="176" t="s">
        <v>416</v>
      </c>
      <c r="K335" s="177"/>
      <c r="L335" s="177" t="s">
        <v>575</v>
      </c>
      <c r="M335" s="157">
        <v>0</v>
      </c>
      <c r="N335" s="159" t="s">
        <v>874</v>
      </c>
    </row>
    <row r="336" spans="1:14" s="159" customFormat="1" ht="20.399999999999999">
      <c r="A336" s="155" t="s">
        <v>781</v>
      </c>
      <c r="B336" s="155" t="s">
        <v>579</v>
      </c>
      <c r="C336" s="156" t="s">
        <v>580</v>
      </c>
      <c r="D336" s="155" t="s">
        <v>581</v>
      </c>
      <c r="E336" s="169">
        <v>54</v>
      </c>
      <c r="F336" s="156"/>
      <c r="G336" s="155" t="s">
        <v>254</v>
      </c>
      <c r="H336" s="155" t="s">
        <v>254</v>
      </c>
      <c r="I336" s="155" t="s">
        <v>255</v>
      </c>
      <c r="J336" s="155" t="s">
        <v>256</v>
      </c>
      <c r="K336" s="156"/>
      <c r="L336" s="156" t="s">
        <v>582</v>
      </c>
      <c r="M336" s="157">
        <v>694.55</v>
      </c>
      <c r="N336" s="158" t="s">
        <v>871</v>
      </c>
    </row>
    <row r="337" spans="1:14" s="159" customFormat="1" ht="10.199999999999999">
      <c r="A337" s="155" t="s">
        <v>782</v>
      </c>
      <c r="B337" s="155" t="s">
        <v>473</v>
      </c>
      <c r="C337" s="156" t="s">
        <v>474</v>
      </c>
      <c r="D337" s="168" t="s">
        <v>877</v>
      </c>
      <c r="E337" s="169">
        <v>54</v>
      </c>
      <c r="F337" s="156"/>
      <c r="G337" s="155" t="s">
        <v>254</v>
      </c>
      <c r="H337" s="155" t="s">
        <v>254</v>
      </c>
      <c r="I337" s="155"/>
      <c r="J337" s="155" t="s">
        <v>416</v>
      </c>
      <c r="K337" s="156"/>
      <c r="L337" s="156" t="s">
        <v>584</v>
      </c>
      <c r="M337" s="157">
        <v>220.27</v>
      </c>
      <c r="N337" s="159" t="s">
        <v>870</v>
      </c>
    </row>
    <row r="338" spans="1:14" s="159" customFormat="1" ht="20.399999999999999">
      <c r="A338" s="155" t="s">
        <v>783</v>
      </c>
      <c r="B338" s="155" t="s">
        <v>586</v>
      </c>
      <c r="C338" s="156" t="s">
        <v>435</v>
      </c>
      <c r="D338" s="155" t="s">
        <v>587</v>
      </c>
      <c r="E338" s="169">
        <v>44</v>
      </c>
      <c r="F338" s="156"/>
      <c r="G338" s="155" t="s">
        <v>254</v>
      </c>
      <c r="H338" s="155" t="s">
        <v>254</v>
      </c>
      <c r="I338" s="155"/>
      <c r="J338" s="156"/>
      <c r="K338" s="156"/>
      <c r="L338" s="156" t="s">
        <v>588</v>
      </c>
      <c r="M338" s="157">
        <v>626.66</v>
      </c>
      <c r="N338" s="158" t="s">
        <v>872</v>
      </c>
    </row>
    <row r="339" spans="1:14" s="159" customFormat="1" ht="20.399999999999999">
      <c r="A339" s="155" t="s">
        <v>784</v>
      </c>
      <c r="B339" s="155" t="s">
        <v>579</v>
      </c>
      <c r="C339" s="156" t="s">
        <v>590</v>
      </c>
      <c r="D339" s="155" t="s">
        <v>581</v>
      </c>
      <c r="E339" s="169">
        <v>54</v>
      </c>
      <c r="F339" s="156"/>
      <c r="G339" s="155" t="s">
        <v>254</v>
      </c>
      <c r="H339" s="155" t="s">
        <v>254</v>
      </c>
      <c r="I339" s="155" t="s">
        <v>255</v>
      </c>
      <c r="J339" s="155" t="s">
        <v>416</v>
      </c>
      <c r="K339" s="155" t="s">
        <v>257</v>
      </c>
      <c r="L339" s="156" t="s">
        <v>588</v>
      </c>
      <c r="M339" s="157">
        <v>658.63</v>
      </c>
      <c r="N339" s="158" t="s">
        <v>871</v>
      </c>
    </row>
    <row r="340" spans="1:14" s="159" customFormat="1" ht="20.399999999999999">
      <c r="A340" s="155" t="s">
        <v>785</v>
      </c>
      <c r="B340" s="155" t="s">
        <v>579</v>
      </c>
      <c r="C340" s="156" t="s">
        <v>592</v>
      </c>
      <c r="D340" s="155" t="s">
        <v>587</v>
      </c>
      <c r="E340" s="169">
        <v>54</v>
      </c>
      <c r="F340" s="156"/>
      <c r="G340" s="155" t="s">
        <v>254</v>
      </c>
      <c r="H340" s="155" t="s">
        <v>254</v>
      </c>
      <c r="I340" s="155"/>
      <c r="J340" s="155" t="s">
        <v>256</v>
      </c>
      <c r="K340" s="156"/>
      <c r="L340" s="156" t="s">
        <v>588</v>
      </c>
      <c r="M340" s="157">
        <v>667.61</v>
      </c>
      <c r="N340" s="158" t="s">
        <v>871</v>
      </c>
    </row>
    <row r="341" spans="1:14" s="159" customFormat="1" ht="10.199999999999999">
      <c r="A341" s="155" t="s">
        <v>786</v>
      </c>
      <c r="B341" s="155" t="s">
        <v>399</v>
      </c>
      <c r="C341" s="156" t="s">
        <v>594</v>
      </c>
      <c r="D341" s="168" t="s">
        <v>875</v>
      </c>
      <c r="E341" s="169">
        <v>54</v>
      </c>
      <c r="F341" s="156"/>
      <c r="G341" s="155" t="s">
        <v>254</v>
      </c>
      <c r="H341" s="155" t="s">
        <v>254</v>
      </c>
      <c r="I341" s="155"/>
      <c r="J341" s="156"/>
      <c r="K341" s="156"/>
      <c r="L341" s="156" t="s">
        <v>595</v>
      </c>
      <c r="M341" s="157">
        <v>198.28</v>
      </c>
      <c r="N341" s="159" t="s">
        <v>870</v>
      </c>
    </row>
    <row r="342" spans="1:14" s="159" customFormat="1" ht="20.399999999999999">
      <c r="A342" s="176" t="s">
        <v>787</v>
      </c>
      <c r="B342" s="176" t="s">
        <v>427</v>
      </c>
      <c r="C342" s="177" t="s">
        <v>597</v>
      </c>
      <c r="D342" s="176" t="s">
        <v>429</v>
      </c>
      <c r="E342" s="178">
        <v>54</v>
      </c>
      <c r="F342" s="176" t="s">
        <v>253</v>
      </c>
      <c r="G342" s="176" t="s">
        <v>565</v>
      </c>
      <c r="H342" s="176" t="s">
        <v>565</v>
      </c>
      <c r="I342" s="176"/>
      <c r="J342" s="176" t="s">
        <v>598</v>
      </c>
      <c r="K342" s="177"/>
      <c r="L342" s="177" t="s">
        <v>431</v>
      </c>
      <c r="M342" s="157">
        <v>0</v>
      </c>
      <c r="N342" s="159" t="s">
        <v>874</v>
      </c>
    </row>
    <row r="343" spans="1:14" s="159" customFormat="1" ht="20.399999999999999">
      <c r="A343" s="155" t="s">
        <v>788</v>
      </c>
      <c r="B343" s="155" t="s">
        <v>579</v>
      </c>
      <c r="C343" s="156" t="s">
        <v>580</v>
      </c>
      <c r="D343" s="155" t="s">
        <v>600</v>
      </c>
      <c r="E343" s="169">
        <v>44</v>
      </c>
      <c r="F343" s="156"/>
      <c r="G343" s="155" t="s">
        <v>254</v>
      </c>
      <c r="H343" s="155" t="s">
        <v>254</v>
      </c>
      <c r="I343" s="155" t="s">
        <v>255</v>
      </c>
      <c r="J343" s="156"/>
      <c r="K343" s="156"/>
      <c r="L343" s="156" t="s">
        <v>601</v>
      </c>
      <c r="M343" s="157">
        <v>626.66</v>
      </c>
      <c r="N343" s="158" t="s">
        <v>871</v>
      </c>
    </row>
    <row r="344" spans="1:14" s="159" customFormat="1" ht="20.399999999999999">
      <c r="A344" s="155" t="s">
        <v>789</v>
      </c>
      <c r="B344" s="155" t="s">
        <v>362</v>
      </c>
      <c r="C344" s="156" t="s">
        <v>603</v>
      </c>
      <c r="D344" s="155" t="s">
        <v>604</v>
      </c>
      <c r="E344" s="169">
        <v>54</v>
      </c>
      <c r="F344" s="155" t="s">
        <v>253</v>
      </c>
      <c r="G344" s="155" t="s">
        <v>254</v>
      </c>
      <c r="H344" s="155" t="s">
        <v>254</v>
      </c>
      <c r="I344" s="155"/>
      <c r="J344" s="155" t="s">
        <v>416</v>
      </c>
      <c r="K344" s="156"/>
      <c r="L344" s="156" t="s">
        <v>605</v>
      </c>
      <c r="M344" s="157">
        <v>550.45000000000005</v>
      </c>
      <c r="N344" s="158" t="s">
        <v>864</v>
      </c>
    </row>
    <row r="345" spans="1:14" s="159" customFormat="1" ht="20.399999999999999">
      <c r="A345" s="155" t="s">
        <v>790</v>
      </c>
      <c r="B345" s="155" t="s">
        <v>362</v>
      </c>
      <c r="C345" s="156" t="s">
        <v>603</v>
      </c>
      <c r="D345" s="155" t="s">
        <v>604</v>
      </c>
      <c r="E345" s="169">
        <v>54</v>
      </c>
      <c r="F345" s="155" t="s">
        <v>253</v>
      </c>
      <c r="G345" s="155" t="s">
        <v>254</v>
      </c>
      <c r="H345" s="155" t="s">
        <v>254</v>
      </c>
      <c r="I345" s="155"/>
      <c r="J345" s="155" t="s">
        <v>416</v>
      </c>
      <c r="K345" s="156"/>
      <c r="L345" s="156" t="s">
        <v>605</v>
      </c>
      <c r="M345" s="157">
        <v>550.45000000000005</v>
      </c>
      <c r="N345" s="158" t="s">
        <v>864</v>
      </c>
    </row>
    <row r="346" spans="1:14" s="159" customFormat="1" ht="20.399999999999999">
      <c r="A346" s="155" t="s">
        <v>791</v>
      </c>
      <c r="B346" s="155" t="s">
        <v>579</v>
      </c>
      <c r="C346" s="156" t="s">
        <v>608</v>
      </c>
      <c r="D346" s="155" t="s">
        <v>600</v>
      </c>
      <c r="E346" s="169">
        <v>44</v>
      </c>
      <c r="F346" s="156"/>
      <c r="G346" s="155" t="s">
        <v>254</v>
      </c>
      <c r="H346" s="155" t="s">
        <v>254</v>
      </c>
      <c r="I346" s="155"/>
      <c r="J346" s="156"/>
      <c r="K346" s="156"/>
      <c r="L346" s="156" t="s">
        <v>609</v>
      </c>
      <c r="M346" s="157">
        <v>626.66</v>
      </c>
      <c r="N346" s="158" t="s">
        <v>871</v>
      </c>
    </row>
    <row r="347" spans="1:14" s="159" customFormat="1" ht="11.4" customHeight="1">
      <c r="A347" s="176" t="s">
        <v>792</v>
      </c>
      <c r="B347" s="176" t="s">
        <v>427</v>
      </c>
      <c r="C347" s="177" t="s">
        <v>611</v>
      </c>
      <c r="D347" s="176" t="s">
        <v>429</v>
      </c>
      <c r="E347" s="178">
        <v>54</v>
      </c>
      <c r="F347" s="176" t="s">
        <v>253</v>
      </c>
      <c r="G347" s="176" t="s">
        <v>565</v>
      </c>
      <c r="H347" s="176" t="s">
        <v>565</v>
      </c>
      <c r="I347" s="176"/>
      <c r="J347" s="176" t="s">
        <v>416</v>
      </c>
      <c r="K347" s="177"/>
      <c r="L347" s="177" t="s">
        <v>431</v>
      </c>
      <c r="M347" s="157">
        <v>0</v>
      </c>
      <c r="N347" s="159" t="s">
        <v>874</v>
      </c>
    </row>
    <row r="348" spans="1:14" s="159" customFormat="1" ht="11.4" customHeight="1">
      <c r="A348" s="176" t="s">
        <v>793</v>
      </c>
      <c r="B348" s="176" t="s">
        <v>427</v>
      </c>
      <c r="C348" s="177" t="s">
        <v>611</v>
      </c>
      <c r="D348" s="176" t="s">
        <v>443</v>
      </c>
      <c r="E348" s="178">
        <v>54</v>
      </c>
      <c r="F348" s="176" t="s">
        <v>253</v>
      </c>
      <c r="G348" s="176" t="s">
        <v>565</v>
      </c>
      <c r="H348" s="176" t="s">
        <v>565</v>
      </c>
      <c r="I348" s="176"/>
      <c r="J348" s="177"/>
      <c r="K348" s="177"/>
      <c r="L348" s="177" t="s">
        <v>431</v>
      </c>
      <c r="M348" s="157">
        <v>0</v>
      </c>
      <c r="N348" s="159" t="s">
        <v>874</v>
      </c>
    </row>
    <row r="349" spans="1:14" s="159" customFormat="1" ht="20.399999999999999">
      <c r="A349" s="155" t="s">
        <v>794</v>
      </c>
      <c r="B349" s="155" t="s">
        <v>579</v>
      </c>
      <c r="C349" s="156" t="s">
        <v>614</v>
      </c>
      <c r="D349" s="155" t="s">
        <v>581</v>
      </c>
      <c r="E349" s="169">
        <v>54</v>
      </c>
      <c r="F349" s="156"/>
      <c r="G349" s="155" t="s">
        <v>254</v>
      </c>
      <c r="H349" s="155" t="s">
        <v>254</v>
      </c>
      <c r="I349" s="155" t="s">
        <v>255</v>
      </c>
      <c r="J349" s="155" t="s">
        <v>416</v>
      </c>
      <c r="K349" s="156"/>
      <c r="L349" s="156" t="s">
        <v>609</v>
      </c>
      <c r="M349" s="157">
        <v>658.63</v>
      </c>
      <c r="N349" s="158" t="s">
        <v>871</v>
      </c>
    </row>
    <row r="350" spans="1:14" s="159" customFormat="1" ht="11.4" customHeight="1">
      <c r="A350" s="155" t="s">
        <v>795</v>
      </c>
      <c r="B350" s="155" t="s">
        <v>399</v>
      </c>
      <c r="C350" s="156" t="s">
        <v>594</v>
      </c>
      <c r="D350" s="168" t="s">
        <v>875</v>
      </c>
      <c r="E350" s="169">
        <v>54</v>
      </c>
      <c r="F350" s="156"/>
      <c r="G350" s="155" t="s">
        <v>254</v>
      </c>
      <c r="H350" s="155" t="s">
        <v>254</v>
      </c>
      <c r="I350" s="155"/>
      <c r="J350" s="156"/>
      <c r="K350" s="156"/>
      <c r="L350" s="156" t="s">
        <v>616</v>
      </c>
      <c r="M350" s="157">
        <v>198.28</v>
      </c>
      <c r="N350" s="159" t="s">
        <v>870</v>
      </c>
    </row>
    <row r="351" spans="1:14" s="159" customFormat="1" ht="11.4" customHeight="1">
      <c r="A351" s="155" t="s">
        <v>796</v>
      </c>
      <c r="B351" s="155" t="s">
        <v>473</v>
      </c>
      <c r="C351" s="156" t="s">
        <v>474</v>
      </c>
      <c r="D351" s="168" t="s">
        <v>877</v>
      </c>
      <c r="E351" s="169">
        <v>54</v>
      </c>
      <c r="F351" s="156"/>
      <c r="G351" s="155" t="s">
        <v>254</v>
      </c>
      <c r="H351" s="155" t="s">
        <v>254</v>
      </c>
      <c r="I351" s="155"/>
      <c r="J351" s="155" t="s">
        <v>416</v>
      </c>
      <c r="K351" s="156"/>
      <c r="L351" s="156" t="s">
        <v>618</v>
      </c>
      <c r="M351" s="157">
        <v>220.27</v>
      </c>
      <c r="N351" s="159" t="s">
        <v>870</v>
      </c>
    </row>
    <row r="352" spans="1:14" s="159" customFormat="1" ht="20.399999999999999">
      <c r="A352" s="155" t="s">
        <v>797</v>
      </c>
      <c r="B352" s="155" t="s">
        <v>579</v>
      </c>
      <c r="C352" s="156" t="s">
        <v>620</v>
      </c>
      <c r="D352" s="155" t="s">
        <v>581</v>
      </c>
      <c r="E352" s="169">
        <v>54</v>
      </c>
      <c r="F352" s="156"/>
      <c r="G352" s="155" t="s">
        <v>254</v>
      </c>
      <c r="H352" s="155" t="s">
        <v>254</v>
      </c>
      <c r="I352" s="155" t="s">
        <v>255</v>
      </c>
      <c r="J352" s="155" t="s">
        <v>416</v>
      </c>
      <c r="K352" s="155" t="s">
        <v>257</v>
      </c>
      <c r="L352" s="156" t="s">
        <v>609</v>
      </c>
      <c r="M352" s="157">
        <v>658.63</v>
      </c>
      <c r="N352" s="158" t="s">
        <v>871</v>
      </c>
    </row>
    <row r="353" spans="1:14" s="159" customFormat="1" ht="11.4" customHeight="1">
      <c r="A353" s="182" t="s">
        <v>798</v>
      </c>
      <c r="B353" s="182" t="s">
        <v>517</v>
      </c>
      <c r="C353" s="183" t="s">
        <v>518</v>
      </c>
      <c r="D353" s="182" t="s">
        <v>519</v>
      </c>
      <c r="E353" s="183"/>
      <c r="F353" s="183"/>
      <c r="G353" s="182" t="s">
        <v>520</v>
      </c>
      <c r="H353" s="182" t="s">
        <v>520</v>
      </c>
      <c r="I353" s="182"/>
      <c r="J353" s="183"/>
      <c r="K353" s="183"/>
      <c r="L353" s="183"/>
      <c r="M353" s="157">
        <v>0</v>
      </c>
      <c r="N353" s="159" t="s">
        <v>874</v>
      </c>
    </row>
    <row r="354" spans="1:14" s="159" customFormat="1" ht="11.4" customHeight="1">
      <c r="A354" s="182" t="s">
        <v>799</v>
      </c>
      <c r="B354" s="182" t="s">
        <v>517</v>
      </c>
      <c r="C354" s="183" t="s">
        <v>518</v>
      </c>
      <c r="D354" s="182" t="s">
        <v>519</v>
      </c>
      <c r="E354" s="183"/>
      <c r="F354" s="183"/>
      <c r="G354" s="182" t="s">
        <v>520</v>
      </c>
      <c r="H354" s="182" t="s">
        <v>520</v>
      </c>
      <c r="I354" s="182"/>
      <c r="J354" s="183"/>
      <c r="K354" s="183"/>
      <c r="L354" s="183"/>
      <c r="M354" s="157">
        <v>0</v>
      </c>
      <c r="N354" s="159" t="s">
        <v>874</v>
      </c>
    </row>
    <row r="355" spans="1:14" s="159" customFormat="1" ht="11.4" customHeight="1">
      <c r="A355" s="182" t="s">
        <v>800</v>
      </c>
      <c r="B355" s="182" t="s">
        <v>517</v>
      </c>
      <c r="C355" s="183" t="s">
        <v>518</v>
      </c>
      <c r="D355" s="182" t="s">
        <v>519</v>
      </c>
      <c r="E355" s="183"/>
      <c r="F355" s="183"/>
      <c r="G355" s="182" t="s">
        <v>520</v>
      </c>
      <c r="H355" s="182" t="s">
        <v>520</v>
      </c>
      <c r="I355" s="182"/>
      <c r="J355" s="183"/>
      <c r="K355" s="183"/>
      <c r="L355" s="183"/>
      <c r="M355" s="157">
        <v>0</v>
      </c>
      <c r="N355" s="159" t="s">
        <v>874</v>
      </c>
    </row>
    <row r="356" spans="1:14" s="159" customFormat="1" ht="11.4" customHeight="1">
      <c r="A356" s="182" t="s">
        <v>801</v>
      </c>
      <c r="B356" s="182" t="s">
        <v>517</v>
      </c>
      <c r="C356" s="183" t="s">
        <v>518</v>
      </c>
      <c r="D356" s="182" t="s">
        <v>519</v>
      </c>
      <c r="E356" s="183"/>
      <c r="F356" s="183"/>
      <c r="G356" s="182" t="s">
        <v>520</v>
      </c>
      <c r="H356" s="182" t="s">
        <v>520</v>
      </c>
      <c r="I356" s="182"/>
      <c r="J356" s="183"/>
      <c r="K356" s="183"/>
      <c r="L356" s="183"/>
      <c r="M356" s="157">
        <v>0</v>
      </c>
      <c r="N356" s="159" t="s">
        <v>874</v>
      </c>
    </row>
    <row r="357" spans="1:14" s="159" customFormat="1" ht="11.4" customHeight="1">
      <c r="A357" s="182" t="s">
        <v>802</v>
      </c>
      <c r="B357" s="182" t="s">
        <v>517</v>
      </c>
      <c r="C357" s="183" t="s">
        <v>518</v>
      </c>
      <c r="D357" s="182" t="s">
        <v>519</v>
      </c>
      <c r="E357" s="183"/>
      <c r="F357" s="183"/>
      <c r="G357" s="182" t="s">
        <v>520</v>
      </c>
      <c r="H357" s="182" t="s">
        <v>520</v>
      </c>
      <c r="I357" s="182"/>
      <c r="J357" s="183"/>
      <c r="K357" s="183"/>
      <c r="L357" s="183"/>
      <c r="M357" s="157">
        <v>0</v>
      </c>
      <c r="N357" s="159" t="s">
        <v>874</v>
      </c>
    </row>
    <row r="358" spans="1:14" s="159" customFormat="1" ht="11.4" customHeight="1">
      <c r="A358" s="182" t="s">
        <v>803</v>
      </c>
      <c r="B358" s="187" t="s">
        <v>517</v>
      </c>
      <c r="C358" s="188" t="s">
        <v>518</v>
      </c>
      <c r="D358" s="182" t="s">
        <v>519</v>
      </c>
      <c r="E358" s="183"/>
      <c r="F358" s="188"/>
      <c r="G358" s="182" t="s">
        <v>520</v>
      </c>
      <c r="H358" s="182" t="s">
        <v>520</v>
      </c>
      <c r="I358" s="187"/>
      <c r="J358" s="188"/>
      <c r="K358" s="188"/>
      <c r="L358" s="183"/>
      <c r="M358" s="157">
        <v>0</v>
      </c>
      <c r="N358" s="159" t="s">
        <v>874</v>
      </c>
    </row>
    <row r="359" spans="1:14" s="159" customFormat="1" ht="11.4" customHeight="1">
      <c r="A359" s="182" t="s">
        <v>804</v>
      </c>
      <c r="B359" s="182" t="s">
        <v>517</v>
      </c>
      <c r="C359" s="183" t="s">
        <v>518</v>
      </c>
      <c r="D359" s="182" t="s">
        <v>519</v>
      </c>
      <c r="E359" s="183"/>
      <c r="F359" s="183"/>
      <c r="G359" s="182" t="s">
        <v>520</v>
      </c>
      <c r="H359" s="182" t="s">
        <v>520</v>
      </c>
      <c r="I359" s="182"/>
      <c r="J359" s="183"/>
      <c r="K359" s="183"/>
      <c r="L359" s="183"/>
      <c r="M359" s="157">
        <v>0</v>
      </c>
      <c r="N359" s="159" t="s">
        <v>874</v>
      </c>
    </row>
    <row r="360" spans="1:14" s="159" customFormat="1" ht="11.4" customHeight="1">
      <c r="A360" s="182" t="s">
        <v>805</v>
      </c>
      <c r="B360" s="182" t="s">
        <v>517</v>
      </c>
      <c r="C360" s="183" t="s">
        <v>518</v>
      </c>
      <c r="D360" s="182" t="s">
        <v>519</v>
      </c>
      <c r="E360" s="183"/>
      <c r="F360" s="183"/>
      <c r="G360" s="182" t="s">
        <v>520</v>
      </c>
      <c r="H360" s="182" t="s">
        <v>520</v>
      </c>
      <c r="I360" s="182"/>
      <c r="J360" s="183"/>
      <c r="K360" s="183"/>
      <c r="L360" s="183"/>
      <c r="M360" s="157">
        <v>0</v>
      </c>
      <c r="N360" s="159" t="s">
        <v>874</v>
      </c>
    </row>
    <row r="361" spans="1:14" s="159" customFormat="1" ht="11.4" customHeight="1">
      <c r="A361" s="182" t="s">
        <v>806</v>
      </c>
      <c r="B361" s="182" t="s">
        <v>517</v>
      </c>
      <c r="C361" s="183" t="s">
        <v>518</v>
      </c>
      <c r="D361" s="182" t="s">
        <v>519</v>
      </c>
      <c r="E361" s="183"/>
      <c r="F361" s="183"/>
      <c r="G361" s="182" t="s">
        <v>520</v>
      </c>
      <c r="H361" s="182" t="s">
        <v>520</v>
      </c>
      <c r="I361" s="182"/>
      <c r="J361" s="183"/>
      <c r="K361" s="183"/>
      <c r="L361" s="183"/>
      <c r="M361" s="157">
        <v>0</v>
      </c>
      <c r="N361" s="159" t="s">
        <v>874</v>
      </c>
    </row>
    <row r="362" spans="1:14" s="159" customFormat="1" ht="11.4" customHeight="1">
      <c r="A362" s="182" t="s">
        <v>807</v>
      </c>
      <c r="B362" s="182" t="s">
        <v>517</v>
      </c>
      <c r="C362" s="183" t="s">
        <v>518</v>
      </c>
      <c r="D362" s="182" t="s">
        <v>519</v>
      </c>
      <c r="E362" s="183"/>
      <c r="F362" s="183"/>
      <c r="G362" s="182" t="s">
        <v>520</v>
      </c>
      <c r="H362" s="182" t="s">
        <v>520</v>
      </c>
      <c r="I362" s="182"/>
      <c r="J362" s="183"/>
      <c r="K362" s="183"/>
      <c r="L362" s="183"/>
      <c r="M362" s="157">
        <v>0</v>
      </c>
      <c r="N362" s="159" t="s">
        <v>874</v>
      </c>
    </row>
    <row r="363" spans="1:14" s="159" customFormat="1" ht="11.4" customHeight="1">
      <c r="A363" s="182" t="s">
        <v>808</v>
      </c>
      <c r="B363" s="182" t="s">
        <v>517</v>
      </c>
      <c r="C363" s="183" t="s">
        <v>518</v>
      </c>
      <c r="D363" s="182" t="s">
        <v>519</v>
      </c>
      <c r="E363" s="183"/>
      <c r="F363" s="183"/>
      <c r="G363" s="182" t="s">
        <v>520</v>
      </c>
      <c r="H363" s="182" t="s">
        <v>520</v>
      </c>
      <c r="I363" s="182"/>
      <c r="J363" s="183"/>
      <c r="K363" s="183"/>
      <c r="L363" s="183"/>
      <c r="M363" s="157">
        <v>0</v>
      </c>
      <c r="N363" s="159" t="s">
        <v>874</v>
      </c>
    </row>
    <row r="364" spans="1:14" s="159" customFormat="1" ht="11.4" customHeight="1">
      <c r="A364" s="182" t="s">
        <v>809</v>
      </c>
      <c r="B364" s="182" t="s">
        <v>517</v>
      </c>
      <c r="C364" s="183" t="s">
        <v>518</v>
      </c>
      <c r="D364" s="182" t="s">
        <v>519</v>
      </c>
      <c r="E364" s="183"/>
      <c r="F364" s="183"/>
      <c r="G364" s="182" t="s">
        <v>520</v>
      </c>
      <c r="H364" s="182" t="s">
        <v>520</v>
      </c>
      <c r="I364" s="182"/>
      <c r="J364" s="183"/>
      <c r="K364" s="183"/>
      <c r="L364" s="183"/>
      <c r="M364" s="157">
        <v>0</v>
      </c>
      <c r="N364" s="159" t="s">
        <v>874</v>
      </c>
    </row>
    <row r="365" spans="1:14" s="159" customFormat="1" ht="11.4" customHeight="1">
      <c r="A365" s="182" t="s">
        <v>810</v>
      </c>
      <c r="B365" s="182" t="s">
        <v>517</v>
      </c>
      <c r="C365" s="183" t="s">
        <v>518</v>
      </c>
      <c r="D365" s="182" t="s">
        <v>519</v>
      </c>
      <c r="E365" s="183"/>
      <c r="F365" s="183"/>
      <c r="G365" s="182" t="s">
        <v>520</v>
      </c>
      <c r="H365" s="182" t="s">
        <v>520</v>
      </c>
      <c r="I365" s="182"/>
      <c r="J365" s="183"/>
      <c r="K365" s="183"/>
      <c r="L365" s="183"/>
      <c r="M365" s="157">
        <v>0</v>
      </c>
      <c r="N365" s="159" t="s">
        <v>874</v>
      </c>
    </row>
    <row r="366" spans="1:14" s="159" customFormat="1" ht="11.4" customHeight="1">
      <c r="A366" s="182" t="s">
        <v>811</v>
      </c>
      <c r="B366" s="182" t="s">
        <v>517</v>
      </c>
      <c r="C366" s="183" t="s">
        <v>518</v>
      </c>
      <c r="D366" s="182" t="s">
        <v>519</v>
      </c>
      <c r="E366" s="183"/>
      <c r="F366" s="183"/>
      <c r="G366" s="182" t="s">
        <v>520</v>
      </c>
      <c r="H366" s="182" t="s">
        <v>520</v>
      </c>
      <c r="I366" s="182"/>
      <c r="J366" s="183"/>
      <c r="K366" s="183"/>
      <c r="L366" s="183"/>
      <c r="M366" s="157">
        <v>0</v>
      </c>
      <c r="N366" s="159" t="s">
        <v>874</v>
      </c>
    </row>
    <row r="367" spans="1:14" s="159" customFormat="1" ht="11.4" customHeight="1">
      <c r="A367" s="170" t="s">
        <v>812</v>
      </c>
      <c r="B367" s="170" t="s">
        <v>403</v>
      </c>
      <c r="C367" s="171" t="s">
        <v>765</v>
      </c>
      <c r="D367" s="172" t="s">
        <v>845</v>
      </c>
      <c r="E367" s="170" t="s">
        <v>405</v>
      </c>
      <c r="F367" s="171"/>
      <c r="G367" s="170" t="s">
        <v>414</v>
      </c>
      <c r="H367" s="170" t="s">
        <v>415</v>
      </c>
      <c r="I367" s="170"/>
      <c r="J367" s="171"/>
      <c r="K367" s="171"/>
      <c r="L367" s="171" t="s">
        <v>766</v>
      </c>
      <c r="M367" s="157">
        <v>0</v>
      </c>
      <c r="N367" s="159" t="s">
        <v>874</v>
      </c>
    </row>
    <row r="368" spans="1:14" s="159" customFormat="1" ht="11.4" customHeight="1">
      <c r="A368" s="170" t="s">
        <v>813</v>
      </c>
      <c r="B368" s="170" t="s">
        <v>403</v>
      </c>
      <c r="C368" s="171" t="s">
        <v>765</v>
      </c>
      <c r="D368" s="172" t="s">
        <v>846</v>
      </c>
      <c r="E368" s="170" t="s">
        <v>405</v>
      </c>
      <c r="F368" s="171"/>
      <c r="G368" s="170" t="s">
        <v>414</v>
      </c>
      <c r="H368" s="170" t="s">
        <v>415</v>
      </c>
      <c r="I368" s="170"/>
      <c r="J368" s="171"/>
      <c r="K368" s="171"/>
      <c r="L368" s="171" t="s">
        <v>766</v>
      </c>
      <c r="M368" s="157">
        <v>0</v>
      </c>
      <c r="N368" s="159" t="s">
        <v>874</v>
      </c>
    </row>
    <row r="369" spans="1:14" s="159" customFormat="1" ht="11.4" customHeight="1">
      <c r="A369" s="170" t="s">
        <v>814</v>
      </c>
      <c r="B369" s="170" t="s">
        <v>403</v>
      </c>
      <c r="C369" s="171" t="s">
        <v>768</v>
      </c>
      <c r="D369" s="172" t="s">
        <v>846</v>
      </c>
      <c r="E369" s="170" t="s">
        <v>405</v>
      </c>
      <c r="F369" s="171"/>
      <c r="G369" s="170" t="s">
        <v>414</v>
      </c>
      <c r="H369" s="170" t="s">
        <v>415</v>
      </c>
      <c r="I369" s="170"/>
      <c r="J369" s="171"/>
      <c r="K369" s="171"/>
      <c r="L369" s="171" t="s">
        <v>766</v>
      </c>
      <c r="M369" s="157">
        <v>0</v>
      </c>
      <c r="N369" s="159" t="s">
        <v>874</v>
      </c>
    </row>
    <row r="370" spans="1:14" s="159" customFormat="1" ht="11.4" customHeight="1">
      <c r="A370" s="170" t="s">
        <v>815</v>
      </c>
      <c r="B370" s="170" t="s">
        <v>403</v>
      </c>
      <c r="C370" s="171" t="s">
        <v>768</v>
      </c>
      <c r="D370" s="172" t="s">
        <v>847</v>
      </c>
      <c r="E370" s="170" t="s">
        <v>405</v>
      </c>
      <c r="F370" s="171"/>
      <c r="G370" s="170" t="s">
        <v>414</v>
      </c>
      <c r="H370" s="170" t="s">
        <v>415</v>
      </c>
      <c r="I370" s="170"/>
      <c r="J370" s="171"/>
      <c r="K370" s="171"/>
      <c r="L370" s="171" t="s">
        <v>766</v>
      </c>
      <c r="M370" s="157">
        <v>0</v>
      </c>
      <c r="N370" s="159" t="s">
        <v>874</v>
      </c>
    </row>
    <row r="371" spans="1:14" s="159" customFormat="1" ht="11.4" customHeight="1">
      <c r="A371" s="170" t="s">
        <v>816</v>
      </c>
      <c r="B371" s="170" t="s">
        <v>403</v>
      </c>
      <c r="C371" s="171" t="s">
        <v>768</v>
      </c>
      <c r="D371" s="172" t="s">
        <v>847</v>
      </c>
      <c r="E371" s="170" t="s">
        <v>405</v>
      </c>
      <c r="F371" s="171"/>
      <c r="G371" s="170" t="s">
        <v>414</v>
      </c>
      <c r="H371" s="170" t="s">
        <v>415</v>
      </c>
      <c r="I371" s="170"/>
      <c r="J371" s="171"/>
      <c r="K371" s="171"/>
      <c r="L371" s="171" t="s">
        <v>766</v>
      </c>
      <c r="M371" s="157">
        <v>0</v>
      </c>
      <c r="N371" s="159" t="s">
        <v>874</v>
      </c>
    </row>
    <row r="372" spans="1:14" s="159" customFormat="1" ht="11.4" customHeight="1">
      <c r="A372" s="170" t="s">
        <v>817</v>
      </c>
      <c r="B372" s="170" t="s">
        <v>403</v>
      </c>
      <c r="C372" s="171" t="s">
        <v>818</v>
      </c>
      <c r="D372" s="172" t="s">
        <v>848</v>
      </c>
      <c r="E372" s="170" t="s">
        <v>405</v>
      </c>
      <c r="F372" s="171"/>
      <c r="G372" s="170" t="s">
        <v>414</v>
      </c>
      <c r="H372" s="170" t="s">
        <v>415</v>
      </c>
      <c r="I372" s="170"/>
      <c r="J372" s="171"/>
      <c r="K372" s="171"/>
      <c r="L372" s="189" t="s">
        <v>849</v>
      </c>
      <c r="M372" s="157">
        <v>0</v>
      </c>
      <c r="N372" s="159" t="s">
        <v>874</v>
      </c>
    </row>
    <row r="373" spans="1:14" s="159" customFormat="1" ht="11.4" customHeight="1">
      <c r="A373" s="170" t="s">
        <v>819</v>
      </c>
      <c r="B373" s="170" t="s">
        <v>403</v>
      </c>
      <c r="C373" s="171" t="s">
        <v>820</v>
      </c>
      <c r="D373" s="172" t="s">
        <v>850</v>
      </c>
      <c r="E373" s="170" t="s">
        <v>405</v>
      </c>
      <c r="F373" s="171"/>
      <c r="G373" s="170" t="s">
        <v>414</v>
      </c>
      <c r="H373" s="170" t="s">
        <v>821</v>
      </c>
      <c r="I373" s="170"/>
      <c r="J373" s="171"/>
      <c r="K373" s="171"/>
      <c r="L373" s="171" t="s">
        <v>822</v>
      </c>
      <c r="M373" s="157">
        <v>0</v>
      </c>
      <c r="N373" s="159" t="s">
        <v>874</v>
      </c>
    </row>
    <row r="374" spans="1:14" s="159" customFormat="1" ht="11.4" customHeight="1">
      <c r="A374" s="170" t="s">
        <v>823</v>
      </c>
      <c r="B374" s="170" t="s">
        <v>403</v>
      </c>
      <c r="C374" s="171" t="s">
        <v>824</v>
      </c>
      <c r="D374" s="172" t="s">
        <v>851</v>
      </c>
      <c r="E374" s="170" t="s">
        <v>405</v>
      </c>
      <c r="F374" s="171"/>
      <c r="G374" s="170" t="s">
        <v>414</v>
      </c>
      <c r="H374" s="170" t="s">
        <v>821</v>
      </c>
      <c r="I374" s="170"/>
      <c r="J374" s="171"/>
      <c r="K374" s="171"/>
      <c r="L374" s="171" t="s">
        <v>822</v>
      </c>
      <c r="M374" s="157">
        <v>0</v>
      </c>
      <c r="N374" s="159" t="s">
        <v>874</v>
      </c>
    </row>
    <row r="375" spans="1:14" s="159" customFormat="1" ht="11.4" customHeight="1">
      <c r="A375" s="170" t="s">
        <v>825</v>
      </c>
      <c r="B375" s="170" t="s">
        <v>403</v>
      </c>
      <c r="C375" s="171" t="s">
        <v>826</v>
      </c>
      <c r="D375" s="172" t="s">
        <v>852</v>
      </c>
      <c r="E375" s="170" t="s">
        <v>405</v>
      </c>
      <c r="F375" s="171"/>
      <c r="G375" s="170" t="s">
        <v>827</v>
      </c>
      <c r="H375" s="170" t="s">
        <v>827</v>
      </c>
      <c r="I375" s="170"/>
      <c r="J375" s="171"/>
      <c r="K375" s="171"/>
      <c r="L375" s="171" t="s">
        <v>822</v>
      </c>
      <c r="M375" s="157">
        <v>0</v>
      </c>
      <c r="N375" s="159" t="s">
        <v>874</v>
      </c>
    </row>
    <row r="376" spans="1:14" s="159" customFormat="1" ht="11.4" customHeight="1">
      <c r="A376" s="170" t="s">
        <v>828</v>
      </c>
      <c r="B376" s="170" t="s">
        <v>403</v>
      </c>
      <c r="C376" s="171" t="s">
        <v>829</v>
      </c>
      <c r="D376" s="172" t="s">
        <v>852</v>
      </c>
      <c r="E376" s="170" t="s">
        <v>405</v>
      </c>
      <c r="F376" s="170" t="s">
        <v>498</v>
      </c>
      <c r="G376" s="170" t="s">
        <v>827</v>
      </c>
      <c r="H376" s="170" t="s">
        <v>827</v>
      </c>
      <c r="I376" s="170"/>
      <c r="J376" s="171"/>
      <c r="K376" s="171"/>
      <c r="L376" s="171" t="s">
        <v>822</v>
      </c>
      <c r="M376" s="157">
        <v>0</v>
      </c>
      <c r="N376" s="159" t="s">
        <v>874</v>
      </c>
    </row>
    <row r="377" spans="1:14" s="159" customFormat="1" ht="11.4" customHeight="1">
      <c r="A377" s="170" t="s">
        <v>830</v>
      </c>
      <c r="B377" s="170" t="s">
        <v>403</v>
      </c>
      <c r="C377" s="171" t="s">
        <v>824</v>
      </c>
      <c r="D377" s="172" t="s">
        <v>853</v>
      </c>
      <c r="E377" s="170" t="s">
        <v>405</v>
      </c>
      <c r="F377" s="171"/>
      <c r="G377" s="170" t="s">
        <v>414</v>
      </c>
      <c r="H377" s="170" t="s">
        <v>821</v>
      </c>
      <c r="I377" s="170"/>
      <c r="J377" s="171"/>
      <c r="K377" s="171"/>
      <c r="L377" s="171" t="s">
        <v>822</v>
      </c>
      <c r="M377" s="157">
        <v>0</v>
      </c>
      <c r="N377" s="159" t="s">
        <v>874</v>
      </c>
    </row>
    <row r="378" spans="1:14" s="159" customFormat="1" ht="11.4" customHeight="1">
      <c r="A378" s="172" t="s">
        <v>854</v>
      </c>
      <c r="B378" s="172" t="s">
        <v>855</v>
      </c>
      <c r="C378" s="189" t="s">
        <v>856</v>
      </c>
      <c r="D378" s="172" t="s">
        <v>857</v>
      </c>
      <c r="E378" s="172" t="s">
        <v>858</v>
      </c>
      <c r="F378" s="171"/>
      <c r="G378" s="172" t="s">
        <v>859</v>
      </c>
      <c r="H378" s="172" t="s">
        <v>860</v>
      </c>
      <c r="I378" s="170"/>
      <c r="J378" s="171"/>
      <c r="K378" s="171"/>
      <c r="L378" s="189" t="s">
        <v>861</v>
      </c>
      <c r="M378" s="157">
        <v>0</v>
      </c>
      <c r="N378" s="159" t="s">
        <v>874</v>
      </c>
    </row>
    <row r="379" spans="1:14" s="193" customFormat="1">
      <c r="A379" s="190"/>
      <c r="B379" s="190" t="s">
        <v>62</v>
      </c>
      <c r="C379" s="190"/>
      <c r="D379" s="190"/>
      <c r="E379" s="190"/>
      <c r="F379" s="190"/>
      <c r="G379" s="191"/>
      <c r="H379" s="191"/>
      <c r="I379" s="191"/>
      <c r="J379" s="190"/>
      <c r="K379" s="190"/>
      <c r="L379" s="190"/>
      <c r="M379" s="192">
        <f>SUM(M12:M378)</f>
        <v>63698.579999999944</v>
      </c>
    </row>
    <row r="381" spans="1:14">
      <c r="D381" s="152" t="s">
        <v>876</v>
      </c>
    </row>
  </sheetData>
  <mergeCells count="13">
    <mergeCell ref="A1:K1"/>
    <mergeCell ref="L1:L4"/>
    <mergeCell ref="B2:D2"/>
    <mergeCell ref="F2:K2"/>
    <mergeCell ref="C3:D3"/>
    <mergeCell ref="E3:G3"/>
    <mergeCell ref="H3:K3"/>
    <mergeCell ref="A4:A10"/>
    <mergeCell ref="B4:B10"/>
    <mergeCell ref="C4:D10"/>
    <mergeCell ref="E4:G10"/>
    <mergeCell ref="I4:K10"/>
    <mergeCell ref="L5:L10"/>
  </mergeCells>
  <hyperlinks>
    <hyperlink ref="L5" r:id="rId1" display="http://www.buckleygrayyeoman.com/" xr:uid="{B0109B16-08FC-4618-BB1C-EB28866C3BF6}"/>
  </hyperlinks>
  <pageMargins left="0.7" right="0.7" top="0.75" bottom="0.75" header="0.3" footer="0.3"/>
  <pageSetup paperSize="9" scale="61" fitToHeight="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65D3-734B-461B-939C-DCA919D196EB}">
  <dimension ref="A1:M957"/>
  <sheetViews>
    <sheetView topLeftCell="A928" workbookViewId="0">
      <selection activeCell="G945" sqref="G945"/>
    </sheetView>
  </sheetViews>
  <sheetFormatPr defaultRowHeight="13.2"/>
  <cols>
    <col min="1" max="1" width="19.33203125" bestFit="1" customWidth="1"/>
    <col min="2" max="2" width="18.33203125" bestFit="1" customWidth="1"/>
    <col min="3" max="3" width="11.88671875" bestFit="1" customWidth="1"/>
    <col min="4" max="4" width="12.5546875" bestFit="1" customWidth="1"/>
    <col min="6" max="6" width="9.6640625" customWidth="1"/>
  </cols>
  <sheetData>
    <row r="1" spans="1:13" ht="15.6">
      <c r="A1" s="3" t="s">
        <v>9</v>
      </c>
      <c r="B1" s="141" t="s">
        <v>243</v>
      </c>
      <c r="C1" s="12" t="s">
        <v>244</v>
      </c>
      <c r="D1" s="26">
        <v>0.91</v>
      </c>
      <c r="E1" s="26">
        <v>2.2999999999999998</v>
      </c>
      <c r="F1" s="71">
        <v>0.125</v>
      </c>
      <c r="G1" s="5"/>
      <c r="H1" s="13" t="s">
        <v>22</v>
      </c>
      <c r="I1" s="24">
        <v>3</v>
      </c>
      <c r="J1" s="5"/>
      <c r="K1" s="5"/>
      <c r="L1" s="5"/>
      <c r="M1" s="5"/>
    </row>
    <row r="2" spans="1:13" s="2" customFormat="1">
      <c r="A2" s="69"/>
      <c r="B2" s="8" t="s">
        <v>3</v>
      </c>
      <c r="C2" s="2" t="s">
        <v>4</v>
      </c>
      <c r="D2" s="27" t="s">
        <v>5</v>
      </c>
      <c r="E2" s="27" t="s">
        <v>5</v>
      </c>
      <c r="F2" s="27" t="s">
        <v>23</v>
      </c>
      <c r="G2" s="6" t="s">
        <v>6</v>
      </c>
      <c r="H2" s="14" t="s">
        <v>7</v>
      </c>
      <c r="I2" s="6" t="s">
        <v>8</v>
      </c>
      <c r="J2" s="6"/>
      <c r="K2" s="6" t="s">
        <v>18</v>
      </c>
      <c r="L2" s="6" t="s">
        <v>19</v>
      </c>
      <c r="M2" s="6" t="s">
        <v>20</v>
      </c>
    </row>
    <row r="3" spans="1:13">
      <c r="A3" s="30" t="s">
        <v>24</v>
      </c>
      <c r="B3" s="11" t="s">
        <v>63</v>
      </c>
      <c r="C3" s="12" t="s">
        <v>246</v>
      </c>
      <c r="D3" s="28">
        <v>0.15</v>
      </c>
      <c r="E3" s="28">
        <v>0.05</v>
      </c>
      <c r="F3" s="28">
        <f t="shared" ref="F3:F5" si="0">SUM(D3*E3)</f>
        <v>7.4999999999999997E-3</v>
      </c>
      <c r="G3" s="10">
        <f>SUM(D1+E1+E1+0.4)</f>
        <v>5.91</v>
      </c>
      <c r="H3" s="15">
        <v>5398</v>
      </c>
      <c r="I3" s="10">
        <f t="shared" ref="I3:I5" si="1">SUM(F3*G3)*H3</f>
        <v>239.26634999999999</v>
      </c>
      <c r="J3" s="5"/>
      <c r="K3" s="5"/>
      <c r="L3" s="5"/>
      <c r="M3" s="5"/>
    </row>
    <row r="4" spans="1:13">
      <c r="A4" s="30" t="s">
        <v>24</v>
      </c>
      <c r="B4" s="11" t="s">
        <v>245</v>
      </c>
      <c r="C4" s="12" t="s">
        <v>246</v>
      </c>
      <c r="D4" s="28">
        <v>0.05</v>
      </c>
      <c r="E4" s="28">
        <v>2.5000000000000001E-2</v>
      </c>
      <c r="F4" s="28">
        <f t="shared" si="0"/>
        <v>1.2500000000000002E-3</v>
      </c>
      <c r="G4" s="10">
        <f>SUM(G3)</f>
        <v>5.91</v>
      </c>
      <c r="H4" s="15">
        <v>4566</v>
      </c>
      <c r="I4" s="10">
        <f t="shared" si="1"/>
        <v>33.731325000000005</v>
      </c>
      <c r="J4" s="5"/>
      <c r="K4" s="5"/>
      <c r="L4" s="5"/>
      <c r="M4" s="5"/>
    </row>
    <row r="5" spans="1:13">
      <c r="A5" s="30" t="s">
        <v>24</v>
      </c>
      <c r="B5" s="11"/>
      <c r="C5" s="12"/>
      <c r="D5" s="28"/>
      <c r="E5" s="28"/>
      <c r="F5" s="28">
        <f t="shared" si="0"/>
        <v>0</v>
      </c>
      <c r="G5" s="10"/>
      <c r="H5" s="15"/>
      <c r="I5" s="10">
        <f t="shared" si="1"/>
        <v>0</v>
      </c>
      <c r="J5" s="5"/>
      <c r="K5" s="5"/>
      <c r="L5" s="5"/>
      <c r="M5" s="5"/>
    </row>
    <row r="6" spans="1:13">
      <c r="B6" s="11" t="s">
        <v>27</v>
      </c>
      <c r="C6" s="12"/>
      <c r="D6" s="28"/>
      <c r="E6" s="28"/>
      <c r="F6" s="28"/>
      <c r="G6" s="10">
        <f>SUM(G3)</f>
        <v>5.91</v>
      </c>
      <c r="H6" s="15">
        <f>SUM(D3+D3+E3+E3+D4+D4+E4+E4)*3</f>
        <v>1.65</v>
      </c>
      <c r="I6" s="10">
        <f t="shared" ref="I6:I20" si="2">SUM(G6*H6)</f>
        <v>9.7515000000000001</v>
      </c>
      <c r="J6" s="5"/>
      <c r="K6" s="5"/>
      <c r="L6" s="5"/>
      <c r="M6" s="5"/>
    </row>
    <row r="7" spans="1:13">
      <c r="B7" s="11" t="s">
        <v>13</v>
      </c>
      <c r="C7" s="12" t="s">
        <v>14</v>
      </c>
      <c r="D7" s="28" t="s">
        <v>29</v>
      </c>
      <c r="E7" s="28"/>
      <c r="F7" s="28">
        <f>SUM(G3:G5)</f>
        <v>11.82</v>
      </c>
      <c r="G7" s="34">
        <f>SUM(F7)/15</f>
        <v>0.78800000000000003</v>
      </c>
      <c r="H7" s="23"/>
      <c r="I7" s="10">
        <f t="shared" si="2"/>
        <v>0</v>
      </c>
      <c r="J7" s="5"/>
      <c r="K7" s="5"/>
      <c r="L7" s="5"/>
      <c r="M7" s="5"/>
    </row>
    <row r="8" spans="1:13">
      <c r="B8" s="11" t="s">
        <v>13</v>
      </c>
      <c r="C8" s="12" t="s">
        <v>14</v>
      </c>
      <c r="D8" s="28" t="s">
        <v>60</v>
      </c>
      <c r="E8" s="28"/>
      <c r="F8" s="72">
        <v>2</v>
      </c>
      <c r="G8" s="34">
        <f>SUM(F8)*0.25</f>
        <v>0.5</v>
      </c>
      <c r="H8" s="23"/>
      <c r="I8" s="10">
        <f t="shared" si="2"/>
        <v>0</v>
      </c>
      <c r="J8" s="5"/>
      <c r="K8" s="5"/>
      <c r="L8" s="5"/>
      <c r="M8" s="5"/>
    </row>
    <row r="9" spans="1:13">
      <c r="B9" s="11" t="s">
        <v>13</v>
      </c>
      <c r="C9" s="12" t="s">
        <v>14</v>
      </c>
      <c r="D9" s="28" t="s">
        <v>248</v>
      </c>
      <c r="E9" s="28"/>
      <c r="F9" s="72"/>
      <c r="G9" s="34">
        <v>0</v>
      </c>
      <c r="H9" s="23"/>
      <c r="I9" s="10">
        <f t="shared" si="2"/>
        <v>0</v>
      </c>
      <c r="J9" s="5"/>
      <c r="K9" s="5"/>
      <c r="L9" s="5"/>
      <c r="M9" s="5"/>
    </row>
    <row r="10" spans="1:13">
      <c r="B10" s="11" t="s">
        <v>13</v>
      </c>
      <c r="C10" s="12" t="s">
        <v>14</v>
      </c>
      <c r="D10" s="28" t="s">
        <v>247</v>
      </c>
      <c r="E10" s="28"/>
      <c r="F10" s="28"/>
      <c r="G10" s="34">
        <f>SUM(G7)</f>
        <v>0.78800000000000003</v>
      </c>
      <c r="H10" s="23"/>
      <c r="I10" s="10">
        <f t="shared" si="2"/>
        <v>0</v>
      </c>
      <c r="J10" s="5"/>
      <c r="K10" s="5"/>
      <c r="L10" s="5"/>
      <c r="M10" s="5"/>
    </row>
    <row r="11" spans="1:13">
      <c r="B11" s="11" t="s">
        <v>13</v>
      </c>
      <c r="C11" s="12" t="s">
        <v>15</v>
      </c>
      <c r="D11" s="28"/>
      <c r="E11" s="28"/>
      <c r="F11" s="28"/>
      <c r="G11" s="34">
        <v>1</v>
      </c>
      <c r="H11" s="23"/>
      <c r="I11" s="10">
        <f t="shared" si="2"/>
        <v>0</v>
      </c>
      <c r="J11" s="5"/>
      <c r="K11" s="5"/>
      <c r="L11" s="5"/>
      <c r="M11" s="5"/>
    </row>
    <row r="12" spans="1:13">
      <c r="B12" s="11" t="s">
        <v>13</v>
      </c>
      <c r="C12" s="12" t="s">
        <v>15</v>
      </c>
      <c r="D12" s="28"/>
      <c r="E12" s="28"/>
      <c r="F12" s="28"/>
      <c r="G12" s="34"/>
      <c r="H12" s="23"/>
      <c r="I12" s="10">
        <f t="shared" si="2"/>
        <v>0</v>
      </c>
      <c r="J12" s="5"/>
      <c r="K12" s="5"/>
      <c r="L12" s="5"/>
      <c r="M12" s="5"/>
    </row>
    <row r="13" spans="1:13">
      <c r="B13" s="11" t="s">
        <v>13</v>
      </c>
      <c r="C13" s="12" t="s">
        <v>15</v>
      </c>
      <c r="D13" s="28"/>
      <c r="E13" s="28"/>
      <c r="F13" s="28"/>
      <c r="G13" s="34"/>
      <c r="H13" s="23"/>
      <c r="I13" s="10">
        <f t="shared" si="2"/>
        <v>0</v>
      </c>
      <c r="J13" s="5"/>
      <c r="K13" s="5"/>
      <c r="L13" s="5"/>
      <c r="M13" s="5"/>
    </row>
    <row r="14" spans="1:13">
      <c r="B14" s="11" t="s">
        <v>13</v>
      </c>
      <c r="C14" s="12" t="s">
        <v>16</v>
      </c>
      <c r="D14" s="28"/>
      <c r="E14" s="28"/>
      <c r="F14" s="28"/>
      <c r="G14" s="34">
        <v>3</v>
      </c>
      <c r="H14" s="23"/>
      <c r="I14" s="10">
        <f t="shared" si="2"/>
        <v>0</v>
      </c>
      <c r="J14" s="5"/>
      <c r="K14" s="5"/>
      <c r="L14" s="5"/>
      <c r="M14" s="5"/>
    </row>
    <row r="15" spans="1:13">
      <c r="B15" s="11" t="s">
        <v>13</v>
      </c>
      <c r="C15" s="12" t="s">
        <v>16</v>
      </c>
      <c r="D15" s="28"/>
      <c r="E15" s="28"/>
      <c r="F15" s="28"/>
      <c r="G15" s="34"/>
      <c r="H15" s="23"/>
      <c r="I15" s="10">
        <f t="shared" si="2"/>
        <v>0</v>
      </c>
      <c r="J15" s="5"/>
      <c r="K15" s="5"/>
      <c r="L15" s="5"/>
      <c r="M15" s="5"/>
    </row>
    <row r="16" spans="1:13">
      <c r="B16" s="11" t="s">
        <v>21</v>
      </c>
      <c r="C16" s="12" t="s">
        <v>14</v>
      </c>
      <c r="D16" s="28"/>
      <c r="E16" s="28"/>
      <c r="F16" s="28"/>
      <c r="G16" s="22">
        <f>SUM(G7:G10)</f>
        <v>2.0760000000000001</v>
      </c>
      <c r="H16" s="15">
        <v>37.42</v>
      </c>
      <c r="I16" s="10">
        <f t="shared" si="2"/>
        <v>77.683920000000001</v>
      </c>
      <c r="J16" s="5"/>
      <c r="K16" s="5">
        <f>SUM(G16)*I1</f>
        <v>6.2279999999999998</v>
      </c>
      <c r="L16" s="5"/>
      <c r="M16" s="5"/>
    </row>
    <row r="17" spans="1:13">
      <c r="B17" s="11" t="s">
        <v>21</v>
      </c>
      <c r="C17" s="12" t="s">
        <v>15</v>
      </c>
      <c r="D17" s="28"/>
      <c r="E17" s="28"/>
      <c r="F17" s="28"/>
      <c r="G17" s="22">
        <f>SUM(G11:G13)</f>
        <v>1</v>
      </c>
      <c r="H17" s="15">
        <v>37.42</v>
      </c>
      <c r="I17" s="10">
        <f t="shared" si="2"/>
        <v>37.42</v>
      </c>
      <c r="J17" s="5"/>
      <c r="K17" s="5"/>
      <c r="L17" s="5">
        <f>SUM(G17)*I1</f>
        <v>3</v>
      </c>
      <c r="M17" s="5"/>
    </row>
    <row r="18" spans="1:13">
      <c r="B18" s="11" t="s">
        <v>21</v>
      </c>
      <c r="C18" s="12" t="s">
        <v>16</v>
      </c>
      <c r="D18" s="28"/>
      <c r="E18" s="28"/>
      <c r="F18" s="28"/>
      <c r="G18" s="22">
        <f>SUM(G14:G15)</f>
        <v>3</v>
      </c>
      <c r="H18" s="15">
        <v>37.42</v>
      </c>
      <c r="I18" s="10">
        <f t="shared" si="2"/>
        <v>112.26</v>
      </c>
      <c r="J18" s="5"/>
      <c r="K18" s="5"/>
      <c r="L18" s="5"/>
      <c r="M18" s="5">
        <f>SUM(G18)*I1</f>
        <v>9</v>
      </c>
    </row>
    <row r="19" spans="1:13">
      <c r="B19" s="11" t="s">
        <v>13</v>
      </c>
      <c r="C19" s="12" t="s">
        <v>17</v>
      </c>
      <c r="D19" s="28"/>
      <c r="E19" s="28"/>
      <c r="F19" s="28"/>
      <c r="G19" s="34">
        <v>0.25</v>
      </c>
      <c r="H19" s="15">
        <v>37.42</v>
      </c>
      <c r="I19" s="10">
        <f t="shared" si="2"/>
        <v>9.3550000000000004</v>
      </c>
      <c r="J19" s="5"/>
      <c r="K19" s="5"/>
      <c r="L19" s="5">
        <f>SUM(G19)*I1</f>
        <v>0.75</v>
      </c>
      <c r="M19" s="5"/>
    </row>
    <row r="20" spans="1:13">
      <c r="B20" s="11" t="s">
        <v>12</v>
      </c>
      <c r="C20" s="12"/>
      <c r="D20" s="28"/>
      <c r="E20" s="28"/>
      <c r="F20" s="28"/>
      <c r="G20" s="10"/>
      <c r="H20" s="15">
        <v>37.42</v>
      </c>
      <c r="I20" s="10">
        <f t="shared" si="2"/>
        <v>0</v>
      </c>
      <c r="J20" s="5"/>
      <c r="K20" s="5"/>
      <c r="L20" s="5"/>
      <c r="M20" s="5"/>
    </row>
    <row r="21" spans="1:13">
      <c r="B21" s="11" t="s">
        <v>11</v>
      </c>
      <c r="C21" s="12"/>
      <c r="D21" s="28"/>
      <c r="E21" s="28"/>
      <c r="F21" s="28"/>
      <c r="G21" s="10">
        <v>1</v>
      </c>
      <c r="H21" s="15">
        <f>SUM(I3:I20)*0.01</f>
        <v>5.1946809500000004</v>
      </c>
      <c r="I21" s="10">
        <f>SUM(G21*H21)</f>
        <v>5.1946809500000004</v>
      </c>
      <c r="J21" s="5"/>
      <c r="K21" s="5"/>
      <c r="L21" s="5"/>
      <c r="M21" s="5"/>
    </row>
    <row r="22" spans="1:13" s="2" customFormat="1">
      <c r="B22" s="8" t="s">
        <v>10</v>
      </c>
      <c r="D22" s="27"/>
      <c r="E22" s="27"/>
      <c r="F22" s="27"/>
      <c r="G22" s="6">
        <f>SUM(G16:G19)</f>
        <v>6.3260000000000005</v>
      </c>
      <c r="H22" s="14"/>
      <c r="I22" s="6">
        <f>SUM(I3:I21)</f>
        <v>524.66277595000008</v>
      </c>
      <c r="J22" s="6">
        <f>SUM(I22)*I1</f>
        <v>1573.9883278500001</v>
      </c>
      <c r="K22" s="6">
        <f>SUM(K16:K21)</f>
        <v>6.2279999999999998</v>
      </c>
      <c r="L22" s="6">
        <f>SUM(L16:L21)</f>
        <v>3.75</v>
      </c>
      <c r="M22" s="6">
        <f>SUM(M16:M21)</f>
        <v>9</v>
      </c>
    </row>
    <row r="23" spans="1:13" ht="15.6">
      <c r="A23" s="3" t="s">
        <v>9</v>
      </c>
      <c r="B23" s="141" t="s">
        <v>243</v>
      </c>
      <c r="C23" s="12" t="s">
        <v>244</v>
      </c>
      <c r="D23" s="26">
        <v>1.01</v>
      </c>
      <c r="E23" s="26">
        <v>2.2999999999999998</v>
      </c>
      <c r="F23" s="71">
        <v>0.125</v>
      </c>
      <c r="G23" s="5"/>
      <c r="H23" s="13" t="s">
        <v>22</v>
      </c>
      <c r="I23" s="24">
        <v>7</v>
      </c>
      <c r="J23" s="5"/>
      <c r="K23" s="5"/>
      <c r="L23" s="5"/>
      <c r="M23" s="5"/>
    </row>
    <row r="24" spans="1:13" s="2" customFormat="1">
      <c r="A24" s="69"/>
      <c r="B24" s="8" t="s">
        <v>3</v>
      </c>
      <c r="C24" s="2" t="s">
        <v>4</v>
      </c>
      <c r="D24" s="27" t="s">
        <v>5</v>
      </c>
      <c r="E24" s="27" t="s">
        <v>5</v>
      </c>
      <c r="F24" s="27" t="s">
        <v>23</v>
      </c>
      <c r="G24" s="6" t="s">
        <v>6</v>
      </c>
      <c r="H24" s="14" t="s">
        <v>7</v>
      </c>
      <c r="I24" s="6" t="s">
        <v>8</v>
      </c>
      <c r="J24" s="6"/>
      <c r="K24" s="6" t="s">
        <v>18</v>
      </c>
      <c r="L24" s="6" t="s">
        <v>19</v>
      </c>
      <c r="M24" s="6" t="s">
        <v>20</v>
      </c>
    </row>
    <row r="25" spans="1:13">
      <c r="A25" s="30" t="s">
        <v>24</v>
      </c>
      <c r="B25" s="11" t="s">
        <v>63</v>
      </c>
      <c r="C25" s="12" t="s">
        <v>246</v>
      </c>
      <c r="D25" s="28">
        <v>0.15</v>
      </c>
      <c r="E25" s="28">
        <v>0.05</v>
      </c>
      <c r="F25" s="28">
        <f t="shared" ref="F25:F27" si="3">SUM(D25*E25)</f>
        <v>7.4999999999999997E-3</v>
      </c>
      <c r="G25" s="10">
        <f>SUM(D23+E23+E23+0.4)</f>
        <v>6.01</v>
      </c>
      <c r="H25" s="15">
        <v>5398</v>
      </c>
      <c r="I25" s="10">
        <f t="shared" ref="I25:I27" si="4">SUM(F25*G25)*H25</f>
        <v>243.31484999999998</v>
      </c>
      <c r="J25" s="5"/>
      <c r="K25" s="5"/>
      <c r="L25" s="5"/>
      <c r="M25" s="5"/>
    </row>
    <row r="26" spans="1:13">
      <c r="A26" s="30" t="s">
        <v>24</v>
      </c>
      <c r="B26" s="11" t="s">
        <v>245</v>
      </c>
      <c r="C26" s="12" t="s">
        <v>246</v>
      </c>
      <c r="D26" s="28">
        <v>0.05</v>
      </c>
      <c r="E26" s="28">
        <v>2.5000000000000001E-2</v>
      </c>
      <c r="F26" s="28">
        <f t="shared" si="3"/>
        <v>1.2500000000000002E-3</v>
      </c>
      <c r="G26" s="10">
        <f>SUM(G25)</f>
        <v>6.01</v>
      </c>
      <c r="H26" s="15">
        <v>4566</v>
      </c>
      <c r="I26" s="10">
        <f t="shared" si="4"/>
        <v>34.302075000000002</v>
      </c>
      <c r="J26" s="5"/>
      <c r="K26" s="5"/>
      <c r="L26" s="5"/>
      <c r="M26" s="5"/>
    </row>
    <row r="27" spans="1:13">
      <c r="A27" s="30" t="s">
        <v>24</v>
      </c>
      <c r="B27" s="11"/>
      <c r="C27" s="12"/>
      <c r="D27" s="28"/>
      <c r="E27" s="28"/>
      <c r="F27" s="28">
        <f t="shared" si="3"/>
        <v>0</v>
      </c>
      <c r="G27" s="10"/>
      <c r="H27" s="15"/>
      <c r="I27" s="10">
        <f t="shared" si="4"/>
        <v>0</v>
      </c>
      <c r="J27" s="5"/>
      <c r="K27" s="5"/>
      <c r="L27" s="5"/>
      <c r="M27" s="5"/>
    </row>
    <row r="28" spans="1:13">
      <c r="B28" s="11" t="s">
        <v>27</v>
      </c>
      <c r="C28" s="12"/>
      <c r="D28" s="28"/>
      <c r="E28" s="28"/>
      <c r="F28" s="28"/>
      <c r="G28" s="10">
        <f>SUM(G25)</f>
        <v>6.01</v>
      </c>
      <c r="H28" s="15">
        <f>SUM(D25+D25+E25+E25+D26+D26+E26+E26)*3</f>
        <v>1.65</v>
      </c>
      <c r="I28" s="10">
        <f t="shared" ref="I28:I42" si="5">SUM(G28*H28)</f>
        <v>9.9164999999999992</v>
      </c>
      <c r="J28" s="5"/>
      <c r="K28" s="5"/>
      <c r="L28" s="5"/>
      <c r="M28" s="5"/>
    </row>
    <row r="29" spans="1:13">
      <c r="B29" s="11" t="s">
        <v>13</v>
      </c>
      <c r="C29" s="12" t="s">
        <v>14</v>
      </c>
      <c r="D29" s="28" t="s">
        <v>29</v>
      </c>
      <c r="E29" s="28"/>
      <c r="F29" s="28">
        <f>SUM(G25:G27)</f>
        <v>12.02</v>
      </c>
      <c r="G29" s="34">
        <f>SUM(F29)/15</f>
        <v>0.80133333333333334</v>
      </c>
      <c r="H29" s="23"/>
      <c r="I29" s="10">
        <f t="shared" si="5"/>
        <v>0</v>
      </c>
      <c r="J29" s="5"/>
      <c r="K29" s="5"/>
      <c r="L29" s="5"/>
      <c r="M29" s="5"/>
    </row>
    <row r="30" spans="1:13">
      <c r="B30" s="11" t="s">
        <v>13</v>
      </c>
      <c r="C30" s="12" t="s">
        <v>14</v>
      </c>
      <c r="D30" s="28" t="s">
        <v>60</v>
      </c>
      <c r="E30" s="28"/>
      <c r="F30" s="72">
        <v>2</v>
      </c>
      <c r="G30" s="34">
        <f>SUM(F30)*0.25</f>
        <v>0.5</v>
      </c>
      <c r="H30" s="23"/>
      <c r="I30" s="10">
        <f t="shared" si="5"/>
        <v>0</v>
      </c>
      <c r="J30" s="5"/>
      <c r="K30" s="5"/>
      <c r="L30" s="5"/>
      <c r="M30" s="5"/>
    </row>
    <row r="31" spans="1:13">
      <c r="B31" s="11" t="s">
        <v>13</v>
      </c>
      <c r="C31" s="12" t="s">
        <v>14</v>
      </c>
      <c r="D31" s="28" t="s">
        <v>248</v>
      </c>
      <c r="E31" s="28"/>
      <c r="F31" s="72"/>
      <c r="G31" s="34">
        <v>0</v>
      </c>
      <c r="H31" s="23"/>
      <c r="I31" s="10">
        <f t="shared" si="5"/>
        <v>0</v>
      </c>
      <c r="J31" s="5"/>
      <c r="K31" s="5"/>
      <c r="L31" s="5"/>
      <c r="M31" s="5"/>
    </row>
    <row r="32" spans="1:13">
      <c r="B32" s="11" t="s">
        <v>13</v>
      </c>
      <c r="C32" s="12" t="s">
        <v>14</v>
      </c>
      <c r="D32" s="28" t="s">
        <v>247</v>
      </c>
      <c r="E32" s="28"/>
      <c r="F32" s="28"/>
      <c r="G32" s="34">
        <f>SUM(G29)</f>
        <v>0.80133333333333334</v>
      </c>
      <c r="H32" s="23"/>
      <c r="I32" s="10">
        <f t="shared" si="5"/>
        <v>0</v>
      </c>
      <c r="J32" s="5"/>
      <c r="K32" s="5"/>
      <c r="L32" s="5"/>
      <c r="M32" s="5"/>
    </row>
    <row r="33" spans="1:13">
      <c r="B33" s="11" t="s">
        <v>13</v>
      </c>
      <c r="C33" s="12" t="s">
        <v>15</v>
      </c>
      <c r="D33" s="28"/>
      <c r="E33" s="28"/>
      <c r="F33" s="28"/>
      <c r="G33" s="34">
        <v>1</v>
      </c>
      <c r="H33" s="23"/>
      <c r="I33" s="10">
        <f t="shared" si="5"/>
        <v>0</v>
      </c>
      <c r="J33" s="5"/>
      <c r="K33" s="5"/>
      <c r="L33" s="5"/>
      <c r="M33" s="5"/>
    </row>
    <row r="34" spans="1:13">
      <c r="B34" s="11" t="s">
        <v>13</v>
      </c>
      <c r="C34" s="12" t="s">
        <v>15</v>
      </c>
      <c r="D34" s="28"/>
      <c r="E34" s="28"/>
      <c r="F34" s="28"/>
      <c r="G34" s="34"/>
      <c r="H34" s="23"/>
      <c r="I34" s="10">
        <f t="shared" si="5"/>
        <v>0</v>
      </c>
      <c r="J34" s="5"/>
      <c r="K34" s="5"/>
      <c r="L34" s="5"/>
      <c r="M34" s="5"/>
    </row>
    <row r="35" spans="1:13">
      <c r="B35" s="11" t="s">
        <v>13</v>
      </c>
      <c r="C35" s="12" t="s">
        <v>15</v>
      </c>
      <c r="D35" s="28"/>
      <c r="E35" s="28"/>
      <c r="F35" s="28"/>
      <c r="G35" s="34"/>
      <c r="H35" s="23"/>
      <c r="I35" s="10">
        <f t="shared" si="5"/>
        <v>0</v>
      </c>
      <c r="J35" s="5"/>
      <c r="K35" s="5"/>
      <c r="L35" s="5"/>
      <c r="M35" s="5"/>
    </row>
    <row r="36" spans="1:13">
      <c r="B36" s="11" t="s">
        <v>13</v>
      </c>
      <c r="C36" s="12" t="s">
        <v>16</v>
      </c>
      <c r="D36" s="28"/>
      <c r="E36" s="28"/>
      <c r="F36" s="28"/>
      <c r="G36" s="34">
        <v>3</v>
      </c>
      <c r="H36" s="23"/>
      <c r="I36" s="10">
        <f t="shared" si="5"/>
        <v>0</v>
      </c>
      <c r="J36" s="5"/>
      <c r="K36" s="5"/>
      <c r="L36" s="5"/>
      <c r="M36" s="5"/>
    </row>
    <row r="37" spans="1:13">
      <c r="B37" s="11" t="s">
        <v>13</v>
      </c>
      <c r="C37" s="12" t="s">
        <v>16</v>
      </c>
      <c r="D37" s="28"/>
      <c r="E37" s="28"/>
      <c r="F37" s="28"/>
      <c r="G37" s="34"/>
      <c r="H37" s="23"/>
      <c r="I37" s="10">
        <f t="shared" si="5"/>
        <v>0</v>
      </c>
      <c r="J37" s="5"/>
      <c r="K37" s="5"/>
      <c r="L37" s="5"/>
      <c r="M37" s="5"/>
    </row>
    <row r="38" spans="1:13">
      <c r="B38" s="11" t="s">
        <v>21</v>
      </c>
      <c r="C38" s="12" t="s">
        <v>14</v>
      </c>
      <c r="D38" s="28"/>
      <c r="E38" s="28"/>
      <c r="F38" s="28"/>
      <c r="G38" s="22">
        <f>SUM(G29:G32)</f>
        <v>2.1026666666666669</v>
      </c>
      <c r="H38" s="15">
        <v>37.42</v>
      </c>
      <c r="I38" s="10">
        <f t="shared" si="5"/>
        <v>78.681786666666682</v>
      </c>
      <c r="J38" s="5"/>
      <c r="K38" s="5">
        <f>SUM(G38)*I23</f>
        <v>14.718666666666667</v>
      </c>
      <c r="L38" s="5"/>
      <c r="M38" s="5"/>
    </row>
    <row r="39" spans="1:13">
      <c r="B39" s="11" t="s">
        <v>21</v>
      </c>
      <c r="C39" s="12" t="s">
        <v>15</v>
      </c>
      <c r="D39" s="28"/>
      <c r="E39" s="28"/>
      <c r="F39" s="28"/>
      <c r="G39" s="22">
        <f>SUM(G33:G35)</f>
        <v>1</v>
      </c>
      <c r="H39" s="15">
        <v>37.42</v>
      </c>
      <c r="I39" s="10">
        <f t="shared" si="5"/>
        <v>37.42</v>
      </c>
      <c r="J39" s="5"/>
      <c r="K39" s="5"/>
      <c r="L39" s="5">
        <f>SUM(G39)*I23</f>
        <v>7</v>
      </c>
      <c r="M39" s="5"/>
    </row>
    <row r="40" spans="1:13">
      <c r="B40" s="11" t="s">
        <v>21</v>
      </c>
      <c r="C40" s="12" t="s">
        <v>16</v>
      </c>
      <c r="D40" s="28"/>
      <c r="E40" s="28"/>
      <c r="F40" s="28"/>
      <c r="G40" s="22">
        <f>SUM(G36:G37)</f>
        <v>3</v>
      </c>
      <c r="H40" s="15">
        <v>37.42</v>
      </c>
      <c r="I40" s="10">
        <f t="shared" si="5"/>
        <v>112.26</v>
      </c>
      <c r="J40" s="5"/>
      <c r="K40" s="5"/>
      <c r="L40" s="5"/>
      <c r="M40" s="5">
        <f>SUM(G40)*I23</f>
        <v>21</v>
      </c>
    </row>
    <row r="41" spans="1:13">
      <c r="B41" s="11" t="s">
        <v>13</v>
      </c>
      <c r="C41" s="12" t="s">
        <v>17</v>
      </c>
      <c r="D41" s="28"/>
      <c r="E41" s="28"/>
      <c r="F41" s="28"/>
      <c r="G41" s="34">
        <v>0.25</v>
      </c>
      <c r="H41" s="15">
        <v>37.42</v>
      </c>
      <c r="I41" s="10">
        <f t="shared" si="5"/>
        <v>9.3550000000000004</v>
      </c>
      <c r="J41" s="5"/>
      <c r="K41" s="5"/>
      <c r="L41" s="5">
        <f>SUM(G41)*I23</f>
        <v>1.75</v>
      </c>
      <c r="M41" s="5"/>
    </row>
    <row r="42" spans="1:13">
      <c r="B42" s="11" t="s">
        <v>12</v>
      </c>
      <c r="C42" s="12"/>
      <c r="D42" s="28"/>
      <c r="E42" s="28"/>
      <c r="F42" s="28"/>
      <c r="G42" s="10"/>
      <c r="H42" s="15">
        <v>37.42</v>
      </c>
      <c r="I42" s="10">
        <f t="shared" si="5"/>
        <v>0</v>
      </c>
      <c r="J42" s="5"/>
      <c r="K42" s="5"/>
      <c r="L42" s="5"/>
      <c r="M42" s="5"/>
    </row>
    <row r="43" spans="1:13">
      <c r="B43" s="11" t="s">
        <v>11</v>
      </c>
      <c r="C43" s="12"/>
      <c r="D43" s="28"/>
      <c r="E43" s="28"/>
      <c r="F43" s="28"/>
      <c r="G43" s="10">
        <v>1</v>
      </c>
      <c r="H43" s="15">
        <f>SUM(I25:I42)*0.01</f>
        <v>5.2525021166666672</v>
      </c>
      <c r="I43" s="10">
        <f>SUM(G43*H43)</f>
        <v>5.2525021166666672</v>
      </c>
      <c r="J43" s="5"/>
      <c r="K43" s="5"/>
      <c r="L43" s="5"/>
      <c r="M43" s="5"/>
    </row>
    <row r="44" spans="1:13" s="2" customFormat="1">
      <c r="B44" s="8" t="s">
        <v>10</v>
      </c>
      <c r="D44" s="27"/>
      <c r="E44" s="27"/>
      <c r="F44" s="27"/>
      <c r="G44" s="6">
        <f>SUM(G38:G41)</f>
        <v>6.3526666666666669</v>
      </c>
      <c r="H44" s="14"/>
      <c r="I44" s="6">
        <f>SUM(I25:I43)</f>
        <v>530.50271378333332</v>
      </c>
      <c r="J44" s="6">
        <f>SUM(I44)*I23</f>
        <v>3713.5189964833335</v>
      </c>
      <c r="K44" s="6">
        <f>SUM(K38:K43)</f>
        <v>14.718666666666667</v>
      </c>
      <c r="L44" s="6">
        <f>SUM(L38:L43)</f>
        <v>8.75</v>
      </c>
      <c r="M44" s="6">
        <f>SUM(M38:M43)</f>
        <v>21</v>
      </c>
    </row>
    <row r="45" spans="1:13" ht="15.6">
      <c r="A45" s="3" t="s">
        <v>9</v>
      </c>
      <c r="B45" s="141" t="s">
        <v>243</v>
      </c>
      <c r="C45" s="12" t="s">
        <v>244</v>
      </c>
      <c r="D45" s="26">
        <v>1.2330000000000001</v>
      </c>
      <c r="E45" s="26">
        <v>2.2999999999999998</v>
      </c>
      <c r="F45" s="71">
        <v>0.125</v>
      </c>
      <c r="G45" s="5"/>
      <c r="H45" s="13" t="s">
        <v>22</v>
      </c>
      <c r="I45" s="24">
        <v>2</v>
      </c>
      <c r="J45" s="5"/>
      <c r="K45" s="5"/>
      <c r="L45" s="5"/>
      <c r="M45" s="5"/>
    </row>
    <row r="46" spans="1:13" s="2" customFormat="1">
      <c r="A46" s="69"/>
      <c r="B46" s="8" t="s">
        <v>3</v>
      </c>
      <c r="C46" s="2" t="s">
        <v>4</v>
      </c>
      <c r="D46" s="27" t="s">
        <v>5</v>
      </c>
      <c r="E46" s="27" t="s">
        <v>5</v>
      </c>
      <c r="F46" s="27" t="s">
        <v>23</v>
      </c>
      <c r="G46" s="6" t="s">
        <v>6</v>
      </c>
      <c r="H46" s="14" t="s">
        <v>7</v>
      </c>
      <c r="I46" s="6" t="s">
        <v>8</v>
      </c>
      <c r="J46" s="6"/>
      <c r="K46" s="6" t="s">
        <v>18</v>
      </c>
      <c r="L46" s="6" t="s">
        <v>19</v>
      </c>
      <c r="M46" s="6" t="s">
        <v>20</v>
      </c>
    </row>
    <row r="47" spans="1:13">
      <c r="A47" s="30" t="s">
        <v>24</v>
      </c>
      <c r="B47" s="11" t="s">
        <v>63</v>
      </c>
      <c r="C47" s="12" t="s">
        <v>246</v>
      </c>
      <c r="D47" s="28">
        <v>0.15</v>
      </c>
      <c r="E47" s="28">
        <v>0.05</v>
      </c>
      <c r="F47" s="28">
        <f t="shared" ref="F47:F49" si="6">SUM(D47*E47)</f>
        <v>7.4999999999999997E-3</v>
      </c>
      <c r="G47" s="10">
        <f>SUM(D45+E45+E45+0.4)</f>
        <v>6.2330000000000005</v>
      </c>
      <c r="H47" s="15">
        <v>5398</v>
      </c>
      <c r="I47" s="10">
        <f t="shared" ref="I47:I49" si="7">SUM(F47*G47)*H47</f>
        <v>252.34300500000003</v>
      </c>
      <c r="J47" s="5"/>
      <c r="K47" s="5"/>
      <c r="L47" s="5"/>
      <c r="M47" s="5"/>
    </row>
    <row r="48" spans="1:13">
      <c r="A48" s="30" t="s">
        <v>24</v>
      </c>
      <c r="B48" s="11" t="s">
        <v>245</v>
      </c>
      <c r="C48" s="12" t="s">
        <v>246</v>
      </c>
      <c r="D48" s="28">
        <v>0.05</v>
      </c>
      <c r="E48" s="28">
        <v>2.5000000000000001E-2</v>
      </c>
      <c r="F48" s="28">
        <f t="shared" si="6"/>
        <v>1.2500000000000002E-3</v>
      </c>
      <c r="G48" s="10">
        <f>SUM(G47)</f>
        <v>6.2330000000000005</v>
      </c>
      <c r="H48" s="15">
        <v>4566</v>
      </c>
      <c r="I48" s="10">
        <f t="shared" si="7"/>
        <v>35.574847500000011</v>
      </c>
      <c r="J48" s="5"/>
      <c r="K48" s="5"/>
      <c r="L48" s="5"/>
      <c r="M48" s="5"/>
    </row>
    <row r="49" spans="1:13">
      <c r="A49" s="30" t="s">
        <v>24</v>
      </c>
      <c r="B49" s="11"/>
      <c r="C49" s="12"/>
      <c r="D49" s="28"/>
      <c r="E49" s="28"/>
      <c r="F49" s="28">
        <f t="shared" si="6"/>
        <v>0</v>
      </c>
      <c r="G49" s="10"/>
      <c r="H49" s="15"/>
      <c r="I49" s="10">
        <f t="shared" si="7"/>
        <v>0</v>
      </c>
      <c r="J49" s="5"/>
      <c r="K49" s="5"/>
      <c r="L49" s="5"/>
      <c r="M49" s="5"/>
    </row>
    <row r="50" spans="1:13">
      <c r="B50" s="11" t="s">
        <v>27</v>
      </c>
      <c r="C50" s="12"/>
      <c r="D50" s="28"/>
      <c r="E50" s="28"/>
      <c r="F50" s="28"/>
      <c r="G50" s="10">
        <f>SUM(G47)</f>
        <v>6.2330000000000005</v>
      </c>
      <c r="H50" s="15">
        <f>SUM(D47+D47+E47+E47+D48+D48+E48+E48)*3</f>
        <v>1.65</v>
      </c>
      <c r="I50" s="10">
        <f t="shared" ref="I50:I64" si="8">SUM(G50*H50)</f>
        <v>10.28445</v>
      </c>
      <c r="J50" s="5"/>
      <c r="K50" s="5"/>
      <c r="L50" s="5"/>
      <c r="M50" s="5"/>
    </row>
    <row r="51" spans="1:13">
      <c r="B51" s="11" t="s">
        <v>13</v>
      </c>
      <c r="C51" s="12" t="s">
        <v>14</v>
      </c>
      <c r="D51" s="28" t="s">
        <v>29</v>
      </c>
      <c r="E51" s="28"/>
      <c r="F51" s="28">
        <f>SUM(G47:G49)</f>
        <v>12.466000000000001</v>
      </c>
      <c r="G51" s="34">
        <f>SUM(F51)/15</f>
        <v>0.83106666666666673</v>
      </c>
      <c r="H51" s="23"/>
      <c r="I51" s="10">
        <f t="shared" si="8"/>
        <v>0</v>
      </c>
      <c r="J51" s="5"/>
      <c r="K51" s="5"/>
      <c r="L51" s="5"/>
      <c r="M51" s="5"/>
    </row>
    <row r="52" spans="1:13">
      <c r="B52" s="11" t="s">
        <v>13</v>
      </c>
      <c r="C52" s="12" t="s">
        <v>14</v>
      </c>
      <c r="D52" s="28" t="s">
        <v>60</v>
      </c>
      <c r="E52" s="28"/>
      <c r="F52" s="72">
        <v>2</v>
      </c>
      <c r="G52" s="34">
        <f>SUM(F52)*0.25</f>
        <v>0.5</v>
      </c>
      <c r="H52" s="23"/>
      <c r="I52" s="10">
        <f t="shared" si="8"/>
        <v>0</v>
      </c>
      <c r="J52" s="5"/>
      <c r="K52" s="5"/>
      <c r="L52" s="5"/>
      <c r="M52" s="5"/>
    </row>
    <row r="53" spans="1:13">
      <c r="B53" s="11" t="s">
        <v>13</v>
      </c>
      <c r="C53" s="12" t="s">
        <v>14</v>
      </c>
      <c r="D53" s="28" t="s">
        <v>248</v>
      </c>
      <c r="E53" s="28"/>
      <c r="F53" s="72"/>
      <c r="G53" s="34">
        <v>0</v>
      </c>
      <c r="H53" s="23"/>
      <c r="I53" s="10">
        <f t="shared" si="8"/>
        <v>0</v>
      </c>
      <c r="J53" s="5"/>
      <c r="K53" s="5"/>
      <c r="L53" s="5"/>
      <c r="M53" s="5"/>
    </row>
    <row r="54" spans="1:13">
      <c r="B54" s="11" t="s">
        <v>13</v>
      </c>
      <c r="C54" s="12" t="s">
        <v>14</v>
      </c>
      <c r="D54" s="28" t="s">
        <v>247</v>
      </c>
      <c r="E54" s="28"/>
      <c r="F54" s="28"/>
      <c r="G54" s="34">
        <f>SUM(G51)</f>
        <v>0.83106666666666673</v>
      </c>
      <c r="H54" s="23"/>
      <c r="I54" s="10">
        <f t="shared" si="8"/>
        <v>0</v>
      </c>
      <c r="J54" s="5"/>
      <c r="K54" s="5"/>
      <c r="L54" s="5"/>
      <c r="M54" s="5"/>
    </row>
    <row r="55" spans="1:13">
      <c r="B55" s="11" t="s">
        <v>13</v>
      </c>
      <c r="C55" s="12" t="s">
        <v>15</v>
      </c>
      <c r="D55" s="28"/>
      <c r="E55" s="28"/>
      <c r="F55" s="28"/>
      <c r="G55" s="34">
        <v>1</v>
      </c>
      <c r="H55" s="23"/>
      <c r="I55" s="10">
        <f t="shared" si="8"/>
        <v>0</v>
      </c>
      <c r="J55" s="5"/>
      <c r="K55" s="5"/>
      <c r="L55" s="5"/>
      <c r="M55" s="5"/>
    </row>
    <row r="56" spans="1:13">
      <c r="B56" s="11" t="s">
        <v>13</v>
      </c>
      <c r="C56" s="12" t="s">
        <v>15</v>
      </c>
      <c r="D56" s="28"/>
      <c r="E56" s="28"/>
      <c r="F56" s="28"/>
      <c r="G56" s="34"/>
      <c r="H56" s="23"/>
      <c r="I56" s="10">
        <f t="shared" si="8"/>
        <v>0</v>
      </c>
      <c r="J56" s="5"/>
      <c r="K56" s="5"/>
      <c r="L56" s="5"/>
      <c r="M56" s="5"/>
    </row>
    <row r="57" spans="1:13">
      <c r="B57" s="11" t="s">
        <v>13</v>
      </c>
      <c r="C57" s="12" t="s">
        <v>15</v>
      </c>
      <c r="D57" s="28"/>
      <c r="E57" s="28"/>
      <c r="F57" s="28"/>
      <c r="G57" s="34"/>
      <c r="H57" s="23"/>
      <c r="I57" s="10">
        <f t="shared" si="8"/>
        <v>0</v>
      </c>
      <c r="J57" s="5"/>
      <c r="K57" s="5"/>
      <c r="L57" s="5"/>
      <c r="M57" s="5"/>
    </row>
    <row r="58" spans="1:13">
      <c r="B58" s="11" t="s">
        <v>13</v>
      </c>
      <c r="C58" s="12" t="s">
        <v>16</v>
      </c>
      <c r="D58" s="28"/>
      <c r="E58" s="28"/>
      <c r="F58" s="28"/>
      <c r="G58" s="34">
        <v>3</v>
      </c>
      <c r="H58" s="23"/>
      <c r="I58" s="10">
        <f t="shared" si="8"/>
        <v>0</v>
      </c>
      <c r="J58" s="5"/>
      <c r="K58" s="5"/>
      <c r="L58" s="5"/>
      <c r="M58" s="5"/>
    </row>
    <row r="59" spans="1:13">
      <c r="B59" s="11" t="s">
        <v>13</v>
      </c>
      <c r="C59" s="12" t="s">
        <v>16</v>
      </c>
      <c r="D59" s="28"/>
      <c r="E59" s="28"/>
      <c r="F59" s="28"/>
      <c r="G59" s="34"/>
      <c r="H59" s="23"/>
      <c r="I59" s="10">
        <f t="shared" si="8"/>
        <v>0</v>
      </c>
      <c r="J59" s="5"/>
      <c r="K59" s="5"/>
      <c r="L59" s="5"/>
      <c r="M59" s="5"/>
    </row>
    <row r="60" spans="1:13">
      <c r="B60" s="11" t="s">
        <v>21</v>
      </c>
      <c r="C60" s="12" t="s">
        <v>14</v>
      </c>
      <c r="D60" s="28"/>
      <c r="E60" s="28"/>
      <c r="F60" s="28"/>
      <c r="G60" s="22">
        <f>SUM(G51:G54)</f>
        <v>2.1621333333333332</v>
      </c>
      <c r="H60" s="15">
        <v>37.42</v>
      </c>
      <c r="I60" s="10">
        <f t="shared" si="8"/>
        <v>80.907029333333327</v>
      </c>
      <c r="J60" s="5"/>
      <c r="K60" s="5">
        <f>SUM(G60)*I45</f>
        <v>4.3242666666666665</v>
      </c>
      <c r="L60" s="5"/>
      <c r="M60" s="5"/>
    </row>
    <row r="61" spans="1:13">
      <c r="B61" s="11" t="s">
        <v>21</v>
      </c>
      <c r="C61" s="12" t="s">
        <v>15</v>
      </c>
      <c r="D61" s="28"/>
      <c r="E61" s="28"/>
      <c r="F61" s="28"/>
      <c r="G61" s="22">
        <f>SUM(G55:G57)</f>
        <v>1</v>
      </c>
      <c r="H61" s="15">
        <v>37.42</v>
      </c>
      <c r="I61" s="10">
        <f t="shared" si="8"/>
        <v>37.42</v>
      </c>
      <c r="J61" s="5"/>
      <c r="K61" s="5"/>
      <c r="L61" s="5">
        <f>SUM(G61)*I45</f>
        <v>2</v>
      </c>
      <c r="M61" s="5"/>
    </row>
    <row r="62" spans="1:13">
      <c r="B62" s="11" t="s">
        <v>21</v>
      </c>
      <c r="C62" s="12" t="s">
        <v>16</v>
      </c>
      <c r="D62" s="28"/>
      <c r="E62" s="28"/>
      <c r="F62" s="28"/>
      <c r="G62" s="22">
        <f>SUM(G58:G59)</f>
        <v>3</v>
      </c>
      <c r="H62" s="15">
        <v>37.42</v>
      </c>
      <c r="I62" s="10">
        <f t="shared" si="8"/>
        <v>112.26</v>
      </c>
      <c r="J62" s="5"/>
      <c r="K62" s="5"/>
      <c r="L62" s="5"/>
      <c r="M62" s="5">
        <f>SUM(G62)*I45</f>
        <v>6</v>
      </c>
    </row>
    <row r="63" spans="1:13">
      <c r="B63" s="11" t="s">
        <v>13</v>
      </c>
      <c r="C63" s="12" t="s">
        <v>17</v>
      </c>
      <c r="D63" s="28"/>
      <c r="E63" s="28"/>
      <c r="F63" s="28"/>
      <c r="G63" s="34">
        <v>0.25</v>
      </c>
      <c r="H63" s="15">
        <v>37.42</v>
      </c>
      <c r="I63" s="10">
        <f t="shared" si="8"/>
        <v>9.3550000000000004</v>
      </c>
      <c r="J63" s="5"/>
      <c r="K63" s="5"/>
      <c r="L63" s="5">
        <f>SUM(G63)*I45</f>
        <v>0.5</v>
      </c>
      <c r="M63" s="5"/>
    </row>
    <row r="64" spans="1:13">
      <c r="B64" s="11" t="s">
        <v>12</v>
      </c>
      <c r="C64" s="12"/>
      <c r="D64" s="28"/>
      <c r="E64" s="28"/>
      <c r="F64" s="28"/>
      <c r="G64" s="10"/>
      <c r="H64" s="15">
        <v>37.42</v>
      </c>
      <c r="I64" s="10">
        <f t="shared" si="8"/>
        <v>0</v>
      </c>
      <c r="J64" s="5"/>
      <c r="K64" s="5"/>
      <c r="L64" s="5"/>
      <c r="M64" s="5"/>
    </row>
    <row r="65" spans="1:13">
      <c r="B65" s="11" t="s">
        <v>11</v>
      </c>
      <c r="C65" s="12"/>
      <c r="D65" s="28"/>
      <c r="E65" s="28"/>
      <c r="F65" s="28"/>
      <c r="G65" s="10">
        <v>1</v>
      </c>
      <c r="H65" s="15">
        <f>SUM(I47:I64)*0.01</f>
        <v>5.3814433183333348</v>
      </c>
      <c r="I65" s="10">
        <f>SUM(G65*H65)</f>
        <v>5.3814433183333348</v>
      </c>
      <c r="J65" s="5"/>
      <c r="K65" s="5"/>
      <c r="L65" s="5"/>
      <c r="M65" s="5"/>
    </row>
    <row r="66" spans="1:13" s="2" customFormat="1">
      <c r="B66" s="8" t="s">
        <v>10</v>
      </c>
      <c r="D66" s="27"/>
      <c r="E66" s="27"/>
      <c r="F66" s="27"/>
      <c r="G66" s="6">
        <f>SUM(G60:G63)</f>
        <v>6.4121333333333332</v>
      </c>
      <c r="H66" s="14"/>
      <c r="I66" s="6">
        <f>SUM(I47:I65)</f>
        <v>543.52577515166683</v>
      </c>
      <c r="J66" s="6">
        <f>SUM(I66)*I45</f>
        <v>1087.0515503033337</v>
      </c>
      <c r="K66" s="6">
        <f>SUM(K60:K65)</f>
        <v>4.3242666666666665</v>
      </c>
      <c r="L66" s="6">
        <f>SUM(L60:L65)</f>
        <v>2.5</v>
      </c>
      <c r="M66" s="6">
        <f>SUM(M60:M65)</f>
        <v>6</v>
      </c>
    </row>
    <row r="67" spans="1:13" ht="15.6">
      <c r="A67" s="3" t="s">
        <v>9</v>
      </c>
      <c r="B67" s="141" t="s">
        <v>243</v>
      </c>
      <c r="C67" s="12" t="s">
        <v>598</v>
      </c>
      <c r="D67" s="26">
        <v>1.1100000000000001</v>
      </c>
      <c r="E67" s="26">
        <v>2.2999999999999998</v>
      </c>
      <c r="F67" s="71">
        <v>0.125</v>
      </c>
      <c r="G67" s="5"/>
      <c r="H67" s="13" t="s">
        <v>22</v>
      </c>
      <c r="I67" s="24">
        <v>1</v>
      </c>
      <c r="J67" s="5"/>
      <c r="K67" s="5"/>
      <c r="L67" s="5"/>
      <c r="M67" s="5"/>
    </row>
    <row r="68" spans="1:13" s="2" customFormat="1">
      <c r="A68" s="69"/>
      <c r="B68" s="8" t="s">
        <v>3</v>
      </c>
      <c r="C68" s="2" t="s">
        <v>4</v>
      </c>
      <c r="D68" s="27" t="s">
        <v>5</v>
      </c>
      <c r="E68" s="27" t="s">
        <v>5</v>
      </c>
      <c r="F68" s="27" t="s">
        <v>23</v>
      </c>
      <c r="G68" s="6" t="s">
        <v>6</v>
      </c>
      <c r="H68" s="14" t="s">
        <v>7</v>
      </c>
      <c r="I68" s="6" t="s">
        <v>8</v>
      </c>
      <c r="J68" s="6"/>
      <c r="K68" s="6" t="s">
        <v>18</v>
      </c>
      <c r="L68" s="6" t="s">
        <v>19</v>
      </c>
      <c r="M68" s="6" t="s">
        <v>20</v>
      </c>
    </row>
    <row r="69" spans="1:13">
      <c r="A69" s="30" t="s">
        <v>24</v>
      </c>
      <c r="B69" s="11" t="s">
        <v>63</v>
      </c>
      <c r="C69" s="12" t="s">
        <v>246</v>
      </c>
      <c r="D69" s="28">
        <v>0.15</v>
      </c>
      <c r="E69" s="28">
        <v>0.05</v>
      </c>
      <c r="F69" s="28">
        <f t="shared" ref="F69:F71" si="9">SUM(D69*E69)</f>
        <v>7.4999999999999997E-3</v>
      </c>
      <c r="G69" s="10">
        <f>SUM(D67+E67+E67+0.4)</f>
        <v>6.11</v>
      </c>
      <c r="H69" s="15">
        <v>5398</v>
      </c>
      <c r="I69" s="10">
        <f t="shared" ref="I69:I71" si="10">SUM(F69*G69)*H69</f>
        <v>247.36335</v>
      </c>
      <c r="J69" s="5"/>
      <c r="K69" s="5"/>
      <c r="L69" s="5"/>
      <c r="M69" s="5"/>
    </row>
    <row r="70" spans="1:13">
      <c r="A70" s="30" t="s">
        <v>24</v>
      </c>
      <c r="B70" s="11" t="s">
        <v>245</v>
      </c>
      <c r="C70" s="12" t="s">
        <v>246</v>
      </c>
      <c r="D70" s="28">
        <v>0.05</v>
      </c>
      <c r="E70" s="28">
        <v>2.5000000000000001E-2</v>
      </c>
      <c r="F70" s="28">
        <f t="shared" si="9"/>
        <v>1.2500000000000002E-3</v>
      </c>
      <c r="G70" s="10">
        <f>SUM(G69)</f>
        <v>6.11</v>
      </c>
      <c r="H70" s="15">
        <v>4566</v>
      </c>
      <c r="I70" s="10">
        <f t="shared" si="10"/>
        <v>34.872825000000006</v>
      </c>
      <c r="J70" s="5"/>
      <c r="K70" s="5"/>
      <c r="L70" s="5"/>
      <c r="M70" s="5"/>
    </row>
    <row r="71" spans="1:13">
      <c r="A71" s="30" t="s">
        <v>24</v>
      </c>
      <c r="B71" s="11"/>
      <c r="C71" s="12"/>
      <c r="D71" s="28"/>
      <c r="E71" s="28"/>
      <c r="F71" s="28">
        <f t="shared" si="9"/>
        <v>0</v>
      </c>
      <c r="G71" s="10"/>
      <c r="H71" s="15"/>
      <c r="I71" s="10">
        <f t="shared" si="10"/>
        <v>0</v>
      </c>
      <c r="J71" s="5"/>
      <c r="K71" s="5"/>
      <c r="L71" s="5"/>
      <c r="M71" s="5"/>
    </row>
    <row r="72" spans="1:13">
      <c r="A72" s="150"/>
      <c r="B72" s="11" t="s">
        <v>862</v>
      </c>
      <c r="C72" s="12"/>
      <c r="D72" s="28"/>
      <c r="E72" s="28"/>
      <c r="F72" s="28"/>
      <c r="G72" s="10">
        <v>3</v>
      </c>
      <c r="H72" s="15">
        <v>2.5</v>
      </c>
      <c r="I72" s="10">
        <f t="shared" ref="I72:I87" si="11">SUM(G72*H72)</f>
        <v>7.5</v>
      </c>
      <c r="J72" s="5"/>
      <c r="K72" s="5"/>
      <c r="L72" s="5"/>
      <c r="M72" s="5"/>
    </row>
    <row r="73" spans="1:13">
      <c r="B73" s="11" t="s">
        <v>27</v>
      </c>
      <c r="C73" s="12"/>
      <c r="D73" s="28"/>
      <c r="E73" s="28"/>
      <c r="F73" s="28"/>
      <c r="G73" s="10">
        <f>SUM(G69)</f>
        <v>6.11</v>
      </c>
      <c r="H73" s="15">
        <f>SUM(D69+D69+E69+E69+D70+D70+E70+E70)*3</f>
        <v>1.65</v>
      </c>
      <c r="I73" s="10">
        <f t="shared" si="11"/>
        <v>10.0815</v>
      </c>
      <c r="J73" s="5"/>
      <c r="K73" s="5"/>
      <c r="L73" s="5"/>
      <c r="M73" s="5"/>
    </row>
    <row r="74" spans="1:13">
      <c r="B74" s="11" t="s">
        <v>13</v>
      </c>
      <c r="C74" s="12" t="s">
        <v>14</v>
      </c>
      <c r="D74" s="28" t="s">
        <v>29</v>
      </c>
      <c r="E74" s="28"/>
      <c r="F74" s="28">
        <f>SUM(G69:G71)</f>
        <v>12.22</v>
      </c>
      <c r="G74" s="34">
        <f>SUM(F74)/15</f>
        <v>0.81466666666666676</v>
      </c>
      <c r="H74" s="23"/>
      <c r="I74" s="10">
        <f t="shared" si="11"/>
        <v>0</v>
      </c>
      <c r="J74" s="5"/>
      <c r="K74" s="5"/>
      <c r="L74" s="5"/>
      <c r="M74" s="5"/>
    </row>
    <row r="75" spans="1:13">
      <c r="B75" s="11" t="s">
        <v>13</v>
      </c>
      <c r="C75" s="12" t="s">
        <v>14</v>
      </c>
      <c r="D75" s="28" t="s">
        <v>60</v>
      </c>
      <c r="E75" s="28"/>
      <c r="F75" s="72">
        <v>2</v>
      </c>
      <c r="G75" s="34">
        <f>SUM(F75)*0.25</f>
        <v>0.5</v>
      </c>
      <c r="H75" s="23"/>
      <c r="I75" s="10">
        <f t="shared" si="11"/>
        <v>0</v>
      </c>
      <c r="J75" s="5"/>
      <c r="K75" s="5"/>
      <c r="L75" s="5"/>
      <c r="M75" s="5"/>
    </row>
    <row r="76" spans="1:13">
      <c r="B76" s="11" t="s">
        <v>13</v>
      </c>
      <c r="C76" s="12" t="s">
        <v>14</v>
      </c>
      <c r="D76" s="28" t="s">
        <v>248</v>
      </c>
      <c r="E76" s="28"/>
      <c r="F76" s="72"/>
      <c r="G76" s="34">
        <v>0.25</v>
      </c>
      <c r="H76" s="23"/>
      <c r="I76" s="10">
        <f t="shared" si="11"/>
        <v>0</v>
      </c>
      <c r="J76" s="5"/>
      <c r="K76" s="5"/>
      <c r="L76" s="5"/>
      <c r="M76" s="5"/>
    </row>
    <row r="77" spans="1:13">
      <c r="B77" s="11" t="s">
        <v>13</v>
      </c>
      <c r="C77" s="12" t="s">
        <v>14</v>
      </c>
      <c r="D77" s="28" t="s">
        <v>247</v>
      </c>
      <c r="E77" s="28"/>
      <c r="F77" s="28"/>
      <c r="G77" s="34">
        <f>SUM(G74)</f>
        <v>0.81466666666666676</v>
      </c>
      <c r="H77" s="23"/>
      <c r="I77" s="10">
        <f t="shared" si="11"/>
        <v>0</v>
      </c>
      <c r="J77" s="5"/>
      <c r="K77" s="5"/>
      <c r="L77" s="5"/>
      <c r="M77" s="5"/>
    </row>
    <row r="78" spans="1:13">
      <c r="B78" s="11" t="s">
        <v>13</v>
      </c>
      <c r="C78" s="12" t="s">
        <v>15</v>
      </c>
      <c r="D78" s="28"/>
      <c r="E78" s="28"/>
      <c r="F78" s="28"/>
      <c r="G78" s="34">
        <v>1</v>
      </c>
      <c r="H78" s="23"/>
      <c r="I78" s="10">
        <f t="shared" si="11"/>
        <v>0</v>
      </c>
      <c r="J78" s="5"/>
      <c r="K78" s="5"/>
      <c r="L78" s="5"/>
      <c r="M78" s="5"/>
    </row>
    <row r="79" spans="1:13">
      <c r="B79" s="11" t="s">
        <v>13</v>
      </c>
      <c r="C79" s="12" t="s">
        <v>15</v>
      </c>
      <c r="D79" s="28"/>
      <c r="E79" s="28"/>
      <c r="F79" s="28"/>
      <c r="G79" s="34"/>
      <c r="H79" s="23"/>
      <c r="I79" s="10">
        <f t="shared" si="11"/>
        <v>0</v>
      </c>
      <c r="J79" s="5"/>
      <c r="K79" s="5"/>
      <c r="L79" s="5"/>
      <c r="M79" s="5"/>
    </row>
    <row r="80" spans="1:13">
      <c r="B80" s="11" t="s">
        <v>13</v>
      </c>
      <c r="C80" s="12" t="s">
        <v>15</v>
      </c>
      <c r="D80" s="28"/>
      <c r="E80" s="28"/>
      <c r="F80" s="28"/>
      <c r="G80" s="34"/>
      <c r="H80" s="23"/>
      <c r="I80" s="10">
        <f t="shared" si="11"/>
        <v>0</v>
      </c>
      <c r="J80" s="5"/>
      <c r="K80" s="5"/>
      <c r="L80" s="5"/>
      <c r="M80" s="5"/>
    </row>
    <row r="81" spans="1:13">
      <c r="B81" s="11" t="s">
        <v>13</v>
      </c>
      <c r="C81" s="12" t="s">
        <v>16</v>
      </c>
      <c r="D81" s="28"/>
      <c r="E81" s="28"/>
      <c r="F81" s="28"/>
      <c r="G81" s="34">
        <v>3</v>
      </c>
      <c r="H81" s="23"/>
      <c r="I81" s="10">
        <f t="shared" si="11"/>
        <v>0</v>
      </c>
      <c r="J81" s="5"/>
      <c r="K81" s="5"/>
      <c r="L81" s="5"/>
      <c r="M81" s="5"/>
    </row>
    <row r="82" spans="1:13">
      <c r="B82" s="11" t="s">
        <v>13</v>
      </c>
      <c r="C82" s="12" t="s">
        <v>16</v>
      </c>
      <c r="D82" s="28"/>
      <c r="E82" s="28"/>
      <c r="F82" s="28"/>
      <c r="G82" s="34"/>
      <c r="H82" s="23"/>
      <c r="I82" s="10">
        <f t="shared" si="11"/>
        <v>0</v>
      </c>
      <c r="J82" s="5"/>
      <c r="K82" s="5"/>
      <c r="L82" s="5"/>
      <c r="M82" s="5"/>
    </row>
    <row r="83" spans="1:13">
      <c r="B83" s="11" t="s">
        <v>21</v>
      </c>
      <c r="C83" s="12" t="s">
        <v>14</v>
      </c>
      <c r="D83" s="28"/>
      <c r="E83" s="28"/>
      <c r="F83" s="28"/>
      <c r="G83" s="22">
        <f>SUM(G74:G77)</f>
        <v>2.3793333333333333</v>
      </c>
      <c r="H83" s="15">
        <v>37.42</v>
      </c>
      <c r="I83" s="10">
        <f t="shared" si="11"/>
        <v>89.034653333333338</v>
      </c>
      <c r="J83" s="5"/>
      <c r="K83" s="5">
        <f>SUM(G83)*I67</f>
        <v>2.3793333333333333</v>
      </c>
      <c r="L83" s="5"/>
      <c r="M83" s="5"/>
    </row>
    <row r="84" spans="1:13">
      <c r="B84" s="11" t="s">
        <v>21</v>
      </c>
      <c r="C84" s="12" t="s">
        <v>15</v>
      </c>
      <c r="D84" s="28"/>
      <c r="E84" s="28"/>
      <c r="F84" s="28"/>
      <c r="G84" s="22">
        <f>SUM(G78:G80)</f>
        <v>1</v>
      </c>
      <c r="H84" s="15">
        <v>37.42</v>
      </c>
      <c r="I84" s="10">
        <f t="shared" si="11"/>
        <v>37.42</v>
      </c>
      <c r="J84" s="5"/>
      <c r="K84" s="5"/>
      <c r="L84" s="5">
        <f>SUM(G84)*I67</f>
        <v>1</v>
      </c>
      <c r="M84" s="5"/>
    </row>
    <row r="85" spans="1:13">
      <c r="B85" s="11" t="s">
        <v>21</v>
      </c>
      <c r="C85" s="12" t="s">
        <v>16</v>
      </c>
      <c r="D85" s="28"/>
      <c r="E85" s="28"/>
      <c r="F85" s="28"/>
      <c r="G85" s="22">
        <f>SUM(G81:G82)</f>
        <v>3</v>
      </c>
      <c r="H85" s="15">
        <v>37.42</v>
      </c>
      <c r="I85" s="10">
        <f t="shared" si="11"/>
        <v>112.26</v>
      </c>
      <c r="J85" s="5"/>
      <c r="K85" s="5"/>
      <c r="L85" s="5"/>
      <c r="M85" s="5">
        <f>SUM(G85)*I67</f>
        <v>3</v>
      </c>
    </row>
    <row r="86" spans="1:13">
      <c r="B86" s="11" t="s">
        <v>13</v>
      </c>
      <c r="C86" s="12" t="s">
        <v>17</v>
      </c>
      <c r="D86" s="28"/>
      <c r="E86" s="28"/>
      <c r="F86" s="28"/>
      <c r="G86" s="34">
        <v>0.25</v>
      </c>
      <c r="H86" s="15">
        <v>37.42</v>
      </c>
      <c r="I86" s="10">
        <f t="shared" si="11"/>
        <v>9.3550000000000004</v>
      </c>
      <c r="J86" s="5"/>
      <c r="K86" s="5"/>
      <c r="L86" s="5">
        <f>SUM(G86)*I67</f>
        <v>0.25</v>
      </c>
      <c r="M86" s="5"/>
    </row>
    <row r="87" spans="1:13">
      <c r="B87" s="11" t="s">
        <v>12</v>
      </c>
      <c r="C87" s="12"/>
      <c r="D87" s="28"/>
      <c r="E87" s="28"/>
      <c r="F87" s="28"/>
      <c r="G87" s="10"/>
      <c r="H87" s="15">
        <v>37.42</v>
      </c>
      <c r="I87" s="10">
        <f t="shared" si="11"/>
        <v>0</v>
      </c>
      <c r="J87" s="5"/>
      <c r="K87" s="5"/>
      <c r="L87" s="5"/>
      <c r="M87" s="5"/>
    </row>
    <row r="88" spans="1:13">
      <c r="B88" s="11" t="s">
        <v>11</v>
      </c>
      <c r="C88" s="12"/>
      <c r="D88" s="28"/>
      <c r="E88" s="28"/>
      <c r="F88" s="28"/>
      <c r="G88" s="10">
        <v>1</v>
      </c>
      <c r="H88" s="15">
        <f>SUM(I69:I87)*0.01</f>
        <v>5.4788732833333338</v>
      </c>
      <c r="I88" s="10">
        <f>SUM(G88*H88)</f>
        <v>5.4788732833333338</v>
      </c>
      <c r="J88" s="5"/>
      <c r="K88" s="5"/>
      <c r="L88" s="5"/>
      <c r="M88" s="5"/>
    </row>
    <row r="89" spans="1:13" s="2" customFormat="1">
      <c r="B89" s="8" t="s">
        <v>10</v>
      </c>
      <c r="D89" s="27"/>
      <c r="E89" s="27"/>
      <c r="F89" s="27"/>
      <c r="G89" s="6">
        <f>SUM(G83:G86)</f>
        <v>6.6293333333333333</v>
      </c>
      <c r="H89" s="14"/>
      <c r="I89" s="6">
        <f>SUM(I69:I88)</f>
        <v>553.36620161666667</v>
      </c>
      <c r="J89" s="6">
        <f>SUM(I89)*I67</f>
        <v>553.36620161666667</v>
      </c>
      <c r="K89" s="6">
        <f>SUM(K83:K88)</f>
        <v>2.3793333333333333</v>
      </c>
      <c r="L89" s="6">
        <f>SUM(L83:L88)</f>
        <v>1.25</v>
      </c>
      <c r="M89" s="6">
        <f>SUM(M83:M88)</f>
        <v>3</v>
      </c>
    </row>
    <row r="90" spans="1:13" ht="15.6">
      <c r="A90" s="3" t="s">
        <v>9</v>
      </c>
      <c r="B90" s="141" t="s">
        <v>243</v>
      </c>
      <c r="C90" s="12" t="s">
        <v>598</v>
      </c>
      <c r="D90" s="26">
        <v>1.3</v>
      </c>
      <c r="E90" s="26">
        <v>2.2000000000000002</v>
      </c>
      <c r="F90" s="71">
        <v>0.2</v>
      </c>
      <c r="G90" s="151" t="s">
        <v>863</v>
      </c>
      <c r="H90" s="13" t="s">
        <v>22</v>
      </c>
      <c r="I90" s="24">
        <v>1</v>
      </c>
      <c r="J90" s="5"/>
      <c r="K90" s="5"/>
      <c r="L90" s="5"/>
      <c r="M90" s="5"/>
    </row>
    <row r="91" spans="1:13" s="2" customFormat="1">
      <c r="A91" s="69"/>
      <c r="B91" s="8" t="s">
        <v>3</v>
      </c>
      <c r="C91" s="2" t="s">
        <v>4</v>
      </c>
      <c r="D91" s="27" t="s">
        <v>5</v>
      </c>
      <c r="E91" s="27" t="s">
        <v>5</v>
      </c>
      <c r="F91" s="27" t="s">
        <v>23</v>
      </c>
      <c r="G91" s="6" t="s">
        <v>6</v>
      </c>
      <c r="H91" s="14" t="s">
        <v>7</v>
      </c>
      <c r="I91" s="6" t="s">
        <v>8</v>
      </c>
      <c r="J91" s="6"/>
      <c r="K91" s="6" t="s">
        <v>18</v>
      </c>
      <c r="L91" s="6" t="s">
        <v>19</v>
      </c>
      <c r="M91" s="6" t="s">
        <v>20</v>
      </c>
    </row>
    <row r="92" spans="1:13">
      <c r="A92" s="30" t="s">
        <v>24</v>
      </c>
      <c r="B92" s="11" t="s">
        <v>63</v>
      </c>
      <c r="C92" s="12" t="s">
        <v>246</v>
      </c>
      <c r="D92" s="28">
        <v>0.17499999999999999</v>
      </c>
      <c r="E92" s="28">
        <v>0.05</v>
      </c>
      <c r="F92" s="28">
        <f t="shared" ref="F92:F94" si="12">SUM(D92*E92)</f>
        <v>8.7499999999999991E-3</v>
      </c>
      <c r="G92" s="10">
        <f>SUM(D90+E90+E90+0.4)</f>
        <v>6.1000000000000005</v>
      </c>
      <c r="H92" s="15">
        <v>5398</v>
      </c>
      <c r="I92" s="10">
        <f t="shared" ref="I92:I94" si="13">SUM(F92*G92)*H92</f>
        <v>288.11824999999999</v>
      </c>
      <c r="J92" s="5"/>
      <c r="K92" s="5"/>
      <c r="L92" s="5"/>
      <c r="M92" s="5"/>
    </row>
    <row r="93" spans="1:13">
      <c r="A93" s="30" t="s">
        <v>24</v>
      </c>
      <c r="B93" s="11" t="s">
        <v>63</v>
      </c>
      <c r="C93" s="12" t="s">
        <v>246</v>
      </c>
      <c r="D93" s="28">
        <v>0.125</v>
      </c>
      <c r="E93" s="28">
        <v>6.3E-2</v>
      </c>
      <c r="F93" s="28">
        <f t="shared" si="12"/>
        <v>7.8750000000000001E-3</v>
      </c>
      <c r="G93" s="10">
        <f>SUM(G92)</f>
        <v>6.1000000000000005</v>
      </c>
      <c r="H93" s="15">
        <v>6968</v>
      </c>
      <c r="I93" s="10">
        <f t="shared" si="13"/>
        <v>334.7253</v>
      </c>
      <c r="J93" s="5"/>
      <c r="K93" s="5"/>
      <c r="L93" s="5"/>
      <c r="M93" s="5"/>
    </row>
    <row r="94" spans="1:13">
      <c r="A94" s="30" t="s">
        <v>24</v>
      </c>
      <c r="B94" s="11"/>
      <c r="C94" s="12"/>
      <c r="D94" s="28"/>
      <c r="E94" s="28"/>
      <c r="F94" s="28">
        <f t="shared" si="12"/>
        <v>0</v>
      </c>
      <c r="G94" s="10"/>
      <c r="H94" s="15"/>
      <c r="I94" s="10">
        <f t="shared" si="13"/>
        <v>0</v>
      </c>
      <c r="J94" s="5"/>
      <c r="K94" s="5"/>
      <c r="L94" s="5"/>
      <c r="M94" s="5"/>
    </row>
    <row r="95" spans="1:13">
      <c r="A95" s="150"/>
      <c r="B95" s="11" t="s">
        <v>862</v>
      </c>
      <c r="C95" s="12"/>
      <c r="D95" s="28"/>
      <c r="E95" s="28"/>
      <c r="F95" s="28"/>
      <c r="G95" s="10">
        <v>3</v>
      </c>
      <c r="H95" s="15">
        <v>2.5</v>
      </c>
      <c r="I95" s="10">
        <f t="shared" ref="I95:I110" si="14">SUM(G95*H95)</f>
        <v>7.5</v>
      </c>
      <c r="J95" s="5"/>
      <c r="K95" s="5"/>
      <c r="L95" s="5"/>
      <c r="M95" s="5"/>
    </row>
    <row r="96" spans="1:13">
      <c r="B96" s="11" t="s">
        <v>27</v>
      </c>
      <c r="C96" s="12"/>
      <c r="D96" s="28"/>
      <c r="E96" s="28"/>
      <c r="F96" s="28"/>
      <c r="G96" s="10">
        <f>SUM(G92)</f>
        <v>6.1000000000000005</v>
      </c>
      <c r="H96" s="15">
        <f>SUM(D92+D92+E92+E92+D93+D93+E93+E93)*3</f>
        <v>2.4779999999999998</v>
      </c>
      <c r="I96" s="10">
        <f t="shared" si="14"/>
        <v>15.1158</v>
      </c>
      <c r="J96" s="5"/>
      <c r="K96" s="5"/>
      <c r="L96" s="5"/>
      <c r="M96" s="5"/>
    </row>
    <row r="97" spans="2:13">
      <c r="B97" s="11" t="s">
        <v>13</v>
      </c>
      <c r="C97" s="12" t="s">
        <v>14</v>
      </c>
      <c r="D97" s="28" t="s">
        <v>29</v>
      </c>
      <c r="E97" s="28"/>
      <c r="F97" s="28">
        <f>SUM(G92:G94)</f>
        <v>12.200000000000001</v>
      </c>
      <c r="G97" s="34">
        <f>SUM(F97)/15</f>
        <v>0.81333333333333335</v>
      </c>
      <c r="H97" s="23"/>
      <c r="I97" s="10">
        <f t="shared" si="14"/>
        <v>0</v>
      </c>
      <c r="J97" s="5"/>
      <c r="K97" s="5"/>
      <c r="L97" s="5"/>
      <c r="M97" s="5"/>
    </row>
    <row r="98" spans="2:13">
      <c r="B98" s="11" t="s">
        <v>13</v>
      </c>
      <c r="C98" s="12" t="s">
        <v>14</v>
      </c>
      <c r="D98" s="28" t="s">
        <v>60</v>
      </c>
      <c r="E98" s="28"/>
      <c r="F98" s="72">
        <v>4</v>
      </c>
      <c r="G98" s="34">
        <f>SUM(F98)*0.25</f>
        <v>1</v>
      </c>
      <c r="H98" s="23"/>
      <c r="I98" s="10">
        <f t="shared" si="14"/>
        <v>0</v>
      </c>
      <c r="J98" s="5"/>
      <c r="K98" s="5"/>
      <c r="L98" s="5"/>
      <c r="M98" s="5"/>
    </row>
    <row r="99" spans="2:13">
      <c r="B99" s="11" t="s">
        <v>13</v>
      </c>
      <c r="C99" s="12" t="s">
        <v>14</v>
      </c>
      <c r="D99" s="28" t="s">
        <v>248</v>
      </c>
      <c r="E99" s="28"/>
      <c r="F99" s="72"/>
      <c r="G99" s="34">
        <v>0.25</v>
      </c>
      <c r="H99" s="23"/>
      <c r="I99" s="10">
        <f t="shared" si="14"/>
        <v>0</v>
      </c>
      <c r="J99" s="5"/>
      <c r="K99" s="5"/>
      <c r="L99" s="5"/>
      <c r="M99" s="5"/>
    </row>
    <row r="100" spans="2:13">
      <c r="B100" s="11" t="s">
        <v>13</v>
      </c>
      <c r="C100" s="12" t="s">
        <v>14</v>
      </c>
      <c r="D100" s="28" t="s">
        <v>247</v>
      </c>
      <c r="E100" s="28"/>
      <c r="F100" s="28"/>
      <c r="G100" s="34">
        <v>2</v>
      </c>
      <c r="H100" s="23"/>
      <c r="I100" s="10">
        <f t="shared" si="14"/>
        <v>0</v>
      </c>
      <c r="J100" s="5"/>
      <c r="K100" s="5"/>
      <c r="L100" s="5"/>
      <c r="M100" s="5"/>
    </row>
    <row r="101" spans="2:13">
      <c r="B101" s="11" t="s">
        <v>13</v>
      </c>
      <c r="C101" s="12" t="s">
        <v>15</v>
      </c>
      <c r="D101" s="28"/>
      <c r="E101" s="28"/>
      <c r="F101" s="28"/>
      <c r="G101" s="34">
        <v>3</v>
      </c>
      <c r="H101" s="23"/>
      <c r="I101" s="10">
        <f t="shared" si="14"/>
        <v>0</v>
      </c>
      <c r="J101" s="5"/>
      <c r="K101" s="5"/>
      <c r="L101" s="5"/>
      <c r="M101" s="5"/>
    </row>
    <row r="102" spans="2:13">
      <c r="B102" s="11" t="s">
        <v>13</v>
      </c>
      <c r="C102" s="12" t="s">
        <v>15</v>
      </c>
      <c r="D102" s="28"/>
      <c r="E102" s="28"/>
      <c r="F102" s="28"/>
      <c r="G102" s="34"/>
      <c r="H102" s="23"/>
      <c r="I102" s="10">
        <f t="shared" si="14"/>
        <v>0</v>
      </c>
      <c r="J102" s="5"/>
      <c r="K102" s="5"/>
      <c r="L102" s="5"/>
      <c r="M102" s="5"/>
    </row>
    <row r="103" spans="2:13">
      <c r="B103" s="11" t="s">
        <v>13</v>
      </c>
      <c r="C103" s="12" t="s">
        <v>15</v>
      </c>
      <c r="D103" s="28"/>
      <c r="E103" s="28"/>
      <c r="F103" s="28"/>
      <c r="G103" s="34"/>
      <c r="H103" s="23"/>
      <c r="I103" s="10">
        <f t="shared" si="14"/>
        <v>0</v>
      </c>
      <c r="J103" s="5"/>
      <c r="K103" s="5"/>
      <c r="L103" s="5"/>
      <c r="M103" s="5"/>
    </row>
    <row r="104" spans="2:13">
      <c r="B104" s="11" t="s">
        <v>13</v>
      </c>
      <c r="C104" s="12" t="s">
        <v>16</v>
      </c>
      <c r="D104" s="28"/>
      <c r="E104" s="28"/>
      <c r="F104" s="28"/>
      <c r="G104" s="34">
        <v>4</v>
      </c>
      <c r="H104" s="23"/>
      <c r="I104" s="10">
        <f t="shared" si="14"/>
        <v>0</v>
      </c>
      <c r="J104" s="5"/>
      <c r="K104" s="5"/>
      <c r="L104" s="5"/>
      <c r="M104" s="5"/>
    </row>
    <row r="105" spans="2:13">
      <c r="B105" s="11" t="s">
        <v>13</v>
      </c>
      <c r="C105" s="12" t="s">
        <v>16</v>
      </c>
      <c r="D105" s="28"/>
      <c r="E105" s="28"/>
      <c r="F105" s="28"/>
      <c r="G105" s="34"/>
      <c r="H105" s="23"/>
      <c r="I105" s="10">
        <f t="shared" si="14"/>
        <v>0</v>
      </c>
      <c r="J105" s="5"/>
      <c r="K105" s="5"/>
      <c r="L105" s="5"/>
      <c r="M105" s="5"/>
    </row>
    <row r="106" spans="2:13">
      <c r="B106" s="11" t="s">
        <v>21</v>
      </c>
      <c r="C106" s="12" t="s">
        <v>14</v>
      </c>
      <c r="D106" s="28"/>
      <c r="E106" s="28"/>
      <c r="F106" s="28"/>
      <c r="G106" s="22">
        <f>SUM(G97:G100)</f>
        <v>4.0633333333333335</v>
      </c>
      <c r="H106" s="15">
        <v>37.42</v>
      </c>
      <c r="I106" s="10">
        <f t="shared" si="14"/>
        <v>152.04993333333334</v>
      </c>
      <c r="J106" s="5"/>
      <c r="K106" s="5">
        <f>SUM(G106)*I90</f>
        <v>4.0633333333333335</v>
      </c>
      <c r="L106" s="5"/>
      <c r="M106" s="5"/>
    </row>
    <row r="107" spans="2:13">
      <c r="B107" s="11" t="s">
        <v>21</v>
      </c>
      <c r="C107" s="12" t="s">
        <v>15</v>
      </c>
      <c r="D107" s="28"/>
      <c r="E107" s="28"/>
      <c r="F107" s="28"/>
      <c r="G107" s="22">
        <f>SUM(G101:G103)</f>
        <v>3</v>
      </c>
      <c r="H107" s="15">
        <v>37.42</v>
      </c>
      <c r="I107" s="10">
        <f t="shared" si="14"/>
        <v>112.26</v>
      </c>
      <c r="J107" s="5"/>
      <c r="K107" s="5"/>
      <c r="L107" s="5">
        <f>SUM(G107)*I90</f>
        <v>3</v>
      </c>
      <c r="M107" s="5"/>
    </row>
    <row r="108" spans="2:13">
      <c r="B108" s="11" t="s">
        <v>21</v>
      </c>
      <c r="C108" s="12" t="s">
        <v>16</v>
      </c>
      <c r="D108" s="28"/>
      <c r="E108" s="28"/>
      <c r="F108" s="28"/>
      <c r="G108" s="22">
        <f>SUM(G104:G105)</f>
        <v>4</v>
      </c>
      <c r="H108" s="15">
        <v>37.42</v>
      </c>
      <c r="I108" s="10">
        <f t="shared" si="14"/>
        <v>149.68</v>
      </c>
      <c r="J108" s="5"/>
      <c r="K108" s="5"/>
      <c r="L108" s="5"/>
      <c r="M108" s="5">
        <f>SUM(G108)*I90</f>
        <v>4</v>
      </c>
    </row>
    <row r="109" spans="2:13">
      <c r="B109" s="11" t="s">
        <v>13</v>
      </c>
      <c r="C109" s="12" t="s">
        <v>17</v>
      </c>
      <c r="D109" s="28"/>
      <c r="E109" s="28"/>
      <c r="F109" s="28"/>
      <c r="G109" s="34">
        <v>0.25</v>
      </c>
      <c r="H109" s="15">
        <v>37.42</v>
      </c>
      <c r="I109" s="10">
        <f t="shared" si="14"/>
        <v>9.3550000000000004</v>
      </c>
      <c r="J109" s="5"/>
      <c r="K109" s="5"/>
      <c r="L109" s="5">
        <f>SUM(G109)*I90</f>
        <v>0.25</v>
      </c>
      <c r="M109" s="5"/>
    </row>
    <row r="110" spans="2:13">
      <c r="B110" s="11" t="s">
        <v>12</v>
      </c>
      <c r="C110" s="12"/>
      <c r="D110" s="28"/>
      <c r="E110" s="28"/>
      <c r="F110" s="28"/>
      <c r="G110" s="10"/>
      <c r="H110" s="15">
        <v>37.42</v>
      </c>
      <c r="I110" s="10">
        <f t="shared" si="14"/>
        <v>0</v>
      </c>
      <c r="J110" s="5"/>
      <c r="K110" s="5"/>
      <c r="L110" s="5"/>
      <c r="M110" s="5"/>
    </row>
    <row r="111" spans="2:13">
      <c r="B111" s="11" t="s">
        <v>11</v>
      </c>
      <c r="C111" s="12"/>
      <c r="D111" s="28"/>
      <c r="E111" s="28"/>
      <c r="F111" s="28"/>
      <c r="G111" s="10">
        <v>1</v>
      </c>
      <c r="H111" s="15">
        <f>SUM(I92:I110)*0.01</f>
        <v>10.688042833333334</v>
      </c>
      <c r="I111" s="10">
        <f>SUM(G111*H111)</f>
        <v>10.688042833333334</v>
      </c>
      <c r="J111" s="5"/>
      <c r="K111" s="5"/>
      <c r="L111" s="5"/>
      <c r="M111" s="5"/>
    </row>
    <row r="112" spans="2:13" s="2" customFormat="1">
      <c r="B112" s="8" t="s">
        <v>10</v>
      </c>
      <c r="D112" s="27"/>
      <c r="E112" s="27"/>
      <c r="F112" s="27"/>
      <c r="G112" s="6">
        <f>SUM(G106:G109)</f>
        <v>11.313333333333333</v>
      </c>
      <c r="H112" s="14"/>
      <c r="I112" s="6">
        <f>SUM(I92:I111)</f>
        <v>1079.4923261666668</v>
      </c>
      <c r="J112" s="6">
        <f>SUM(I112)*I90</f>
        <v>1079.4923261666668</v>
      </c>
      <c r="K112" s="6">
        <f>SUM(K106:K111)</f>
        <v>4.0633333333333335</v>
      </c>
      <c r="L112" s="6">
        <f>SUM(L106:L111)</f>
        <v>3.25</v>
      </c>
      <c r="M112" s="6">
        <f>SUM(M106:M111)</f>
        <v>4</v>
      </c>
    </row>
    <row r="113" spans="1:13" ht="15.6">
      <c r="A113" s="3" t="s">
        <v>9</v>
      </c>
      <c r="B113" s="141" t="s">
        <v>243</v>
      </c>
      <c r="C113" s="12" t="s">
        <v>865</v>
      </c>
      <c r="D113" s="26">
        <v>0.91</v>
      </c>
      <c r="E113" s="26">
        <v>2.2999999999999998</v>
      </c>
      <c r="F113" s="71">
        <v>0.125</v>
      </c>
      <c r="G113" s="5"/>
      <c r="H113" s="13" t="s">
        <v>22</v>
      </c>
      <c r="I113" s="24">
        <v>3</v>
      </c>
      <c r="J113" s="5"/>
      <c r="K113" s="5"/>
      <c r="L113" s="5"/>
      <c r="M113" s="5"/>
    </row>
    <row r="114" spans="1:13" s="2" customFormat="1">
      <c r="A114" s="69"/>
      <c r="B114" s="8" t="s">
        <v>3</v>
      </c>
      <c r="C114" s="2" t="s">
        <v>4</v>
      </c>
      <c r="D114" s="27" t="s">
        <v>5</v>
      </c>
      <c r="E114" s="27" t="s">
        <v>5</v>
      </c>
      <c r="F114" s="27" t="s">
        <v>23</v>
      </c>
      <c r="G114" s="6" t="s">
        <v>6</v>
      </c>
      <c r="H114" s="14" t="s">
        <v>7</v>
      </c>
      <c r="I114" s="6" t="s">
        <v>8</v>
      </c>
      <c r="J114" s="6"/>
      <c r="K114" s="6" t="s">
        <v>18</v>
      </c>
      <c r="L114" s="6" t="s">
        <v>19</v>
      </c>
      <c r="M114" s="6" t="s">
        <v>20</v>
      </c>
    </row>
    <row r="115" spans="1:13">
      <c r="A115" s="30" t="s">
        <v>24</v>
      </c>
      <c r="B115" s="11" t="s">
        <v>63</v>
      </c>
      <c r="C115" s="12" t="s">
        <v>246</v>
      </c>
      <c r="D115" s="28">
        <v>0.15</v>
      </c>
      <c r="E115" s="28">
        <v>0.05</v>
      </c>
      <c r="F115" s="28">
        <f t="shared" ref="F115:F117" si="15">SUM(D115*E115)</f>
        <v>7.4999999999999997E-3</v>
      </c>
      <c r="G115" s="10">
        <f>SUM(D113+E113+E113+0.4)</f>
        <v>5.91</v>
      </c>
      <c r="H115" s="15">
        <v>5398</v>
      </c>
      <c r="I115" s="10">
        <f t="shared" ref="I115:I117" si="16">SUM(F115*G115)*H115</f>
        <v>239.26634999999999</v>
      </c>
      <c r="J115" s="5"/>
      <c r="K115" s="5"/>
      <c r="L115" s="5"/>
      <c r="M115" s="5"/>
    </row>
    <row r="116" spans="1:13">
      <c r="A116" s="30" t="s">
        <v>24</v>
      </c>
      <c r="B116" s="11" t="s">
        <v>245</v>
      </c>
      <c r="C116" s="12" t="s">
        <v>246</v>
      </c>
      <c r="D116" s="28">
        <v>0.05</v>
      </c>
      <c r="E116" s="28">
        <v>2.5000000000000001E-2</v>
      </c>
      <c r="F116" s="28">
        <f t="shared" si="15"/>
        <v>1.2500000000000002E-3</v>
      </c>
      <c r="G116" s="10">
        <f>SUM(G115)</f>
        <v>5.91</v>
      </c>
      <c r="H116" s="15">
        <v>4566</v>
      </c>
      <c r="I116" s="10">
        <f t="shared" si="16"/>
        <v>33.731325000000005</v>
      </c>
      <c r="J116" s="5"/>
      <c r="K116" s="5"/>
      <c r="L116" s="5"/>
      <c r="M116" s="5"/>
    </row>
    <row r="117" spans="1:13">
      <c r="A117" s="30" t="s">
        <v>24</v>
      </c>
      <c r="B117" s="11"/>
      <c r="C117" s="12"/>
      <c r="D117" s="28"/>
      <c r="E117" s="28"/>
      <c r="F117" s="28">
        <f t="shared" si="15"/>
        <v>0</v>
      </c>
      <c r="G117" s="10"/>
      <c r="H117" s="15"/>
      <c r="I117" s="10">
        <f t="shared" si="16"/>
        <v>0</v>
      </c>
      <c r="J117" s="5"/>
      <c r="K117" s="5"/>
      <c r="L117" s="5"/>
      <c r="M117" s="5"/>
    </row>
    <row r="118" spans="1:13">
      <c r="A118" s="150"/>
      <c r="B118" s="11" t="s">
        <v>862</v>
      </c>
      <c r="C118" s="12"/>
      <c r="D118" s="28"/>
      <c r="E118" s="28"/>
      <c r="F118" s="28"/>
      <c r="G118" s="10">
        <v>6</v>
      </c>
      <c r="H118" s="15">
        <v>2.5</v>
      </c>
      <c r="I118" s="10">
        <f t="shared" ref="I118:I133" si="17">SUM(G118*H118)</f>
        <v>15</v>
      </c>
      <c r="J118" s="5"/>
      <c r="K118" s="5"/>
      <c r="L118" s="5"/>
      <c r="M118" s="5"/>
    </row>
    <row r="119" spans="1:13">
      <c r="B119" s="11" t="s">
        <v>27</v>
      </c>
      <c r="C119" s="12"/>
      <c r="D119" s="28"/>
      <c r="E119" s="28"/>
      <c r="F119" s="28"/>
      <c r="G119" s="10">
        <f>SUM(G115)</f>
        <v>5.91</v>
      </c>
      <c r="H119" s="15">
        <f>SUM(D115+D115+E115+E115+D116+D116+E116+E116)*3</f>
        <v>1.65</v>
      </c>
      <c r="I119" s="10">
        <f t="shared" si="17"/>
        <v>9.7515000000000001</v>
      </c>
      <c r="J119" s="5"/>
      <c r="K119" s="5"/>
      <c r="L119" s="5"/>
      <c r="M119" s="5"/>
    </row>
    <row r="120" spans="1:13">
      <c r="B120" s="11" t="s">
        <v>13</v>
      </c>
      <c r="C120" s="12" t="s">
        <v>14</v>
      </c>
      <c r="D120" s="28" t="s">
        <v>29</v>
      </c>
      <c r="E120" s="28"/>
      <c r="F120" s="28">
        <f>SUM(G115:G117)</f>
        <v>11.82</v>
      </c>
      <c r="G120" s="34">
        <f>SUM(F120)/15</f>
        <v>0.78800000000000003</v>
      </c>
      <c r="H120" s="23"/>
      <c r="I120" s="10">
        <f t="shared" si="17"/>
        <v>0</v>
      </c>
      <c r="J120" s="5"/>
      <c r="K120" s="5"/>
      <c r="L120" s="5"/>
      <c r="M120" s="5"/>
    </row>
    <row r="121" spans="1:13">
      <c r="B121" s="11" t="s">
        <v>13</v>
      </c>
      <c r="C121" s="12" t="s">
        <v>14</v>
      </c>
      <c r="D121" s="28" t="s">
        <v>60</v>
      </c>
      <c r="E121" s="28"/>
      <c r="F121" s="72">
        <v>2</v>
      </c>
      <c r="G121" s="34">
        <f>SUM(F121)*0.25</f>
        <v>0.5</v>
      </c>
      <c r="H121" s="23"/>
      <c r="I121" s="10">
        <f t="shared" si="17"/>
        <v>0</v>
      </c>
      <c r="J121" s="5"/>
      <c r="K121" s="5"/>
      <c r="L121" s="5"/>
      <c r="M121" s="5"/>
    </row>
    <row r="122" spans="1:13">
      <c r="B122" s="11" t="s">
        <v>13</v>
      </c>
      <c r="C122" s="12" t="s">
        <v>14</v>
      </c>
      <c r="D122" s="28" t="s">
        <v>248</v>
      </c>
      <c r="E122" s="28"/>
      <c r="F122" s="72"/>
      <c r="G122" s="34">
        <v>0.5</v>
      </c>
      <c r="H122" s="23"/>
      <c r="I122" s="10">
        <f t="shared" si="17"/>
        <v>0</v>
      </c>
      <c r="J122" s="5"/>
      <c r="K122" s="5"/>
      <c r="L122" s="5"/>
      <c r="M122" s="5"/>
    </row>
    <row r="123" spans="1:13">
      <c r="B123" s="11" t="s">
        <v>13</v>
      </c>
      <c r="C123" s="12" t="s">
        <v>14</v>
      </c>
      <c r="D123" s="28" t="s">
        <v>247</v>
      </c>
      <c r="E123" s="28"/>
      <c r="F123" s="28"/>
      <c r="G123" s="34">
        <f>SUM(G120)</f>
        <v>0.78800000000000003</v>
      </c>
      <c r="H123" s="23"/>
      <c r="I123" s="10">
        <f t="shared" si="17"/>
        <v>0</v>
      </c>
      <c r="J123" s="5"/>
      <c r="K123" s="5"/>
      <c r="L123" s="5"/>
      <c r="M123" s="5"/>
    </row>
    <row r="124" spans="1:13">
      <c r="B124" s="11" t="s">
        <v>13</v>
      </c>
      <c r="C124" s="12" t="s">
        <v>15</v>
      </c>
      <c r="D124" s="28"/>
      <c r="E124" s="28"/>
      <c r="F124" s="28"/>
      <c r="G124" s="34">
        <v>1</v>
      </c>
      <c r="H124" s="23"/>
      <c r="I124" s="10">
        <f t="shared" si="17"/>
        <v>0</v>
      </c>
      <c r="J124" s="5"/>
      <c r="K124" s="5"/>
      <c r="L124" s="5"/>
      <c r="M124" s="5"/>
    </row>
    <row r="125" spans="1:13">
      <c r="B125" s="11" t="s">
        <v>13</v>
      </c>
      <c r="C125" s="12" t="s">
        <v>15</v>
      </c>
      <c r="D125" s="28"/>
      <c r="E125" s="28"/>
      <c r="F125" s="28"/>
      <c r="G125" s="34"/>
      <c r="H125" s="23"/>
      <c r="I125" s="10">
        <f t="shared" si="17"/>
        <v>0</v>
      </c>
      <c r="J125" s="5"/>
      <c r="K125" s="5"/>
      <c r="L125" s="5"/>
      <c r="M125" s="5"/>
    </row>
    <row r="126" spans="1:13">
      <c r="B126" s="11" t="s">
        <v>13</v>
      </c>
      <c r="C126" s="12" t="s">
        <v>15</v>
      </c>
      <c r="D126" s="28"/>
      <c r="E126" s="28"/>
      <c r="F126" s="28"/>
      <c r="G126" s="34"/>
      <c r="H126" s="23"/>
      <c r="I126" s="10">
        <f t="shared" si="17"/>
        <v>0</v>
      </c>
      <c r="J126" s="5"/>
      <c r="K126" s="5"/>
      <c r="L126" s="5"/>
      <c r="M126" s="5"/>
    </row>
    <row r="127" spans="1:13">
      <c r="B127" s="11" t="s">
        <v>13</v>
      </c>
      <c r="C127" s="12" t="s">
        <v>16</v>
      </c>
      <c r="D127" s="28"/>
      <c r="E127" s="28"/>
      <c r="F127" s="28"/>
      <c r="G127" s="34">
        <v>3</v>
      </c>
      <c r="H127" s="23"/>
      <c r="I127" s="10">
        <f t="shared" si="17"/>
        <v>0</v>
      </c>
      <c r="J127" s="5"/>
      <c r="K127" s="5"/>
      <c r="L127" s="5"/>
      <c r="M127" s="5"/>
    </row>
    <row r="128" spans="1:13">
      <c r="B128" s="11" t="s">
        <v>13</v>
      </c>
      <c r="C128" s="12" t="s">
        <v>16</v>
      </c>
      <c r="D128" s="28"/>
      <c r="E128" s="28"/>
      <c r="F128" s="28"/>
      <c r="G128" s="34"/>
      <c r="H128" s="23"/>
      <c r="I128" s="10">
        <f t="shared" si="17"/>
        <v>0</v>
      </c>
      <c r="J128" s="5"/>
      <c r="K128" s="5"/>
      <c r="L128" s="5"/>
      <c r="M128" s="5"/>
    </row>
    <row r="129" spans="1:13">
      <c r="B129" s="11" t="s">
        <v>21</v>
      </c>
      <c r="C129" s="12" t="s">
        <v>14</v>
      </c>
      <c r="D129" s="28"/>
      <c r="E129" s="28"/>
      <c r="F129" s="28"/>
      <c r="G129" s="22">
        <f>SUM(G120:G123)</f>
        <v>2.5760000000000001</v>
      </c>
      <c r="H129" s="15">
        <v>37.42</v>
      </c>
      <c r="I129" s="10">
        <f t="shared" si="17"/>
        <v>96.393920000000008</v>
      </c>
      <c r="J129" s="5"/>
      <c r="K129" s="5">
        <f>SUM(G129)*I113</f>
        <v>7.7279999999999998</v>
      </c>
      <c r="L129" s="5"/>
      <c r="M129" s="5"/>
    </row>
    <row r="130" spans="1:13">
      <c r="B130" s="11" t="s">
        <v>21</v>
      </c>
      <c r="C130" s="12" t="s">
        <v>15</v>
      </c>
      <c r="D130" s="28"/>
      <c r="E130" s="28"/>
      <c r="F130" s="28"/>
      <c r="G130" s="22">
        <f>SUM(G124:G126)</f>
        <v>1</v>
      </c>
      <c r="H130" s="15">
        <v>37.42</v>
      </c>
      <c r="I130" s="10">
        <f t="shared" si="17"/>
        <v>37.42</v>
      </c>
      <c r="J130" s="5"/>
      <c r="K130" s="5"/>
      <c r="L130" s="5">
        <f>SUM(G130)*I113</f>
        <v>3</v>
      </c>
      <c r="M130" s="5"/>
    </row>
    <row r="131" spans="1:13">
      <c r="B131" s="11" t="s">
        <v>21</v>
      </c>
      <c r="C131" s="12" t="s">
        <v>16</v>
      </c>
      <c r="D131" s="28"/>
      <c r="E131" s="28"/>
      <c r="F131" s="28"/>
      <c r="G131" s="22">
        <f>SUM(G127:G128)</f>
        <v>3</v>
      </c>
      <c r="H131" s="15">
        <v>37.42</v>
      </c>
      <c r="I131" s="10">
        <f t="shared" si="17"/>
        <v>112.26</v>
      </c>
      <c r="J131" s="5"/>
      <c r="K131" s="5"/>
      <c r="L131" s="5"/>
      <c r="M131" s="5">
        <f>SUM(G131)*I113</f>
        <v>9</v>
      </c>
    </row>
    <row r="132" spans="1:13">
      <c r="B132" s="11" t="s">
        <v>13</v>
      </c>
      <c r="C132" s="12" t="s">
        <v>17</v>
      </c>
      <c r="D132" s="28"/>
      <c r="E132" s="28"/>
      <c r="F132" s="28"/>
      <c r="G132" s="34">
        <v>0.25</v>
      </c>
      <c r="H132" s="15">
        <v>37.42</v>
      </c>
      <c r="I132" s="10">
        <f t="shared" si="17"/>
        <v>9.3550000000000004</v>
      </c>
      <c r="J132" s="5"/>
      <c r="K132" s="5"/>
      <c r="L132" s="5">
        <f>SUM(G132)*I113</f>
        <v>0.75</v>
      </c>
      <c r="M132" s="5"/>
    </row>
    <row r="133" spans="1:13">
      <c r="B133" s="11" t="s">
        <v>12</v>
      </c>
      <c r="C133" s="12"/>
      <c r="D133" s="28"/>
      <c r="E133" s="28"/>
      <c r="F133" s="28"/>
      <c r="G133" s="10"/>
      <c r="H133" s="15">
        <v>37.42</v>
      </c>
      <c r="I133" s="10">
        <f t="shared" si="17"/>
        <v>0</v>
      </c>
      <c r="J133" s="5"/>
      <c r="K133" s="5"/>
      <c r="L133" s="5"/>
      <c r="M133" s="5"/>
    </row>
    <row r="134" spans="1:13">
      <c r="B134" s="11" t="s">
        <v>11</v>
      </c>
      <c r="C134" s="12"/>
      <c r="D134" s="28"/>
      <c r="E134" s="28"/>
      <c r="F134" s="28"/>
      <c r="G134" s="10">
        <v>1</v>
      </c>
      <c r="H134" s="15">
        <f>SUM(I115:I133)*0.01</f>
        <v>5.5317809500000008</v>
      </c>
      <c r="I134" s="10">
        <f>SUM(G134*H134)</f>
        <v>5.5317809500000008</v>
      </c>
      <c r="J134" s="5"/>
      <c r="K134" s="5"/>
      <c r="L134" s="5"/>
      <c r="M134" s="5"/>
    </row>
    <row r="135" spans="1:13" s="2" customFormat="1">
      <c r="B135" s="8" t="s">
        <v>10</v>
      </c>
      <c r="D135" s="27"/>
      <c r="E135" s="27"/>
      <c r="F135" s="27"/>
      <c r="G135" s="6">
        <f>SUM(G129:G132)</f>
        <v>6.8260000000000005</v>
      </c>
      <c r="H135" s="14"/>
      <c r="I135" s="6">
        <f>SUM(I115:I134)</f>
        <v>558.70987595000008</v>
      </c>
      <c r="J135" s="6">
        <f>SUM(I135)*I113</f>
        <v>1676.1296278500004</v>
      </c>
      <c r="K135" s="6">
        <f>SUM(K129:K134)</f>
        <v>7.7279999999999998</v>
      </c>
      <c r="L135" s="6">
        <f>SUM(L129:L134)</f>
        <v>3.75</v>
      </c>
      <c r="M135" s="6">
        <f>SUM(M129:M134)</f>
        <v>9</v>
      </c>
    </row>
    <row r="136" spans="1:13" ht="15.6">
      <c r="A136" s="3" t="s">
        <v>9</v>
      </c>
      <c r="B136" s="141" t="s">
        <v>243</v>
      </c>
      <c r="C136" s="12" t="s">
        <v>865</v>
      </c>
      <c r="D136" s="26">
        <v>1.01</v>
      </c>
      <c r="E136" s="26">
        <v>2.2999999999999998</v>
      </c>
      <c r="F136" s="71">
        <v>0.125</v>
      </c>
      <c r="G136" s="5"/>
      <c r="H136" s="13" t="s">
        <v>22</v>
      </c>
      <c r="I136" s="24">
        <v>1</v>
      </c>
      <c r="J136" s="5"/>
      <c r="K136" s="5"/>
      <c r="L136" s="5"/>
      <c r="M136" s="5"/>
    </row>
    <row r="137" spans="1:13" s="2" customFormat="1">
      <c r="A137" s="69"/>
      <c r="B137" s="8" t="s">
        <v>3</v>
      </c>
      <c r="C137" s="2" t="s">
        <v>4</v>
      </c>
      <c r="D137" s="27" t="s">
        <v>5</v>
      </c>
      <c r="E137" s="27" t="s">
        <v>5</v>
      </c>
      <c r="F137" s="27" t="s">
        <v>23</v>
      </c>
      <c r="G137" s="6" t="s">
        <v>6</v>
      </c>
      <c r="H137" s="14" t="s">
        <v>7</v>
      </c>
      <c r="I137" s="6" t="s">
        <v>8</v>
      </c>
      <c r="J137" s="6"/>
      <c r="K137" s="6" t="s">
        <v>18</v>
      </c>
      <c r="L137" s="6" t="s">
        <v>19</v>
      </c>
      <c r="M137" s="6" t="s">
        <v>20</v>
      </c>
    </row>
    <row r="138" spans="1:13">
      <c r="A138" s="30" t="s">
        <v>24</v>
      </c>
      <c r="B138" s="11" t="s">
        <v>63</v>
      </c>
      <c r="C138" s="12" t="s">
        <v>246</v>
      </c>
      <c r="D138" s="28">
        <v>0.15</v>
      </c>
      <c r="E138" s="28">
        <v>0.05</v>
      </c>
      <c r="F138" s="28">
        <f t="shared" ref="F138:F140" si="18">SUM(D138*E138)</f>
        <v>7.4999999999999997E-3</v>
      </c>
      <c r="G138" s="10">
        <f>SUM(D136+E136+E136+0.4)</f>
        <v>6.01</v>
      </c>
      <c r="H138" s="15">
        <v>5398</v>
      </c>
      <c r="I138" s="10">
        <f t="shared" ref="I138:I140" si="19">SUM(F138*G138)*H138</f>
        <v>243.31484999999998</v>
      </c>
      <c r="J138" s="5"/>
      <c r="K138" s="5"/>
      <c r="L138" s="5"/>
      <c r="M138" s="5"/>
    </row>
    <row r="139" spans="1:13">
      <c r="A139" s="30" t="s">
        <v>24</v>
      </c>
      <c r="B139" s="11" t="s">
        <v>245</v>
      </c>
      <c r="C139" s="12" t="s">
        <v>246</v>
      </c>
      <c r="D139" s="28">
        <v>0.05</v>
      </c>
      <c r="E139" s="28">
        <v>2.5000000000000001E-2</v>
      </c>
      <c r="F139" s="28">
        <f t="shared" si="18"/>
        <v>1.2500000000000002E-3</v>
      </c>
      <c r="G139" s="10">
        <f>SUM(G138)</f>
        <v>6.01</v>
      </c>
      <c r="H139" s="15">
        <v>4566</v>
      </c>
      <c r="I139" s="10">
        <f t="shared" si="19"/>
        <v>34.302075000000002</v>
      </c>
      <c r="J139" s="5"/>
      <c r="K139" s="5"/>
      <c r="L139" s="5"/>
      <c r="M139" s="5"/>
    </row>
    <row r="140" spans="1:13">
      <c r="A140" s="30" t="s">
        <v>24</v>
      </c>
      <c r="B140" s="11"/>
      <c r="C140" s="12"/>
      <c r="D140" s="28"/>
      <c r="E140" s="28"/>
      <c r="F140" s="28">
        <f t="shared" si="18"/>
        <v>0</v>
      </c>
      <c r="G140" s="10"/>
      <c r="H140" s="15"/>
      <c r="I140" s="10">
        <f t="shared" si="19"/>
        <v>0</v>
      </c>
      <c r="J140" s="5"/>
      <c r="K140" s="5"/>
      <c r="L140" s="5"/>
      <c r="M140" s="5"/>
    </row>
    <row r="141" spans="1:13">
      <c r="A141" s="150"/>
      <c r="B141" s="11" t="s">
        <v>862</v>
      </c>
      <c r="C141" s="12"/>
      <c r="D141" s="28"/>
      <c r="E141" s="28"/>
      <c r="F141" s="28"/>
      <c r="G141" s="10">
        <v>6</v>
      </c>
      <c r="H141" s="15">
        <v>2.5</v>
      </c>
      <c r="I141" s="10">
        <f t="shared" ref="I141:I156" si="20">SUM(G141*H141)</f>
        <v>15</v>
      </c>
      <c r="J141" s="5"/>
      <c r="K141" s="5"/>
      <c r="L141" s="5"/>
      <c r="M141" s="5"/>
    </row>
    <row r="142" spans="1:13">
      <c r="B142" s="11" t="s">
        <v>27</v>
      </c>
      <c r="C142" s="12"/>
      <c r="D142" s="28"/>
      <c r="E142" s="28"/>
      <c r="F142" s="28"/>
      <c r="G142" s="10">
        <f>SUM(G138)</f>
        <v>6.01</v>
      </c>
      <c r="H142" s="15">
        <f>SUM(D138+D138+E138+E138+D139+D139+E139+E139)*3</f>
        <v>1.65</v>
      </c>
      <c r="I142" s="10">
        <f t="shared" si="20"/>
        <v>9.9164999999999992</v>
      </c>
      <c r="J142" s="5"/>
      <c r="K142" s="5"/>
      <c r="L142" s="5"/>
      <c r="M142" s="5"/>
    </row>
    <row r="143" spans="1:13">
      <c r="B143" s="11" t="s">
        <v>13</v>
      </c>
      <c r="C143" s="12" t="s">
        <v>14</v>
      </c>
      <c r="D143" s="28" t="s">
        <v>29</v>
      </c>
      <c r="E143" s="28"/>
      <c r="F143" s="28">
        <f>SUM(G138:G140)</f>
        <v>12.02</v>
      </c>
      <c r="G143" s="34">
        <f>SUM(F143)/15</f>
        <v>0.80133333333333334</v>
      </c>
      <c r="H143" s="23"/>
      <c r="I143" s="10">
        <f t="shared" si="20"/>
        <v>0</v>
      </c>
      <c r="J143" s="5"/>
      <c r="K143" s="5"/>
      <c r="L143" s="5"/>
      <c r="M143" s="5"/>
    </row>
    <row r="144" spans="1:13">
      <c r="B144" s="11" t="s">
        <v>13</v>
      </c>
      <c r="C144" s="12" t="s">
        <v>14</v>
      </c>
      <c r="D144" s="28" t="s">
        <v>60</v>
      </c>
      <c r="E144" s="28"/>
      <c r="F144" s="72">
        <v>2</v>
      </c>
      <c r="G144" s="34">
        <f>SUM(F144)*0.25</f>
        <v>0.5</v>
      </c>
      <c r="H144" s="23"/>
      <c r="I144" s="10">
        <f t="shared" si="20"/>
        <v>0</v>
      </c>
      <c r="J144" s="5"/>
      <c r="K144" s="5"/>
      <c r="L144" s="5"/>
      <c r="M144" s="5"/>
    </row>
    <row r="145" spans="1:13">
      <c r="B145" s="11" t="s">
        <v>13</v>
      </c>
      <c r="C145" s="12" t="s">
        <v>14</v>
      </c>
      <c r="D145" s="28" t="s">
        <v>248</v>
      </c>
      <c r="E145" s="28"/>
      <c r="F145" s="72"/>
      <c r="G145" s="34">
        <v>0.5</v>
      </c>
      <c r="H145" s="23"/>
      <c r="I145" s="10">
        <f t="shared" si="20"/>
        <v>0</v>
      </c>
      <c r="J145" s="5"/>
      <c r="K145" s="5"/>
      <c r="L145" s="5"/>
      <c r="M145" s="5"/>
    </row>
    <row r="146" spans="1:13">
      <c r="B146" s="11" t="s">
        <v>13</v>
      </c>
      <c r="C146" s="12" t="s">
        <v>14</v>
      </c>
      <c r="D146" s="28" t="s">
        <v>247</v>
      </c>
      <c r="E146" s="28"/>
      <c r="F146" s="28"/>
      <c r="G146" s="34">
        <f>SUM(G143)</f>
        <v>0.80133333333333334</v>
      </c>
      <c r="H146" s="23"/>
      <c r="I146" s="10">
        <f t="shared" si="20"/>
        <v>0</v>
      </c>
      <c r="J146" s="5"/>
      <c r="K146" s="5"/>
      <c r="L146" s="5"/>
      <c r="M146" s="5"/>
    </row>
    <row r="147" spans="1:13">
      <c r="B147" s="11" t="s">
        <v>13</v>
      </c>
      <c r="C147" s="12" t="s">
        <v>15</v>
      </c>
      <c r="D147" s="28"/>
      <c r="E147" s="28"/>
      <c r="F147" s="28"/>
      <c r="G147" s="34">
        <v>1</v>
      </c>
      <c r="H147" s="23"/>
      <c r="I147" s="10">
        <f t="shared" si="20"/>
        <v>0</v>
      </c>
      <c r="J147" s="5"/>
      <c r="K147" s="5"/>
      <c r="L147" s="5"/>
      <c r="M147" s="5"/>
    </row>
    <row r="148" spans="1:13">
      <c r="B148" s="11" t="s">
        <v>13</v>
      </c>
      <c r="C148" s="12" t="s">
        <v>15</v>
      </c>
      <c r="D148" s="28"/>
      <c r="E148" s="28"/>
      <c r="F148" s="28"/>
      <c r="G148" s="34"/>
      <c r="H148" s="23"/>
      <c r="I148" s="10">
        <f t="shared" si="20"/>
        <v>0</v>
      </c>
      <c r="J148" s="5"/>
      <c r="K148" s="5"/>
      <c r="L148" s="5"/>
      <c r="M148" s="5"/>
    </row>
    <row r="149" spans="1:13">
      <c r="B149" s="11" t="s">
        <v>13</v>
      </c>
      <c r="C149" s="12" t="s">
        <v>15</v>
      </c>
      <c r="D149" s="28"/>
      <c r="E149" s="28"/>
      <c r="F149" s="28"/>
      <c r="G149" s="34"/>
      <c r="H149" s="23"/>
      <c r="I149" s="10">
        <f t="shared" si="20"/>
        <v>0</v>
      </c>
      <c r="J149" s="5"/>
      <c r="K149" s="5"/>
      <c r="L149" s="5"/>
      <c r="M149" s="5"/>
    </row>
    <row r="150" spans="1:13">
      <c r="B150" s="11" t="s">
        <v>13</v>
      </c>
      <c r="C150" s="12" t="s">
        <v>16</v>
      </c>
      <c r="D150" s="28"/>
      <c r="E150" s="28"/>
      <c r="F150" s="28"/>
      <c r="G150" s="34">
        <v>3</v>
      </c>
      <c r="H150" s="23"/>
      <c r="I150" s="10">
        <f t="shared" si="20"/>
        <v>0</v>
      </c>
      <c r="J150" s="5"/>
      <c r="K150" s="5"/>
      <c r="L150" s="5"/>
      <c r="M150" s="5"/>
    </row>
    <row r="151" spans="1:13">
      <c r="B151" s="11" t="s">
        <v>13</v>
      </c>
      <c r="C151" s="12" t="s">
        <v>16</v>
      </c>
      <c r="D151" s="28"/>
      <c r="E151" s="28"/>
      <c r="F151" s="28"/>
      <c r="G151" s="34"/>
      <c r="H151" s="23"/>
      <c r="I151" s="10">
        <f t="shared" si="20"/>
        <v>0</v>
      </c>
      <c r="J151" s="5"/>
      <c r="K151" s="5"/>
      <c r="L151" s="5"/>
      <c r="M151" s="5"/>
    </row>
    <row r="152" spans="1:13">
      <c r="B152" s="11" t="s">
        <v>21</v>
      </c>
      <c r="C152" s="12" t="s">
        <v>14</v>
      </c>
      <c r="D152" s="28"/>
      <c r="E152" s="28"/>
      <c r="F152" s="28"/>
      <c r="G152" s="22">
        <f>SUM(G143:G146)</f>
        <v>2.6026666666666669</v>
      </c>
      <c r="H152" s="15">
        <v>37.42</v>
      </c>
      <c r="I152" s="10">
        <f t="shared" si="20"/>
        <v>97.391786666666675</v>
      </c>
      <c r="J152" s="5"/>
      <c r="K152" s="5">
        <f>SUM(G152)*I136</f>
        <v>2.6026666666666669</v>
      </c>
      <c r="L152" s="5"/>
      <c r="M152" s="5"/>
    </row>
    <row r="153" spans="1:13">
      <c r="B153" s="11" t="s">
        <v>21</v>
      </c>
      <c r="C153" s="12" t="s">
        <v>15</v>
      </c>
      <c r="D153" s="28"/>
      <c r="E153" s="28"/>
      <c r="F153" s="28"/>
      <c r="G153" s="22">
        <f>SUM(G147:G149)</f>
        <v>1</v>
      </c>
      <c r="H153" s="15">
        <v>37.42</v>
      </c>
      <c r="I153" s="10">
        <f t="shared" si="20"/>
        <v>37.42</v>
      </c>
      <c r="J153" s="5"/>
      <c r="K153" s="5"/>
      <c r="L153" s="5">
        <f>SUM(G153)*I136</f>
        <v>1</v>
      </c>
      <c r="M153" s="5"/>
    </row>
    <row r="154" spans="1:13">
      <c r="B154" s="11" t="s">
        <v>21</v>
      </c>
      <c r="C154" s="12" t="s">
        <v>16</v>
      </c>
      <c r="D154" s="28"/>
      <c r="E154" s="28"/>
      <c r="F154" s="28"/>
      <c r="G154" s="22">
        <f>SUM(G150:G151)</f>
        <v>3</v>
      </c>
      <c r="H154" s="15">
        <v>37.42</v>
      </c>
      <c r="I154" s="10">
        <f t="shared" si="20"/>
        <v>112.26</v>
      </c>
      <c r="J154" s="5"/>
      <c r="K154" s="5"/>
      <c r="L154" s="5"/>
      <c r="M154" s="5">
        <f>SUM(G154)*I136</f>
        <v>3</v>
      </c>
    </row>
    <row r="155" spans="1:13">
      <c r="B155" s="11" t="s">
        <v>13</v>
      </c>
      <c r="C155" s="12" t="s">
        <v>17</v>
      </c>
      <c r="D155" s="28"/>
      <c r="E155" s="28"/>
      <c r="F155" s="28"/>
      <c r="G155" s="34">
        <v>0.25</v>
      </c>
      <c r="H155" s="15">
        <v>37.42</v>
      </c>
      <c r="I155" s="10">
        <f t="shared" si="20"/>
        <v>9.3550000000000004</v>
      </c>
      <c r="J155" s="5"/>
      <c r="K155" s="5"/>
      <c r="L155" s="5">
        <f>SUM(G155)*I136</f>
        <v>0.25</v>
      </c>
      <c r="M155" s="5"/>
    </row>
    <row r="156" spans="1:13">
      <c r="B156" s="11" t="s">
        <v>12</v>
      </c>
      <c r="C156" s="12"/>
      <c r="D156" s="28"/>
      <c r="E156" s="28"/>
      <c r="F156" s="28"/>
      <c r="G156" s="10"/>
      <c r="H156" s="15">
        <v>37.42</v>
      </c>
      <c r="I156" s="10">
        <f t="shared" si="20"/>
        <v>0</v>
      </c>
      <c r="J156" s="5"/>
      <c r="K156" s="5"/>
      <c r="L156" s="5"/>
      <c r="M156" s="5"/>
    </row>
    <row r="157" spans="1:13">
      <c r="B157" s="11" t="s">
        <v>11</v>
      </c>
      <c r="C157" s="12"/>
      <c r="D157" s="28"/>
      <c r="E157" s="28"/>
      <c r="F157" s="28"/>
      <c r="G157" s="10">
        <v>1</v>
      </c>
      <c r="H157" s="15">
        <f>SUM(I138:I156)*0.01</f>
        <v>5.5896021166666676</v>
      </c>
      <c r="I157" s="10">
        <f>SUM(G157*H157)</f>
        <v>5.5896021166666676</v>
      </c>
      <c r="J157" s="5"/>
      <c r="K157" s="5"/>
      <c r="L157" s="5"/>
      <c r="M157" s="5"/>
    </row>
    <row r="158" spans="1:13" s="2" customFormat="1">
      <c r="B158" s="8" t="s">
        <v>10</v>
      </c>
      <c r="D158" s="27"/>
      <c r="E158" s="27"/>
      <c r="F158" s="27"/>
      <c r="G158" s="6">
        <f>SUM(G152:G155)</f>
        <v>6.8526666666666669</v>
      </c>
      <c r="H158" s="14"/>
      <c r="I158" s="6">
        <f>SUM(I138:I157)</f>
        <v>564.54981378333343</v>
      </c>
      <c r="J158" s="6">
        <f>SUM(I158)*I136</f>
        <v>564.54981378333343</v>
      </c>
      <c r="K158" s="6">
        <f>SUM(K152:K157)</f>
        <v>2.6026666666666669</v>
      </c>
      <c r="L158" s="6">
        <f>SUM(L152:L157)</f>
        <v>1.25</v>
      </c>
      <c r="M158" s="6">
        <f>SUM(M152:M157)</f>
        <v>3</v>
      </c>
    </row>
    <row r="159" spans="1:13" ht="15.6">
      <c r="A159" s="3" t="s">
        <v>9</v>
      </c>
      <c r="B159" s="141" t="s">
        <v>243</v>
      </c>
      <c r="C159" s="12" t="s">
        <v>865</v>
      </c>
      <c r="D159" s="26">
        <v>1.1100000000000001</v>
      </c>
      <c r="E159" s="26">
        <v>2.2999999999999998</v>
      </c>
      <c r="F159" s="71">
        <v>0.125</v>
      </c>
      <c r="G159" s="5"/>
      <c r="H159" s="13" t="s">
        <v>22</v>
      </c>
      <c r="I159" s="24">
        <v>1</v>
      </c>
      <c r="J159" s="5"/>
      <c r="K159" s="5"/>
      <c r="L159" s="5"/>
      <c r="M159" s="5"/>
    </row>
    <row r="160" spans="1:13" s="2" customFormat="1">
      <c r="A160" s="69"/>
      <c r="B160" s="8" t="s">
        <v>3</v>
      </c>
      <c r="C160" s="2" t="s">
        <v>4</v>
      </c>
      <c r="D160" s="27" t="s">
        <v>5</v>
      </c>
      <c r="E160" s="27" t="s">
        <v>5</v>
      </c>
      <c r="F160" s="27" t="s">
        <v>23</v>
      </c>
      <c r="G160" s="6" t="s">
        <v>6</v>
      </c>
      <c r="H160" s="14" t="s">
        <v>7</v>
      </c>
      <c r="I160" s="6" t="s">
        <v>8</v>
      </c>
      <c r="J160" s="6"/>
      <c r="K160" s="6" t="s">
        <v>18</v>
      </c>
      <c r="L160" s="6" t="s">
        <v>19</v>
      </c>
      <c r="M160" s="6" t="s">
        <v>20</v>
      </c>
    </row>
    <row r="161" spans="1:13">
      <c r="A161" s="30" t="s">
        <v>24</v>
      </c>
      <c r="B161" s="11" t="s">
        <v>63</v>
      </c>
      <c r="C161" s="12" t="s">
        <v>246</v>
      </c>
      <c r="D161" s="28">
        <v>0.15</v>
      </c>
      <c r="E161" s="28">
        <v>0.05</v>
      </c>
      <c r="F161" s="28">
        <f t="shared" ref="F161:F163" si="21">SUM(D161*E161)</f>
        <v>7.4999999999999997E-3</v>
      </c>
      <c r="G161" s="10">
        <f>SUM(D159+E159+E159+0.4)</f>
        <v>6.11</v>
      </c>
      <c r="H161" s="15">
        <v>5398</v>
      </c>
      <c r="I161" s="10">
        <f t="shared" ref="I161:I163" si="22">SUM(F161*G161)*H161</f>
        <v>247.36335</v>
      </c>
      <c r="J161" s="5"/>
      <c r="K161" s="5"/>
      <c r="L161" s="5"/>
      <c r="M161" s="5"/>
    </row>
    <row r="162" spans="1:13">
      <c r="A162" s="30" t="s">
        <v>24</v>
      </c>
      <c r="B162" s="11" t="s">
        <v>245</v>
      </c>
      <c r="C162" s="12" t="s">
        <v>246</v>
      </c>
      <c r="D162" s="28">
        <v>0.05</v>
      </c>
      <c r="E162" s="28">
        <v>2.5000000000000001E-2</v>
      </c>
      <c r="F162" s="28">
        <f t="shared" si="21"/>
        <v>1.2500000000000002E-3</v>
      </c>
      <c r="G162" s="10">
        <f>SUM(G161)</f>
        <v>6.11</v>
      </c>
      <c r="H162" s="15">
        <v>4566</v>
      </c>
      <c r="I162" s="10">
        <f t="shared" si="22"/>
        <v>34.872825000000006</v>
      </c>
      <c r="J162" s="5"/>
      <c r="K162" s="5"/>
      <c r="L162" s="5"/>
      <c r="M162" s="5"/>
    </row>
    <row r="163" spans="1:13">
      <c r="A163" s="30" t="s">
        <v>24</v>
      </c>
      <c r="B163" s="11"/>
      <c r="C163" s="12"/>
      <c r="D163" s="28"/>
      <c r="E163" s="28"/>
      <c r="F163" s="28">
        <f t="shared" si="21"/>
        <v>0</v>
      </c>
      <c r="G163" s="10"/>
      <c r="H163" s="15"/>
      <c r="I163" s="10">
        <f t="shared" si="22"/>
        <v>0</v>
      </c>
      <c r="J163" s="5"/>
      <c r="K163" s="5"/>
      <c r="L163" s="5"/>
      <c r="M163" s="5"/>
    </row>
    <row r="164" spans="1:13">
      <c r="A164" s="150"/>
      <c r="B164" s="11" t="s">
        <v>862</v>
      </c>
      <c r="C164" s="12"/>
      <c r="D164" s="28"/>
      <c r="E164" s="28"/>
      <c r="F164" s="28"/>
      <c r="G164" s="10">
        <v>6</v>
      </c>
      <c r="H164" s="15">
        <v>2.5</v>
      </c>
      <c r="I164" s="10">
        <f t="shared" ref="I164:I179" si="23">SUM(G164*H164)</f>
        <v>15</v>
      </c>
      <c r="J164" s="5"/>
      <c r="K164" s="5"/>
      <c r="L164" s="5"/>
      <c r="M164" s="5"/>
    </row>
    <row r="165" spans="1:13">
      <c r="B165" s="11" t="s">
        <v>27</v>
      </c>
      <c r="C165" s="12"/>
      <c r="D165" s="28"/>
      <c r="E165" s="28"/>
      <c r="F165" s="28"/>
      <c r="G165" s="10">
        <f>SUM(G161)</f>
        <v>6.11</v>
      </c>
      <c r="H165" s="15">
        <f>SUM(D161+D161+E161+E161+D162+D162+E162+E162)*3</f>
        <v>1.65</v>
      </c>
      <c r="I165" s="10">
        <f t="shared" si="23"/>
        <v>10.0815</v>
      </c>
      <c r="J165" s="5"/>
      <c r="K165" s="5"/>
      <c r="L165" s="5"/>
      <c r="M165" s="5"/>
    </row>
    <row r="166" spans="1:13">
      <c r="B166" s="11" t="s">
        <v>13</v>
      </c>
      <c r="C166" s="12" t="s">
        <v>14</v>
      </c>
      <c r="D166" s="28" t="s">
        <v>29</v>
      </c>
      <c r="E166" s="28"/>
      <c r="F166" s="28">
        <f>SUM(G161:G163)</f>
        <v>12.22</v>
      </c>
      <c r="G166" s="34">
        <f>SUM(F166)/15</f>
        <v>0.81466666666666676</v>
      </c>
      <c r="H166" s="23"/>
      <c r="I166" s="10">
        <f t="shared" si="23"/>
        <v>0</v>
      </c>
      <c r="J166" s="5"/>
      <c r="K166" s="5"/>
      <c r="L166" s="5"/>
      <c r="M166" s="5"/>
    </row>
    <row r="167" spans="1:13">
      <c r="B167" s="11" t="s">
        <v>13</v>
      </c>
      <c r="C167" s="12" t="s">
        <v>14</v>
      </c>
      <c r="D167" s="28" t="s">
        <v>60</v>
      </c>
      <c r="E167" s="28"/>
      <c r="F167" s="72">
        <v>2</v>
      </c>
      <c r="G167" s="34">
        <f>SUM(F167)*0.25</f>
        <v>0.5</v>
      </c>
      <c r="H167" s="23"/>
      <c r="I167" s="10">
        <f t="shared" si="23"/>
        <v>0</v>
      </c>
      <c r="J167" s="5"/>
      <c r="K167" s="5"/>
      <c r="L167" s="5"/>
      <c r="M167" s="5"/>
    </row>
    <row r="168" spans="1:13">
      <c r="B168" s="11" t="s">
        <v>13</v>
      </c>
      <c r="C168" s="12" t="s">
        <v>14</v>
      </c>
      <c r="D168" s="28" t="s">
        <v>248</v>
      </c>
      <c r="E168" s="28"/>
      <c r="F168" s="72"/>
      <c r="G168" s="34">
        <v>0.5</v>
      </c>
      <c r="H168" s="23"/>
      <c r="I168" s="10">
        <f t="shared" si="23"/>
        <v>0</v>
      </c>
      <c r="J168" s="5"/>
      <c r="K168" s="5"/>
      <c r="L168" s="5"/>
      <c r="M168" s="5"/>
    </row>
    <row r="169" spans="1:13">
      <c r="B169" s="11" t="s">
        <v>13</v>
      </c>
      <c r="C169" s="12" t="s">
        <v>14</v>
      </c>
      <c r="D169" s="28" t="s">
        <v>247</v>
      </c>
      <c r="E169" s="28"/>
      <c r="F169" s="28"/>
      <c r="G169" s="34">
        <f>SUM(G166)</f>
        <v>0.81466666666666676</v>
      </c>
      <c r="H169" s="23"/>
      <c r="I169" s="10">
        <f t="shared" si="23"/>
        <v>0</v>
      </c>
      <c r="J169" s="5"/>
      <c r="K169" s="5"/>
      <c r="L169" s="5"/>
      <c r="M169" s="5"/>
    </row>
    <row r="170" spans="1:13">
      <c r="B170" s="11" t="s">
        <v>13</v>
      </c>
      <c r="C170" s="12" t="s">
        <v>15</v>
      </c>
      <c r="D170" s="28"/>
      <c r="E170" s="28"/>
      <c r="F170" s="28"/>
      <c r="G170" s="34">
        <v>1</v>
      </c>
      <c r="H170" s="23"/>
      <c r="I170" s="10">
        <f t="shared" si="23"/>
        <v>0</v>
      </c>
      <c r="J170" s="5"/>
      <c r="K170" s="5"/>
      <c r="L170" s="5"/>
      <c r="M170" s="5"/>
    </row>
    <row r="171" spans="1:13">
      <c r="B171" s="11" t="s">
        <v>13</v>
      </c>
      <c r="C171" s="12" t="s">
        <v>15</v>
      </c>
      <c r="D171" s="28"/>
      <c r="E171" s="28"/>
      <c r="F171" s="28"/>
      <c r="G171" s="34"/>
      <c r="H171" s="23"/>
      <c r="I171" s="10">
        <f t="shared" si="23"/>
        <v>0</v>
      </c>
      <c r="J171" s="5"/>
      <c r="K171" s="5"/>
      <c r="L171" s="5"/>
      <c r="M171" s="5"/>
    </row>
    <row r="172" spans="1:13">
      <c r="B172" s="11" t="s">
        <v>13</v>
      </c>
      <c r="C172" s="12" t="s">
        <v>15</v>
      </c>
      <c r="D172" s="28"/>
      <c r="E172" s="28"/>
      <c r="F172" s="28"/>
      <c r="G172" s="34"/>
      <c r="H172" s="23"/>
      <c r="I172" s="10">
        <f t="shared" si="23"/>
        <v>0</v>
      </c>
      <c r="J172" s="5"/>
      <c r="K172" s="5"/>
      <c r="L172" s="5"/>
      <c r="M172" s="5"/>
    </row>
    <row r="173" spans="1:13">
      <c r="B173" s="11" t="s">
        <v>13</v>
      </c>
      <c r="C173" s="12" t="s">
        <v>16</v>
      </c>
      <c r="D173" s="28"/>
      <c r="E173" s="28"/>
      <c r="F173" s="28"/>
      <c r="G173" s="34">
        <v>3</v>
      </c>
      <c r="H173" s="23"/>
      <c r="I173" s="10">
        <f t="shared" si="23"/>
        <v>0</v>
      </c>
      <c r="J173" s="5"/>
      <c r="K173" s="5"/>
      <c r="L173" s="5"/>
      <c r="M173" s="5"/>
    </row>
    <row r="174" spans="1:13">
      <c r="B174" s="11" t="s">
        <v>13</v>
      </c>
      <c r="C174" s="12" t="s">
        <v>16</v>
      </c>
      <c r="D174" s="28"/>
      <c r="E174" s="28"/>
      <c r="F174" s="28"/>
      <c r="G174" s="34"/>
      <c r="H174" s="23"/>
      <c r="I174" s="10">
        <f t="shared" si="23"/>
        <v>0</v>
      </c>
      <c r="J174" s="5"/>
      <c r="K174" s="5"/>
      <c r="L174" s="5"/>
      <c r="M174" s="5"/>
    </row>
    <row r="175" spans="1:13">
      <c r="B175" s="11" t="s">
        <v>21</v>
      </c>
      <c r="C175" s="12" t="s">
        <v>14</v>
      </c>
      <c r="D175" s="28"/>
      <c r="E175" s="28"/>
      <c r="F175" s="28"/>
      <c r="G175" s="22">
        <f>SUM(G166:G169)</f>
        <v>2.6293333333333333</v>
      </c>
      <c r="H175" s="15">
        <v>37.42</v>
      </c>
      <c r="I175" s="10">
        <f t="shared" si="23"/>
        <v>98.389653333333342</v>
      </c>
      <c r="J175" s="5"/>
      <c r="K175" s="5">
        <f>SUM(G175)*I159</f>
        <v>2.6293333333333333</v>
      </c>
      <c r="L175" s="5"/>
      <c r="M175" s="5"/>
    </row>
    <row r="176" spans="1:13">
      <c r="B176" s="11" t="s">
        <v>21</v>
      </c>
      <c r="C176" s="12" t="s">
        <v>15</v>
      </c>
      <c r="D176" s="28"/>
      <c r="E176" s="28"/>
      <c r="F176" s="28"/>
      <c r="G176" s="22">
        <f>SUM(G170:G172)</f>
        <v>1</v>
      </c>
      <c r="H176" s="15">
        <v>37.42</v>
      </c>
      <c r="I176" s="10">
        <f t="shared" si="23"/>
        <v>37.42</v>
      </c>
      <c r="J176" s="5"/>
      <c r="K176" s="5"/>
      <c r="L176" s="5">
        <f>SUM(G176)*I159</f>
        <v>1</v>
      </c>
      <c r="M176" s="5"/>
    </row>
    <row r="177" spans="1:13">
      <c r="B177" s="11" t="s">
        <v>21</v>
      </c>
      <c r="C177" s="12" t="s">
        <v>16</v>
      </c>
      <c r="D177" s="28"/>
      <c r="E177" s="28"/>
      <c r="F177" s="28"/>
      <c r="G177" s="22">
        <f>SUM(G173:G174)</f>
        <v>3</v>
      </c>
      <c r="H177" s="15">
        <v>37.42</v>
      </c>
      <c r="I177" s="10">
        <f t="shared" si="23"/>
        <v>112.26</v>
      </c>
      <c r="J177" s="5"/>
      <c r="K177" s="5"/>
      <c r="L177" s="5"/>
      <c r="M177" s="5">
        <f>SUM(G177)*I159</f>
        <v>3</v>
      </c>
    </row>
    <row r="178" spans="1:13">
      <c r="B178" s="11" t="s">
        <v>13</v>
      </c>
      <c r="C178" s="12" t="s">
        <v>17</v>
      </c>
      <c r="D178" s="28"/>
      <c r="E178" s="28"/>
      <c r="F178" s="28"/>
      <c r="G178" s="34">
        <v>0.25</v>
      </c>
      <c r="H178" s="15">
        <v>37.42</v>
      </c>
      <c r="I178" s="10">
        <f t="shared" si="23"/>
        <v>9.3550000000000004</v>
      </c>
      <c r="J178" s="5"/>
      <c r="K178" s="5"/>
      <c r="L178" s="5">
        <f>SUM(G178)*I159</f>
        <v>0.25</v>
      </c>
      <c r="M178" s="5"/>
    </row>
    <row r="179" spans="1:13">
      <c r="B179" s="11" t="s">
        <v>12</v>
      </c>
      <c r="C179" s="12"/>
      <c r="D179" s="28"/>
      <c r="E179" s="28"/>
      <c r="F179" s="28"/>
      <c r="G179" s="10"/>
      <c r="H179" s="15">
        <v>37.42</v>
      </c>
      <c r="I179" s="10">
        <f t="shared" si="23"/>
        <v>0</v>
      </c>
      <c r="J179" s="5"/>
      <c r="K179" s="5"/>
      <c r="L179" s="5"/>
      <c r="M179" s="5"/>
    </row>
    <row r="180" spans="1:13">
      <c r="B180" s="11" t="s">
        <v>11</v>
      </c>
      <c r="C180" s="12"/>
      <c r="D180" s="28"/>
      <c r="E180" s="28"/>
      <c r="F180" s="28"/>
      <c r="G180" s="10">
        <v>1</v>
      </c>
      <c r="H180" s="15">
        <f>SUM(I161:I179)*0.01</f>
        <v>5.6474232833333335</v>
      </c>
      <c r="I180" s="10">
        <f>SUM(G180*H180)</f>
        <v>5.6474232833333335</v>
      </c>
      <c r="J180" s="5"/>
      <c r="K180" s="5"/>
      <c r="L180" s="5"/>
      <c r="M180" s="5"/>
    </row>
    <row r="181" spans="1:13" s="2" customFormat="1">
      <c r="B181" s="8" t="s">
        <v>10</v>
      </c>
      <c r="D181" s="27"/>
      <c r="E181" s="27"/>
      <c r="F181" s="27"/>
      <c r="G181" s="6">
        <f>SUM(G175:G178)</f>
        <v>6.8793333333333333</v>
      </c>
      <c r="H181" s="14"/>
      <c r="I181" s="6">
        <f>SUM(I161:I180)</f>
        <v>570.38975161666667</v>
      </c>
      <c r="J181" s="6">
        <f>SUM(I181)*I159</f>
        <v>570.38975161666667</v>
      </c>
      <c r="K181" s="6">
        <f>SUM(K175:K180)</f>
        <v>2.6293333333333333</v>
      </c>
      <c r="L181" s="6">
        <f>SUM(L175:L180)</f>
        <v>1.25</v>
      </c>
      <c r="M181" s="6">
        <f>SUM(M175:M180)</f>
        <v>3</v>
      </c>
    </row>
    <row r="182" spans="1:13" ht="15.6">
      <c r="A182" s="3" t="s">
        <v>9</v>
      </c>
      <c r="B182" s="141" t="s">
        <v>243</v>
      </c>
      <c r="C182" s="12" t="s">
        <v>865</v>
      </c>
      <c r="D182" s="26">
        <v>1.1299999999999999</v>
      </c>
      <c r="E182" s="26">
        <v>2.2999999999999998</v>
      </c>
      <c r="F182" s="71">
        <v>0.125</v>
      </c>
      <c r="G182" s="5"/>
      <c r="H182" s="13" t="s">
        <v>22</v>
      </c>
      <c r="I182" s="24">
        <v>1</v>
      </c>
      <c r="J182" s="5"/>
      <c r="K182" s="5"/>
      <c r="L182" s="5"/>
      <c r="M182" s="5"/>
    </row>
    <row r="183" spans="1:13" s="2" customFormat="1">
      <c r="A183" s="69"/>
      <c r="B183" s="8" t="s">
        <v>3</v>
      </c>
      <c r="C183" s="2" t="s">
        <v>4</v>
      </c>
      <c r="D183" s="27" t="s">
        <v>5</v>
      </c>
      <c r="E183" s="27" t="s">
        <v>5</v>
      </c>
      <c r="F183" s="27" t="s">
        <v>23</v>
      </c>
      <c r="G183" s="6" t="s">
        <v>6</v>
      </c>
      <c r="H183" s="14" t="s">
        <v>7</v>
      </c>
      <c r="I183" s="6" t="s">
        <v>8</v>
      </c>
      <c r="J183" s="6"/>
      <c r="K183" s="6" t="s">
        <v>18</v>
      </c>
      <c r="L183" s="6" t="s">
        <v>19</v>
      </c>
      <c r="M183" s="6" t="s">
        <v>20</v>
      </c>
    </row>
    <row r="184" spans="1:13">
      <c r="A184" s="30" t="s">
        <v>24</v>
      </c>
      <c r="B184" s="11" t="s">
        <v>63</v>
      </c>
      <c r="C184" s="12" t="s">
        <v>246</v>
      </c>
      <c r="D184" s="28">
        <v>0.15</v>
      </c>
      <c r="E184" s="28">
        <v>0.05</v>
      </c>
      <c r="F184" s="28">
        <f t="shared" ref="F184:F186" si="24">SUM(D184*E184)</f>
        <v>7.4999999999999997E-3</v>
      </c>
      <c r="G184" s="10">
        <f>SUM(D182+E182+E182+0.4)</f>
        <v>6.13</v>
      </c>
      <c r="H184" s="15">
        <v>5398</v>
      </c>
      <c r="I184" s="10">
        <f t="shared" ref="I184:I186" si="25">SUM(F184*G184)*H184</f>
        <v>248.17304999999996</v>
      </c>
      <c r="J184" s="5"/>
      <c r="K184" s="5"/>
      <c r="L184" s="5"/>
      <c r="M184" s="5"/>
    </row>
    <row r="185" spans="1:13">
      <c r="A185" s="30" t="s">
        <v>24</v>
      </c>
      <c r="B185" s="11" t="s">
        <v>245</v>
      </c>
      <c r="C185" s="12" t="s">
        <v>246</v>
      </c>
      <c r="D185" s="28">
        <v>0.05</v>
      </c>
      <c r="E185" s="28">
        <v>2.5000000000000001E-2</v>
      </c>
      <c r="F185" s="28">
        <f t="shared" si="24"/>
        <v>1.2500000000000002E-3</v>
      </c>
      <c r="G185" s="10">
        <f>SUM(G184)</f>
        <v>6.13</v>
      </c>
      <c r="H185" s="15">
        <v>4566</v>
      </c>
      <c r="I185" s="10">
        <f t="shared" si="25"/>
        <v>34.986975000000008</v>
      </c>
      <c r="J185" s="5"/>
      <c r="K185" s="5"/>
      <c r="L185" s="5"/>
      <c r="M185" s="5"/>
    </row>
    <row r="186" spans="1:13">
      <c r="A186" s="30" t="s">
        <v>24</v>
      </c>
      <c r="B186" s="11"/>
      <c r="C186" s="12"/>
      <c r="D186" s="28"/>
      <c r="E186" s="28"/>
      <c r="F186" s="28">
        <f t="shared" si="24"/>
        <v>0</v>
      </c>
      <c r="G186" s="10"/>
      <c r="H186" s="15"/>
      <c r="I186" s="10">
        <f t="shared" si="25"/>
        <v>0</v>
      </c>
      <c r="J186" s="5"/>
      <c r="K186" s="5"/>
      <c r="L186" s="5"/>
      <c r="M186" s="5"/>
    </row>
    <row r="187" spans="1:13">
      <c r="A187" s="150"/>
      <c r="B187" s="11" t="s">
        <v>862</v>
      </c>
      <c r="C187" s="12"/>
      <c r="D187" s="28"/>
      <c r="E187" s="28"/>
      <c r="F187" s="28"/>
      <c r="G187" s="10">
        <v>6</v>
      </c>
      <c r="H187" s="15">
        <v>2.5</v>
      </c>
      <c r="I187" s="10">
        <f t="shared" ref="I187:I202" si="26">SUM(G187*H187)</f>
        <v>15</v>
      </c>
      <c r="J187" s="5"/>
      <c r="K187" s="5"/>
      <c r="L187" s="5"/>
      <c r="M187" s="5"/>
    </row>
    <row r="188" spans="1:13">
      <c r="B188" s="11" t="s">
        <v>27</v>
      </c>
      <c r="C188" s="12"/>
      <c r="D188" s="28"/>
      <c r="E188" s="28"/>
      <c r="F188" s="28"/>
      <c r="G188" s="10">
        <f>SUM(G184)</f>
        <v>6.13</v>
      </c>
      <c r="H188" s="15">
        <f>SUM(D184+D184+E184+E184+D185+D185+E185+E185)*3</f>
        <v>1.65</v>
      </c>
      <c r="I188" s="10">
        <f t="shared" si="26"/>
        <v>10.1145</v>
      </c>
      <c r="J188" s="5"/>
      <c r="K188" s="5"/>
      <c r="L188" s="5"/>
      <c r="M188" s="5"/>
    </row>
    <row r="189" spans="1:13">
      <c r="B189" s="11" t="s">
        <v>13</v>
      </c>
      <c r="C189" s="12" t="s">
        <v>14</v>
      </c>
      <c r="D189" s="28" t="s">
        <v>29</v>
      </c>
      <c r="E189" s="28"/>
      <c r="F189" s="28">
        <f>SUM(G184:G186)</f>
        <v>12.26</v>
      </c>
      <c r="G189" s="34">
        <f>SUM(F189)/15</f>
        <v>0.81733333333333336</v>
      </c>
      <c r="H189" s="23"/>
      <c r="I189" s="10">
        <f t="shared" si="26"/>
        <v>0</v>
      </c>
      <c r="J189" s="5"/>
      <c r="K189" s="5"/>
      <c r="L189" s="5"/>
      <c r="M189" s="5"/>
    </row>
    <row r="190" spans="1:13">
      <c r="B190" s="11" t="s">
        <v>13</v>
      </c>
      <c r="C190" s="12" t="s">
        <v>14</v>
      </c>
      <c r="D190" s="28" t="s">
        <v>60</v>
      </c>
      <c r="E190" s="28"/>
      <c r="F190" s="72">
        <v>2</v>
      </c>
      <c r="G190" s="34">
        <f>SUM(F190)*0.25</f>
        <v>0.5</v>
      </c>
      <c r="H190" s="23"/>
      <c r="I190" s="10">
        <f t="shared" si="26"/>
        <v>0</v>
      </c>
      <c r="J190" s="5"/>
      <c r="K190" s="5"/>
      <c r="L190" s="5"/>
      <c r="M190" s="5"/>
    </row>
    <row r="191" spans="1:13">
      <c r="B191" s="11" t="s">
        <v>13</v>
      </c>
      <c r="C191" s="12" t="s">
        <v>14</v>
      </c>
      <c r="D191" s="28" t="s">
        <v>248</v>
      </c>
      <c r="E191" s="28"/>
      <c r="F191" s="72"/>
      <c r="G191" s="34">
        <v>0.5</v>
      </c>
      <c r="H191" s="23"/>
      <c r="I191" s="10">
        <f t="shared" si="26"/>
        <v>0</v>
      </c>
      <c r="J191" s="5"/>
      <c r="K191" s="5"/>
      <c r="L191" s="5"/>
      <c r="M191" s="5"/>
    </row>
    <row r="192" spans="1:13">
      <c r="B192" s="11" t="s">
        <v>13</v>
      </c>
      <c r="C192" s="12" t="s">
        <v>14</v>
      </c>
      <c r="D192" s="28" t="s">
        <v>247</v>
      </c>
      <c r="E192" s="28"/>
      <c r="F192" s="28"/>
      <c r="G192" s="34">
        <f>SUM(G189)</f>
        <v>0.81733333333333336</v>
      </c>
      <c r="H192" s="23"/>
      <c r="I192" s="10">
        <f t="shared" si="26"/>
        <v>0</v>
      </c>
      <c r="J192" s="5"/>
      <c r="K192" s="5"/>
      <c r="L192" s="5"/>
      <c r="M192" s="5"/>
    </row>
    <row r="193" spans="1:13">
      <c r="B193" s="11" t="s">
        <v>13</v>
      </c>
      <c r="C193" s="12" t="s">
        <v>15</v>
      </c>
      <c r="D193" s="28"/>
      <c r="E193" s="28"/>
      <c r="F193" s="28"/>
      <c r="G193" s="34">
        <v>1</v>
      </c>
      <c r="H193" s="23"/>
      <c r="I193" s="10">
        <f t="shared" si="26"/>
        <v>0</v>
      </c>
      <c r="J193" s="5"/>
      <c r="K193" s="5"/>
      <c r="L193" s="5"/>
      <c r="M193" s="5"/>
    </row>
    <row r="194" spans="1:13">
      <c r="B194" s="11" t="s">
        <v>13</v>
      </c>
      <c r="C194" s="12" t="s">
        <v>15</v>
      </c>
      <c r="D194" s="28"/>
      <c r="E194" s="28"/>
      <c r="F194" s="28"/>
      <c r="G194" s="34"/>
      <c r="H194" s="23"/>
      <c r="I194" s="10">
        <f t="shared" si="26"/>
        <v>0</v>
      </c>
      <c r="J194" s="5"/>
      <c r="K194" s="5"/>
      <c r="L194" s="5"/>
      <c r="M194" s="5"/>
    </row>
    <row r="195" spans="1:13">
      <c r="B195" s="11" t="s">
        <v>13</v>
      </c>
      <c r="C195" s="12" t="s">
        <v>15</v>
      </c>
      <c r="D195" s="28"/>
      <c r="E195" s="28"/>
      <c r="F195" s="28"/>
      <c r="G195" s="34"/>
      <c r="H195" s="23"/>
      <c r="I195" s="10">
        <f t="shared" si="26"/>
        <v>0</v>
      </c>
      <c r="J195" s="5"/>
      <c r="K195" s="5"/>
      <c r="L195" s="5"/>
      <c r="M195" s="5"/>
    </row>
    <row r="196" spans="1:13">
      <c r="B196" s="11" t="s">
        <v>13</v>
      </c>
      <c r="C196" s="12" t="s">
        <v>16</v>
      </c>
      <c r="D196" s="28"/>
      <c r="E196" s="28"/>
      <c r="F196" s="28"/>
      <c r="G196" s="34">
        <v>3</v>
      </c>
      <c r="H196" s="23"/>
      <c r="I196" s="10">
        <f t="shared" si="26"/>
        <v>0</v>
      </c>
      <c r="J196" s="5"/>
      <c r="K196" s="5"/>
      <c r="L196" s="5"/>
      <c r="M196" s="5"/>
    </row>
    <row r="197" spans="1:13">
      <c r="B197" s="11" t="s">
        <v>13</v>
      </c>
      <c r="C197" s="12" t="s">
        <v>16</v>
      </c>
      <c r="D197" s="28"/>
      <c r="E197" s="28"/>
      <c r="F197" s="28"/>
      <c r="G197" s="34"/>
      <c r="H197" s="23"/>
      <c r="I197" s="10">
        <f t="shared" si="26"/>
        <v>0</v>
      </c>
      <c r="J197" s="5"/>
      <c r="K197" s="5"/>
      <c r="L197" s="5"/>
      <c r="M197" s="5"/>
    </row>
    <row r="198" spans="1:13">
      <c r="B198" s="11" t="s">
        <v>21</v>
      </c>
      <c r="C198" s="12" t="s">
        <v>14</v>
      </c>
      <c r="D198" s="28"/>
      <c r="E198" s="28"/>
      <c r="F198" s="28"/>
      <c r="G198" s="22">
        <f>SUM(G189:G192)</f>
        <v>2.6346666666666669</v>
      </c>
      <c r="H198" s="15">
        <v>37.42</v>
      </c>
      <c r="I198" s="10">
        <f t="shared" si="26"/>
        <v>98.589226666666676</v>
      </c>
      <c r="J198" s="5"/>
      <c r="K198" s="5">
        <f>SUM(G198)*I182</f>
        <v>2.6346666666666669</v>
      </c>
      <c r="L198" s="5"/>
      <c r="M198" s="5"/>
    </row>
    <row r="199" spans="1:13">
      <c r="B199" s="11" t="s">
        <v>21</v>
      </c>
      <c r="C199" s="12" t="s">
        <v>15</v>
      </c>
      <c r="D199" s="28"/>
      <c r="E199" s="28"/>
      <c r="F199" s="28"/>
      <c r="G199" s="22">
        <f>SUM(G193:G195)</f>
        <v>1</v>
      </c>
      <c r="H199" s="15">
        <v>37.42</v>
      </c>
      <c r="I199" s="10">
        <f t="shared" si="26"/>
        <v>37.42</v>
      </c>
      <c r="J199" s="5"/>
      <c r="K199" s="5"/>
      <c r="L199" s="5">
        <f>SUM(G199)*I182</f>
        <v>1</v>
      </c>
      <c r="M199" s="5"/>
    </row>
    <row r="200" spans="1:13">
      <c r="B200" s="11" t="s">
        <v>21</v>
      </c>
      <c r="C200" s="12" t="s">
        <v>16</v>
      </c>
      <c r="D200" s="28"/>
      <c r="E200" s="28"/>
      <c r="F200" s="28"/>
      <c r="G200" s="22">
        <f>SUM(G196:G197)</f>
        <v>3</v>
      </c>
      <c r="H200" s="15">
        <v>37.42</v>
      </c>
      <c r="I200" s="10">
        <f t="shared" si="26"/>
        <v>112.26</v>
      </c>
      <c r="J200" s="5"/>
      <c r="K200" s="5"/>
      <c r="L200" s="5"/>
      <c r="M200" s="5">
        <f>SUM(G200)*I182</f>
        <v>3</v>
      </c>
    </row>
    <row r="201" spans="1:13">
      <c r="B201" s="11" t="s">
        <v>13</v>
      </c>
      <c r="C201" s="12" t="s">
        <v>17</v>
      </c>
      <c r="D201" s="28"/>
      <c r="E201" s="28"/>
      <c r="F201" s="28"/>
      <c r="G201" s="34">
        <v>0.25</v>
      </c>
      <c r="H201" s="15">
        <v>37.42</v>
      </c>
      <c r="I201" s="10">
        <f t="shared" si="26"/>
        <v>9.3550000000000004</v>
      </c>
      <c r="J201" s="5"/>
      <c r="K201" s="5"/>
      <c r="L201" s="5">
        <f>SUM(G201)*I182</f>
        <v>0.25</v>
      </c>
      <c r="M201" s="5"/>
    </row>
    <row r="202" spans="1:13">
      <c r="B202" s="11" t="s">
        <v>12</v>
      </c>
      <c r="C202" s="12"/>
      <c r="D202" s="28"/>
      <c r="E202" s="28"/>
      <c r="F202" s="28"/>
      <c r="G202" s="10"/>
      <c r="H202" s="15">
        <v>37.42</v>
      </c>
      <c r="I202" s="10">
        <f t="shared" si="26"/>
        <v>0</v>
      </c>
      <c r="J202" s="5"/>
      <c r="K202" s="5"/>
      <c r="L202" s="5"/>
      <c r="M202" s="5"/>
    </row>
    <row r="203" spans="1:13">
      <c r="B203" s="11" t="s">
        <v>11</v>
      </c>
      <c r="C203" s="12"/>
      <c r="D203" s="28"/>
      <c r="E203" s="28"/>
      <c r="F203" s="28"/>
      <c r="G203" s="10">
        <v>1</v>
      </c>
      <c r="H203" s="15">
        <f>SUM(I184:I202)*0.01</f>
        <v>5.6589875166666674</v>
      </c>
      <c r="I203" s="10">
        <f>SUM(G203*H203)</f>
        <v>5.6589875166666674</v>
      </c>
      <c r="J203" s="5"/>
      <c r="K203" s="5"/>
      <c r="L203" s="5"/>
      <c r="M203" s="5"/>
    </row>
    <row r="204" spans="1:13" s="2" customFormat="1">
      <c r="B204" s="8" t="s">
        <v>10</v>
      </c>
      <c r="D204" s="27"/>
      <c r="E204" s="27"/>
      <c r="F204" s="27"/>
      <c r="G204" s="6">
        <f>SUM(G198:G201)</f>
        <v>6.8846666666666669</v>
      </c>
      <c r="H204" s="14"/>
      <c r="I204" s="6">
        <f>SUM(I184:I203)</f>
        <v>571.55773918333341</v>
      </c>
      <c r="J204" s="6">
        <f>SUM(I204)*I182</f>
        <v>571.55773918333341</v>
      </c>
      <c r="K204" s="6">
        <f>SUM(K198:K203)</f>
        <v>2.6346666666666669</v>
      </c>
      <c r="L204" s="6">
        <f>SUM(L198:L203)</f>
        <v>1.25</v>
      </c>
      <c r="M204" s="6">
        <f>SUM(M198:M203)</f>
        <v>3</v>
      </c>
    </row>
    <row r="205" spans="1:13" ht="15.6">
      <c r="A205" s="3" t="s">
        <v>9</v>
      </c>
      <c r="B205" s="141" t="s">
        <v>243</v>
      </c>
      <c r="C205" s="12" t="s">
        <v>865</v>
      </c>
      <c r="D205" s="26">
        <v>1.3</v>
      </c>
      <c r="E205" s="26">
        <v>2.2000000000000002</v>
      </c>
      <c r="F205" s="71">
        <v>0.2</v>
      </c>
      <c r="G205" s="151" t="s">
        <v>863</v>
      </c>
      <c r="H205" s="13" t="s">
        <v>22</v>
      </c>
      <c r="I205" s="24">
        <v>1</v>
      </c>
      <c r="J205" s="5"/>
      <c r="K205" s="5"/>
      <c r="L205" s="5"/>
      <c r="M205" s="5"/>
    </row>
    <row r="206" spans="1:13" s="2" customFormat="1">
      <c r="A206" s="69"/>
      <c r="B206" s="8" t="s">
        <v>3</v>
      </c>
      <c r="C206" s="2" t="s">
        <v>4</v>
      </c>
      <c r="D206" s="27" t="s">
        <v>5</v>
      </c>
      <c r="E206" s="27" t="s">
        <v>5</v>
      </c>
      <c r="F206" s="27" t="s">
        <v>23</v>
      </c>
      <c r="G206" s="6" t="s">
        <v>6</v>
      </c>
      <c r="H206" s="14" t="s">
        <v>7</v>
      </c>
      <c r="I206" s="6" t="s">
        <v>8</v>
      </c>
      <c r="J206" s="6"/>
      <c r="K206" s="6" t="s">
        <v>18</v>
      </c>
      <c r="L206" s="6" t="s">
        <v>19</v>
      </c>
      <c r="M206" s="6" t="s">
        <v>20</v>
      </c>
    </row>
    <row r="207" spans="1:13">
      <c r="A207" s="30" t="s">
        <v>24</v>
      </c>
      <c r="B207" s="11" t="s">
        <v>63</v>
      </c>
      <c r="C207" s="12" t="s">
        <v>246</v>
      </c>
      <c r="D207" s="28">
        <v>0.17499999999999999</v>
      </c>
      <c r="E207" s="28">
        <v>0.05</v>
      </c>
      <c r="F207" s="28">
        <f t="shared" ref="F207:F209" si="27">SUM(D207*E207)</f>
        <v>8.7499999999999991E-3</v>
      </c>
      <c r="G207" s="10">
        <f>SUM(D205+E205+E205+0.4)</f>
        <v>6.1000000000000005</v>
      </c>
      <c r="H207" s="15">
        <v>5398</v>
      </c>
      <c r="I207" s="10">
        <f t="shared" ref="I207:I209" si="28">SUM(F207*G207)*H207</f>
        <v>288.11824999999999</v>
      </c>
      <c r="J207" s="5"/>
      <c r="K207" s="5"/>
      <c r="L207" s="5"/>
      <c r="M207" s="5"/>
    </row>
    <row r="208" spans="1:13">
      <c r="A208" s="30" t="s">
        <v>24</v>
      </c>
      <c r="B208" s="11" t="s">
        <v>63</v>
      </c>
      <c r="C208" s="12" t="s">
        <v>246</v>
      </c>
      <c r="D208" s="28">
        <v>0.125</v>
      </c>
      <c r="E208" s="28">
        <v>6.3E-2</v>
      </c>
      <c r="F208" s="28">
        <f t="shared" si="27"/>
        <v>7.8750000000000001E-3</v>
      </c>
      <c r="G208" s="10">
        <f>SUM(G207)</f>
        <v>6.1000000000000005</v>
      </c>
      <c r="H208" s="15">
        <v>6968</v>
      </c>
      <c r="I208" s="10">
        <f t="shared" si="28"/>
        <v>334.7253</v>
      </c>
      <c r="J208" s="5"/>
      <c r="K208" s="5"/>
      <c r="L208" s="5"/>
      <c r="M208" s="5"/>
    </row>
    <row r="209" spans="1:13">
      <c r="A209" s="30" t="s">
        <v>24</v>
      </c>
      <c r="B209" s="11"/>
      <c r="C209" s="12"/>
      <c r="D209" s="28"/>
      <c r="E209" s="28"/>
      <c r="F209" s="28">
        <f t="shared" si="27"/>
        <v>0</v>
      </c>
      <c r="G209" s="10"/>
      <c r="H209" s="15"/>
      <c r="I209" s="10">
        <f t="shared" si="28"/>
        <v>0</v>
      </c>
      <c r="J209" s="5"/>
      <c r="K209" s="5"/>
      <c r="L209" s="5"/>
      <c r="M209" s="5"/>
    </row>
    <row r="210" spans="1:13">
      <c r="A210" s="150"/>
      <c r="B210" s="11" t="s">
        <v>862</v>
      </c>
      <c r="C210" s="12"/>
      <c r="D210" s="28"/>
      <c r="E210" s="28"/>
      <c r="F210" s="28"/>
      <c r="G210" s="10">
        <v>6</v>
      </c>
      <c r="H210" s="15">
        <v>2.5</v>
      </c>
      <c r="I210" s="10">
        <f t="shared" ref="I210:I225" si="29">SUM(G210*H210)</f>
        <v>15</v>
      </c>
      <c r="J210" s="5"/>
      <c r="K210" s="5"/>
      <c r="L210" s="5"/>
      <c r="M210" s="5"/>
    </row>
    <row r="211" spans="1:13">
      <c r="B211" s="11" t="s">
        <v>27</v>
      </c>
      <c r="C211" s="12"/>
      <c r="D211" s="28"/>
      <c r="E211" s="28"/>
      <c r="F211" s="28"/>
      <c r="G211" s="10">
        <f>SUM(G207)</f>
        <v>6.1000000000000005</v>
      </c>
      <c r="H211" s="15">
        <f>SUM(D207+D207+E207+E207+D208+D208+E208+E208)*3</f>
        <v>2.4779999999999998</v>
      </c>
      <c r="I211" s="10">
        <f t="shared" si="29"/>
        <v>15.1158</v>
      </c>
      <c r="J211" s="5"/>
      <c r="K211" s="5"/>
      <c r="L211" s="5"/>
      <c r="M211" s="5"/>
    </row>
    <row r="212" spans="1:13">
      <c r="B212" s="11" t="s">
        <v>13</v>
      </c>
      <c r="C212" s="12" t="s">
        <v>14</v>
      </c>
      <c r="D212" s="28" t="s">
        <v>29</v>
      </c>
      <c r="E212" s="28"/>
      <c r="F212" s="28">
        <f>SUM(G207:G209)</f>
        <v>12.200000000000001</v>
      </c>
      <c r="G212" s="34">
        <f>SUM(F212)/15</f>
        <v>0.81333333333333335</v>
      </c>
      <c r="H212" s="23"/>
      <c r="I212" s="10">
        <f t="shared" si="29"/>
        <v>0</v>
      </c>
      <c r="J212" s="5"/>
      <c r="K212" s="5"/>
      <c r="L212" s="5"/>
      <c r="M212" s="5"/>
    </row>
    <row r="213" spans="1:13">
      <c r="B213" s="11" t="s">
        <v>13</v>
      </c>
      <c r="C213" s="12" t="s">
        <v>14</v>
      </c>
      <c r="D213" s="28" t="s">
        <v>60</v>
      </c>
      <c r="E213" s="28"/>
      <c r="F213" s="72">
        <v>4</v>
      </c>
      <c r="G213" s="34">
        <f>SUM(F213)*0.25</f>
        <v>1</v>
      </c>
      <c r="H213" s="23"/>
      <c r="I213" s="10">
        <f t="shared" si="29"/>
        <v>0</v>
      </c>
      <c r="J213" s="5"/>
      <c r="K213" s="5"/>
      <c r="L213" s="5"/>
      <c r="M213" s="5"/>
    </row>
    <row r="214" spans="1:13">
      <c r="B214" s="11" t="s">
        <v>13</v>
      </c>
      <c r="C214" s="12" t="s">
        <v>14</v>
      </c>
      <c r="D214" s="28" t="s">
        <v>248</v>
      </c>
      <c r="E214" s="28"/>
      <c r="F214" s="72"/>
      <c r="G214" s="34">
        <v>0.5</v>
      </c>
      <c r="H214" s="23"/>
      <c r="I214" s="10">
        <f t="shared" si="29"/>
        <v>0</v>
      </c>
      <c r="J214" s="5"/>
      <c r="K214" s="5"/>
      <c r="L214" s="5"/>
      <c r="M214" s="5"/>
    </row>
    <row r="215" spans="1:13">
      <c r="B215" s="11" t="s">
        <v>13</v>
      </c>
      <c r="C215" s="12" t="s">
        <v>14</v>
      </c>
      <c r="D215" s="28" t="s">
        <v>247</v>
      </c>
      <c r="E215" s="28"/>
      <c r="F215" s="28"/>
      <c r="G215" s="34">
        <v>2</v>
      </c>
      <c r="H215" s="23"/>
      <c r="I215" s="10">
        <f t="shared" si="29"/>
        <v>0</v>
      </c>
      <c r="J215" s="5"/>
      <c r="K215" s="5"/>
      <c r="L215" s="5"/>
      <c r="M215" s="5"/>
    </row>
    <row r="216" spans="1:13">
      <c r="B216" s="11" t="s">
        <v>13</v>
      </c>
      <c r="C216" s="12" t="s">
        <v>15</v>
      </c>
      <c r="D216" s="28"/>
      <c r="E216" s="28"/>
      <c r="F216" s="28"/>
      <c r="G216" s="34">
        <v>3</v>
      </c>
      <c r="H216" s="23"/>
      <c r="I216" s="10">
        <f t="shared" si="29"/>
        <v>0</v>
      </c>
      <c r="J216" s="5"/>
      <c r="K216" s="5"/>
      <c r="L216" s="5"/>
      <c r="M216" s="5"/>
    </row>
    <row r="217" spans="1:13">
      <c r="B217" s="11" t="s">
        <v>13</v>
      </c>
      <c r="C217" s="12" t="s">
        <v>15</v>
      </c>
      <c r="D217" s="28"/>
      <c r="E217" s="28"/>
      <c r="F217" s="28"/>
      <c r="G217" s="34"/>
      <c r="H217" s="23"/>
      <c r="I217" s="10">
        <f t="shared" si="29"/>
        <v>0</v>
      </c>
      <c r="J217" s="5"/>
      <c r="K217" s="5"/>
      <c r="L217" s="5"/>
      <c r="M217" s="5"/>
    </row>
    <row r="218" spans="1:13">
      <c r="B218" s="11" t="s">
        <v>13</v>
      </c>
      <c r="C218" s="12" t="s">
        <v>15</v>
      </c>
      <c r="D218" s="28"/>
      <c r="E218" s="28"/>
      <c r="F218" s="28"/>
      <c r="G218" s="34"/>
      <c r="H218" s="23"/>
      <c r="I218" s="10">
        <f t="shared" si="29"/>
        <v>0</v>
      </c>
      <c r="J218" s="5"/>
      <c r="K218" s="5"/>
      <c r="L218" s="5"/>
      <c r="M218" s="5"/>
    </row>
    <row r="219" spans="1:13">
      <c r="B219" s="11" t="s">
        <v>13</v>
      </c>
      <c r="C219" s="12" t="s">
        <v>16</v>
      </c>
      <c r="D219" s="28"/>
      <c r="E219" s="28"/>
      <c r="F219" s="28"/>
      <c r="G219" s="34">
        <v>4</v>
      </c>
      <c r="H219" s="23"/>
      <c r="I219" s="10">
        <f t="shared" si="29"/>
        <v>0</v>
      </c>
      <c r="J219" s="5"/>
      <c r="K219" s="5"/>
      <c r="L219" s="5"/>
      <c r="M219" s="5"/>
    </row>
    <row r="220" spans="1:13">
      <c r="B220" s="11" t="s">
        <v>13</v>
      </c>
      <c r="C220" s="12" t="s">
        <v>16</v>
      </c>
      <c r="D220" s="28"/>
      <c r="E220" s="28"/>
      <c r="F220" s="28"/>
      <c r="G220" s="34"/>
      <c r="H220" s="23"/>
      <c r="I220" s="10">
        <f t="shared" si="29"/>
        <v>0</v>
      </c>
      <c r="J220" s="5"/>
      <c r="K220" s="5"/>
      <c r="L220" s="5"/>
      <c r="M220" s="5"/>
    </row>
    <row r="221" spans="1:13">
      <c r="B221" s="11" t="s">
        <v>21</v>
      </c>
      <c r="C221" s="12" t="s">
        <v>14</v>
      </c>
      <c r="D221" s="28"/>
      <c r="E221" s="28"/>
      <c r="F221" s="28"/>
      <c r="G221" s="22">
        <f>SUM(G212:G215)</f>
        <v>4.3133333333333335</v>
      </c>
      <c r="H221" s="15">
        <v>37.42</v>
      </c>
      <c r="I221" s="10">
        <f t="shared" si="29"/>
        <v>161.40493333333333</v>
      </c>
      <c r="J221" s="5"/>
      <c r="K221" s="5">
        <f>SUM(G221)*I205</f>
        <v>4.3133333333333335</v>
      </c>
      <c r="L221" s="5"/>
      <c r="M221" s="5"/>
    </row>
    <row r="222" spans="1:13">
      <c r="B222" s="11" t="s">
        <v>21</v>
      </c>
      <c r="C222" s="12" t="s">
        <v>15</v>
      </c>
      <c r="D222" s="28"/>
      <c r="E222" s="28"/>
      <c r="F222" s="28"/>
      <c r="G222" s="22">
        <f>SUM(G216:G218)</f>
        <v>3</v>
      </c>
      <c r="H222" s="15">
        <v>37.42</v>
      </c>
      <c r="I222" s="10">
        <f t="shared" si="29"/>
        <v>112.26</v>
      </c>
      <c r="J222" s="5"/>
      <c r="K222" s="5"/>
      <c r="L222" s="5">
        <f>SUM(G222)*I205</f>
        <v>3</v>
      </c>
      <c r="M222" s="5"/>
    </row>
    <row r="223" spans="1:13">
      <c r="B223" s="11" t="s">
        <v>21</v>
      </c>
      <c r="C223" s="12" t="s">
        <v>16</v>
      </c>
      <c r="D223" s="28"/>
      <c r="E223" s="28"/>
      <c r="F223" s="28"/>
      <c r="G223" s="22">
        <f>SUM(G219:G220)</f>
        <v>4</v>
      </c>
      <c r="H223" s="15">
        <v>37.42</v>
      </c>
      <c r="I223" s="10">
        <f t="shared" si="29"/>
        <v>149.68</v>
      </c>
      <c r="J223" s="5"/>
      <c r="K223" s="5"/>
      <c r="L223" s="5"/>
      <c r="M223" s="5">
        <f>SUM(G223)*I205</f>
        <v>4</v>
      </c>
    </row>
    <row r="224" spans="1:13">
      <c r="B224" s="11" t="s">
        <v>13</v>
      </c>
      <c r="C224" s="12" t="s">
        <v>17</v>
      </c>
      <c r="D224" s="28"/>
      <c r="E224" s="28"/>
      <c r="F224" s="28"/>
      <c r="G224" s="34">
        <v>0.25</v>
      </c>
      <c r="H224" s="15">
        <v>37.42</v>
      </c>
      <c r="I224" s="10">
        <f t="shared" si="29"/>
        <v>9.3550000000000004</v>
      </c>
      <c r="J224" s="5"/>
      <c r="K224" s="5"/>
      <c r="L224" s="5">
        <f>SUM(G224)*I205</f>
        <v>0.25</v>
      </c>
      <c r="M224" s="5"/>
    </row>
    <row r="225" spans="1:13">
      <c r="B225" s="11" t="s">
        <v>12</v>
      </c>
      <c r="C225" s="12"/>
      <c r="D225" s="28"/>
      <c r="E225" s="28"/>
      <c r="F225" s="28"/>
      <c r="G225" s="10"/>
      <c r="H225" s="15">
        <v>37.42</v>
      </c>
      <c r="I225" s="10">
        <f t="shared" si="29"/>
        <v>0</v>
      </c>
      <c r="J225" s="5"/>
      <c r="K225" s="5"/>
      <c r="L225" s="5"/>
      <c r="M225" s="5"/>
    </row>
    <row r="226" spans="1:13">
      <c r="B226" s="11" t="s">
        <v>11</v>
      </c>
      <c r="C226" s="12"/>
      <c r="D226" s="28"/>
      <c r="E226" s="28"/>
      <c r="F226" s="28"/>
      <c r="G226" s="10">
        <v>1</v>
      </c>
      <c r="H226" s="15">
        <f>SUM(I207:I225)*0.01</f>
        <v>10.856592833333334</v>
      </c>
      <c r="I226" s="10">
        <f>SUM(G226*H226)</f>
        <v>10.856592833333334</v>
      </c>
      <c r="J226" s="5"/>
      <c r="K226" s="5"/>
      <c r="L226" s="5"/>
      <c r="M226" s="5"/>
    </row>
    <row r="227" spans="1:13" s="2" customFormat="1">
      <c r="B227" s="8" t="s">
        <v>10</v>
      </c>
      <c r="D227" s="27"/>
      <c r="E227" s="27"/>
      <c r="F227" s="27"/>
      <c r="G227" s="6">
        <f>SUM(G221:G224)</f>
        <v>11.563333333333333</v>
      </c>
      <c r="H227" s="14"/>
      <c r="I227" s="6">
        <f>SUM(I207:I226)</f>
        <v>1096.5158761666667</v>
      </c>
      <c r="J227" s="6">
        <f>SUM(I227)*I205</f>
        <v>1096.5158761666667</v>
      </c>
      <c r="K227" s="6">
        <f>SUM(K221:K226)</f>
        <v>4.3133333333333335</v>
      </c>
      <c r="L227" s="6">
        <f>SUM(L221:L226)</f>
        <v>3.25</v>
      </c>
      <c r="M227" s="6">
        <f>SUM(M221:M226)</f>
        <v>4</v>
      </c>
    </row>
    <row r="228" spans="1:13" ht="15.6">
      <c r="A228" s="3" t="s">
        <v>9</v>
      </c>
      <c r="B228" s="141" t="s">
        <v>326</v>
      </c>
      <c r="C228" s="12" t="s">
        <v>865</v>
      </c>
      <c r="D228" s="26">
        <v>1.86</v>
      </c>
      <c r="E228" s="26">
        <v>2.2999999999999998</v>
      </c>
      <c r="F228" s="71">
        <v>0.125</v>
      </c>
      <c r="G228" s="5"/>
      <c r="H228" s="13" t="s">
        <v>22</v>
      </c>
      <c r="I228" s="24">
        <v>1</v>
      </c>
      <c r="J228" s="5"/>
      <c r="K228" s="5"/>
      <c r="L228" s="5"/>
      <c r="M228" s="5"/>
    </row>
    <row r="229" spans="1:13" s="2" customFormat="1">
      <c r="A229" s="69"/>
      <c r="B229" s="8" t="s">
        <v>3</v>
      </c>
      <c r="C229" s="2" t="s">
        <v>4</v>
      </c>
      <c r="D229" s="27" t="s">
        <v>5</v>
      </c>
      <c r="E229" s="27" t="s">
        <v>5</v>
      </c>
      <c r="F229" s="27" t="s">
        <v>23</v>
      </c>
      <c r="G229" s="6" t="s">
        <v>6</v>
      </c>
      <c r="H229" s="14" t="s">
        <v>7</v>
      </c>
      <c r="I229" s="6" t="s">
        <v>8</v>
      </c>
      <c r="J229" s="6"/>
      <c r="K229" s="6" t="s">
        <v>18</v>
      </c>
      <c r="L229" s="6" t="s">
        <v>19</v>
      </c>
      <c r="M229" s="6" t="s">
        <v>20</v>
      </c>
    </row>
    <row r="230" spans="1:13">
      <c r="A230" s="30" t="s">
        <v>24</v>
      </c>
      <c r="B230" s="11" t="s">
        <v>63</v>
      </c>
      <c r="C230" s="12" t="s">
        <v>246</v>
      </c>
      <c r="D230" s="28">
        <v>0.15</v>
      </c>
      <c r="E230" s="28">
        <v>0.05</v>
      </c>
      <c r="F230" s="28">
        <f t="shared" ref="F230:F232" si="30">SUM(D230*E230)</f>
        <v>7.4999999999999997E-3</v>
      </c>
      <c r="G230" s="10">
        <f>SUM(D228+E228+E228+0.4)</f>
        <v>6.86</v>
      </c>
      <c r="H230" s="15">
        <v>5398</v>
      </c>
      <c r="I230" s="10">
        <f t="shared" ref="I230:I232" si="31">SUM(F230*G230)*H230</f>
        <v>277.72710000000001</v>
      </c>
      <c r="J230" s="5"/>
      <c r="K230" s="5"/>
      <c r="L230" s="5"/>
      <c r="M230" s="5"/>
    </row>
    <row r="231" spans="1:13">
      <c r="A231" s="30" t="s">
        <v>24</v>
      </c>
      <c r="B231" s="11" t="s">
        <v>245</v>
      </c>
      <c r="C231" s="12" t="s">
        <v>246</v>
      </c>
      <c r="D231" s="28">
        <v>0.05</v>
      </c>
      <c r="E231" s="28">
        <v>2.5000000000000001E-2</v>
      </c>
      <c r="F231" s="28">
        <f t="shared" si="30"/>
        <v>1.2500000000000002E-3</v>
      </c>
      <c r="G231" s="10">
        <f>SUM(G230)</f>
        <v>6.86</v>
      </c>
      <c r="H231" s="15">
        <v>4566</v>
      </c>
      <c r="I231" s="10">
        <f t="shared" si="31"/>
        <v>39.153450000000014</v>
      </c>
      <c r="J231" s="5"/>
      <c r="K231" s="5"/>
      <c r="L231" s="5"/>
      <c r="M231" s="5"/>
    </row>
    <row r="232" spans="1:13">
      <c r="A232" s="30" t="s">
        <v>24</v>
      </c>
      <c r="B232" s="11"/>
      <c r="C232" s="12"/>
      <c r="D232" s="28"/>
      <c r="E232" s="28"/>
      <c r="F232" s="28">
        <f t="shared" si="30"/>
        <v>0</v>
      </c>
      <c r="G232" s="10"/>
      <c r="H232" s="15"/>
      <c r="I232" s="10">
        <f t="shared" si="31"/>
        <v>0</v>
      </c>
      <c r="J232" s="5"/>
      <c r="K232" s="5"/>
      <c r="L232" s="5"/>
      <c r="M232" s="5"/>
    </row>
    <row r="233" spans="1:13">
      <c r="A233" s="150"/>
      <c r="B233" s="11" t="s">
        <v>862</v>
      </c>
      <c r="C233" s="12"/>
      <c r="D233" s="28"/>
      <c r="E233" s="28"/>
      <c r="F233" s="28"/>
      <c r="G233" s="10">
        <v>6</v>
      </c>
      <c r="H233" s="15">
        <v>2.5</v>
      </c>
      <c r="I233" s="10">
        <f t="shared" ref="I233:I248" si="32">SUM(G233*H233)</f>
        <v>15</v>
      </c>
      <c r="J233" s="5"/>
      <c r="K233" s="5"/>
      <c r="L233" s="5"/>
      <c r="M233" s="5"/>
    </row>
    <row r="234" spans="1:13">
      <c r="B234" s="11" t="s">
        <v>27</v>
      </c>
      <c r="C234" s="12"/>
      <c r="D234" s="28"/>
      <c r="E234" s="28"/>
      <c r="F234" s="28"/>
      <c r="G234" s="10">
        <f>SUM(G230)</f>
        <v>6.86</v>
      </c>
      <c r="H234" s="15">
        <f>SUM(D230+D230+E230+E230+D231+D231+E231+E231)*3</f>
        <v>1.65</v>
      </c>
      <c r="I234" s="10">
        <f t="shared" si="32"/>
        <v>11.318999999999999</v>
      </c>
      <c r="J234" s="5"/>
      <c r="K234" s="5"/>
      <c r="L234" s="5"/>
      <c r="M234" s="5"/>
    </row>
    <row r="235" spans="1:13">
      <c r="B235" s="11" t="s">
        <v>13</v>
      </c>
      <c r="C235" s="12" t="s">
        <v>14</v>
      </c>
      <c r="D235" s="28" t="s">
        <v>29</v>
      </c>
      <c r="E235" s="28"/>
      <c r="F235" s="28">
        <f>SUM(G230:G232)</f>
        <v>13.72</v>
      </c>
      <c r="G235" s="34">
        <f>SUM(F235)/15</f>
        <v>0.91466666666666674</v>
      </c>
      <c r="H235" s="23"/>
      <c r="I235" s="10">
        <f t="shared" si="32"/>
        <v>0</v>
      </c>
      <c r="J235" s="5"/>
      <c r="K235" s="5"/>
      <c r="L235" s="5"/>
      <c r="M235" s="5"/>
    </row>
    <row r="236" spans="1:13">
      <c r="B236" s="11" t="s">
        <v>13</v>
      </c>
      <c r="C236" s="12" t="s">
        <v>14</v>
      </c>
      <c r="D236" s="28" t="s">
        <v>60</v>
      </c>
      <c r="E236" s="28"/>
      <c r="F236" s="72">
        <v>2</v>
      </c>
      <c r="G236" s="34">
        <f>SUM(F236)*0.25</f>
        <v>0.5</v>
      </c>
      <c r="H236" s="23"/>
      <c r="I236" s="10">
        <f t="shared" si="32"/>
        <v>0</v>
      </c>
      <c r="J236" s="5"/>
      <c r="K236" s="5"/>
      <c r="L236" s="5"/>
      <c r="M236" s="5"/>
    </row>
    <row r="237" spans="1:13">
      <c r="B237" s="11" t="s">
        <v>13</v>
      </c>
      <c r="C237" s="12" t="s">
        <v>14</v>
      </c>
      <c r="D237" s="28" t="s">
        <v>248</v>
      </c>
      <c r="E237" s="28"/>
      <c r="F237" s="72"/>
      <c r="G237" s="34">
        <v>0.5</v>
      </c>
      <c r="H237" s="23"/>
      <c r="I237" s="10">
        <f t="shared" si="32"/>
        <v>0</v>
      </c>
      <c r="J237" s="5"/>
      <c r="K237" s="5"/>
      <c r="L237" s="5"/>
      <c r="M237" s="5"/>
    </row>
    <row r="238" spans="1:13">
      <c r="B238" s="11" t="s">
        <v>13</v>
      </c>
      <c r="C238" s="12" t="s">
        <v>14</v>
      </c>
      <c r="D238" s="28" t="s">
        <v>247</v>
      </c>
      <c r="E238" s="28"/>
      <c r="F238" s="28"/>
      <c r="G238" s="34">
        <f>SUM(G235)</f>
        <v>0.91466666666666674</v>
      </c>
      <c r="H238" s="23"/>
      <c r="I238" s="10">
        <f t="shared" si="32"/>
        <v>0</v>
      </c>
      <c r="J238" s="5"/>
      <c r="K238" s="5"/>
      <c r="L238" s="5"/>
      <c r="M238" s="5"/>
    </row>
    <row r="239" spans="1:13">
      <c r="B239" s="11" t="s">
        <v>13</v>
      </c>
      <c r="C239" s="12" t="s">
        <v>15</v>
      </c>
      <c r="D239" s="28"/>
      <c r="E239" s="28"/>
      <c r="F239" s="28"/>
      <c r="G239" s="34">
        <v>1</v>
      </c>
      <c r="H239" s="23"/>
      <c r="I239" s="10">
        <f t="shared" si="32"/>
        <v>0</v>
      </c>
      <c r="J239" s="5"/>
      <c r="K239" s="5"/>
      <c r="L239" s="5"/>
      <c r="M239" s="5"/>
    </row>
    <row r="240" spans="1:13">
      <c r="B240" s="11" t="s">
        <v>13</v>
      </c>
      <c r="C240" s="12" t="s">
        <v>15</v>
      </c>
      <c r="D240" s="28"/>
      <c r="E240" s="28"/>
      <c r="F240" s="28"/>
      <c r="G240" s="34"/>
      <c r="H240" s="23"/>
      <c r="I240" s="10">
        <f t="shared" si="32"/>
        <v>0</v>
      </c>
      <c r="J240" s="5"/>
      <c r="K240" s="5"/>
      <c r="L240" s="5"/>
      <c r="M240" s="5"/>
    </row>
    <row r="241" spans="1:13">
      <c r="B241" s="11" t="s">
        <v>13</v>
      </c>
      <c r="C241" s="12" t="s">
        <v>15</v>
      </c>
      <c r="D241" s="28"/>
      <c r="E241" s="28"/>
      <c r="F241" s="28"/>
      <c r="G241" s="34"/>
      <c r="H241" s="23"/>
      <c r="I241" s="10">
        <f t="shared" si="32"/>
        <v>0</v>
      </c>
      <c r="J241" s="5"/>
      <c r="K241" s="5"/>
      <c r="L241" s="5"/>
      <c r="M241" s="5"/>
    </row>
    <row r="242" spans="1:13">
      <c r="B242" s="11" t="s">
        <v>13</v>
      </c>
      <c r="C242" s="12" t="s">
        <v>16</v>
      </c>
      <c r="D242" s="28"/>
      <c r="E242" s="28"/>
      <c r="F242" s="28"/>
      <c r="G242" s="34">
        <v>3</v>
      </c>
      <c r="H242" s="23"/>
      <c r="I242" s="10">
        <f t="shared" si="32"/>
        <v>0</v>
      </c>
      <c r="J242" s="5"/>
      <c r="K242" s="5"/>
      <c r="L242" s="5"/>
      <c r="M242" s="5"/>
    </row>
    <row r="243" spans="1:13">
      <c r="B243" s="11" t="s">
        <v>13</v>
      </c>
      <c r="C243" s="12" t="s">
        <v>16</v>
      </c>
      <c r="D243" s="28"/>
      <c r="E243" s="28"/>
      <c r="F243" s="28"/>
      <c r="G243" s="34"/>
      <c r="H243" s="23"/>
      <c r="I243" s="10">
        <f t="shared" si="32"/>
        <v>0</v>
      </c>
      <c r="J243" s="5"/>
      <c r="K243" s="5"/>
      <c r="L243" s="5"/>
      <c r="M243" s="5"/>
    </row>
    <row r="244" spans="1:13">
      <c r="B244" s="11" t="s">
        <v>21</v>
      </c>
      <c r="C244" s="12" t="s">
        <v>14</v>
      </c>
      <c r="D244" s="28"/>
      <c r="E244" s="28"/>
      <c r="F244" s="28"/>
      <c r="G244" s="22">
        <f>SUM(G235:G238)</f>
        <v>2.8293333333333335</v>
      </c>
      <c r="H244" s="15">
        <v>37.42</v>
      </c>
      <c r="I244" s="10">
        <f t="shared" si="32"/>
        <v>105.87365333333334</v>
      </c>
      <c r="J244" s="5"/>
      <c r="K244" s="5">
        <f>SUM(G244)*I228</f>
        <v>2.8293333333333335</v>
      </c>
      <c r="L244" s="5"/>
      <c r="M244" s="5"/>
    </row>
    <row r="245" spans="1:13">
      <c r="B245" s="11" t="s">
        <v>21</v>
      </c>
      <c r="C245" s="12" t="s">
        <v>15</v>
      </c>
      <c r="D245" s="28"/>
      <c r="E245" s="28"/>
      <c r="F245" s="28"/>
      <c r="G245" s="22">
        <f>SUM(G239:G241)</f>
        <v>1</v>
      </c>
      <c r="H245" s="15">
        <v>37.42</v>
      </c>
      <c r="I245" s="10">
        <f t="shared" si="32"/>
        <v>37.42</v>
      </c>
      <c r="J245" s="5"/>
      <c r="K245" s="5"/>
      <c r="L245" s="5">
        <f>SUM(G245)*I228</f>
        <v>1</v>
      </c>
      <c r="M245" s="5"/>
    </row>
    <row r="246" spans="1:13">
      <c r="B246" s="11" t="s">
        <v>21</v>
      </c>
      <c r="C246" s="12" t="s">
        <v>16</v>
      </c>
      <c r="D246" s="28"/>
      <c r="E246" s="28"/>
      <c r="F246" s="28"/>
      <c r="G246" s="22">
        <f>SUM(G242:G243)</f>
        <v>3</v>
      </c>
      <c r="H246" s="15">
        <v>37.42</v>
      </c>
      <c r="I246" s="10">
        <f t="shared" si="32"/>
        <v>112.26</v>
      </c>
      <c r="J246" s="5"/>
      <c r="K246" s="5"/>
      <c r="L246" s="5"/>
      <c r="M246" s="5">
        <f>SUM(G246)*I228</f>
        <v>3</v>
      </c>
    </row>
    <row r="247" spans="1:13">
      <c r="B247" s="11" t="s">
        <v>13</v>
      </c>
      <c r="C247" s="12" t="s">
        <v>17</v>
      </c>
      <c r="D247" s="28"/>
      <c r="E247" s="28"/>
      <c r="F247" s="28"/>
      <c r="G247" s="34">
        <v>0.25</v>
      </c>
      <c r="H247" s="15">
        <v>37.42</v>
      </c>
      <c r="I247" s="10">
        <f t="shared" si="32"/>
        <v>9.3550000000000004</v>
      </c>
      <c r="J247" s="5"/>
      <c r="K247" s="5"/>
      <c r="L247" s="5">
        <f>SUM(G247)*I228</f>
        <v>0.25</v>
      </c>
      <c r="M247" s="5"/>
    </row>
    <row r="248" spans="1:13">
      <c r="B248" s="11" t="s">
        <v>12</v>
      </c>
      <c r="C248" s="12"/>
      <c r="D248" s="28"/>
      <c r="E248" s="28"/>
      <c r="F248" s="28"/>
      <c r="G248" s="10"/>
      <c r="H248" s="15">
        <v>37.42</v>
      </c>
      <c r="I248" s="10">
        <f t="shared" si="32"/>
        <v>0</v>
      </c>
      <c r="J248" s="5"/>
      <c r="K248" s="5"/>
      <c r="L248" s="5"/>
      <c r="M248" s="5"/>
    </row>
    <row r="249" spans="1:13">
      <c r="B249" s="11" t="s">
        <v>11</v>
      </c>
      <c r="C249" s="12"/>
      <c r="D249" s="28"/>
      <c r="E249" s="28"/>
      <c r="F249" s="28"/>
      <c r="G249" s="10">
        <v>1</v>
      </c>
      <c r="H249" s="15">
        <f>SUM(I230:I248)*0.01</f>
        <v>6.0810820333333346</v>
      </c>
      <c r="I249" s="10">
        <f>SUM(G249*H249)</f>
        <v>6.0810820333333346</v>
      </c>
      <c r="J249" s="5"/>
      <c r="K249" s="5"/>
      <c r="L249" s="5"/>
      <c r="M249" s="5"/>
    </row>
    <row r="250" spans="1:13" s="2" customFormat="1">
      <c r="B250" s="8" t="s">
        <v>10</v>
      </c>
      <c r="D250" s="27"/>
      <c r="E250" s="27"/>
      <c r="F250" s="27"/>
      <c r="G250" s="6">
        <f>SUM(G244:G247)</f>
        <v>7.0793333333333335</v>
      </c>
      <c r="H250" s="14"/>
      <c r="I250" s="6">
        <f>SUM(I230:I249)</f>
        <v>614.18928536666681</v>
      </c>
      <c r="J250" s="6">
        <f>SUM(I250)*I228</f>
        <v>614.18928536666681</v>
      </c>
      <c r="K250" s="6">
        <f>SUM(K244:K249)</f>
        <v>2.8293333333333335</v>
      </c>
      <c r="L250" s="6">
        <f>SUM(L244:L249)</f>
        <v>1.25</v>
      </c>
      <c r="M250" s="6">
        <f>SUM(M244:M249)</f>
        <v>3</v>
      </c>
    </row>
    <row r="251" spans="1:13" ht="15.6">
      <c r="A251" s="3" t="s">
        <v>9</v>
      </c>
      <c r="B251" s="141" t="s">
        <v>326</v>
      </c>
      <c r="C251" s="12" t="s">
        <v>865</v>
      </c>
      <c r="D251" s="26">
        <v>2.02</v>
      </c>
      <c r="E251" s="26">
        <v>2.2999999999999998</v>
      </c>
      <c r="F251" s="71">
        <v>0.125</v>
      </c>
      <c r="G251" s="5"/>
      <c r="H251" s="13" t="s">
        <v>22</v>
      </c>
      <c r="I251" s="24">
        <v>2</v>
      </c>
      <c r="J251" s="5"/>
      <c r="K251" s="5"/>
      <c r="L251" s="5"/>
      <c r="M251" s="5"/>
    </row>
    <row r="252" spans="1:13" s="2" customFormat="1">
      <c r="A252" s="69"/>
      <c r="B252" s="8" t="s">
        <v>3</v>
      </c>
      <c r="C252" s="2" t="s">
        <v>4</v>
      </c>
      <c r="D252" s="27" t="s">
        <v>5</v>
      </c>
      <c r="E252" s="27" t="s">
        <v>5</v>
      </c>
      <c r="F252" s="27" t="s">
        <v>23</v>
      </c>
      <c r="G252" s="6" t="s">
        <v>6</v>
      </c>
      <c r="H252" s="14" t="s">
        <v>7</v>
      </c>
      <c r="I252" s="6" t="s">
        <v>8</v>
      </c>
      <c r="J252" s="6"/>
      <c r="K252" s="6" t="s">
        <v>18</v>
      </c>
      <c r="L252" s="6" t="s">
        <v>19</v>
      </c>
      <c r="M252" s="6" t="s">
        <v>20</v>
      </c>
    </row>
    <row r="253" spans="1:13">
      <c r="A253" s="30" t="s">
        <v>24</v>
      </c>
      <c r="B253" s="11" t="s">
        <v>63</v>
      </c>
      <c r="C253" s="12" t="s">
        <v>246</v>
      </c>
      <c r="D253" s="28">
        <v>0.15</v>
      </c>
      <c r="E253" s="28">
        <v>0.05</v>
      </c>
      <c r="F253" s="28">
        <f t="shared" ref="F253:F255" si="33">SUM(D253*E253)</f>
        <v>7.4999999999999997E-3</v>
      </c>
      <c r="G253" s="10">
        <f>SUM(D251+E251+E251+0.4)</f>
        <v>7.0200000000000005</v>
      </c>
      <c r="H253" s="15">
        <v>5398</v>
      </c>
      <c r="I253" s="10">
        <f t="shared" ref="I253:I255" si="34">SUM(F253*G253)*H253</f>
        <v>284.2047</v>
      </c>
      <c r="J253" s="5"/>
      <c r="K253" s="5"/>
      <c r="L253" s="5"/>
      <c r="M253" s="5"/>
    </row>
    <row r="254" spans="1:13">
      <c r="A254" s="30" t="s">
        <v>24</v>
      </c>
      <c r="B254" s="11" t="s">
        <v>245</v>
      </c>
      <c r="C254" s="12" t="s">
        <v>246</v>
      </c>
      <c r="D254" s="28">
        <v>0.05</v>
      </c>
      <c r="E254" s="28">
        <v>2.5000000000000001E-2</v>
      </c>
      <c r="F254" s="28">
        <f t="shared" si="33"/>
        <v>1.2500000000000002E-3</v>
      </c>
      <c r="G254" s="10">
        <f>SUM(G253)</f>
        <v>7.0200000000000005</v>
      </c>
      <c r="H254" s="15">
        <v>4566</v>
      </c>
      <c r="I254" s="10">
        <f t="shared" si="34"/>
        <v>40.06665000000001</v>
      </c>
      <c r="J254" s="5"/>
      <c r="K254" s="5"/>
      <c r="L254" s="5"/>
      <c r="M254" s="5"/>
    </row>
    <row r="255" spans="1:13">
      <c r="A255" s="30" t="s">
        <v>24</v>
      </c>
      <c r="B255" s="11"/>
      <c r="C255" s="12"/>
      <c r="D255" s="28"/>
      <c r="E255" s="28"/>
      <c r="F255" s="28">
        <f t="shared" si="33"/>
        <v>0</v>
      </c>
      <c r="G255" s="10"/>
      <c r="H255" s="15"/>
      <c r="I255" s="10">
        <f t="shared" si="34"/>
        <v>0</v>
      </c>
      <c r="J255" s="5"/>
      <c r="K255" s="5"/>
      <c r="L255" s="5"/>
      <c r="M255" s="5"/>
    </row>
    <row r="256" spans="1:13">
      <c r="A256" s="150"/>
      <c r="B256" s="11" t="s">
        <v>862</v>
      </c>
      <c r="C256" s="12"/>
      <c r="D256" s="28"/>
      <c r="E256" s="28"/>
      <c r="F256" s="28"/>
      <c r="G256" s="10">
        <v>6</v>
      </c>
      <c r="H256" s="15">
        <v>2.5</v>
      </c>
      <c r="I256" s="10">
        <f t="shared" ref="I256:I271" si="35">SUM(G256*H256)</f>
        <v>15</v>
      </c>
      <c r="J256" s="5"/>
      <c r="K256" s="5"/>
      <c r="L256" s="5"/>
      <c r="M256" s="5"/>
    </row>
    <row r="257" spans="2:13">
      <c r="B257" s="11" t="s">
        <v>27</v>
      </c>
      <c r="C257" s="12"/>
      <c r="D257" s="28"/>
      <c r="E257" s="28"/>
      <c r="F257" s="28"/>
      <c r="G257" s="10">
        <f>SUM(G253)</f>
        <v>7.0200000000000005</v>
      </c>
      <c r="H257" s="15">
        <f>SUM(D253+D253+E253+E253+D254+D254+E254+E254)*3</f>
        <v>1.65</v>
      </c>
      <c r="I257" s="10">
        <f t="shared" si="35"/>
        <v>11.583</v>
      </c>
      <c r="J257" s="5"/>
      <c r="K257" s="5"/>
      <c r="L257" s="5"/>
      <c r="M257" s="5"/>
    </row>
    <row r="258" spans="2:13">
      <c r="B258" s="11" t="s">
        <v>13</v>
      </c>
      <c r="C258" s="12" t="s">
        <v>14</v>
      </c>
      <c r="D258" s="28" t="s">
        <v>29</v>
      </c>
      <c r="E258" s="28"/>
      <c r="F258" s="28">
        <f>SUM(G253:G255)</f>
        <v>14.040000000000001</v>
      </c>
      <c r="G258" s="34">
        <f>SUM(F258)/15</f>
        <v>0.93600000000000005</v>
      </c>
      <c r="H258" s="23"/>
      <c r="I258" s="10">
        <f t="shared" si="35"/>
        <v>0</v>
      </c>
      <c r="J258" s="5"/>
      <c r="K258" s="5"/>
      <c r="L258" s="5"/>
      <c r="M258" s="5"/>
    </row>
    <row r="259" spans="2:13">
      <c r="B259" s="11" t="s">
        <v>13</v>
      </c>
      <c r="C259" s="12" t="s">
        <v>14</v>
      </c>
      <c r="D259" s="28" t="s">
        <v>60</v>
      </c>
      <c r="E259" s="28"/>
      <c r="F259" s="72">
        <v>2</v>
      </c>
      <c r="G259" s="34">
        <f>SUM(F259)*0.25</f>
        <v>0.5</v>
      </c>
      <c r="H259" s="23"/>
      <c r="I259" s="10">
        <f t="shared" si="35"/>
        <v>0</v>
      </c>
      <c r="J259" s="5"/>
      <c r="K259" s="5"/>
      <c r="L259" s="5"/>
      <c r="M259" s="5"/>
    </row>
    <row r="260" spans="2:13">
      <c r="B260" s="11" t="s">
        <v>13</v>
      </c>
      <c r="C260" s="12" t="s">
        <v>14</v>
      </c>
      <c r="D260" s="28" t="s">
        <v>248</v>
      </c>
      <c r="E260" s="28"/>
      <c r="F260" s="72"/>
      <c r="G260" s="34">
        <v>0.5</v>
      </c>
      <c r="H260" s="23"/>
      <c r="I260" s="10">
        <f t="shared" si="35"/>
        <v>0</v>
      </c>
      <c r="J260" s="5"/>
      <c r="K260" s="5"/>
      <c r="L260" s="5"/>
      <c r="M260" s="5"/>
    </row>
    <row r="261" spans="2:13">
      <c r="B261" s="11" t="s">
        <v>13</v>
      </c>
      <c r="C261" s="12" t="s">
        <v>14</v>
      </c>
      <c r="D261" s="28" t="s">
        <v>247</v>
      </c>
      <c r="E261" s="28"/>
      <c r="F261" s="28"/>
      <c r="G261" s="34">
        <f>SUM(G258)</f>
        <v>0.93600000000000005</v>
      </c>
      <c r="H261" s="23"/>
      <c r="I261" s="10">
        <f t="shared" si="35"/>
        <v>0</v>
      </c>
      <c r="J261" s="5"/>
      <c r="K261" s="5"/>
      <c r="L261" s="5"/>
      <c r="M261" s="5"/>
    </row>
    <row r="262" spans="2:13">
      <c r="B262" s="11" t="s">
        <v>13</v>
      </c>
      <c r="C262" s="12" t="s">
        <v>15</v>
      </c>
      <c r="D262" s="28"/>
      <c r="E262" s="28"/>
      <c r="F262" s="28"/>
      <c r="G262" s="34">
        <v>1</v>
      </c>
      <c r="H262" s="23"/>
      <c r="I262" s="10">
        <f t="shared" si="35"/>
        <v>0</v>
      </c>
      <c r="J262" s="5"/>
      <c r="K262" s="5"/>
      <c r="L262" s="5"/>
      <c r="M262" s="5"/>
    </row>
    <row r="263" spans="2:13">
      <c r="B263" s="11" t="s">
        <v>13</v>
      </c>
      <c r="C263" s="12" t="s">
        <v>15</v>
      </c>
      <c r="D263" s="28"/>
      <c r="E263" s="28"/>
      <c r="F263" s="28"/>
      <c r="G263" s="34"/>
      <c r="H263" s="23"/>
      <c r="I263" s="10">
        <f t="shared" si="35"/>
        <v>0</v>
      </c>
      <c r="J263" s="5"/>
      <c r="K263" s="5"/>
      <c r="L263" s="5"/>
      <c r="M263" s="5"/>
    </row>
    <row r="264" spans="2:13">
      <c r="B264" s="11" t="s">
        <v>13</v>
      </c>
      <c r="C264" s="12" t="s">
        <v>15</v>
      </c>
      <c r="D264" s="28"/>
      <c r="E264" s="28"/>
      <c r="F264" s="28"/>
      <c r="G264" s="34"/>
      <c r="H264" s="23"/>
      <c r="I264" s="10">
        <f t="shared" si="35"/>
        <v>0</v>
      </c>
      <c r="J264" s="5"/>
      <c r="K264" s="5"/>
      <c r="L264" s="5"/>
      <c r="M264" s="5"/>
    </row>
    <row r="265" spans="2:13">
      <c r="B265" s="11" t="s">
        <v>13</v>
      </c>
      <c r="C265" s="12" t="s">
        <v>16</v>
      </c>
      <c r="D265" s="28"/>
      <c r="E265" s="28"/>
      <c r="F265" s="28"/>
      <c r="G265" s="34">
        <v>3</v>
      </c>
      <c r="H265" s="23"/>
      <c r="I265" s="10">
        <f t="shared" si="35"/>
        <v>0</v>
      </c>
      <c r="J265" s="5"/>
      <c r="K265" s="5"/>
      <c r="L265" s="5"/>
      <c r="M265" s="5"/>
    </row>
    <row r="266" spans="2:13">
      <c r="B266" s="11" t="s">
        <v>13</v>
      </c>
      <c r="C266" s="12" t="s">
        <v>16</v>
      </c>
      <c r="D266" s="28"/>
      <c r="E266" s="28"/>
      <c r="F266" s="28"/>
      <c r="G266" s="34"/>
      <c r="H266" s="23"/>
      <c r="I266" s="10">
        <f t="shared" si="35"/>
        <v>0</v>
      </c>
      <c r="J266" s="5"/>
      <c r="K266" s="5"/>
      <c r="L266" s="5"/>
      <c r="M266" s="5"/>
    </row>
    <row r="267" spans="2:13">
      <c r="B267" s="11" t="s">
        <v>21</v>
      </c>
      <c r="C267" s="12" t="s">
        <v>14</v>
      </c>
      <c r="D267" s="28"/>
      <c r="E267" s="28"/>
      <c r="F267" s="28"/>
      <c r="G267" s="22">
        <f>SUM(G258:G261)</f>
        <v>2.8719999999999999</v>
      </c>
      <c r="H267" s="15">
        <v>37.42</v>
      </c>
      <c r="I267" s="10">
        <f t="shared" si="35"/>
        <v>107.47024</v>
      </c>
      <c r="J267" s="5"/>
      <c r="K267" s="5">
        <f>SUM(G267)*I251</f>
        <v>5.7439999999999998</v>
      </c>
      <c r="L267" s="5"/>
      <c r="M267" s="5"/>
    </row>
    <row r="268" spans="2:13">
      <c r="B268" s="11" t="s">
        <v>21</v>
      </c>
      <c r="C268" s="12" t="s">
        <v>15</v>
      </c>
      <c r="D268" s="28"/>
      <c r="E268" s="28"/>
      <c r="F268" s="28"/>
      <c r="G268" s="22">
        <f>SUM(G262:G264)</f>
        <v>1</v>
      </c>
      <c r="H268" s="15">
        <v>37.42</v>
      </c>
      <c r="I268" s="10">
        <f t="shared" si="35"/>
        <v>37.42</v>
      </c>
      <c r="J268" s="5"/>
      <c r="K268" s="5"/>
      <c r="L268" s="5">
        <f>SUM(G268)*I251</f>
        <v>2</v>
      </c>
      <c r="M268" s="5"/>
    </row>
    <row r="269" spans="2:13">
      <c r="B269" s="11" t="s">
        <v>21</v>
      </c>
      <c r="C269" s="12" t="s">
        <v>16</v>
      </c>
      <c r="D269" s="28"/>
      <c r="E269" s="28"/>
      <c r="F269" s="28"/>
      <c r="G269" s="22">
        <f>SUM(G265:G266)</f>
        <v>3</v>
      </c>
      <c r="H269" s="15">
        <v>37.42</v>
      </c>
      <c r="I269" s="10">
        <f t="shared" si="35"/>
        <v>112.26</v>
      </c>
      <c r="J269" s="5"/>
      <c r="K269" s="5"/>
      <c r="L269" s="5"/>
      <c r="M269" s="5">
        <f>SUM(G269)*I251</f>
        <v>6</v>
      </c>
    </row>
    <row r="270" spans="2:13">
      <c r="B270" s="11" t="s">
        <v>13</v>
      </c>
      <c r="C270" s="12" t="s">
        <v>17</v>
      </c>
      <c r="D270" s="28"/>
      <c r="E270" s="28"/>
      <c r="F270" s="28"/>
      <c r="G270" s="34">
        <v>0.25</v>
      </c>
      <c r="H270" s="15">
        <v>37.42</v>
      </c>
      <c r="I270" s="10">
        <f t="shared" si="35"/>
        <v>9.3550000000000004</v>
      </c>
      <c r="J270" s="5"/>
      <c r="K270" s="5"/>
      <c r="L270" s="5">
        <f>SUM(G270)*I251</f>
        <v>0.5</v>
      </c>
      <c r="M270" s="5"/>
    </row>
    <row r="271" spans="2:13">
      <c r="B271" s="11" t="s">
        <v>12</v>
      </c>
      <c r="C271" s="12"/>
      <c r="D271" s="28"/>
      <c r="E271" s="28"/>
      <c r="F271" s="28"/>
      <c r="G271" s="10"/>
      <c r="H271" s="15">
        <v>37.42</v>
      </c>
      <c r="I271" s="10">
        <f t="shared" si="35"/>
        <v>0</v>
      </c>
      <c r="J271" s="5"/>
      <c r="K271" s="5"/>
      <c r="L271" s="5"/>
      <c r="M271" s="5"/>
    </row>
    <row r="272" spans="2:13">
      <c r="B272" s="11" t="s">
        <v>11</v>
      </c>
      <c r="C272" s="12"/>
      <c r="D272" s="28"/>
      <c r="E272" s="28"/>
      <c r="F272" s="28"/>
      <c r="G272" s="10">
        <v>1</v>
      </c>
      <c r="H272" s="15">
        <f>SUM(I253:I271)*0.01</f>
        <v>6.1735959000000005</v>
      </c>
      <c r="I272" s="10">
        <f>SUM(G272*H272)</f>
        <v>6.1735959000000005</v>
      </c>
      <c r="J272" s="5"/>
      <c r="K272" s="5"/>
      <c r="L272" s="5"/>
      <c r="M272" s="5"/>
    </row>
    <row r="273" spans="1:13" s="2" customFormat="1">
      <c r="B273" s="8" t="s">
        <v>10</v>
      </c>
      <c r="D273" s="27"/>
      <c r="E273" s="27"/>
      <c r="F273" s="27"/>
      <c r="G273" s="6">
        <f>SUM(G267:G270)</f>
        <v>7.1219999999999999</v>
      </c>
      <c r="H273" s="14"/>
      <c r="I273" s="6">
        <f>SUM(I253:I272)</f>
        <v>623.53318590000003</v>
      </c>
      <c r="J273" s="6">
        <f>SUM(I273)*I251</f>
        <v>1247.0663718000001</v>
      </c>
      <c r="K273" s="6">
        <f>SUM(K267:K272)</f>
        <v>5.7439999999999998</v>
      </c>
      <c r="L273" s="6">
        <f>SUM(L267:L272)</f>
        <v>2.5</v>
      </c>
      <c r="M273" s="6">
        <f>SUM(M267:M272)</f>
        <v>6</v>
      </c>
    </row>
    <row r="274" spans="1:13" ht="15.6">
      <c r="A274" s="3" t="s">
        <v>9</v>
      </c>
      <c r="B274" s="141" t="s">
        <v>250</v>
      </c>
      <c r="C274" s="12" t="s">
        <v>244</v>
      </c>
      <c r="D274" s="26">
        <v>0.82</v>
      </c>
      <c r="E274" s="26">
        <v>2.2999999999999998</v>
      </c>
      <c r="F274" s="71">
        <v>0.125</v>
      </c>
      <c r="G274" s="5"/>
      <c r="H274" s="13" t="s">
        <v>22</v>
      </c>
      <c r="I274" s="24">
        <v>4</v>
      </c>
      <c r="J274" s="5"/>
      <c r="K274" s="5"/>
      <c r="L274" s="5"/>
      <c r="M274" s="5"/>
    </row>
    <row r="275" spans="1:13" s="2" customFormat="1">
      <c r="A275" s="69"/>
      <c r="B275" s="8" t="s">
        <v>3</v>
      </c>
      <c r="C275" s="2" t="s">
        <v>4</v>
      </c>
      <c r="D275" s="27" t="s">
        <v>5</v>
      </c>
      <c r="E275" s="27" t="s">
        <v>5</v>
      </c>
      <c r="F275" s="27" t="s">
        <v>23</v>
      </c>
      <c r="G275" s="6" t="s">
        <v>6</v>
      </c>
      <c r="H275" s="14" t="s">
        <v>7</v>
      </c>
      <c r="I275" s="6" t="s">
        <v>8</v>
      </c>
      <c r="J275" s="6"/>
      <c r="K275" s="6" t="s">
        <v>18</v>
      </c>
      <c r="L275" s="6" t="s">
        <v>19</v>
      </c>
      <c r="M275" s="6" t="s">
        <v>20</v>
      </c>
    </row>
    <row r="276" spans="1:13">
      <c r="A276" s="30" t="s">
        <v>24</v>
      </c>
      <c r="B276" s="11" t="s">
        <v>63</v>
      </c>
      <c r="C276" s="12" t="s">
        <v>246</v>
      </c>
      <c r="D276" s="28">
        <v>0.15</v>
      </c>
      <c r="E276" s="28">
        <v>0.05</v>
      </c>
      <c r="F276" s="28">
        <f t="shared" ref="F276:F278" si="36">SUM(D276*E276)</f>
        <v>7.4999999999999997E-3</v>
      </c>
      <c r="G276" s="10">
        <f>SUM(D274+E274+E274+0.4)</f>
        <v>5.82</v>
      </c>
      <c r="H276" s="15">
        <v>5398</v>
      </c>
      <c r="I276" s="10">
        <f t="shared" ref="I276:I278" si="37">SUM(F276*G276)*H276</f>
        <v>235.62270000000001</v>
      </c>
      <c r="J276" s="5"/>
      <c r="K276" s="5"/>
      <c r="L276" s="5"/>
      <c r="M276" s="5"/>
    </row>
    <row r="277" spans="1:13">
      <c r="A277" s="30" t="s">
        <v>24</v>
      </c>
      <c r="B277" s="11" t="s">
        <v>245</v>
      </c>
      <c r="C277" s="12" t="s">
        <v>246</v>
      </c>
      <c r="D277" s="28">
        <v>0.05</v>
      </c>
      <c r="E277" s="28">
        <v>2.5000000000000001E-2</v>
      </c>
      <c r="F277" s="28">
        <f t="shared" si="36"/>
        <v>1.2500000000000002E-3</v>
      </c>
      <c r="G277" s="10">
        <f>SUM(G276)</f>
        <v>5.82</v>
      </c>
      <c r="H277" s="15">
        <v>4566</v>
      </c>
      <c r="I277" s="10">
        <f t="shared" si="37"/>
        <v>33.217650000000006</v>
      </c>
      <c r="J277" s="5"/>
      <c r="K277" s="5"/>
      <c r="L277" s="5"/>
      <c r="M277" s="5"/>
    </row>
    <row r="278" spans="1:13">
      <c r="A278" s="30" t="s">
        <v>24</v>
      </c>
      <c r="B278" s="11"/>
      <c r="C278" s="12"/>
      <c r="D278" s="28"/>
      <c r="E278" s="28"/>
      <c r="F278" s="28">
        <f t="shared" si="36"/>
        <v>0</v>
      </c>
      <c r="G278" s="10"/>
      <c r="H278" s="15"/>
      <c r="I278" s="10">
        <f t="shared" si="37"/>
        <v>0</v>
      </c>
      <c r="J278" s="5"/>
      <c r="K278" s="5"/>
      <c r="L278" s="5"/>
      <c r="M278" s="5"/>
    </row>
    <row r="279" spans="1:13">
      <c r="B279" s="11" t="s">
        <v>27</v>
      </c>
      <c r="C279" s="12"/>
      <c r="D279" s="28"/>
      <c r="E279" s="28"/>
      <c r="F279" s="28"/>
      <c r="G279" s="10">
        <f>SUM(G276)</f>
        <v>5.82</v>
      </c>
      <c r="H279" s="15">
        <f>SUM(D276+D276+E276+E276+D277+D277+E277+E277)*3</f>
        <v>1.65</v>
      </c>
      <c r="I279" s="10">
        <f t="shared" ref="I279:I293" si="38">SUM(G279*H279)</f>
        <v>9.6029999999999998</v>
      </c>
      <c r="J279" s="5"/>
      <c r="K279" s="5"/>
      <c r="L279" s="5"/>
      <c r="M279" s="5"/>
    </row>
    <row r="280" spans="1:13">
      <c r="B280" s="11" t="s">
        <v>13</v>
      </c>
      <c r="C280" s="12" t="s">
        <v>14</v>
      </c>
      <c r="D280" s="28" t="s">
        <v>29</v>
      </c>
      <c r="E280" s="28"/>
      <c r="F280" s="28">
        <f>SUM(G276:G278)</f>
        <v>11.64</v>
      </c>
      <c r="G280" s="34">
        <f>SUM(F280)/15</f>
        <v>0.77600000000000002</v>
      </c>
      <c r="H280" s="23"/>
      <c r="I280" s="10">
        <f t="shared" si="38"/>
        <v>0</v>
      </c>
      <c r="J280" s="5"/>
      <c r="K280" s="5"/>
      <c r="L280" s="5"/>
      <c r="M280" s="5"/>
    </row>
    <row r="281" spans="1:13">
      <c r="B281" s="11" t="s">
        <v>13</v>
      </c>
      <c r="C281" s="12" t="s">
        <v>14</v>
      </c>
      <c r="D281" s="28" t="s">
        <v>60</v>
      </c>
      <c r="E281" s="28"/>
      <c r="F281" s="72">
        <v>2</v>
      </c>
      <c r="G281" s="34">
        <f>SUM(F281)*0.25</f>
        <v>0.5</v>
      </c>
      <c r="H281" s="23"/>
      <c r="I281" s="10">
        <f t="shared" si="38"/>
        <v>0</v>
      </c>
      <c r="J281" s="5"/>
      <c r="K281" s="5"/>
      <c r="L281" s="5"/>
      <c r="M281" s="5"/>
    </row>
    <row r="282" spans="1:13">
      <c r="B282" s="11" t="s">
        <v>13</v>
      </c>
      <c r="C282" s="12" t="s">
        <v>14</v>
      </c>
      <c r="D282" s="28" t="s">
        <v>248</v>
      </c>
      <c r="E282" s="28"/>
      <c r="F282" s="72"/>
      <c r="G282" s="34">
        <v>0</v>
      </c>
      <c r="H282" s="23"/>
      <c r="I282" s="10">
        <f t="shared" si="38"/>
        <v>0</v>
      </c>
      <c r="J282" s="5"/>
      <c r="K282" s="5"/>
      <c r="L282" s="5"/>
      <c r="M282" s="5"/>
    </row>
    <row r="283" spans="1:13">
      <c r="B283" s="11" t="s">
        <v>13</v>
      </c>
      <c r="C283" s="12" t="s">
        <v>14</v>
      </c>
      <c r="D283" s="28" t="s">
        <v>247</v>
      </c>
      <c r="E283" s="28"/>
      <c r="F283" s="28"/>
      <c r="G283" s="34">
        <f>SUM(G280)</f>
        <v>0.77600000000000002</v>
      </c>
      <c r="H283" s="23"/>
      <c r="I283" s="10">
        <f t="shared" si="38"/>
        <v>0</v>
      </c>
      <c r="J283" s="5"/>
      <c r="K283" s="5"/>
      <c r="L283" s="5"/>
      <c r="M283" s="5"/>
    </row>
    <row r="284" spans="1:13">
      <c r="B284" s="11" t="s">
        <v>13</v>
      </c>
      <c r="C284" s="12" t="s">
        <v>15</v>
      </c>
      <c r="D284" s="28"/>
      <c r="E284" s="28"/>
      <c r="F284" s="28"/>
      <c r="G284" s="34">
        <v>1</v>
      </c>
      <c r="H284" s="23"/>
      <c r="I284" s="10">
        <f t="shared" si="38"/>
        <v>0</v>
      </c>
      <c r="J284" s="5"/>
      <c r="K284" s="5"/>
      <c r="L284" s="5"/>
      <c r="M284" s="5"/>
    </row>
    <row r="285" spans="1:13">
      <c r="B285" s="11" t="s">
        <v>13</v>
      </c>
      <c r="C285" s="12" t="s">
        <v>15</v>
      </c>
      <c r="D285" s="28"/>
      <c r="E285" s="28"/>
      <c r="F285" s="28"/>
      <c r="G285" s="34"/>
      <c r="H285" s="23"/>
      <c r="I285" s="10">
        <f t="shared" si="38"/>
        <v>0</v>
      </c>
      <c r="J285" s="5"/>
      <c r="K285" s="5"/>
      <c r="L285" s="5"/>
      <c r="M285" s="5"/>
    </row>
    <row r="286" spans="1:13">
      <c r="B286" s="11" t="s">
        <v>13</v>
      </c>
      <c r="C286" s="12" t="s">
        <v>15</v>
      </c>
      <c r="D286" s="28"/>
      <c r="E286" s="28"/>
      <c r="F286" s="28"/>
      <c r="G286" s="34"/>
      <c r="H286" s="23"/>
      <c r="I286" s="10">
        <f t="shared" si="38"/>
        <v>0</v>
      </c>
      <c r="J286" s="5"/>
      <c r="K286" s="5"/>
      <c r="L286" s="5"/>
      <c r="M286" s="5"/>
    </row>
    <row r="287" spans="1:13">
      <c r="B287" s="11" t="s">
        <v>13</v>
      </c>
      <c r="C287" s="12" t="s">
        <v>16</v>
      </c>
      <c r="D287" s="28"/>
      <c r="E287" s="28"/>
      <c r="F287" s="28"/>
      <c r="G287" s="34">
        <v>3</v>
      </c>
      <c r="H287" s="23"/>
      <c r="I287" s="10">
        <f t="shared" si="38"/>
        <v>0</v>
      </c>
      <c r="J287" s="5"/>
      <c r="K287" s="5"/>
      <c r="L287" s="5"/>
      <c r="M287" s="5"/>
    </row>
    <row r="288" spans="1:13">
      <c r="B288" s="11" t="s">
        <v>13</v>
      </c>
      <c r="C288" s="12" t="s">
        <v>16</v>
      </c>
      <c r="D288" s="28"/>
      <c r="E288" s="28"/>
      <c r="F288" s="28"/>
      <c r="G288" s="34"/>
      <c r="H288" s="23"/>
      <c r="I288" s="10">
        <f t="shared" si="38"/>
        <v>0</v>
      </c>
      <c r="J288" s="5"/>
      <c r="K288" s="5"/>
      <c r="L288" s="5"/>
      <c r="M288" s="5"/>
    </row>
    <row r="289" spans="1:13">
      <c r="B289" s="11" t="s">
        <v>21</v>
      </c>
      <c r="C289" s="12" t="s">
        <v>14</v>
      </c>
      <c r="D289" s="28"/>
      <c r="E289" s="28"/>
      <c r="F289" s="28"/>
      <c r="G289" s="22">
        <f>SUM(G280:G283)</f>
        <v>2.052</v>
      </c>
      <c r="H289" s="15">
        <v>37.42</v>
      </c>
      <c r="I289" s="10">
        <f t="shared" si="38"/>
        <v>76.785840000000007</v>
      </c>
      <c r="J289" s="5"/>
      <c r="K289" s="5">
        <f>SUM(G289)*I274</f>
        <v>8.2080000000000002</v>
      </c>
      <c r="L289" s="5"/>
      <c r="M289" s="5"/>
    </row>
    <row r="290" spans="1:13">
      <c r="B290" s="11" t="s">
        <v>21</v>
      </c>
      <c r="C290" s="12" t="s">
        <v>15</v>
      </c>
      <c r="D290" s="28"/>
      <c r="E290" s="28"/>
      <c r="F290" s="28"/>
      <c r="G290" s="22">
        <f>SUM(G284:G286)</f>
        <v>1</v>
      </c>
      <c r="H290" s="15">
        <v>37.42</v>
      </c>
      <c r="I290" s="10">
        <f t="shared" si="38"/>
        <v>37.42</v>
      </c>
      <c r="J290" s="5"/>
      <c r="K290" s="5"/>
      <c r="L290" s="5">
        <f>SUM(G290)*I274</f>
        <v>4</v>
      </c>
      <c r="M290" s="5"/>
    </row>
    <row r="291" spans="1:13">
      <c r="B291" s="11" t="s">
        <v>21</v>
      </c>
      <c r="C291" s="12" t="s">
        <v>16</v>
      </c>
      <c r="D291" s="28"/>
      <c r="E291" s="28"/>
      <c r="F291" s="28"/>
      <c r="G291" s="22">
        <f>SUM(G287:G288)</f>
        <v>3</v>
      </c>
      <c r="H291" s="15">
        <v>37.42</v>
      </c>
      <c r="I291" s="10">
        <f t="shared" si="38"/>
        <v>112.26</v>
      </c>
      <c r="J291" s="5"/>
      <c r="K291" s="5"/>
      <c r="L291" s="5"/>
      <c r="M291" s="5">
        <f>SUM(G291)*I274</f>
        <v>12</v>
      </c>
    </row>
    <row r="292" spans="1:13">
      <c r="B292" s="11" t="s">
        <v>13</v>
      </c>
      <c r="C292" s="12" t="s">
        <v>17</v>
      </c>
      <c r="D292" s="28"/>
      <c r="E292" s="28"/>
      <c r="F292" s="28"/>
      <c r="G292" s="34">
        <v>0.25</v>
      </c>
      <c r="H292" s="15">
        <v>37.42</v>
      </c>
      <c r="I292" s="10">
        <f t="shared" si="38"/>
        <v>9.3550000000000004</v>
      </c>
      <c r="J292" s="5"/>
      <c r="K292" s="5"/>
      <c r="L292" s="5">
        <f>SUM(G292)*I274</f>
        <v>1</v>
      </c>
      <c r="M292" s="5"/>
    </row>
    <row r="293" spans="1:13">
      <c r="B293" s="11" t="s">
        <v>12</v>
      </c>
      <c r="C293" s="12"/>
      <c r="D293" s="28"/>
      <c r="E293" s="28"/>
      <c r="F293" s="28"/>
      <c r="G293" s="10"/>
      <c r="H293" s="15">
        <v>37.42</v>
      </c>
      <c r="I293" s="10">
        <f t="shared" si="38"/>
        <v>0</v>
      </c>
      <c r="J293" s="5"/>
      <c r="K293" s="5"/>
      <c r="L293" s="5"/>
      <c r="M293" s="5"/>
    </row>
    <row r="294" spans="1:13">
      <c r="B294" s="11" t="s">
        <v>11</v>
      </c>
      <c r="C294" s="12"/>
      <c r="D294" s="28"/>
      <c r="E294" s="28"/>
      <c r="F294" s="28"/>
      <c r="G294" s="10">
        <v>1</v>
      </c>
      <c r="H294" s="15">
        <f>SUM(I276:I293)*0.01</f>
        <v>5.1426419000000001</v>
      </c>
      <c r="I294" s="10">
        <f>SUM(G294*H294)</f>
        <v>5.1426419000000001</v>
      </c>
      <c r="J294" s="5"/>
      <c r="K294" s="5"/>
      <c r="L294" s="5"/>
      <c r="M294" s="5"/>
    </row>
    <row r="295" spans="1:13" s="2" customFormat="1">
      <c r="B295" s="8" t="s">
        <v>10</v>
      </c>
      <c r="D295" s="27"/>
      <c r="E295" s="27"/>
      <c r="F295" s="27"/>
      <c r="G295" s="6">
        <f>SUM(G289:G292)</f>
        <v>6.3019999999999996</v>
      </c>
      <c r="H295" s="14"/>
      <c r="I295" s="6">
        <f>SUM(I276:I294)</f>
        <v>519.40683189999993</v>
      </c>
      <c r="J295" s="6">
        <f>SUM(I295)*I274</f>
        <v>2077.6273275999997</v>
      </c>
      <c r="K295" s="6">
        <f>SUM(K289:K294)</f>
        <v>8.2080000000000002</v>
      </c>
      <c r="L295" s="6">
        <f>SUM(L289:L294)</f>
        <v>5</v>
      </c>
      <c r="M295" s="6">
        <f>SUM(M289:M294)</f>
        <v>12</v>
      </c>
    </row>
    <row r="296" spans="1:13" ht="15.6">
      <c r="A296" s="3" t="s">
        <v>9</v>
      </c>
      <c r="B296" s="141" t="s">
        <v>250</v>
      </c>
      <c r="C296" s="12" t="s">
        <v>244</v>
      </c>
      <c r="D296" s="26">
        <v>0.97</v>
      </c>
      <c r="E296" s="26">
        <v>2.2999999999999998</v>
      </c>
      <c r="F296" s="71">
        <v>0.125</v>
      </c>
      <c r="G296" s="5"/>
      <c r="H296" s="13" t="s">
        <v>22</v>
      </c>
      <c r="I296" s="24">
        <v>1</v>
      </c>
      <c r="J296" s="5"/>
      <c r="K296" s="5"/>
      <c r="L296" s="5"/>
      <c r="M296" s="5"/>
    </row>
    <row r="297" spans="1:13" s="2" customFormat="1">
      <c r="A297" s="69"/>
      <c r="B297" s="8" t="s">
        <v>3</v>
      </c>
      <c r="C297" s="2" t="s">
        <v>4</v>
      </c>
      <c r="D297" s="27" t="s">
        <v>5</v>
      </c>
      <c r="E297" s="27" t="s">
        <v>5</v>
      </c>
      <c r="F297" s="27" t="s">
        <v>23</v>
      </c>
      <c r="G297" s="6" t="s">
        <v>6</v>
      </c>
      <c r="H297" s="14" t="s">
        <v>7</v>
      </c>
      <c r="I297" s="6" t="s">
        <v>8</v>
      </c>
      <c r="J297" s="6"/>
      <c r="K297" s="6" t="s">
        <v>18</v>
      </c>
      <c r="L297" s="6" t="s">
        <v>19</v>
      </c>
      <c r="M297" s="6" t="s">
        <v>20</v>
      </c>
    </row>
    <row r="298" spans="1:13">
      <c r="A298" s="30" t="s">
        <v>24</v>
      </c>
      <c r="B298" s="11" t="s">
        <v>63</v>
      </c>
      <c r="C298" s="12" t="s">
        <v>246</v>
      </c>
      <c r="D298" s="28">
        <v>0.15</v>
      </c>
      <c r="E298" s="28">
        <v>0.05</v>
      </c>
      <c r="F298" s="28">
        <f t="shared" ref="F298:F300" si="39">SUM(D298*E298)</f>
        <v>7.4999999999999997E-3</v>
      </c>
      <c r="G298" s="10">
        <f>SUM(D296+E296+E296+0.4)</f>
        <v>5.97</v>
      </c>
      <c r="H298" s="15">
        <v>5398</v>
      </c>
      <c r="I298" s="10">
        <f t="shared" ref="I298:I300" si="40">SUM(F298*G298)*H298</f>
        <v>241.69544999999997</v>
      </c>
      <c r="J298" s="5"/>
      <c r="K298" s="5"/>
      <c r="L298" s="5"/>
      <c r="M298" s="5"/>
    </row>
    <row r="299" spans="1:13">
      <c r="A299" s="30" t="s">
        <v>24</v>
      </c>
      <c r="B299" s="11" t="s">
        <v>245</v>
      </c>
      <c r="C299" s="12" t="s">
        <v>246</v>
      </c>
      <c r="D299" s="28">
        <v>0.05</v>
      </c>
      <c r="E299" s="28">
        <v>2.5000000000000001E-2</v>
      </c>
      <c r="F299" s="28">
        <f t="shared" si="39"/>
        <v>1.2500000000000002E-3</v>
      </c>
      <c r="G299" s="10">
        <f>SUM(G298)</f>
        <v>5.97</v>
      </c>
      <c r="H299" s="15">
        <v>4566</v>
      </c>
      <c r="I299" s="10">
        <f t="shared" si="40"/>
        <v>34.073775000000005</v>
      </c>
      <c r="J299" s="5"/>
      <c r="K299" s="5"/>
      <c r="L299" s="5"/>
      <c r="M299" s="5"/>
    </row>
    <row r="300" spans="1:13">
      <c r="A300" s="30" t="s">
        <v>24</v>
      </c>
      <c r="B300" s="11"/>
      <c r="C300" s="12"/>
      <c r="D300" s="28"/>
      <c r="E300" s="28"/>
      <c r="F300" s="28">
        <f t="shared" si="39"/>
        <v>0</v>
      </c>
      <c r="G300" s="10"/>
      <c r="H300" s="15"/>
      <c r="I300" s="10">
        <f t="shared" si="40"/>
        <v>0</v>
      </c>
      <c r="J300" s="5"/>
      <c r="K300" s="5"/>
      <c r="L300" s="5"/>
      <c r="M300" s="5"/>
    </row>
    <row r="301" spans="1:13">
      <c r="B301" s="11" t="s">
        <v>27</v>
      </c>
      <c r="C301" s="12"/>
      <c r="D301" s="28"/>
      <c r="E301" s="28"/>
      <c r="F301" s="28"/>
      <c r="G301" s="10">
        <f>SUM(G298)</f>
        <v>5.97</v>
      </c>
      <c r="H301" s="15">
        <f>SUM(D298+D298+E298+E298+D299+D299+E299+E299)*3</f>
        <v>1.65</v>
      </c>
      <c r="I301" s="10">
        <f t="shared" ref="I301:I315" si="41">SUM(G301*H301)</f>
        <v>9.8504999999999985</v>
      </c>
      <c r="J301" s="5"/>
      <c r="K301" s="5"/>
      <c r="L301" s="5"/>
      <c r="M301" s="5"/>
    </row>
    <row r="302" spans="1:13">
      <c r="B302" s="11" t="s">
        <v>13</v>
      </c>
      <c r="C302" s="12" t="s">
        <v>14</v>
      </c>
      <c r="D302" s="28" t="s">
        <v>29</v>
      </c>
      <c r="E302" s="28"/>
      <c r="F302" s="28">
        <f>SUM(G298:G300)</f>
        <v>11.94</v>
      </c>
      <c r="G302" s="34">
        <f>SUM(F302)/15</f>
        <v>0.79599999999999993</v>
      </c>
      <c r="H302" s="23"/>
      <c r="I302" s="10">
        <f t="shared" si="41"/>
        <v>0</v>
      </c>
      <c r="J302" s="5"/>
      <c r="K302" s="5"/>
      <c r="L302" s="5"/>
      <c r="M302" s="5"/>
    </row>
    <row r="303" spans="1:13">
      <c r="B303" s="11" t="s">
        <v>13</v>
      </c>
      <c r="C303" s="12" t="s">
        <v>14</v>
      </c>
      <c r="D303" s="28" t="s">
        <v>60</v>
      </c>
      <c r="E303" s="28"/>
      <c r="F303" s="72">
        <v>2</v>
      </c>
      <c r="G303" s="34">
        <f>SUM(F303)*0.25</f>
        <v>0.5</v>
      </c>
      <c r="H303" s="23"/>
      <c r="I303" s="10">
        <f t="shared" si="41"/>
        <v>0</v>
      </c>
      <c r="J303" s="5"/>
      <c r="K303" s="5"/>
      <c r="L303" s="5"/>
      <c r="M303" s="5"/>
    </row>
    <row r="304" spans="1:13">
      <c r="B304" s="11" t="s">
        <v>13</v>
      </c>
      <c r="C304" s="12" t="s">
        <v>14</v>
      </c>
      <c r="D304" s="28" t="s">
        <v>248</v>
      </c>
      <c r="E304" s="28"/>
      <c r="F304" s="72"/>
      <c r="G304" s="34">
        <v>0</v>
      </c>
      <c r="H304" s="23"/>
      <c r="I304" s="10">
        <f t="shared" si="41"/>
        <v>0</v>
      </c>
      <c r="J304" s="5"/>
      <c r="K304" s="5"/>
      <c r="L304" s="5"/>
      <c r="M304" s="5"/>
    </row>
    <row r="305" spans="1:13">
      <c r="B305" s="11" t="s">
        <v>13</v>
      </c>
      <c r="C305" s="12" t="s">
        <v>14</v>
      </c>
      <c r="D305" s="28" t="s">
        <v>247</v>
      </c>
      <c r="E305" s="28"/>
      <c r="F305" s="28"/>
      <c r="G305" s="34">
        <f>SUM(G302)</f>
        <v>0.79599999999999993</v>
      </c>
      <c r="H305" s="23"/>
      <c r="I305" s="10">
        <f t="shared" si="41"/>
        <v>0</v>
      </c>
      <c r="J305" s="5"/>
      <c r="K305" s="5"/>
      <c r="L305" s="5"/>
      <c r="M305" s="5"/>
    </row>
    <row r="306" spans="1:13">
      <c r="B306" s="11" t="s">
        <v>13</v>
      </c>
      <c r="C306" s="12" t="s">
        <v>15</v>
      </c>
      <c r="D306" s="28"/>
      <c r="E306" s="28"/>
      <c r="F306" s="28"/>
      <c r="G306" s="34">
        <v>1</v>
      </c>
      <c r="H306" s="23"/>
      <c r="I306" s="10">
        <f t="shared" si="41"/>
        <v>0</v>
      </c>
      <c r="J306" s="5"/>
      <c r="K306" s="5"/>
      <c r="L306" s="5"/>
      <c r="M306" s="5"/>
    </row>
    <row r="307" spans="1:13">
      <c r="B307" s="11" t="s">
        <v>13</v>
      </c>
      <c r="C307" s="12" t="s">
        <v>15</v>
      </c>
      <c r="D307" s="28"/>
      <c r="E307" s="28"/>
      <c r="F307" s="28"/>
      <c r="G307" s="34"/>
      <c r="H307" s="23"/>
      <c r="I307" s="10">
        <f t="shared" si="41"/>
        <v>0</v>
      </c>
      <c r="J307" s="5"/>
      <c r="K307" s="5"/>
      <c r="L307" s="5"/>
      <c r="M307" s="5"/>
    </row>
    <row r="308" spans="1:13">
      <c r="B308" s="11" t="s">
        <v>13</v>
      </c>
      <c r="C308" s="12" t="s">
        <v>15</v>
      </c>
      <c r="D308" s="28"/>
      <c r="E308" s="28"/>
      <c r="F308" s="28"/>
      <c r="G308" s="34"/>
      <c r="H308" s="23"/>
      <c r="I308" s="10">
        <f t="shared" si="41"/>
        <v>0</v>
      </c>
      <c r="J308" s="5"/>
      <c r="K308" s="5"/>
      <c r="L308" s="5"/>
      <c r="M308" s="5"/>
    </row>
    <row r="309" spans="1:13">
      <c r="B309" s="11" t="s">
        <v>13</v>
      </c>
      <c r="C309" s="12" t="s">
        <v>16</v>
      </c>
      <c r="D309" s="28"/>
      <c r="E309" s="28"/>
      <c r="F309" s="28"/>
      <c r="G309" s="34">
        <v>3</v>
      </c>
      <c r="H309" s="23"/>
      <c r="I309" s="10">
        <f t="shared" si="41"/>
        <v>0</v>
      </c>
      <c r="J309" s="5"/>
      <c r="K309" s="5"/>
      <c r="L309" s="5"/>
      <c r="M309" s="5"/>
    </row>
    <row r="310" spans="1:13">
      <c r="B310" s="11" t="s">
        <v>13</v>
      </c>
      <c r="C310" s="12" t="s">
        <v>16</v>
      </c>
      <c r="D310" s="28"/>
      <c r="E310" s="28"/>
      <c r="F310" s="28"/>
      <c r="G310" s="34"/>
      <c r="H310" s="23"/>
      <c r="I310" s="10">
        <f t="shared" si="41"/>
        <v>0</v>
      </c>
      <c r="J310" s="5"/>
      <c r="K310" s="5"/>
      <c r="L310" s="5"/>
      <c r="M310" s="5"/>
    </row>
    <row r="311" spans="1:13">
      <c r="B311" s="11" t="s">
        <v>21</v>
      </c>
      <c r="C311" s="12" t="s">
        <v>14</v>
      </c>
      <c r="D311" s="28"/>
      <c r="E311" s="28"/>
      <c r="F311" s="28"/>
      <c r="G311" s="22">
        <f>SUM(G302:G305)</f>
        <v>2.0919999999999996</v>
      </c>
      <c r="H311" s="15">
        <v>37.42</v>
      </c>
      <c r="I311" s="10">
        <f t="shared" si="41"/>
        <v>78.282639999999986</v>
      </c>
      <c r="J311" s="5"/>
      <c r="K311" s="5">
        <f>SUM(G311)*I296</f>
        <v>2.0919999999999996</v>
      </c>
      <c r="L311" s="5"/>
      <c r="M311" s="5"/>
    </row>
    <row r="312" spans="1:13">
      <c r="B312" s="11" t="s">
        <v>21</v>
      </c>
      <c r="C312" s="12" t="s">
        <v>15</v>
      </c>
      <c r="D312" s="28"/>
      <c r="E312" s="28"/>
      <c r="F312" s="28"/>
      <c r="G312" s="22">
        <f>SUM(G306:G308)</f>
        <v>1</v>
      </c>
      <c r="H312" s="15">
        <v>37.42</v>
      </c>
      <c r="I312" s="10">
        <f t="shared" si="41"/>
        <v>37.42</v>
      </c>
      <c r="J312" s="5"/>
      <c r="K312" s="5"/>
      <c r="L312" s="5">
        <f>SUM(G312)*I296</f>
        <v>1</v>
      </c>
      <c r="M312" s="5"/>
    </row>
    <row r="313" spans="1:13">
      <c r="B313" s="11" t="s">
        <v>21</v>
      </c>
      <c r="C313" s="12" t="s">
        <v>16</v>
      </c>
      <c r="D313" s="28"/>
      <c r="E313" s="28"/>
      <c r="F313" s="28"/>
      <c r="G313" s="22">
        <f>SUM(G309:G310)</f>
        <v>3</v>
      </c>
      <c r="H313" s="15">
        <v>37.42</v>
      </c>
      <c r="I313" s="10">
        <f t="shared" si="41"/>
        <v>112.26</v>
      </c>
      <c r="J313" s="5"/>
      <c r="K313" s="5"/>
      <c r="L313" s="5"/>
      <c r="M313" s="5">
        <f>SUM(G313)*I296</f>
        <v>3</v>
      </c>
    </row>
    <row r="314" spans="1:13">
      <c r="B314" s="11" t="s">
        <v>13</v>
      </c>
      <c r="C314" s="12" t="s">
        <v>17</v>
      </c>
      <c r="D314" s="28"/>
      <c r="E314" s="28"/>
      <c r="F314" s="28"/>
      <c r="G314" s="34">
        <v>0.25</v>
      </c>
      <c r="H314" s="15">
        <v>37.42</v>
      </c>
      <c r="I314" s="10">
        <f t="shared" si="41"/>
        <v>9.3550000000000004</v>
      </c>
      <c r="J314" s="5"/>
      <c r="K314" s="5"/>
      <c r="L314" s="5">
        <f>SUM(G314)*I296</f>
        <v>0.25</v>
      </c>
      <c r="M314" s="5"/>
    </row>
    <row r="315" spans="1:13">
      <c r="B315" s="11" t="s">
        <v>12</v>
      </c>
      <c r="C315" s="12"/>
      <c r="D315" s="28"/>
      <c r="E315" s="28"/>
      <c r="F315" s="28"/>
      <c r="G315" s="10"/>
      <c r="H315" s="15">
        <v>37.42</v>
      </c>
      <c r="I315" s="10">
        <f t="shared" si="41"/>
        <v>0</v>
      </c>
      <c r="J315" s="5"/>
      <c r="K315" s="5"/>
      <c r="L315" s="5"/>
      <c r="M315" s="5"/>
    </row>
    <row r="316" spans="1:13">
      <c r="B316" s="11" t="s">
        <v>11</v>
      </c>
      <c r="C316" s="12"/>
      <c r="D316" s="28"/>
      <c r="E316" s="28"/>
      <c r="F316" s="28"/>
      <c r="G316" s="10">
        <v>1</v>
      </c>
      <c r="H316" s="15">
        <f>SUM(I298:I315)*0.01</f>
        <v>5.2293736500000003</v>
      </c>
      <c r="I316" s="10">
        <f>SUM(G316*H316)</f>
        <v>5.2293736500000003</v>
      </c>
      <c r="J316" s="5"/>
      <c r="K316" s="5"/>
      <c r="L316" s="5"/>
      <c r="M316" s="5"/>
    </row>
    <row r="317" spans="1:13" s="2" customFormat="1">
      <c r="B317" s="8" t="s">
        <v>10</v>
      </c>
      <c r="D317" s="27"/>
      <c r="E317" s="27"/>
      <c r="F317" s="27"/>
      <c r="G317" s="6">
        <f>SUM(G311:G314)</f>
        <v>6.3419999999999996</v>
      </c>
      <c r="H317" s="14"/>
      <c r="I317" s="6">
        <f>SUM(I298:I316)</f>
        <v>528.16673864999996</v>
      </c>
      <c r="J317" s="6">
        <f>SUM(I317)*I296</f>
        <v>528.16673864999996</v>
      </c>
      <c r="K317" s="6">
        <f>SUM(K311:K316)</f>
        <v>2.0919999999999996</v>
      </c>
      <c r="L317" s="6">
        <f>SUM(L311:L316)</f>
        <v>1.25</v>
      </c>
      <c r="M317" s="6">
        <f>SUM(M311:M316)</f>
        <v>3</v>
      </c>
    </row>
    <row r="318" spans="1:13" ht="15.6">
      <c r="A318" s="3" t="s">
        <v>9</v>
      </c>
      <c r="B318" s="141" t="s">
        <v>250</v>
      </c>
      <c r="C318" s="12" t="s">
        <v>865</v>
      </c>
      <c r="D318" s="26">
        <v>1.01</v>
      </c>
      <c r="E318" s="26">
        <v>2.2999999999999998</v>
      </c>
      <c r="F318" s="71">
        <v>0.125</v>
      </c>
      <c r="G318" s="5"/>
      <c r="H318" s="13" t="s">
        <v>22</v>
      </c>
      <c r="I318" s="24">
        <v>3</v>
      </c>
      <c r="J318" s="5"/>
      <c r="K318" s="5"/>
      <c r="L318" s="5"/>
      <c r="M318" s="5"/>
    </row>
    <row r="319" spans="1:13" s="2" customFormat="1">
      <c r="A319" s="69"/>
      <c r="B319" s="8" t="s">
        <v>3</v>
      </c>
      <c r="C319" s="2" t="s">
        <v>4</v>
      </c>
      <c r="D319" s="27" t="s">
        <v>5</v>
      </c>
      <c r="E319" s="27" t="s">
        <v>5</v>
      </c>
      <c r="F319" s="27" t="s">
        <v>23</v>
      </c>
      <c r="G319" s="6" t="s">
        <v>6</v>
      </c>
      <c r="H319" s="14" t="s">
        <v>7</v>
      </c>
      <c r="I319" s="6" t="s">
        <v>8</v>
      </c>
      <c r="J319" s="6"/>
      <c r="K319" s="6" t="s">
        <v>18</v>
      </c>
      <c r="L319" s="6" t="s">
        <v>19</v>
      </c>
      <c r="M319" s="6" t="s">
        <v>20</v>
      </c>
    </row>
    <row r="320" spans="1:13">
      <c r="A320" s="30" t="s">
        <v>24</v>
      </c>
      <c r="B320" s="11" t="s">
        <v>63</v>
      </c>
      <c r="C320" s="12" t="s">
        <v>246</v>
      </c>
      <c r="D320" s="28">
        <v>0.15</v>
      </c>
      <c r="E320" s="28">
        <v>0.05</v>
      </c>
      <c r="F320" s="28">
        <f t="shared" ref="F320:F322" si="42">SUM(D320*E320)</f>
        <v>7.4999999999999997E-3</v>
      </c>
      <c r="G320" s="10">
        <f>SUM(D318+E318+E318+0.4)</f>
        <v>6.01</v>
      </c>
      <c r="H320" s="15">
        <v>5398</v>
      </c>
      <c r="I320" s="10">
        <f t="shared" ref="I320:I322" si="43">SUM(F320*G320)*H320</f>
        <v>243.31484999999998</v>
      </c>
      <c r="J320" s="5"/>
      <c r="K320" s="5"/>
      <c r="L320" s="5"/>
      <c r="M320" s="5"/>
    </row>
    <row r="321" spans="1:13">
      <c r="A321" s="30" t="s">
        <v>24</v>
      </c>
      <c r="B321" s="11" t="s">
        <v>245</v>
      </c>
      <c r="C321" s="12" t="s">
        <v>246</v>
      </c>
      <c r="D321" s="28">
        <v>0.05</v>
      </c>
      <c r="E321" s="28">
        <v>2.5000000000000001E-2</v>
      </c>
      <c r="F321" s="28">
        <f t="shared" si="42"/>
        <v>1.2500000000000002E-3</v>
      </c>
      <c r="G321" s="10">
        <f>SUM(G320)</f>
        <v>6.01</v>
      </c>
      <c r="H321" s="15">
        <v>4566</v>
      </c>
      <c r="I321" s="10">
        <f t="shared" si="43"/>
        <v>34.302075000000002</v>
      </c>
      <c r="J321" s="5"/>
      <c r="K321" s="5"/>
      <c r="L321" s="5"/>
      <c r="M321" s="5"/>
    </row>
    <row r="322" spans="1:13">
      <c r="A322" s="30" t="s">
        <v>24</v>
      </c>
      <c r="B322" s="11"/>
      <c r="C322" s="12"/>
      <c r="D322" s="28"/>
      <c r="E322" s="28"/>
      <c r="F322" s="28">
        <f t="shared" si="42"/>
        <v>0</v>
      </c>
      <c r="G322" s="10"/>
      <c r="H322" s="15"/>
      <c r="I322" s="10">
        <f t="shared" si="43"/>
        <v>0</v>
      </c>
      <c r="J322" s="5"/>
      <c r="K322" s="5"/>
      <c r="L322" s="5"/>
      <c r="M322" s="5"/>
    </row>
    <row r="323" spans="1:13">
      <c r="A323" s="150"/>
      <c r="B323" s="11" t="s">
        <v>862</v>
      </c>
      <c r="C323" s="12"/>
      <c r="D323" s="28"/>
      <c r="E323" s="28"/>
      <c r="F323" s="28"/>
      <c r="G323" s="10">
        <v>6</v>
      </c>
      <c r="H323" s="15">
        <v>2.5</v>
      </c>
      <c r="I323" s="10">
        <f t="shared" ref="I323:I338" si="44">SUM(G323*H323)</f>
        <v>15</v>
      </c>
      <c r="J323" s="5"/>
      <c r="K323" s="5"/>
      <c r="L323" s="5"/>
      <c r="M323" s="5"/>
    </row>
    <row r="324" spans="1:13">
      <c r="B324" s="11" t="s">
        <v>27</v>
      </c>
      <c r="C324" s="12"/>
      <c r="D324" s="28"/>
      <c r="E324" s="28"/>
      <c r="F324" s="28"/>
      <c r="G324" s="10">
        <f>SUM(G320)</f>
        <v>6.01</v>
      </c>
      <c r="H324" s="15">
        <f>SUM(D320+D320+E320+E320+D321+D321+E321+E321)*3</f>
        <v>1.65</v>
      </c>
      <c r="I324" s="10">
        <f t="shared" si="44"/>
        <v>9.9164999999999992</v>
      </c>
      <c r="J324" s="5"/>
      <c r="K324" s="5"/>
      <c r="L324" s="5"/>
      <c r="M324" s="5"/>
    </row>
    <row r="325" spans="1:13">
      <c r="B325" s="11" t="s">
        <v>13</v>
      </c>
      <c r="C325" s="12" t="s">
        <v>14</v>
      </c>
      <c r="D325" s="28" t="s">
        <v>29</v>
      </c>
      <c r="E325" s="28"/>
      <c r="F325" s="28">
        <f>SUM(G320:G322)</f>
        <v>12.02</v>
      </c>
      <c r="G325" s="34">
        <f>SUM(F325)/15</f>
        <v>0.80133333333333334</v>
      </c>
      <c r="H325" s="23"/>
      <c r="I325" s="10">
        <f t="shared" si="44"/>
        <v>0</v>
      </c>
      <c r="J325" s="5"/>
      <c r="K325" s="5"/>
      <c r="L325" s="5"/>
      <c r="M325" s="5"/>
    </row>
    <row r="326" spans="1:13">
      <c r="B326" s="11" t="s">
        <v>13</v>
      </c>
      <c r="C326" s="12" t="s">
        <v>14</v>
      </c>
      <c r="D326" s="28" t="s">
        <v>60</v>
      </c>
      <c r="E326" s="28"/>
      <c r="F326" s="72">
        <v>2</v>
      </c>
      <c r="G326" s="34">
        <f>SUM(F326)*0.25</f>
        <v>0.5</v>
      </c>
      <c r="H326" s="23"/>
      <c r="I326" s="10">
        <f t="shared" si="44"/>
        <v>0</v>
      </c>
      <c r="J326" s="5"/>
      <c r="K326" s="5"/>
      <c r="L326" s="5"/>
      <c r="M326" s="5"/>
    </row>
    <row r="327" spans="1:13">
      <c r="B327" s="11" t="s">
        <v>13</v>
      </c>
      <c r="C327" s="12" t="s">
        <v>14</v>
      </c>
      <c r="D327" s="28" t="s">
        <v>248</v>
      </c>
      <c r="E327" s="28"/>
      <c r="F327" s="72"/>
      <c r="G327" s="34">
        <v>0.5</v>
      </c>
      <c r="H327" s="23"/>
      <c r="I327" s="10">
        <f t="shared" si="44"/>
        <v>0</v>
      </c>
      <c r="J327" s="5"/>
      <c r="K327" s="5"/>
      <c r="L327" s="5"/>
      <c r="M327" s="5"/>
    </row>
    <row r="328" spans="1:13">
      <c r="B328" s="11" t="s">
        <v>13</v>
      </c>
      <c r="C328" s="12" t="s">
        <v>14</v>
      </c>
      <c r="D328" s="28" t="s">
        <v>247</v>
      </c>
      <c r="E328" s="28"/>
      <c r="F328" s="28"/>
      <c r="G328" s="34">
        <f>SUM(G325)</f>
        <v>0.80133333333333334</v>
      </c>
      <c r="H328" s="23"/>
      <c r="I328" s="10">
        <f t="shared" si="44"/>
        <v>0</v>
      </c>
      <c r="J328" s="5"/>
      <c r="K328" s="5"/>
      <c r="L328" s="5"/>
      <c r="M328" s="5"/>
    </row>
    <row r="329" spans="1:13">
      <c r="B329" s="11" t="s">
        <v>13</v>
      </c>
      <c r="C329" s="12" t="s">
        <v>15</v>
      </c>
      <c r="D329" s="28"/>
      <c r="E329" s="28"/>
      <c r="F329" s="28"/>
      <c r="G329" s="34">
        <v>1</v>
      </c>
      <c r="H329" s="23"/>
      <c r="I329" s="10">
        <f t="shared" si="44"/>
        <v>0</v>
      </c>
      <c r="J329" s="5"/>
      <c r="K329" s="5"/>
      <c r="L329" s="5"/>
      <c r="M329" s="5"/>
    </row>
    <row r="330" spans="1:13">
      <c r="B330" s="11" t="s">
        <v>13</v>
      </c>
      <c r="C330" s="12" t="s">
        <v>15</v>
      </c>
      <c r="D330" s="28"/>
      <c r="E330" s="28"/>
      <c r="F330" s="28"/>
      <c r="G330" s="34"/>
      <c r="H330" s="23"/>
      <c r="I330" s="10">
        <f t="shared" si="44"/>
        <v>0</v>
      </c>
      <c r="J330" s="5"/>
      <c r="K330" s="5"/>
      <c r="L330" s="5"/>
      <c r="M330" s="5"/>
    </row>
    <row r="331" spans="1:13">
      <c r="B331" s="11" t="s">
        <v>13</v>
      </c>
      <c r="C331" s="12" t="s">
        <v>15</v>
      </c>
      <c r="D331" s="28"/>
      <c r="E331" s="28"/>
      <c r="F331" s="28"/>
      <c r="G331" s="34"/>
      <c r="H331" s="23"/>
      <c r="I331" s="10">
        <f t="shared" si="44"/>
        <v>0</v>
      </c>
      <c r="J331" s="5"/>
      <c r="K331" s="5"/>
      <c r="L331" s="5"/>
      <c r="M331" s="5"/>
    </row>
    <row r="332" spans="1:13">
      <c r="B332" s="11" t="s">
        <v>13</v>
      </c>
      <c r="C332" s="12" t="s">
        <v>16</v>
      </c>
      <c r="D332" s="28"/>
      <c r="E332" s="28"/>
      <c r="F332" s="28"/>
      <c r="G332" s="34">
        <v>3</v>
      </c>
      <c r="H332" s="23"/>
      <c r="I332" s="10">
        <f t="shared" si="44"/>
        <v>0</v>
      </c>
      <c r="J332" s="5"/>
      <c r="K332" s="5"/>
      <c r="L332" s="5"/>
      <c r="M332" s="5"/>
    </row>
    <row r="333" spans="1:13">
      <c r="B333" s="11" t="s">
        <v>13</v>
      </c>
      <c r="C333" s="12" t="s">
        <v>16</v>
      </c>
      <c r="D333" s="28"/>
      <c r="E333" s="28"/>
      <c r="F333" s="28"/>
      <c r="G333" s="34"/>
      <c r="H333" s="23"/>
      <c r="I333" s="10">
        <f t="shared" si="44"/>
        <v>0</v>
      </c>
      <c r="J333" s="5"/>
      <c r="K333" s="5"/>
      <c r="L333" s="5"/>
      <c r="M333" s="5"/>
    </row>
    <row r="334" spans="1:13">
      <c r="B334" s="11" t="s">
        <v>21</v>
      </c>
      <c r="C334" s="12" t="s">
        <v>14</v>
      </c>
      <c r="D334" s="28"/>
      <c r="E334" s="28"/>
      <c r="F334" s="28"/>
      <c r="G334" s="22">
        <f>SUM(G325:G328)</f>
        <v>2.6026666666666669</v>
      </c>
      <c r="H334" s="15">
        <v>37.42</v>
      </c>
      <c r="I334" s="10">
        <f t="shared" si="44"/>
        <v>97.391786666666675</v>
      </c>
      <c r="J334" s="5"/>
      <c r="K334" s="5">
        <f>SUM(G334)*I318</f>
        <v>7.8080000000000007</v>
      </c>
      <c r="L334" s="5"/>
      <c r="M334" s="5"/>
    </row>
    <row r="335" spans="1:13">
      <c r="B335" s="11" t="s">
        <v>21</v>
      </c>
      <c r="C335" s="12" t="s">
        <v>15</v>
      </c>
      <c r="D335" s="28"/>
      <c r="E335" s="28"/>
      <c r="F335" s="28"/>
      <c r="G335" s="22">
        <f>SUM(G329:G331)</f>
        <v>1</v>
      </c>
      <c r="H335" s="15">
        <v>37.42</v>
      </c>
      <c r="I335" s="10">
        <f t="shared" si="44"/>
        <v>37.42</v>
      </c>
      <c r="J335" s="5"/>
      <c r="K335" s="5"/>
      <c r="L335" s="5">
        <f>SUM(G335)*I318</f>
        <v>3</v>
      </c>
      <c r="M335" s="5"/>
    </row>
    <row r="336" spans="1:13">
      <c r="B336" s="11" t="s">
        <v>21</v>
      </c>
      <c r="C336" s="12" t="s">
        <v>16</v>
      </c>
      <c r="D336" s="28"/>
      <c r="E336" s="28"/>
      <c r="F336" s="28"/>
      <c r="G336" s="22">
        <f>SUM(G332:G333)</f>
        <v>3</v>
      </c>
      <c r="H336" s="15">
        <v>37.42</v>
      </c>
      <c r="I336" s="10">
        <f t="shared" si="44"/>
        <v>112.26</v>
      </c>
      <c r="J336" s="5"/>
      <c r="K336" s="5"/>
      <c r="L336" s="5"/>
      <c r="M336" s="5">
        <f>SUM(G336)*I318</f>
        <v>9</v>
      </c>
    </row>
    <row r="337" spans="1:13">
      <c r="B337" s="11" t="s">
        <v>13</v>
      </c>
      <c r="C337" s="12" t="s">
        <v>17</v>
      </c>
      <c r="D337" s="28"/>
      <c r="E337" s="28"/>
      <c r="F337" s="28"/>
      <c r="G337" s="34">
        <v>0.25</v>
      </c>
      <c r="H337" s="15">
        <v>37.42</v>
      </c>
      <c r="I337" s="10">
        <f t="shared" si="44"/>
        <v>9.3550000000000004</v>
      </c>
      <c r="J337" s="5"/>
      <c r="K337" s="5"/>
      <c r="L337" s="5">
        <f>SUM(G337)*I318</f>
        <v>0.75</v>
      </c>
      <c r="M337" s="5"/>
    </row>
    <row r="338" spans="1:13">
      <c r="B338" s="11" t="s">
        <v>12</v>
      </c>
      <c r="C338" s="12"/>
      <c r="D338" s="28"/>
      <c r="E338" s="28"/>
      <c r="F338" s="28"/>
      <c r="G338" s="10"/>
      <c r="H338" s="15">
        <v>37.42</v>
      </c>
      <c r="I338" s="10">
        <f t="shared" si="44"/>
        <v>0</v>
      </c>
      <c r="J338" s="5"/>
      <c r="K338" s="5"/>
      <c r="L338" s="5"/>
      <c r="M338" s="5"/>
    </row>
    <row r="339" spans="1:13">
      <c r="B339" s="11" t="s">
        <v>11</v>
      </c>
      <c r="C339" s="12"/>
      <c r="D339" s="28"/>
      <c r="E339" s="28"/>
      <c r="F339" s="28"/>
      <c r="G339" s="10">
        <v>1</v>
      </c>
      <c r="H339" s="15">
        <f>SUM(I320:I338)*0.01</f>
        <v>5.5896021166666676</v>
      </c>
      <c r="I339" s="10">
        <f>SUM(G339*H339)</f>
        <v>5.5896021166666676</v>
      </c>
      <c r="J339" s="5"/>
      <c r="K339" s="5"/>
      <c r="L339" s="5"/>
      <c r="M339" s="5"/>
    </row>
    <row r="340" spans="1:13" s="2" customFormat="1">
      <c r="B340" s="8" t="s">
        <v>10</v>
      </c>
      <c r="D340" s="27"/>
      <c r="E340" s="27"/>
      <c r="F340" s="27"/>
      <c r="G340" s="6">
        <f>SUM(G334:G337)</f>
        <v>6.8526666666666669</v>
      </c>
      <c r="H340" s="14"/>
      <c r="I340" s="6">
        <f>SUM(I320:I339)</f>
        <v>564.54981378333343</v>
      </c>
      <c r="J340" s="6">
        <f>SUM(I340)*I318</f>
        <v>1693.6494413500004</v>
      </c>
      <c r="K340" s="6">
        <f>SUM(K334:K339)</f>
        <v>7.8080000000000007</v>
      </c>
      <c r="L340" s="6">
        <f>SUM(L334:L339)</f>
        <v>3.75</v>
      </c>
      <c r="M340" s="6">
        <f>SUM(M334:M339)</f>
        <v>9</v>
      </c>
    </row>
    <row r="341" spans="1:13" ht="15.6">
      <c r="A341" s="3" t="s">
        <v>9</v>
      </c>
      <c r="B341" s="141" t="s">
        <v>250</v>
      </c>
      <c r="C341" s="12" t="s">
        <v>865</v>
      </c>
      <c r="D341" s="26">
        <v>1.06</v>
      </c>
      <c r="E341" s="26">
        <v>2.2999999999999998</v>
      </c>
      <c r="F341" s="71">
        <v>0.125</v>
      </c>
      <c r="G341" s="5"/>
      <c r="H341" s="13" t="s">
        <v>22</v>
      </c>
      <c r="I341" s="24">
        <v>1</v>
      </c>
      <c r="J341" s="5"/>
      <c r="K341" s="5"/>
      <c r="L341" s="5"/>
      <c r="M341" s="5"/>
    </row>
    <row r="342" spans="1:13" s="2" customFormat="1">
      <c r="A342" s="69"/>
      <c r="B342" s="8" t="s">
        <v>3</v>
      </c>
      <c r="C342" s="2" t="s">
        <v>4</v>
      </c>
      <c r="D342" s="27" t="s">
        <v>5</v>
      </c>
      <c r="E342" s="27" t="s">
        <v>5</v>
      </c>
      <c r="F342" s="27" t="s">
        <v>23</v>
      </c>
      <c r="G342" s="6" t="s">
        <v>6</v>
      </c>
      <c r="H342" s="14" t="s">
        <v>7</v>
      </c>
      <c r="I342" s="6" t="s">
        <v>8</v>
      </c>
      <c r="J342" s="6"/>
      <c r="K342" s="6" t="s">
        <v>18</v>
      </c>
      <c r="L342" s="6" t="s">
        <v>19</v>
      </c>
      <c r="M342" s="6" t="s">
        <v>20</v>
      </c>
    </row>
    <row r="343" spans="1:13">
      <c r="A343" s="30" t="s">
        <v>24</v>
      </c>
      <c r="B343" s="11" t="s">
        <v>63</v>
      </c>
      <c r="C343" s="12" t="s">
        <v>246</v>
      </c>
      <c r="D343" s="28">
        <v>0.15</v>
      </c>
      <c r="E343" s="28">
        <v>0.05</v>
      </c>
      <c r="F343" s="28">
        <f t="shared" ref="F343:F345" si="45">SUM(D343*E343)</f>
        <v>7.4999999999999997E-3</v>
      </c>
      <c r="G343" s="10">
        <f>SUM(D341+E341+E341+0.4)</f>
        <v>6.0600000000000005</v>
      </c>
      <c r="H343" s="15">
        <v>5398</v>
      </c>
      <c r="I343" s="10">
        <f t="shared" ref="I343:I345" si="46">SUM(F343*G343)*H343</f>
        <v>245.33910000000003</v>
      </c>
      <c r="J343" s="5"/>
      <c r="K343" s="5"/>
      <c r="L343" s="5"/>
      <c r="M343" s="5"/>
    </row>
    <row r="344" spans="1:13">
      <c r="A344" s="30" t="s">
        <v>24</v>
      </c>
      <c r="B344" s="11" t="s">
        <v>245</v>
      </c>
      <c r="C344" s="12" t="s">
        <v>246</v>
      </c>
      <c r="D344" s="28">
        <v>0.05</v>
      </c>
      <c r="E344" s="28">
        <v>2.5000000000000001E-2</v>
      </c>
      <c r="F344" s="28">
        <f t="shared" si="45"/>
        <v>1.2500000000000002E-3</v>
      </c>
      <c r="G344" s="10">
        <f>SUM(G343)</f>
        <v>6.0600000000000005</v>
      </c>
      <c r="H344" s="15">
        <v>4566</v>
      </c>
      <c r="I344" s="10">
        <f t="shared" si="46"/>
        <v>34.587450000000011</v>
      </c>
      <c r="J344" s="5"/>
      <c r="K344" s="5"/>
      <c r="L344" s="5"/>
      <c r="M344" s="5"/>
    </row>
    <row r="345" spans="1:13">
      <c r="A345" s="30" t="s">
        <v>24</v>
      </c>
      <c r="B345" s="11"/>
      <c r="C345" s="12"/>
      <c r="D345" s="28"/>
      <c r="E345" s="28"/>
      <c r="F345" s="28">
        <f t="shared" si="45"/>
        <v>0</v>
      </c>
      <c r="G345" s="10"/>
      <c r="H345" s="15"/>
      <c r="I345" s="10">
        <f t="shared" si="46"/>
        <v>0</v>
      </c>
      <c r="J345" s="5"/>
      <c r="K345" s="5"/>
      <c r="L345" s="5"/>
      <c r="M345" s="5"/>
    </row>
    <row r="346" spans="1:13">
      <c r="A346" s="150"/>
      <c r="B346" s="11" t="s">
        <v>862</v>
      </c>
      <c r="C346" s="12"/>
      <c r="D346" s="28"/>
      <c r="E346" s="28"/>
      <c r="F346" s="28"/>
      <c r="G346" s="10">
        <v>6</v>
      </c>
      <c r="H346" s="15">
        <v>2.5</v>
      </c>
      <c r="I346" s="10">
        <f t="shared" ref="I346:I361" si="47">SUM(G346*H346)</f>
        <v>15</v>
      </c>
      <c r="J346" s="5"/>
      <c r="K346" s="5"/>
      <c r="L346" s="5"/>
      <c r="M346" s="5"/>
    </row>
    <row r="347" spans="1:13">
      <c r="B347" s="11" t="s">
        <v>27</v>
      </c>
      <c r="C347" s="12"/>
      <c r="D347" s="28"/>
      <c r="E347" s="28"/>
      <c r="F347" s="28"/>
      <c r="G347" s="10">
        <f>SUM(G343)</f>
        <v>6.0600000000000005</v>
      </c>
      <c r="H347" s="15">
        <f>SUM(D343+D343+E343+E343+D344+D344+E344+E344)*3</f>
        <v>1.65</v>
      </c>
      <c r="I347" s="10">
        <f t="shared" si="47"/>
        <v>9.9990000000000006</v>
      </c>
      <c r="J347" s="5"/>
      <c r="K347" s="5"/>
      <c r="L347" s="5"/>
      <c r="M347" s="5"/>
    </row>
    <row r="348" spans="1:13">
      <c r="B348" s="11" t="s">
        <v>13</v>
      </c>
      <c r="C348" s="12" t="s">
        <v>14</v>
      </c>
      <c r="D348" s="28" t="s">
        <v>29</v>
      </c>
      <c r="E348" s="28"/>
      <c r="F348" s="28">
        <f>SUM(G343:G345)</f>
        <v>12.120000000000001</v>
      </c>
      <c r="G348" s="34">
        <f>SUM(F348)/15</f>
        <v>0.80800000000000005</v>
      </c>
      <c r="H348" s="23"/>
      <c r="I348" s="10">
        <f t="shared" si="47"/>
        <v>0</v>
      </c>
      <c r="J348" s="5"/>
      <c r="K348" s="5"/>
      <c r="L348" s="5"/>
      <c r="M348" s="5"/>
    </row>
    <row r="349" spans="1:13">
      <c r="B349" s="11" t="s">
        <v>13</v>
      </c>
      <c r="C349" s="12" t="s">
        <v>14</v>
      </c>
      <c r="D349" s="28" t="s">
        <v>60</v>
      </c>
      <c r="E349" s="28"/>
      <c r="F349" s="72">
        <v>2</v>
      </c>
      <c r="G349" s="34">
        <f>SUM(F349)*0.25</f>
        <v>0.5</v>
      </c>
      <c r="H349" s="23"/>
      <c r="I349" s="10">
        <f t="shared" si="47"/>
        <v>0</v>
      </c>
      <c r="J349" s="5"/>
      <c r="K349" s="5"/>
      <c r="L349" s="5"/>
      <c r="M349" s="5"/>
    </row>
    <row r="350" spans="1:13">
      <c r="B350" s="11" t="s">
        <v>13</v>
      </c>
      <c r="C350" s="12" t="s">
        <v>14</v>
      </c>
      <c r="D350" s="28" t="s">
        <v>248</v>
      </c>
      <c r="E350" s="28"/>
      <c r="F350" s="72"/>
      <c r="G350" s="34">
        <v>0.5</v>
      </c>
      <c r="H350" s="23"/>
      <c r="I350" s="10">
        <f t="shared" si="47"/>
        <v>0</v>
      </c>
      <c r="J350" s="5"/>
      <c r="K350" s="5"/>
      <c r="L350" s="5"/>
      <c r="M350" s="5"/>
    </row>
    <row r="351" spans="1:13">
      <c r="B351" s="11" t="s">
        <v>13</v>
      </c>
      <c r="C351" s="12" t="s">
        <v>14</v>
      </c>
      <c r="D351" s="28" t="s">
        <v>247</v>
      </c>
      <c r="E351" s="28"/>
      <c r="F351" s="28"/>
      <c r="G351" s="34">
        <f>SUM(G348)</f>
        <v>0.80800000000000005</v>
      </c>
      <c r="H351" s="23"/>
      <c r="I351" s="10">
        <f t="shared" si="47"/>
        <v>0</v>
      </c>
      <c r="J351" s="5"/>
      <c r="K351" s="5"/>
      <c r="L351" s="5"/>
      <c r="M351" s="5"/>
    </row>
    <row r="352" spans="1:13">
      <c r="B352" s="11" t="s">
        <v>13</v>
      </c>
      <c r="C352" s="12" t="s">
        <v>15</v>
      </c>
      <c r="D352" s="28"/>
      <c r="E352" s="28"/>
      <c r="F352" s="28"/>
      <c r="G352" s="34">
        <v>1</v>
      </c>
      <c r="H352" s="23"/>
      <c r="I352" s="10">
        <f t="shared" si="47"/>
        <v>0</v>
      </c>
      <c r="J352" s="5"/>
      <c r="K352" s="5"/>
      <c r="L352" s="5"/>
      <c r="M352" s="5"/>
    </row>
    <row r="353" spans="1:13">
      <c r="B353" s="11" t="s">
        <v>13</v>
      </c>
      <c r="C353" s="12" t="s">
        <v>15</v>
      </c>
      <c r="D353" s="28"/>
      <c r="E353" s="28"/>
      <c r="F353" s="28"/>
      <c r="G353" s="34"/>
      <c r="H353" s="23"/>
      <c r="I353" s="10">
        <f t="shared" si="47"/>
        <v>0</v>
      </c>
      <c r="J353" s="5"/>
      <c r="K353" s="5"/>
      <c r="L353" s="5"/>
      <c r="M353" s="5"/>
    </row>
    <row r="354" spans="1:13">
      <c r="B354" s="11" t="s">
        <v>13</v>
      </c>
      <c r="C354" s="12" t="s">
        <v>15</v>
      </c>
      <c r="D354" s="28"/>
      <c r="E354" s="28"/>
      <c r="F354" s="28"/>
      <c r="G354" s="34"/>
      <c r="H354" s="23"/>
      <c r="I354" s="10">
        <f t="shared" si="47"/>
        <v>0</v>
      </c>
      <c r="J354" s="5"/>
      <c r="K354" s="5"/>
      <c r="L354" s="5"/>
      <c r="M354" s="5"/>
    </row>
    <row r="355" spans="1:13">
      <c r="B355" s="11" t="s">
        <v>13</v>
      </c>
      <c r="C355" s="12" t="s">
        <v>16</v>
      </c>
      <c r="D355" s="28"/>
      <c r="E355" s="28"/>
      <c r="F355" s="28"/>
      <c r="G355" s="34">
        <v>3</v>
      </c>
      <c r="H355" s="23"/>
      <c r="I355" s="10">
        <f t="shared" si="47"/>
        <v>0</v>
      </c>
      <c r="J355" s="5"/>
      <c r="K355" s="5"/>
      <c r="L355" s="5"/>
      <c r="M355" s="5"/>
    </row>
    <row r="356" spans="1:13">
      <c r="B356" s="11" t="s">
        <v>13</v>
      </c>
      <c r="C356" s="12" t="s">
        <v>16</v>
      </c>
      <c r="D356" s="28"/>
      <c r="E356" s="28"/>
      <c r="F356" s="28"/>
      <c r="G356" s="34"/>
      <c r="H356" s="23"/>
      <c r="I356" s="10">
        <f t="shared" si="47"/>
        <v>0</v>
      </c>
      <c r="J356" s="5"/>
      <c r="K356" s="5"/>
      <c r="L356" s="5"/>
      <c r="M356" s="5"/>
    </row>
    <row r="357" spans="1:13">
      <c r="B357" s="11" t="s">
        <v>21</v>
      </c>
      <c r="C357" s="12" t="s">
        <v>14</v>
      </c>
      <c r="D357" s="28"/>
      <c r="E357" s="28"/>
      <c r="F357" s="28"/>
      <c r="G357" s="22">
        <f>SUM(G348:G351)</f>
        <v>2.6160000000000001</v>
      </c>
      <c r="H357" s="15">
        <v>37.42</v>
      </c>
      <c r="I357" s="10">
        <f t="shared" si="47"/>
        <v>97.890720000000002</v>
      </c>
      <c r="J357" s="5"/>
      <c r="K357" s="5">
        <f>SUM(G357)*I341</f>
        <v>2.6160000000000001</v>
      </c>
      <c r="L357" s="5"/>
      <c r="M357" s="5"/>
    </row>
    <row r="358" spans="1:13">
      <c r="B358" s="11" t="s">
        <v>21</v>
      </c>
      <c r="C358" s="12" t="s">
        <v>15</v>
      </c>
      <c r="D358" s="28"/>
      <c r="E358" s="28"/>
      <c r="F358" s="28"/>
      <c r="G358" s="22">
        <f>SUM(G352:G354)</f>
        <v>1</v>
      </c>
      <c r="H358" s="15">
        <v>37.42</v>
      </c>
      <c r="I358" s="10">
        <f t="shared" si="47"/>
        <v>37.42</v>
      </c>
      <c r="J358" s="5"/>
      <c r="K358" s="5"/>
      <c r="L358" s="5">
        <f>SUM(G358)*I341</f>
        <v>1</v>
      </c>
      <c r="M358" s="5"/>
    </row>
    <row r="359" spans="1:13">
      <c r="B359" s="11" t="s">
        <v>21</v>
      </c>
      <c r="C359" s="12" t="s">
        <v>16</v>
      </c>
      <c r="D359" s="28"/>
      <c r="E359" s="28"/>
      <c r="F359" s="28"/>
      <c r="G359" s="22">
        <f>SUM(G355:G356)</f>
        <v>3</v>
      </c>
      <c r="H359" s="15">
        <v>37.42</v>
      </c>
      <c r="I359" s="10">
        <f t="shared" si="47"/>
        <v>112.26</v>
      </c>
      <c r="J359" s="5"/>
      <c r="K359" s="5"/>
      <c r="L359" s="5"/>
      <c r="M359" s="5">
        <f>SUM(G359)*I341</f>
        <v>3</v>
      </c>
    </row>
    <row r="360" spans="1:13">
      <c r="B360" s="11" t="s">
        <v>13</v>
      </c>
      <c r="C360" s="12" t="s">
        <v>17</v>
      </c>
      <c r="D360" s="28"/>
      <c r="E360" s="28"/>
      <c r="F360" s="28"/>
      <c r="G360" s="34">
        <v>0.25</v>
      </c>
      <c r="H360" s="15">
        <v>37.42</v>
      </c>
      <c r="I360" s="10">
        <f t="shared" si="47"/>
        <v>9.3550000000000004</v>
      </c>
      <c r="J360" s="5"/>
      <c r="K360" s="5"/>
      <c r="L360" s="5">
        <f>SUM(G360)*I341</f>
        <v>0.25</v>
      </c>
      <c r="M360" s="5"/>
    </row>
    <row r="361" spans="1:13">
      <c r="B361" s="11" t="s">
        <v>12</v>
      </c>
      <c r="C361" s="12"/>
      <c r="D361" s="28"/>
      <c r="E361" s="28"/>
      <c r="F361" s="28"/>
      <c r="G361" s="10"/>
      <c r="H361" s="15">
        <v>37.42</v>
      </c>
      <c r="I361" s="10">
        <f t="shared" si="47"/>
        <v>0</v>
      </c>
      <c r="J361" s="5"/>
      <c r="K361" s="5"/>
      <c r="L361" s="5"/>
      <c r="M361" s="5"/>
    </row>
    <row r="362" spans="1:13">
      <c r="B362" s="11" t="s">
        <v>11</v>
      </c>
      <c r="C362" s="12"/>
      <c r="D362" s="28"/>
      <c r="E362" s="28"/>
      <c r="F362" s="28"/>
      <c r="G362" s="10">
        <v>1</v>
      </c>
      <c r="H362" s="15">
        <f>SUM(I343:I361)*0.01</f>
        <v>5.618512700000001</v>
      </c>
      <c r="I362" s="10">
        <f>SUM(G362*H362)</f>
        <v>5.618512700000001</v>
      </c>
      <c r="J362" s="5"/>
      <c r="K362" s="5"/>
      <c r="L362" s="5"/>
      <c r="M362" s="5"/>
    </row>
    <row r="363" spans="1:13" s="2" customFormat="1">
      <c r="B363" s="8" t="s">
        <v>10</v>
      </c>
      <c r="D363" s="27"/>
      <c r="E363" s="27"/>
      <c r="F363" s="27"/>
      <c r="G363" s="6">
        <f>SUM(G357:G360)</f>
        <v>6.8659999999999997</v>
      </c>
      <c r="H363" s="14"/>
      <c r="I363" s="6">
        <f>SUM(I343:I362)</f>
        <v>567.46978270000011</v>
      </c>
      <c r="J363" s="6">
        <f>SUM(I363)*I341</f>
        <v>567.46978270000011</v>
      </c>
      <c r="K363" s="6">
        <f>SUM(K357:K362)</f>
        <v>2.6160000000000001</v>
      </c>
      <c r="L363" s="6">
        <f>SUM(L357:L362)</f>
        <v>1.25</v>
      </c>
      <c r="M363" s="6">
        <f>SUM(M357:M362)</f>
        <v>3</v>
      </c>
    </row>
    <row r="364" spans="1:13" ht="15.6">
      <c r="A364" s="3" t="s">
        <v>9</v>
      </c>
      <c r="B364" s="141" t="s">
        <v>362</v>
      </c>
      <c r="C364" s="12" t="s">
        <v>244</v>
      </c>
      <c r="D364" s="26">
        <v>0.95</v>
      </c>
      <c r="E364" s="26">
        <v>2.2999999999999998</v>
      </c>
      <c r="F364" s="71">
        <v>0.125</v>
      </c>
      <c r="G364" s="5"/>
      <c r="H364" s="13" t="s">
        <v>22</v>
      </c>
      <c r="I364" s="24">
        <v>1</v>
      </c>
      <c r="J364" s="5"/>
      <c r="K364" s="5"/>
      <c r="L364" s="5"/>
      <c r="M364" s="5"/>
    </row>
    <row r="365" spans="1:13" s="2" customFormat="1">
      <c r="A365" s="69"/>
      <c r="B365" s="8" t="s">
        <v>3</v>
      </c>
      <c r="C365" s="2" t="s">
        <v>4</v>
      </c>
      <c r="D365" s="27" t="s">
        <v>5</v>
      </c>
      <c r="E365" s="27" t="s">
        <v>5</v>
      </c>
      <c r="F365" s="27" t="s">
        <v>23</v>
      </c>
      <c r="G365" s="6" t="s">
        <v>6</v>
      </c>
      <c r="H365" s="14" t="s">
        <v>7</v>
      </c>
      <c r="I365" s="6" t="s">
        <v>8</v>
      </c>
      <c r="J365" s="6"/>
      <c r="K365" s="6" t="s">
        <v>18</v>
      </c>
      <c r="L365" s="6" t="s">
        <v>19</v>
      </c>
      <c r="M365" s="6" t="s">
        <v>20</v>
      </c>
    </row>
    <row r="366" spans="1:13">
      <c r="A366" s="30" t="s">
        <v>24</v>
      </c>
      <c r="B366" s="11" t="s">
        <v>63</v>
      </c>
      <c r="C366" s="12" t="s">
        <v>246</v>
      </c>
      <c r="D366" s="28">
        <v>0.15</v>
      </c>
      <c r="E366" s="28">
        <v>0.05</v>
      </c>
      <c r="F366" s="28">
        <f t="shared" ref="F366:F368" si="48">SUM(D366*E366)</f>
        <v>7.4999999999999997E-3</v>
      </c>
      <c r="G366" s="10">
        <f>SUM(D364+E364+E364+0.4)</f>
        <v>5.95</v>
      </c>
      <c r="H366" s="15">
        <v>5398</v>
      </c>
      <c r="I366" s="10">
        <f t="shared" ref="I366:I368" si="49">SUM(F366*G366)*H366</f>
        <v>240.88575</v>
      </c>
      <c r="J366" s="5"/>
      <c r="K366" s="5"/>
      <c r="L366" s="5"/>
      <c r="M366" s="5"/>
    </row>
    <row r="367" spans="1:13">
      <c r="A367" s="30" t="s">
        <v>24</v>
      </c>
      <c r="B367" s="11" t="s">
        <v>245</v>
      </c>
      <c r="C367" s="12" t="s">
        <v>246</v>
      </c>
      <c r="D367" s="28">
        <v>0.05</v>
      </c>
      <c r="E367" s="28">
        <v>2.5000000000000001E-2</v>
      </c>
      <c r="F367" s="28">
        <f t="shared" si="48"/>
        <v>1.2500000000000002E-3</v>
      </c>
      <c r="G367" s="10">
        <f>SUM(G366)</f>
        <v>5.95</v>
      </c>
      <c r="H367" s="15">
        <v>4566</v>
      </c>
      <c r="I367" s="10">
        <f t="shared" si="49"/>
        <v>33.95962500000001</v>
      </c>
      <c r="J367" s="5"/>
      <c r="K367" s="5"/>
      <c r="L367" s="5"/>
      <c r="M367" s="5"/>
    </row>
    <row r="368" spans="1:13">
      <c r="A368" s="30" t="s">
        <v>24</v>
      </c>
      <c r="B368" s="11"/>
      <c r="C368" s="12"/>
      <c r="D368" s="28"/>
      <c r="E368" s="28"/>
      <c r="F368" s="28">
        <f t="shared" si="48"/>
        <v>0</v>
      </c>
      <c r="G368" s="10"/>
      <c r="H368" s="15"/>
      <c r="I368" s="10">
        <f t="shared" si="49"/>
        <v>0</v>
      </c>
      <c r="J368" s="5"/>
      <c r="K368" s="5"/>
      <c r="L368" s="5"/>
      <c r="M368" s="5"/>
    </row>
    <row r="369" spans="2:13">
      <c r="B369" s="11" t="s">
        <v>27</v>
      </c>
      <c r="C369" s="12"/>
      <c r="D369" s="28"/>
      <c r="E369" s="28"/>
      <c r="F369" s="28"/>
      <c r="G369" s="10">
        <f>SUM(G366)</f>
        <v>5.95</v>
      </c>
      <c r="H369" s="15">
        <f>SUM(D366+D366+E366+E366+D367+D367+E367+E367)*3</f>
        <v>1.65</v>
      </c>
      <c r="I369" s="10">
        <f t="shared" ref="I369:I383" si="50">SUM(G369*H369)</f>
        <v>9.817499999999999</v>
      </c>
      <c r="J369" s="5"/>
      <c r="K369" s="5"/>
      <c r="L369" s="5"/>
      <c r="M369" s="5"/>
    </row>
    <row r="370" spans="2:13">
      <c r="B370" s="11" t="s">
        <v>13</v>
      </c>
      <c r="C370" s="12" t="s">
        <v>14</v>
      </c>
      <c r="D370" s="28" t="s">
        <v>29</v>
      </c>
      <c r="E370" s="28"/>
      <c r="F370" s="28">
        <f>SUM(G366:G368)</f>
        <v>11.9</v>
      </c>
      <c r="G370" s="34">
        <f>SUM(F370)/15</f>
        <v>0.79333333333333333</v>
      </c>
      <c r="H370" s="23"/>
      <c r="I370" s="10">
        <f t="shared" si="50"/>
        <v>0</v>
      </c>
      <c r="J370" s="5"/>
      <c r="K370" s="5"/>
      <c r="L370" s="5"/>
      <c r="M370" s="5"/>
    </row>
    <row r="371" spans="2:13">
      <c r="B371" s="11" t="s">
        <v>13</v>
      </c>
      <c r="C371" s="12" t="s">
        <v>14</v>
      </c>
      <c r="D371" s="28" t="s">
        <v>60</v>
      </c>
      <c r="E371" s="28"/>
      <c r="F371" s="72">
        <v>2</v>
      </c>
      <c r="G371" s="34">
        <f>SUM(F371)*0.25</f>
        <v>0.5</v>
      </c>
      <c r="H371" s="23"/>
      <c r="I371" s="10">
        <f t="shared" si="50"/>
        <v>0</v>
      </c>
      <c r="J371" s="5"/>
      <c r="K371" s="5"/>
      <c r="L371" s="5"/>
      <c r="M371" s="5"/>
    </row>
    <row r="372" spans="2:13">
      <c r="B372" s="11" t="s">
        <v>13</v>
      </c>
      <c r="C372" s="12" t="s">
        <v>14</v>
      </c>
      <c r="D372" s="28" t="s">
        <v>248</v>
      </c>
      <c r="E372" s="28"/>
      <c r="F372" s="72"/>
      <c r="G372" s="34">
        <v>0</v>
      </c>
      <c r="H372" s="23"/>
      <c r="I372" s="10">
        <f t="shared" si="50"/>
        <v>0</v>
      </c>
      <c r="J372" s="5"/>
      <c r="K372" s="5"/>
      <c r="L372" s="5"/>
      <c r="M372" s="5"/>
    </row>
    <row r="373" spans="2:13">
      <c r="B373" s="11" t="s">
        <v>13</v>
      </c>
      <c r="C373" s="12" t="s">
        <v>14</v>
      </c>
      <c r="D373" s="28" t="s">
        <v>247</v>
      </c>
      <c r="E373" s="28"/>
      <c r="F373" s="28"/>
      <c r="G373" s="34">
        <f>SUM(G370)</f>
        <v>0.79333333333333333</v>
      </c>
      <c r="H373" s="23"/>
      <c r="I373" s="10">
        <f t="shared" si="50"/>
        <v>0</v>
      </c>
      <c r="J373" s="5"/>
      <c r="K373" s="5"/>
      <c r="L373" s="5"/>
      <c r="M373" s="5"/>
    </row>
    <row r="374" spans="2:13">
      <c r="B374" s="11" t="s">
        <v>13</v>
      </c>
      <c r="C374" s="12" t="s">
        <v>15</v>
      </c>
      <c r="D374" s="28"/>
      <c r="E374" s="28"/>
      <c r="F374" s="28"/>
      <c r="G374" s="34">
        <v>1</v>
      </c>
      <c r="H374" s="23"/>
      <c r="I374" s="10">
        <f t="shared" si="50"/>
        <v>0</v>
      </c>
      <c r="J374" s="5"/>
      <c r="K374" s="5"/>
      <c r="L374" s="5"/>
      <c r="M374" s="5"/>
    </row>
    <row r="375" spans="2:13">
      <c r="B375" s="11" t="s">
        <v>13</v>
      </c>
      <c r="C375" s="12" t="s">
        <v>15</v>
      </c>
      <c r="D375" s="28"/>
      <c r="E375" s="28"/>
      <c r="F375" s="28"/>
      <c r="G375" s="34"/>
      <c r="H375" s="23"/>
      <c r="I375" s="10">
        <f t="shared" si="50"/>
        <v>0</v>
      </c>
      <c r="J375" s="5"/>
      <c r="K375" s="5"/>
      <c r="L375" s="5"/>
      <c r="M375" s="5"/>
    </row>
    <row r="376" spans="2:13">
      <c r="B376" s="11" t="s">
        <v>13</v>
      </c>
      <c r="C376" s="12" t="s">
        <v>15</v>
      </c>
      <c r="D376" s="28"/>
      <c r="E376" s="28"/>
      <c r="F376" s="28"/>
      <c r="G376" s="34"/>
      <c r="H376" s="23"/>
      <c r="I376" s="10">
        <f t="shared" si="50"/>
        <v>0</v>
      </c>
      <c r="J376" s="5"/>
      <c r="K376" s="5"/>
      <c r="L376" s="5"/>
      <c r="M376" s="5"/>
    </row>
    <row r="377" spans="2:13">
      <c r="B377" s="11" t="s">
        <v>13</v>
      </c>
      <c r="C377" s="12" t="s">
        <v>16</v>
      </c>
      <c r="D377" s="28"/>
      <c r="E377" s="28"/>
      <c r="F377" s="28"/>
      <c r="G377" s="34">
        <v>3</v>
      </c>
      <c r="H377" s="23"/>
      <c r="I377" s="10">
        <f t="shared" si="50"/>
        <v>0</v>
      </c>
      <c r="J377" s="5"/>
      <c r="K377" s="5"/>
      <c r="L377" s="5"/>
      <c r="M377" s="5"/>
    </row>
    <row r="378" spans="2:13">
      <c r="B378" s="11" t="s">
        <v>13</v>
      </c>
      <c r="C378" s="12" t="s">
        <v>16</v>
      </c>
      <c r="D378" s="28"/>
      <c r="E378" s="28"/>
      <c r="F378" s="28"/>
      <c r="G378" s="34"/>
      <c r="H378" s="23"/>
      <c r="I378" s="10">
        <f t="shared" si="50"/>
        <v>0</v>
      </c>
      <c r="J378" s="5"/>
      <c r="K378" s="5"/>
      <c r="L378" s="5"/>
      <c r="M378" s="5"/>
    </row>
    <row r="379" spans="2:13">
      <c r="B379" s="11" t="s">
        <v>21</v>
      </c>
      <c r="C379" s="12" t="s">
        <v>14</v>
      </c>
      <c r="D379" s="28"/>
      <c r="E379" s="28"/>
      <c r="F379" s="28"/>
      <c r="G379" s="22">
        <f>SUM(G370:G373)</f>
        <v>2.0866666666666669</v>
      </c>
      <c r="H379" s="15">
        <v>37.42</v>
      </c>
      <c r="I379" s="10">
        <f t="shared" si="50"/>
        <v>78.083066666666681</v>
      </c>
      <c r="J379" s="5"/>
      <c r="K379" s="5">
        <f>SUM(G379)*I364</f>
        <v>2.0866666666666669</v>
      </c>
      <c r="L379" s="5"/>
      <c r="M379" s="5"/>
    </row>
    <row r="380" spans="2:13">
      <c r="B380" s="11" t="s">
        <v>21</v>
      </c>
      <c r="C380" s="12" t="s">
        <v>15</v>
      </c>
      <c r="D380" s="28"/>
      <c r="E380" s="28"/>
      <c r="F380" s="28"/>
      <c r="G380" s="22">
        <f>SUM(G374:G376)</f>
        <v>1</v>
      </c>
      <c r="H380" s="15">
        <v>37.42</v>
      </c>
      <c r="I380" s="10">
        <f t="shared" si="50"/>
        <v>37.42</v>
      </c>
      <c r="J380" s="5"/>
      <c r="K380" s="5"/>
      <c r="L380" s="5">
        <f>SUM(G380)*I364</f>
        <v>1</v>
      </c>
      <c r="M380" s="5"/>
    </row>
    <row r="381" spans="2:13">
      <c r="B381" s="11" t="s">
        <v>21</v>
      </c>
      <c r="C381" s="12" t="s">
        <v>16</v>
      </c>
      <c r="D381" s="28"/>
      <c r="E381" s="28"/>
      <c r="F381" s="28"/>
      <c r="G381" s="22">
        <f>SUM(G377:G378)</f>
        <v>3</v>
      </c>
      <c r="H381" s="15">
        <v>37.42</v>
      </c>
      <c r="I381" s="10">
        <f t="shared" si="50"/>
        <v>112.26</v>
      </c>
      <c r="J381" s="5"/>
      <c r="K381" s="5"/>
      <c r="L381" s="5"/>
      <c r="M381" s="5">
        <f>SUM(G381)*I364</f>
        <v>3</v>
      </c>
    </row>
    <row r="382" spans="2:13">
      <c r="B382" s="11" t="s">
        <v>13</v>
      </c>
      <c r="C382" s="12" t="s">
        <v>17</v>
      </c>
      <c r="D382" s="28"/>
      <c r="E382" s="28"/>
      <c r="F382" s="28"/>
      <c r="G382" s="34">
        <v>0.25</v>
      </c>
      <c r="H382" s="15">
        <v>37.42</v>
      </c>
      <c r="I382" s="10">
        <f t="shared" si="50"/>
        <v>9.3550000000000004</v>
      </c>
      <c r="J382" s="5"/>
      <c r="K382" s="5"/>
      <c r="L382" s="5">
        <f>SUM(G382)*I364</f>
        <v>0.25</v>
      </c>
      <c r="M382" s="5"/>
    </row>
    <row r="383" spans="2:13">
      <c r="B383" s="11" t="s">
        <v>12</v>
      </c>
      <c r="C383" s="12"/>
      <c r="D383" s="28"/>
      <c r="E383" s="28"/>
      <c r="F383" s="28"/>
      <c r="G383" s="10"/>
      <c r="H383" s="15">
        <v>37.42</v>
      </c>
      <c r="I383" s="10">
        <f t="shared" si="50"/>
        <v>0</v>
      </c>
      <c r="J383" s="5"/>
      <c r="K383" s="5"/>
      <c r="L383" s="5"/>
      <c r="M383" s="5"/>
    </row>
    <row r="384" spans="2:13">
      <c r="B384" s="11" t="s">
        <v>11</v>
      </c>
      <c r="C384" s="12"/>
      <c r="D384" s="28"/>
      <c r="E384" s="28"/>
      <c r="F384" s="28"/>
      <c r="G384" s="10">
        <v>1</v>
      </c>
      <c r="H384" s="15">
        <f>SUM(I366:I383)*0.01</f>
        <v>5.2178094166666673</v>
      </c>
      <c r="I384" s="10">
        <f>SUM(G384*H384)</f>
        <v>5.2178094166666673</v>
      </c>
      <c r="J384" s="5"/>
      <c r="K384" s="5"/>
      <c r="L384" s="5"/>
      <c r="M384" s="5"/>
    </row>
    <row r="385" spans="1:13" s="2" customFormat="1">
      <c r="B385" s="8" t="s">
        <v>10</v>
      </c>
      <c r="D385" s="27"/>
      <c r="E385" s="27"/>
      <c r="F385" s="27"/>
      <c r="G385" s="6">
        <f>SUM(G379:G382)</f>
        <v>6.3366666666666669</v>
      </c>
      <c r="H385" s="14"/>
      <c r="I385" s="6">
        <f>SUM(I366:I384)</f>
        <v>526.99875108333345</v>
      </c>
      <c r="J385" s="6">
        <f>SUM(I385)*I364</f>
        <v>526.99875108333345</v>
      </c>
      <c r="K385" s="6">
        <f>SUM(K379:K384)</f>
        <v>2.0866666666666669</v>
      </c>
      <c r="L385" s="6">
        <f>SUM(L379:L384)</f>
        <v>1.25</v>
      </c>
      <c r="M385" s="6">
        <f>SUM(M379:M384)</f>
        <v>3</v>
      </c>
    </row>
    <row r="386" spans="1:13" ht="15.6">
      <c r="A386" s="3" t="s">
        <v>9</v>
      </c>
      <c r="B386" s="141" t="s">
        <v>362</v>
      </c>
      <c r="C386" s="12" t="s">
        <v>598</v>
      </c>
      <c r="D386" s="26">
        <v>1.06</v>
      </c>
      <c r="E386" s="26">
        <v>2.2999999999999998</v>
      </c>
      <c r="F386" s="71">
        <v>0.125</v>
      </c>
      <c r="G386" s="5"/>
      <c r="H386" s="13" t="s">
        <v>22</v>
      </c>
      <c r="I386" s="24">
        <v>10</v>
      </c>
      <c r="J386" s="5"/>
      <c r="K386" s="5"/>
      <c r="L386" s="5"/>
      <c r="M386" s="5"/>
    </row>
    <row r="387" spans="1:13" s="2" customFormat="1">
      <c r="A387" s="69"/>
      <c r="B387" s="8" t="s">
        <v>3</v>
      </c>
      <c r="C387" s="2" t="s">
        <v>4</v>
      </c>
      <c r="D387" s="27" t="s">
        <v>5</v>
      </c>
      <c r="E387" s="27" t="s">
        <v>5</v>
      </c>
      <c r="F387" s="27" t="s">
        <v>23</v>
      </c>
      <c r="G387" s="6" t="s">
        <v>6</v>
      </c>
      <c r="H387" s="14" t="s">
        <v>7</v>
      </c>
      <c r="I387" s="6" t="s">
        <v>8</v>
      </c>
      <c r="J387" s="6"/>
      <c r="K387" s="6" t="s">
        <v>18</v>
      </c>
      <c r="L387" s="6" t="s">
        <v>19</v>
      </c>
      <c r="M387" s="6" t="s">
        <v>20</v>
      </c>
    </row>
    <row r="388" spans="1:13">
      <c r="A388" s="30" t="s">
        <v>24</v>
      </c>
      <c r="B388" s="11" t="s">
        <v>63</v>
      </c>
      <c r="C388" s="12" t="s">
        <v>246</v>
      </c>
      <c r="D388" s="28">
        <v>0.15</v>
      </c>
      <c r="E388" s="28">
        <v>0.05</v>
      </c>
      <c r="F388" s="28">
        <f t="shared" ref="F388:F390" si="51">SUM(D388*E388)</f>
        <v>7.4999999999999997E-3</v>
      </c>
      <c r="G388" s="10">
        <f>SUM(D386+E386+E386+0.4)</f>
        <v>6.0600000000000005</v>
      </c>
      <c r="H388" s="15">
        <v>5398</v>
      </c>
      <c r="I388" s="10">
        <f t="shared" ref="I388:I390" si="52">SUM(F388*G388)*H388</f>
        <v>245.33910000000003</v>
      </c>
      <c r="J388" s="5"/>
      <c r="K388" s="5"/>
      <c r="L388" s="5"/>
      <c r="M388" s="5"/>
    </row>
    <row r="389" spans="1:13">
      <c r="A389" s="30" t="s">
        <v>24</v>
      </c>
      <c r="B389" s="11" t="s">
        <v>245</v>
      </c>
      <c r="C389" s="12" t="s">
        <v>246</v>
      </c>
      <c r="D389" s="28">
        <v>0.05</v>
      </c>
      <c r="E389" s="28">
        <v>2.5000000000000001E-2</v>
      </c>
      <c r="F389" s="28">
        <f t="shared" si="51"/>
        <v>1.2500000000000002E-3</v>
      </c>
      <c r="G389" s="10">
        <f>SUM(G388)</f>
        <v>6.0600000000000005</v>
      </c>
      <c r="H389" s="15">
        <v>4566</v>
      </c>
      <c r="I389" s="10">
        <f t="shared" si="52"/>
        <v>34.587450000000011</v>
      </c>
      <c r="J389" s="5"/>
      <c r="K389" s="5"/>
      <c r="L389" s="5"/>
      <c r="M389" s="5"/>
    </row>
    <row r="390" spans="1:13">
      <c r="A390" s="30" t="s">
        <v>24</v>
      </c>
      <c r="B390" s="11"/>
      <c r="C390" s="12"/>
      <c r="D390" s="28"/>
      <c r="E390" s="28"/>
      <c r="F390" s="28">
        <f t="shared" si="51"/>
        <v>0</v>
      </c>
      <c r="G390" s="10"/>
      <c r="H390" s="15"/>
      <c r="I390" s="10">
        <f t="shared" si="52"/>
        <v>0</v>
      </c>
      <c r="J390" s="5"/>
      <c r="K390" s="5"/>
      <c r="L390" s="5"/>
      <c r="M390" s="5"/>
    </row>
    <row r="391" spans="1:13">
      <c r="A391" s="150"/>
      <c r="B391" s="11" t="s">
        <v>862</v>
      </c>
      <c r="C391" s="12"/>
      <c r="D391" s="28"/>
      <c r="E391" s="28"/>
      <c r="F391" s="28"/>
      <c r="G391" s="10">
        <v>3</v>
      </c>
      <c r="H391" s="15">
        <v>2.5</v>
      </c>
      <c r="I391" s="10">
        <f t="shared" ref="I391:I406" si="53">SUM(G391*H391)</f>
        <v>7.5</v>
      </c>
      <c r="J391" s="5"/>
      <c r="K391" s="5"/>
      <c r="L391" s="5"/>
      <c r="M391" s="5"/>
    </row>
    <row r="392" spans="1:13">
      <c r="B392" s="11" t="s">
        <v>27</v>
      </c>
      <c r="C392" s="12"/>
      <c r="D392" s="28"/>
      <c r="E392" s="28"/>
      <c r="F392" s="28"/>
      <c r="G392" s="10">
        <f>SUM(G388)</f>
        <v>6.0600000000000005</v>
      </c>
      <c r="H392" s="15">
        <f>SUM(D388+D388+E388+E388+D389+D389+E389+E389)*3</f>
        <v>1.65</v>
      </c>
      <c r="I392" s="10">
        <f t="shared" si="53"/>
        <v>9.9990000000000006</v>
      </c>
      <c r="J392" s="5"/>
      <c r="K392" s="5"/>
      <c r="L392" s="5"/>
      <c r="M392" s="5"/>
    </row>
    <row r="393" spans="1:13">
      <c r="B393" s="11" t="s">
        <v>13</v>
      </c>
      <c r="C393" s="12" t="s">
        <v>14</v>
      </c>
      <c r="D393" s="28" t="s">
        <v>29</v>
      </c>
      <c r="E393" s="28"/>
      <c r="F393" s="28">
        <f>SUM(G388:G390)</f>
        <v>12.120000000000001</v>
      </c>
      <c r="G393" s="34">
        <f>SUM(F393)/15</f>
        <v>0.80800000000000005</v>
      </c>
      <c r="H393" s="23"/>
      <c r="I393" s="10">
        <f t="shared" si="53"/>
        <v>0</v>
      </c>
      <c r="J393" s="5"/>
      <c r="K393" s="5"/>
      <c r="L393" s="5"/>
      <c r="M393" s="5"/>
    </row>
    <row r="394" spans="1:13">
      <c r="B394" s="11" t="s">
        <v>13</v>
      </c>
      <c r="C394" s="12" t="s">
        <v>14</v>
      </c>
      <c r="D394" s="28" t="s">
        <v>60</v>
      </c>
      <c r="E394" s="28"/>
      <c r="F394" s="72">
        <v>2</v>
      </c>
      <c r="G394" s="34">
        <f>SUM(F394)*0.25</f>
        <v>0.5</v>
      </c>
      <c r="H394" s="23"/>
      <c r="I394" s="10">
        <f t="shared" si="53"/>
        <v>0</v>
      </c>
      <c r="J394" s="5"/>
      <c r="K394" s="5"/>
      <c r="L394" s="5"/>
      <c r="M394" s="5"/>
    </row>
    <row r="395" spans="1:13">
      <c r="B395" s="11" t="s">
        <v>13</v>
      </c>
      <c r="C395" s="12" t="s">
        <v>14</v>
      </c>
      <c r="D395" s="28" t="s">
        <v>248</v>
      </c>
      <c r="E395" s="28"/>
      <c r="F395" s="72"/>
      <c r="G395" s="34">
        <v>0.25</v>
      </c>
      <c r="H395" s="23"/>
      <c r="I395" s="10">
        <f t="shared" si="53"/>
        <v>0</v>
      </c>
      <c r="J395" s="5"/>
      <c r="K395" s="5"/>
      <c r="L395" s="5"/>
      <c r="M395" s="5"/>
    </row>
    <row r="396" spans="1:13">
      <c r="B396" s="11" t="s">
        <v>13</v>
      </c>
      <c r="C396" s="12" t="s">
        <v>14</v>
      </c>
      <c r="D396" s="28" t="s">
        <v>247</v>
      </c>
      <c r="E396" s="28"/>
      <c r="F396" s="28"/>
      <c r="G396" s="34">
        <f>SUM(G393)</f>
        <v>0.80800000000000005</v>
      </c>
      <c r="H396" s="23"/>
      <c r="I396" s="10">
        <f t="shared" si="53"/>
        <v>0</v>
      </c>
      <c r="J396" s="5"/>
      <c r="K396" s="5"/>
      <c r="L396" s="5"/>
      <c r="M396" s="5"/>
    </row>
    <row r="397" spans="1:13">
      <c r="B397" s="11" t="s">
        <v>13</v>
      </c>
      <c r="C397" s="12" t="s">
        <v>15</v>
      </c>
      <c r="D397" s="28"/>
      <c r="E397" s="28"/>
      <c r="F397" s="28"/>
      <c r="G397" s="34">
        <v>1</v>
      </c>
      <c r="H397" s="23"/>
      <c r="I397" s="10">
        <f t="shared" si="53"/>
        <v>0</v>
      </c>
      <c r="J397" s="5"/>
      <c r="K397" s="5"/>
      <c r="L397" s="5"/>
      <c r="M397" s="5"/>
    </row>
    <row r="398" spans="1:13">
      <c r="B398" s="11" t="s">
        <v>13</v>
      </c>
      <c r="C398" s="12" t="s">
        <v>15</v>
      </c>
      <c r="D398" s="28"/>
      <c r="E398" s="28"/>
      <c r="F398" s="28"/>
      <c r="G398" s="34"/>
      <c r="H398" s="23"/>
      <c r="I398" s="10">
        <f t="shared" si="53"/>
        <v>0</v>
      </c>
      <c r="J398" s="5"/>
      <c r="K398" s="5"/>
      <c r="L398" s="5"/>
      <c r="M398" s="5"/>
    </row>
    <row r="399" spans="1:13">
      <c r="B399" s="11" t="s">
        <v>13</v>
      </c>
      <c r="C399" s="12" t="s">
        <v>15</v>
      </c>
      <c r="D399" s="28"/>
      <c r="E399" s="28"/>
      <c r="F399" s="28"/>
      <c r="G399" s="34"/>
      <c r="H399" s="23"/>
      <c r="I399" s="10">
        <f t="shared" si="53"/>
        <v>0</v>
      </c>
      <c r="J399" s="5"/>
      <c r="K399" s="5"/>
      <c r="L399" s="5"/>
      <c r="M399" s="5"/>
    </row>
    <row r="400" spans="1:13">
      <c r="B400" s="11" t="s">
        <v>13</v>
      </c>
      <c r="C400" s="12" t="s">
        <v>16</v>
      </c>
      <c r="D400" s="28"/>
      <c r="E400" s="28"/>
      <c r="F400" s="28"/>
      <c r="G400" s="34">
        <v>3</v>
      </c>
      <c r="H400" s="23"/>
      <c r="I400" s="10">
        <f t="shared" si="53"/>
        <v>0</v>
      </c>
      <c r="J400" s="5"/>
      <c r="K400" s="5"/>
      <c r="L400" s="5"/>
      <c r="M400" s="5"/>
    </row>
    <row r="401" spans="1:13">
      <c r="B401" s="11" t="s">
        <v>13</v>
      </c>
      <c r="C401" s="12" t="s">
        <v>16</v>
      </c>
      <c r="D401" s="28"/>
      <c r="E401" s="28"/>
      <c r="F401" s="28"/>
      <c r="G401" s="34"/>
      <c r="H401" s="23"/>
      <c r="I401" s="10">
        <f t="shared" si="53"/>
        <v>0</v>
      </c>
      <c r="J401" s="5"/>
      <c r="K401" s="5"/>
      <c r="L401" s="5"/>
      <c r="M401" s="5"/>
    </row>
    <row r="402" spans="1:13">
      <c r="B402" s="11" t="s">
        <v>21</v>
      </c>
      <c r="C402" s="12" t="s">
        <v>14</v>
      </c>
      <c r="D402" s="28"/>
      <c r="E402" s="28"/>
      <c r="F402" s="28"/>
      <c r="G402" s="22">
        <f>SUM(G393:G396)</f>
        <v>2.3660000000000001</v>
      </c>
      <c r="H402" s="15">
        <v>37.42</v>
      </c>
      <c r="I402" s="10">
        <f t="shared" si="53"/>
        <v>88.535720000000012</v>
      </c>
      <c r="J402" s="5"/>
      <c r="K402" s="5">
        <f>SUM(G402)*I386</f>
        <v>23.66</v>
      </c>
      <c r="L402" s="5"/>
      <c r="M402" s="5"/>
    </row>
    <row r="403" spans="1:13">
      <c r="B403" s="11" t="s">
        <v>21</v>
      </c>
      <c r="C403" s="12" t="s">
        <v>15</v>
      </c>
      <c r="D403" s="28"/>
      <c r="E403" s="28"/>
      <c r="F403" s="28"/>
      <c r="G403" s="22">
        <f>SUM(G397:G399)</f>
        <v>1</v>
      </c>
      <c r="H403" s="15">
        <v>37.42</v>
      </c>
      <c r="I403" s="10">
        <f t="shared" si="53"/>
        <v>37.42</v>
      </c>
      <c r="J403" s="5"/>
      <c r="K403" s="5"/>
      <c r="L403" s="5">
        <f>SUM(G403)*I386</f>
        <v>10</v>
      </c>
      <c r="M403" s="5"/>
    </row>
    <row r="404" spans="1:13">
      <c r="B404" s="11" t="s">
        <v>21</v>
      </c>
      <c r="C404" s="12" t="s">
        <v>16</v>
      </c>
      <c r="D404" s="28"/>
      <c r="E404" s="28"/>
      <c r="F404" s="28"/>
      <c r="G404" s="22">
        <f>SUM(G400:G401)</f>
        <v>3</v>
      </c>
      <c r="H404" s="15">
        <v>37.42</v>
      </c>
      <c r="I404" s="10">
        <f t="shared" si="53"/>
        <v>112.26</v>
      </c>
      <c r="J404" s="5"/>
      <c r="K404" s="5"/>
      <c r="L404" s="5"/>
      <c r="M404" s="5">
        <f>SUM(G404)*I386</f>
        <v>30</v>
      </c>
    </row>
    <row r="405" spans="1:13">
      <c r="B405" s="11" t="s">
        <v>13</v>
      </c>
      <c r="C405" s="12" t="s">
        <v>17</v>
      </c>
      <c r="D405" s="28"/>
      <c r="E405" s="28"/>
      <c r="F405" s="28"/>
      <c r="G405" s="34">
        <v>0.25</v>
      </c>
      <c r="H405" s="15">
        <v>37.42</v>
      </c>
      <c r="I405" s="10">
        <f t="shared" si="53"/>
        <v>9.3550000000000004</v>
      </c>
      <c r="J405" s="5"/>
      <c r="K405" s="5"/>
      <c r="L405" s="5">
        <f>SUM(G405)*I386</f>
        <v>2.5</v>
      </c>
      <c r="M405" s="5"/>
    </row>
    <row r="406" spans="1:13">
      <c r="B406" s="11" t="s">
        <v>12</v>
      </c>
      <c r="C406" s="12"/>
      <c r="D406" s="28"/>
      <c r="E406" s="28"/>
      <c r="F406" s="28"/>
      <c r="G406" s="10"/>
      <c r="H406" s="15">
        <v>37.42</v>
      </c>
      <c r="I406" s="10">
        <f t="shared" si="53"/>
        <v>0</v>
      </c>
      <c r="J406" s="5"/>
      <c r="K406" s="5"/>
      <c r="L406" s="5"/>
      <c r="M406" s="5"/>
    </row>
    <row r="407" spans="1:13">
      <c r="B407" s="11" t="s">
        <v>11</v>
      </c>
      <c r="C407" s="12"/>
      <c r="D407" s="28"/>
      <c r="E407" s="28"/>
      <c r="F407" s="28"/>
      <c r="G407" s="10">
        <v>1</v>
      </c>
      <c r="H407" s="15">
        <f>SUM(I388:I406)*0.01</f>
        <v>5.4499627000000013</v>
      </c>
      <c r="I407" s="10">
        <f>SUM(G407*H407)</f>
        <v>5.4499627000000013</v>
      </c>
      <c r="J407" s="5"/>
      <c r="K407" s="5"/>
      <c r="L407" s="5"/>
      <c r="M407" s="5"/>
    </row>
    <row r="408" spans="1:13" s="2" customFormat="1">
      <c r="B408" s="8" t="s">
        <v>10</v>
      </c>
      <c r="D408" s="27"/>
      <c r="E408" s="27"/>
      <c r="F408" s="27"/>
      <c r="G408" s="6">
        <f>SUM(G402:G405)</f>
        <v>6.6159999999999997</v>
      </c>
      <c r="H408" s="14"/>
      <c r="I408" s="6">
        <f>SUM(I388:I407)</f>
        <v>550.44623270000011</v>
      </c>
      <c r="J408" s="6">
        <f>SUM(I408)*I386</f>
        <v>5504.4623270000011</v>
      </c>
      <c r="K408" s="6">
        <f>SUM(K402:K407)</f>
        <v>23.66</v>
      </c>
      <c r="L408" s="6">
        <f>SUM(L402:L407)</f>
        <v>12.5</v>
      </c>
      <c r="M408" s="6">
        <f>SUM(M402:M407)</f>
        <v>30</v>
      </c>
    </row>
    <row r="409" spans="1:13" ht="15.6">
      <c r="A409" s="3" t="s">
        <v>9</v>
      </c>
      <c r="B409" s="141" t="s">
        <v>329</v>
      </c>
      <c r="C409" s="12" t="s">
        <v>244</v>
      </c>
      <c r="D409" s="26">
        <v>1.1100000000000001</v>
      </c>
      <c r="E409" s="26">
        <v>2.2999999999999998</v>
      </c>
      <c r="F409" s="71">
        <v>0.125</v>
      </c>
      <c r="G409" s="5"/>
      <c r="H409" s="13" t="s">
        <v>22</v>
      </c>
      <c r="I409" s="24">
        <v>1</v>
      </c>
      <c r="J409" s="5"/>
      <c r="K409" s="5"/>
      <c r="L409" s="5"/>
      <c r="M409" s="5"/>
    </row>
    <row r="410" spans="1:13" s="2" customFormat="1">
      <c r="A410" s="69"/>
      <c r="B410" s="8" t="s">
        <v>3</v>
      </c>
      <c r="C410" s="2" t="s">
        <v>4</v>
      </c>
      <c r="D410" s="27" t="s">
        <v>5</v>
      </c>
      <c r="E410" s="27" t="s">
        <v>5</v>
      </c>
      <c r="F410" s="27" t="s">
        <v>23</v>
      </c>
      <c r="G410" s="6" t="s">
        <v>6</v>
      </c>
      <c r="H410" s="14" t="s">
        <v>7</v>
      </c>
      <c r="I410" s="6" t="s">
        <v>8</v>
      </c>
      <c r="J410" s="6"/>
      <c r="K410" s="6" t="s">
        <v>18</v>
      </c>
      <c r="L410" s="6" t="s">
        <v>19</v>
      </c>
      <c r="M410" s="6" t="s">
        <v>20</v>
      </c>
    </row>
    <row r="411" spans="1:13">
      <c r="A411" s="30" t="s">
        <v>24</v>
      </c>
      <c r="B411" s="11" t="s">
        <v>63</v>
      </c>
      <c r="C411" s="12" t="s">
        <v>246</v>
      </c>
      <c r="D411" s="28">
        <v>0.15</v>
      </c>
      <c r="E411" s="28">
        <v>0.05</v>
      </c>
      <c r="F411" s="28">
        <f t="shared" ref="F411:F413" si="54">SUM(D411*E411)</f>
        <v>7.4999999999999997E-3</v>
      </c>
      <c r="G411" s="10">
        <f>SUM(D409+E409+E409+0.4)</f>
        <v>6.11</v>
      </c>
      <c r="H411" s="15">
        <v>5398</v>
      </c>
      <c r="I411" s="10">
        <f t="shared" ref="I411:I413" si="55">SUM(F411*G411)*H411</f>
        <v>247.36335</v>
      </c>
      <c r="J411" s="5"/>
      <c r="K411" s="5"/>
      <c r="L411" s="5"/>
      <c r="M411" s="5"/>
    </row>
    <row r="412" spans="1:13">
      <c r="A412" s="30" t="s">
        <v>24</v>
      </c>
      <c r="B412" s="11" t="s">
        <v>245</v>
      </c>
      <c r="C412" s="12" t="s">
        <v>246</v>
      </c>
      <c r="D412" s="28">
        <v>0.05</v>
      </c>
      <c r="E412" s="28">
        <v>2.5000000000000001E-2</v>
      </c>
      <c r="F412" s="28">
        <f t="shared" si="54"/>
        <v>1.2500000000000002E-3</v>
      </c>
      <c r="G412" s="10">
        <f>SUM(G411)</f>
        <v>6.11</v>
      </c>
      <c r="H412" s="15">
        <v>4566</v>
      </c>
      <c r="I412" s="10">
        <f t="shared" si="55"/>
        <v>34.872825000000006</v>
      </c>
      <c r="J412" s="5"/>
      <c r="K412" s="5"/>
      <c r="L412" s="5"/>
      <c r="M412" s="5"/>
    </row>
    <row r="413" spans="1:13">
      <c r="A413" s="30" t="s">
        <v>24</v>
      </c>
      <c r="B413" s="11"/>
      <c r="C413" s="12"/>
      <c r="D413" s="28"/>
      <c r="E413" s="28"/>
      <c r="F413" s="28">
        <f t="shared" si="54"/>
        <v>0</v>
      </c>
      <c r="G413" s="10"/>
      <c r="H413" s="15"/>
      <c r="I413" s="10">
        <f t="shared" si="55"/>
        <v>0</v>
      </c>
      <c r="J413" s="5"/>
      <c r="K413" s="5"/>
      <c r="L413" s="5"/>
      <c r="M413" s="5"/>
    </row>
    <row r="414" spans="1:13">
      <c r="B414" s="11" t="s">
        <v>27</v>
      </c>
      <c r="C414" s="12"/>
      <c r="D414" s="28"/>
      <c r="E414" s="28"/>
      <c r="F414" s="28"/>
      <c r="G414" s="10">
        <f>SUM(G411)</f>
        <v>6.11</v>
      </c>
      <c r="H414" s="15">
        <f>SUM(D411+D411+E411+E411+D412+D412+E412+E412)*3</f>
        <v>1.65</v>
      </c>
      <c r="I414" s="10">
        <f t="shared" ref="I414:I428" si="56">SUM(G414*H414)</f>
        <v>10.0815</v>
      </c>
      <c r="J414" s="5"/>
      <c r="K414" s="5"/>
      <c r="L414" s="5"/>
      <c r="M414" s="5"/>
    </row>
    <row r="415" spans="1:13">
      <c r="B415" s="11" t="s">
        <v>13</v>
      </c>
      <c r="C415" s="12" t="s">
        <v>14</v>
      </c>
      <c r="D415" s="28" t="s">
        <v>29</v>
      </c>
      <c r="E415" s="28"/>
      <c r="F415" s="28">
        <f>SUM(G411:G413)</f>
        <v>12.22</v>
      </c>
      <c r="G415" s="34">
        <f>SUM(F415)/15</f>
        <v>0.81466666666666676</v>
      </c>
      <c r="H415" s="23"/>
      <c r="I415" s="10">
        <f t="shared" si="56"/>
        <v>0</v>
      </c>
      <c r="J415" s="5"/>
      <c r="K415" s="5"/>
      <c r="L415" s="5"/>
      <c r="M415" s="5"/>
    </row>
    <row r="416" spans="1:13">
      <c r="B416" s="11" t="s">
        <v>13</v>
      </c>
      <c r="C416" s="12" t="s">
        <v>14</v>
      </c>
      <c r="D416" s="28" t="s">
        <v>60</v>
      </c>
      <c r="E416" s="28"/>
      <c r="F416" s="72">
        <v>2</v>
      </c>
      <c r="G416" s="34">
        <f>SUM(F416)*0.25</f>
        <v>0.5</v>
      </c>
      <c r="H416" s="23"/>
      <c r="I416" s="10">
        <f t="shared" si="56"/>
        <v>0</v>
      </c>
      <c r="J416" s="5"/>
      <c r="K416" s="5"/>
      <c r="L416" s="5"/>
      <c r="M416" s="5"/>
    </row>
    <row r="417" spans="1:13">
      <c r="B417" s="11" t="s">
        <v>13</v>
      </c>
      <c r="C417" s="12" t="s">
        <v>14</v>
      </c>
      <c r="D417" s="28" t="s">
        <v>248</v>
      </c>
      <c r="E417" s="28"/>
      <c r="F417" s="72"/>
      <c r="G417" s="34">
        <v>0</v>
      </c>
      <c r="H417" s="23"/>
      <c r="I417" s="10">
        <f t="shared" si="56"/>
        <v>0</v>
      </c>
      <c r="J417" s="5"/>
      <c r="K417" s="5"/>
      <c r="L417" s="5"/>
      <c r="M417" s="5"/>
    </row>
    <row r="418" spans="1:13">
      <c r="B418" s="11" t="s">
        <v>13</v>
      </c>
      <c r="C418" s="12" t="s">
        <v>14</v>
      </c>
      <c r="D418" s="28" t="s">
        <v>247</v>
      </c>
      <c r="E418" s="28"/>
      <c r="F418" s="28"/>
      <c r="G418" s="34">
        <f>SUM(G415)</f>
        <v>0.81466666666666676</v>
      </c>
      <c r="H418" s="23"/>
      <c r="I418" s="10">
        <f t="shared" si="56"/>
        <v>0</v>
      </c>
      <c r="J418" s="5"/>
      <c r="K418" s="5"/>
      <c r="L418" s="5"/>
      <c r="M418" s="5"/>
    </row>
    <row r="419" spans="1:13">
      <c r="B419" s="11" t="s">
        <v>13</v>
      </c>
      <c r="C419" s="12" t="s">
        <v>15</v>
      </c>
      <c r="D419" s="28"/>
      <c r="E419" s="28"/>
      <c r="F419" s="28"/>
      <c r="G419" s="34">
        <v>1</v>
      </c>
      <c r="H419" s="23"/>
      <c r="I419" s="10">
        <f t="shared" si="56"/>
        <v>0</v>
      </c>
      <c r="J419" s="5"/>
      <c r="K419" s="5"/>
      <c r="L419" s="5"/>
      <c r="M419" s="5"/>
    </row>
    <row r="420" spans="1:13">
      <c r="B420" s="11" t="s">
        <v>13</v>
      </c>
      <c r="C420" s="12" t="s">
        <v>15</v>
      </c>
      <c r="D420" s="28"/>
      <c r="E420" s="28"/>
      <c r="F420" s="28"/>
      <c r="G420" s="34"/>
      <c r="H420" s="23"/>
      <c r="I420" s="10">
        <f t="shared" si="56"/>
        <v>0</v>
      </c>
      <c r="J420" s="5"/>
      <c r="K420" s="5"/>
      <c r="L420" s="5"/>
      <c r="M420" s="5"/>
    </row>
    <row r="421" spans="1:13">
      <c r="B421" s="11" t="s">
        <v>13</v>
      </c>
      <c r="C421" s="12" t="s">
        <v>15</v>
      </c>
      <c r="D421" s="28"/>
      <c r="E421" s="28"/>
      <c r="F421" s="28"/>
      <c r="G421" s="34"/>
      <c r="H421" s="23"/>
      <c r="I421" s="10">
        <f t="shared" si="56"/>
        <v>0</v>
      </c>
      <c r="J421" s="5"/>
      <c r="K421" s="5"/>
      <c r="L421" s="5"/>
      <c r="M421" s="5"/>
    </row>
    <row r="422" spans="1:13">
      <c r="B422" s="11" t="s">
        <v>13</v>
      </c>
      <c r="C422" s="12" t="s">
        <v>16</v>
      </c>
      <c r="D422" s="28"/>
      <c r="E422" s="28"/>
      <c r="F422" s="28"/>
      <c r="G422" s="34">
        <v>3</v>
      </c>
      <c r="H422" s="23"/>
      <c r="I422" s="10">
        <f t="shared" si="56"/>
        <v>0</v>
      </c>
      <c r="J422" s="5"/>
      <c r="K422" s="5"/>
      <c r="L422" s="5"/>
      <c r="M422" s="5"/>
    </row>
    <row r="423" spans="1:13">
      <c r="B423" s="11" t="s">
        <v>13</v>
      </c>
      <c r="C423" s="12" t="s">
        <v>16</v>
      </c>
      <c r="D423" s="28"/>
      <c r="E423" s="28"/>
      <c r="F423" s="28"/>
      <c r="G423" s="34"/>
      <c r="H423" s="23"/>
      <c r="I423" s="10">
        <f t="shared" si="56"/>
        <v>0</v>
      </c>
      <c r="J423" s="5"/>
      <c r="K423" s="5"/>
      <c r="L423" s="5"/>
      <c r="M423" s="5"/>
    </row>
    <row r="424" spans="1:13">
      <c r="B424" s="11" t="s">
        <v>21</v>
      </c>
      <c r="C424" s="12" t="s">
        <v>14</v>
      </c>
      <c r="D424" s="28"/>
      <c r="E424" s="28"/>
      <c r="F424" s="28"/>
      <c r="G424" s="22">
        <f>SUM(G415:G418)</f>
        <v>2.1293333333333333</v>
      </c>
      <c r="H424" s="15">
        <v>37.42</v>
      </c>
      <c r="I424" s="10">
        <f t="shared" si="56"/>
        <v>79.679653333333334</v>
      </c>
      <c r="J424" s="5"/>
      <c r="K424" s="5">
        <f>SUM(G424)*I409</f>
        <v>2.1293333333333333</v>
      </c>
      <c r="L424" s="5"/>
      <c r="M424" s="5"/>
    </row>
    <row r="425" spans="1:13">
      <c r="B425" s="11" t="s">
        <v>21</v>
      </c>
      <c r="C425" s="12" t="s">
        <v>15</v>
      </c>
      <c r="D425" s="28"/>
      <c r="E425" s="28"/>
      <c r="F425" s="28"/>
      <c r="G425" s="22">
        <f>SUM(G419:G421)</f>
        <v>1</v>
      </c>
      <c r="H425" s="15">
        <v>37.42</v>
      </c>
      <c r="I425" s="10">
        <f t="shared" si="56"/>
        <v>37.42</v>
      </c>
      <c r="J425" s="5"/>
      <c r="K425" s="5"/>
      <c r="L425" s="5">
        <f>SUM(G425)*I409</f>
        <v>1</v>
      </c>
      <c r="M425" s="5"/>
    </row>
    <row r="426" spans="1:13">
      <c r="B426" s="11" t="s">
        <v>21</v>
      </c>
      <c r="C426" s="12" t="s">
        <v>16</v>
      </c>
      <c r="D426" s="28"/>
      <c r="E426" s="28"/>
      <c r="F426" s="28"/>
      <c r="G426" s="22">
        <f>SUM(G422:G423)</f>
        <v>3</v>
      </c>
      <c r="H426" s="15">
        <v>37.42</v>
      </c>
      <c r="I426" s="10">
        <f t="shared" si="56"/>
        <v>112.26</v>
      </c>
      <c r="J426" s="5"/>
      <c r="K426" s="5"/>
      <c r="L426" s="5"/>
      <c r="M426" s="5">
        <f>SUM(G426)*I409</f>
        <v>3</v>
      </c>
    </row>
    <row r="427" spans="1:13">
      <c r="B427" s="11" t="s">
        <v>13</v>
      </c>
      <c r="C427" s="12" t="s">
        <v>17</v>
      </c>
      <c r="D427" s="28"/>
      <c r="E427" s="28"/>
      <c r="F427" s="28"/>
      <c r="G427" s="34">
        <v>0.25</v>
      </c>
      <c r="H427" s="15">
        <v>37.42</v>
      </c>
      <c r="I427" s="10">
        <f t="shared" si="56"/>
        <v>9.3550000000000004</v>
      </c>
      <c r="J427" s="5"/>
      <c r="K427" s="5"/>
      <c r="L427" s="5">
        <f>SUM(G427)*I409</f>
        <v>0.25</v>
      </c>
      <c r="M427" s="5"/>
    </row>
    <row r="428" spans="1:13">
      <c r="B428" s="11" t="s">
        <v>12</v>
      </c>
      <c r="C428" s="12"/>
      <c r="D428" s="28"/>
      <c r="E428" s="28"/>
      <c r="F428" s="28"/>
      <c r="G428" s="10"/>
      <c r="H428" s="15">
        <v>37.42</v>
      </c>
      <c r="I428" s="10">
        <f t="shared" si="56"/>
        <v>0</v>
      </c>
      <c r="J428" s="5"/>
      <c r="K428" s="5"/>
      <c r="L428" s="5"/>
      <c r="M428" s="5"/>
    </row>
    <row r="429" spans="1:13">
      <c r="B429" s="11" t="s">
        <v>11</v>
      </c>
      <c r="C429" s="12"/>
      <c r="D429" s="28"/>
      <c r="E429" s="28"/>
      <c r="F429" s="28"/>
      <c r="G429" s="10">
        <v>1</v>
      </c>
      <c r="H429" s="15">
        <f>SUM(I411:I428)*0.01</f>
        <v>5.3103232833333349</v>
      </c>
      <c r="I429" s="10">
        <f>SUM(G429*H429)</f>
        <v>5.3103232833333349</v>
      </c>
      <c r="J429" s="5"/>
      <c r="K429" s="5"/>
      <c r="L429" s="5"/>
      <c r="M429" s="5"/>
    </row>
    <row r="430" spans="1:13" s="2" customFormat="1">
      <c r="B430" s="8" t="s">
        <v>10</v>
      </c>
      <c r="D430" s="27"/>
      <c r="E430" s="27"/>
      <c r="F430" s="27"/>
      <c r="G430" s="6">
        <f>SUM(G424:G427)</f>
        <v>6.3793333333333333</v>
      </c>
      <c r="H430" s="14"/>
      <c r="I430" s="6">
        <f>SUM(I411:I429)</f>
        <v>536.34265161666679</v>
      </c>
      <c r="J430" s="6">
        <f>SUM(I430)*I409</f>
        <v>536.34265161666679</v>
      </c>
      <c r="K430" s="6">
        <f>SUM(K424:K429)</f>
        <v>2.1293333333333333</v>
      </c>
      <c r="L430" s="6">
        <f>SUM(L424:L429)</f>
        <v>1.25</v>
      </c>
      <c r="M430" s="6">
        <f>SUM(M424:M429)</f>
        <v>3</v>
      </c>
    </row>
    <row r="431" spans="1:13" ht="15.6">
      <c r="A431" s="3" t="s">
        <v>9</v>
      </c>
      <c r="B431" s="141" t="s">
        <v>329</v>
      </c>
      <c r="C431" s="12" t="s">
        <v>865</v>
      </c>
      <c r="D431" s="26">
        <v>1.06</v>
      </c>
      <c r="E431" s="26">
        <v>2.2999999999999998</v>
      </c>
      <c r="F431" s="71">
        <v>0.125</v>
      </c>
      <c r="G431" s="5"/>
      <c r="H431" s="13" t="s">
        <v>22</v>
      </c>
      <c r="I431" s="24">
        <v>1</v>
      </c>
      <c r="J431" s="5"/>
      <c r="K431" s="5"/>
      <c r="L431" s="5"/>
      <c r="M431" s="5"/>
    </row>
    <row r="432" spans="1:13" s="2" customFormat="1">
      <c r="A432" s="69"/>
      <c r="B432" s="8" t="s">
        <v>3</v>
      </c>
      <c r="C432" s="2" t="s">
        <v>4</v>
      </c>
      <c r="D432" s="27" t="s">
        <v>5</v>
      </c>
      <c r="E432" s="27" t="s">
        <v>5</v>
      </c>
      <c r="F432" s="27" t="s">
        <v>23</v>
      </c>
      <c r="G432" s="6" t="s">
        <v>6</v>
      </c>
      <c r="H432" s="14" t="s">
        <v>7</v>
      </c>
      <c r="I432" s="6" t="s">
        <v>8</v>
      </c>
      <c r="J432" s="6"/>
      <c r="K432" s="6" t="s">
        <v>18</v>
      </c>
      <c r="L432" s="6" t="s">
        <v>19</v>
      </c>
      <c r="M432" s="6" t="s">
        <v>20</v>
      </c>
    </row>
    <row r="433" spans="1:13">
      <c r="A433" s="30" t="s">
        <v>24</v>
      </c>
      <c r="B433" s="11" t="s">
        <v>63</v>
      </c>
      <c r="C433" s="12" t="s">
        <v>246</v>
      </c>
      <c r="D433" s="28">
        <v>0.15</v>
      </c>
      <c r="E433" s="28">
        <v>0.05</v>
      </c>
      <c r="F433" s="28">
        <f t="shared" ref="F433:F435" si="57">SUM(D433*E433)</f>
        <v>7.4999999999999997E-3</v>
      </c>
      <c r="G433" s="10">
        <f>SUM(D431+E431+E431+0.4)</f>
        <v>6.0600000000000005</v>
      </c>
      <c r="H433" s="15">
        <v>5398</v>
      </c>
      <c r="I433" s="10">
        <f t="shared" ref="I433:I435" si="58">SUM(F433*G433)*H433</f>
        <v>245.33910000000003</v>
      </c>
      <c r="J433" s="5"/>
      <c r="K433" s="5"/>
      <c r="L433" s="5"/>
      <c r="M433" s="5"/>
    </row>
    <row r="434" spans="1:13">
      <c r="A434" s="30" t="s">
        <v>24</v>
      </c>
      <c r="B434" s="11" t="s">
        <v>245</v>
      </c>
      <c r="C434" s="12" t="s">
        <v>246</v>
      </c>
      <c r="D434" s="28">
        <v>0.05</v>
      </c>
      <c r="E434" s="28">
        <v>2.5000000000000001E-2</v>
      </c>
      <c r="F434" s="28">
        <f t="shared" si="57"/>
        <v>1.2500000000000002E-3</v>
      </c>
      <c r="G434" s="10">
        <f>SUM(G433)</f>
        <v>6.0600000000000005</v>
      </c>
      <c r="H434" s="15">
        <v>4566</v>
      </c>
      <c r="I434" s="10">
        <f t="shared" si="58"/>
        <v>34.587450000000011</v>
      </c>
      <c r="J434" s="5"/>
      <c r="K434" s="5"/>
      <c r="L434" s="5"/>
      <c r="M434" s="5"/>
    </row>
    <row r="435" spans="1:13">
      <c r="A435" s="30" t="s">
        <v>24</v>
      </c>
      <c r="B435" s="11"/>
      <c r="C435" s="12"/>
      <c r="D435" s="28"/>
      <c r="E435" s="28"/>
      <c r="F435" s="28">
        <f t="shared" si="57"/>
        <v>0</v>
      </c>
      <c r="G435" s="10"/>
      <c r="H435" s="15"/>
      <c r="I435" s="10">
        <f t="shared" si="58"/>
        <v>0</v>
      </c>
      <c r="J435" s="5"/>
      <c r="K435" s="5"/>
      <c r="L435" s="5"/>
      <c r="M435" s="5"/>
    </row>
    <row r="436" spans="1:13">
      <c r="A436" s="150"/>
      <c r="B436" s="11" t="s">
        <v>862</v>
      </c>
      <c r="C436" s="12"/>
      <c r="D436" s="28"/>
      <c r="E436" s="28"/>
      <c r="F436" s="28"/>
      <c r="G436" s="10">
        <v>6</v>
      </c>
      <c r="H436" s="15">
        <v>2.5</v>
      </c>
      <c r="I436" s="10">
        <f t="shared" ref="I436:I451" si="59">SUM(G436*H436)</f>
        <v>15</v>
      </c>
      <c r="J436" s="5"/>
      <c r="K436" s="5"/>
      <c r="L436" s="5"/>
      <c r="M436" s="5"/>
    </row>
    <row r="437" spans="1:13">
      <c r="B437" s="11" t="s">
        <v>27</v>
      </c>
      <c r="C437" s="12"/>
      <c r="D437" s="28"/>
      <c r="E437" s="28"/>
      <c r="F437" s="28"/>
      <c r="G437" s="10">
        <f>SUM(G433)</f>
        <v>6.0600000000000005</v>
      </c>
      <c r="H437" s="15">
        <f>SUM(D433+D433+E433+E433+D434+D434+E434+E434)*3</f>
        <v>1.65</v>
      </c>
      <c r="I437" s="10">
        <f t="shared" si="59"/>
        <v>9.9990000000000006</v>
      </c>
      <c r="J437" s="5"/>
      <c r="K437" s="5"/>
      <c r="L437" s="5"/>
      <c r="M437" s="5"/>
    </row>
    <row r="438" spans="1:13">
      <c r="B438" s="11" t="s">
        <v>13</v>
      </c>
      <c r="C438" s="12" t="s">
        <v>14</v>
      </c>
      <c r="D438" s="28" t="s">
        <v>29</v>
      </c>
      <c r="E438" s="28"/>
      <c r="F438" s="28">
        <f>SUM(G433:G435)</f>
        <v>12.120000000000001</v>
      </c>
      <c r="G438" s="34">
        <f>SUM(F438)/15</f>
        <v>0.80800000000000005</v>
      </c>
      <c r="H438" s="23"/>
      <c r="I438" s="10">
        <f t="shared" si="59"/>
        <v>0</v>
      </c>
      <c r="J438" s="5"/>
      <c r="K438" s="5"/>
      <c r="L438" s="5"/>
      <c r="M438" s="5"/>
    </row>
    <row r="439" spans="1:13">
      <c r="B439" s="11" t="s">
        <v>13</v>
      </c>
      <c r="C439" s="12" t="s">
        <v>14</v>
      </c>
      <c r="D439" s="28" t="s">
        <v>60</v>
      </c>
      <c r="E439" s="28"/>
      <c r="F439" s="72">
        <v>2</v>
      </c>
      <c r="G439" s="34">
        <f>SUM(F439)*0.25</f>
        <v>0.5</v>
      </c>
      <c r="H439" s="23"/>
      <c r="I439" s="10">
        <f t="shared" si="59"/>
        <v>0</v>
      </c>
      <c r="J439" s="5"/>
      <c r="K439" s="5"/>
      <c r="L439" s="5"/>
      <c r="M439" s="5"/>
    </row>
    <row r="440" spans="1:13">
      <c r="B440" s="11" t="s">
        <v>13</v>
      </c>
      <c r="C440" s="12" t="s">
        <v>14</v>
      </c>
      <c r="D440" s="28" t="s">
        <v>248</v>
      </c>
      <c r="E440" s="28"/>
      <c r="F440" s="72"/>
      <c r="G440" s="34">
        <v>0.5</v>
      </c>
      <c r="H440" s="23"/>
      <c r="I440" s="10">
        <f t="shared" si="59"/>
        <v>0</v>
      </c>
      <c r="J440" s="5"/>
      <c r="K440" s="5"/>
      <c r="L440" s="5"/>
      <c r="M440" s="5"/>
    </row>
    <row r="441" spans="1:13">
      <c r="B441" s="11" t="s">
        <v>13</v>
      </c>
      <c r="C441" s="12" t="s">
        <v>14</v>
      </c>
      <c r="D441" s="28" t="s">
        <v>247</v>
      </c>
      <c r="E441" s="28"/>
      <c r="F441" s="28"/>
      <c r="G441" s="34">
        <f>SUM(G438)</f>
        <v>0.80800000000000005</v>
      </c>
      <c r="H441" s="23"/>
      <c r="I441" s="10">
        <f t="shared" si="59"/>
        <v>0</v>
      </c>
      <c r="J441" s="5"/>
      <c r="K441" s="5"/>
      <c r="L441" s="5"/>
      <c r="M441" s="5"/>
    </row>
    <row r="442" spans="1:13">
      <c r="B442" s="11" t="s">
        <v>13</v>
      </c>
      <c r="C442" s="12" t="s">
        <v>15</v>
      </c>
      <c r="D442" s="28"/>
      <c r="E442" s="28"/>
      <c r="F442" s="28"/>
      <c r="G442" s="34">
        <v>1</v>
      </c>
      <c r="H442" s="23"/>
      <c r="I442" s="10">
        <f t="shared" si="59"/>
        <v>0</v>
      </c>
      <c r="J442" s="5"/>
      <c r="K442" s="5"/>
      <c r="L442" s="5"/>
      <c r="M442" s="5"/>
    </row>
    <row r="443" spans="1:13">
      <c r="B443" s="11" t="s">
        <v>13</v>
      </c>
      <c r="C443" s="12" t="s">
        <v>15</v>
      </c>
      <c r="D443" s="28"/>
      <c r="E443" s="28"/>
      <c r="F443" s="28"/>
      <c r="G443" s="34"/>
      <c r="H443" s="23"/>
      <c r="I443" s="10">
        <f t="shared" si="59"/>
        <v>0</v>
      </c>
      <c r="J443" s="5"/>
      <c r="K443" s="5"/>
      <c r="L443" s="5"/>
      <c r="M443" s="5"/>
    </row>
    <row r="444" spans="1:13">
      <c r="B444" s="11" t="s">
        <v>13</v>
      </c>
      <c r="C444" s="12" t="s">
        <v>15</v>
      </c>
      <c r="D444" s="28"/>
      <c r="E444" s="28"/>
      <c r="F444" s="28"/>
      <c r="G444" s="34"/>
      <c r="H444" s="23"/>
      <c r="I444" s="10">
        <f t="shared" si="59"/>
        <v>0</v>
      </c>
      <c r="J444" s="5"/>
      <c r="K444" s="5"/>
      <c r="L444" s="5"/>
      <c r="M444" s="5"/>
    </row>
    <row r="445" spans="1:13">
      <c r="B445" s="11" t="s">
        <v>13</v>
      </c>
      <c r="C445" s="12" t="s">
        <v>16</v>
      </c>
      <c r="D445" s="28"/>
      <c r="E445" s="28"/>
      <c r="F445" s="28"/>
      <c r="G445" s="34">
        <v>3</v>
      </c>
      <c r="H445" s="23"/>
      <c r="I445" s="10">
        <f t="shared" si="59"/>
        <v>0</v>
      </c>
      <c r="J445" s="5"/>
      <c r="K445" s="5"/>
      <c r="L445" s="5"/>
      <c r="M445" s="5"/>
    </row>
    <row r="446" spans="1:13">
      <c r="B446" s="11" t="s">
        <v>13</v>
      </c>
      <c r="C446" s="12" t="s">
        <v>16</v>
      </c>
      <c r="D446" s="28"/>
      <c r="E446" s="28"/>
      <c r="F446" s="28"/>
      <c r="G446" s="34"/>
      <c r="H446" s="23"/>
      <c r="I446" s="10">
        <f t="shared" si="59"/>
        <v>0</v>
      </c>
      <c r="J446" s="5"/>
      <c r="K446" s="5"/>
      <c r="L446" s="5"/>
      <c r="M446" s="5"/>
    </row>
    <row r="447" spans="1:13">
      <c r="B447" s="11" t="s">
        <v>21</v>
      </c>
      <c r="C447" s="12" t="s">
        <v>14</v>
      </c>
      <c r="D447" s="28"/>
      <c r="E447" s="28"/>
      <c r="F447" s="28"/>
      <c r="G447" s="22">
        <f>SUM(G438:G441)</f>
        <v>2.6160000000000001</v>
      </c>
      <c r="H447" s="15">
        <v>37.42</v>
      </c>
      <c r="I447" s="10">
        <f t="shared" si="59"/>
        <v>97.890720000000002</v>
      </c>
      <c r="J447" s="5"/>
      <c r="K447" s="5">
        <f>SUM(G447)*I431</f>
        <v>2.6160000000000001</v>
      </c>
      <c r="L447" s="5"/>
      <c r="M447" s="5"/>
    </row>
    <row r="448" spans="1:13">
      <c r="B448" s="11" t="s">
        <v>21</v>
      </c>
      <c r="C448" s="12" t="s">
        <v>15</v>
      </c>
      <c r="D448" s="28"/>
      <c r="E448" s="28"/>
      <c r="F448" s="28"/>
      <c r="G448" s="22">
        <f>SUM(G442:G444)</f>
        <v>1</v>
      </c>
      <c r="H448" s="15">
        <v>37.42</v>
      </c>
      <c r="I448" s="10">
        <f t="shared" si="59"/>
        <v>37.42</v>
      </c>
      <c r="J448" s="5"/>
      <c r="K448" s="5"/>
      <c r="L448" s="5">
        <f>SUM(G448)*I431</f>
        <v>1</v>
      </c>
      <c r="M448" s="5"/>
    </row>
    <row r="449" spans="1:13">
      <c r="B449" s="11" t="s">
        <v>21</v>
      </c>
      <c r="C449" s="12" t="s">
        <v>16</v>
      </c>
      <c r="D449" s="28"/>
      <c r="E449" s="28"/>
      <c r="F449" s="28"/>
      <c r="G449" s="22">
        <f>SUM(G445:G446)</f>
        <v>3</v>
      </c>
      <c r="H449" s="15">
        <v>37.42</v>
      </c>
      <c r="I449" s="10">
        <f t="shared" si="59"/>
        <v>112.26</v>
      </c>
      <c r="J449" s="5"/>
      <c r="K449" s="5"/>
      <c r="L449" s="5"/>
      <c r="M449" s="5">
        <f>SUM(G449)*I431</f>
        <v>3</v>
      </c>
    </row>
    <row r="450" spans="1:13">
      <c r="B450" s="11" t="s">
        <v>13</v>
      </c>
      <c r="C450" s="12" t="s">
        <v>17</v>
      </c>
      <c r="D450" s="28"/>
      <c r="E450" s="28"/>
      <c r="F450" s="28"/>
      <c r="G450" s="34">
        <v>0.25</v>
      </c>
      <c r="H450" s="15">
        <v>37.42</v>
      </c>
      <c r="I450" s="10">
        <f t="shared" si="59"/>
        <v>9.3550000000000004</v>
      </c>
      <c r="J450" s="5"/>
      <c r="K450" s="5"/>
      <c r="L450" s="5">
        <f>SUM(G450)*I431</f>
        <v>0.25</v>
      </c>
      <c r="M450" s="5"/>
    </row>
    <row r="451" spans="1:13">
      <c r="B451" s="11" t="s">
        <v>12</v>
      </c>
      <c r="C451" s="12"/>
      <c r="D451" s="28"/>
      <c r="E451" s="28"/>
      <c r="F451" s="28"/>
      <c r="G451" s="10"/>
      <c r="H451" s="15">
        <v>37.42</v>
      </c>
      <c r="I451" s="10">
        <f t="shared" si="59"/>
        <v>0</v>
      </c>
      <c r="J451" s="5"/>
      <c r="K451" s="5"/>
      <c r="L451" s="5"/>
      <c r="M451" s="5"/>
    </row>
    <row r="452" spans="1:13">
      <c r="B452" s="11" t="s">
        <v>11</v>
      </c>
      <c r="C452" s="12"/>
      <c r="D452" s="28"/>
      <c r="E452" s="28"/>
      <c r="F452" s="28"/>
      <c r="G452" s="10">
        <v>1</v>
      </c>
      <c r="H452" s="15">
        <f>SUM(I433:I451)*0.01</f>
        <v>5.618512700000001</v>
      </c>
      <c r="I452" s="10">
        <f>SUM(G452*H452)</f>
        <v>5.618512700000001</v>
      </c>
      <c r="J452" s="5"/>
      <c r="K452" s="5"/>
      <c r="L452" s="5"/>
      <c r="M452" s="5"/>
    </row>
    <row r="453" spans="1:13" s="2" customFormat="1">
      <c r="B453" s="8" t="s">
        <v>10</v>
      </c>
      <c r="D453" s="27"/>
      <c r="E453" s="27"/>
      <c r="F453" s="27"/>
      <c r="G453" s="6">
        <f>SUM(G447:G450)</f>
        <v>6.8659999999999997</v>
      </c>
      <c r="H453" s="14"/>
      <c r="I453" s="6">
        <f>SUM(I433:I452)</f>
        <v>567.46978270000011</v>
      </c>
      <c r="J453" s="6">
        <f>SUM(I453)*I431</f>
        <v>567.46978270000011</v>
      </c>
      <c r="K453" s="6">
        <f>SUM(K447:K452)</f>
        <v>2.6160000000000001</v>
      </c>
      <c r="L453" s="6">
        <f>SUM(L447:L452)</f>
        <v>1.25</v>
      </c>
      <c r="M453" s="6">
        <f>SUM(M447:M452)</f>
        <v>3</v>
      </c>
    </row>
    <row r="454" spans="1:13" ht="15.6">
      <c r="A454" s="3" t="s">
        <v>9</v>
      </c>
      <c r="B454" s="141" t="s">
        <v>579</v>
      </c>
      <c r="C454" s="12" t="s">
        <v>244</v>
      </c>
      <c r="D454" s="26">
        <v>1.01</v>
      </c>
      <c r="E454" s="26">
        <v>2.7</v>
      </c>
      <c r="F454" s="71">
        <v>0.161</v>
      </c>
      <c r="G454" s="5"/>
      <c r="H454" s="13" t="s">
        <v>22</v>
      </c>
      <c r="I454" s="24">
        <v>10</v>
      </c>
      <c r="J454" s="5"/>
      <c r="K454" s="5"/>
      <c r="L454" s="5"/>
      <c r="M454" s="5"/>
    </row>
    <row r="455" spans="1:13" s="2" customFormat="1">
      <c r="A455" s="69"/>
      <c r="B455" s="8" t="s">
        <v>3</v>
      </c>
      <c r="C455" s="2" t="s">
        <v>4</v>
      </c>
      <c r="D455" s="27" t="s">
        <v>5</v>
      </c>
      <c r="E455" s="27" t="s">
        <v>5</v>
      </c>
      <c r="F455" s="27" t="s">
        <v>23</v>
      </c>
      <c r="G455" s="6" t="s">
        <v>6</v>
      </c>
      <c r="H455" s="14" t="s">
        <v>7</v>
      </c>
      <c r="I455" s="6" t="s">
        <v>8</v>
      </c>
      <c r="J455" s="6"/>
      <c r="K455" s="6" t="s">
        <v>18</v>
      </c>
      <c r="L455" s="6" t="s">
        <v>19</v>
      </c>
      <c r="M455" s="6" t="s">
        <v>20</v>
      </c>
    </row>
    <row r="456" spans="1:13">
      <c r="A456" s="30" t="s">
        <v>24</v>
      </c>
      <c r="B456" s="11" t="s">
        <v>63</v>
      </c>
      <c r="C456" s="12" t="s">
        <v>246</v>
      </c>
      <c r="D456" s="28">
        <v>0.17499999999999999</v>
      </c>
      <c r="E456" s="28">
        <v>0.05</v>
      </c>
      <c r="F456" s="28">
        <f t="shared" ref="F456:F458" si="60">SUM(D456*E456)</f>
        <v>8.7499999999999991E-3</v>
      </c>
      <c r="G456" s="10">
        <f>SUM(D454+E454+E454+0.4)</f>
        <v>6.8100000000000005</v>
      </c>
      <c r="H456" s="15">
        <v>5398</v>
      </c>
      <c r="I456" s="10">
        <f t="shared" ref="I456:I458" si="61">SUM(F456*G456)*H456</f>
        <v>321.653325</v>
      </c>
      <c r="J456" s="5"/>
      <c r="K456" s="5"/>
      <c r="L456" s="5"/>
      <c r="M456" s="5"/>
    </row>
    <row r="457" spans="1:13">
      <c r="A457" s="30" t="s">
        <v>24</v>
      </c>
      <c r="B457" s="11" t="s">
        <v>245</v>
      </c>
      <c r="C457" s="12" t="s">
        <v>246</v>
      </c>
      <c r="D457" s="28">
        <v>0.05</v>
      </c>
      <c r="E457" s="28">
        <v>2.5000000000000001E-2</v>
      </c>
      <c r="F457" s="28">
        <f t="shared" si="60"/>
        <v>1.2500000000000002E-3</v>
      </c>
      <c r="G457" s="10">
        <f>SUM(G456)</f>
        <v>6.8100000000000005</v>
      </c>
      <c r="H457" s="15">
        <v>4566</v>
      </c>
      <c r="I457" s="10">
        <f t="shared" si="61"/>
        <v>38.868075000000012</v>
      </c>
      <c r="J457" s="5"/>
      <c r="K457" s="5"/>
      <c r="L457" s="5"/>
      <c r="M457" s="5"/>
    </row>
    <row r="458" spans="1:13">
      <c r="A458" s="30" t="s">
        <v>24</v>
      </c>
      <c r="B458" s="11"/>
      <c r="C458" s="12"/>
      <c r="D458" s="28"/>
      <c r="E458" s="28"/>
      <c r="F458" s="28">
        <f t="shared" si="60"/>
        <v>0</v>
      </c>
      <c r="G458" s="10"/>
      <c r="H458" s="15"/>
      <c r="I458" s="10">
        <f t="shared" si="61"/>
        <v>0</v>
      </c>
      <c r="J458" s="5"/>
      <c r="K458" s="5"/>
      <c r="L458" s="5"/>
      <c r="M458" s="5"/>
    </row>
    <row r="459" spans="1:13">
      <c r="A459" s="150"/>
      <c r="B459" s="11" t="s">
        <v>862</v>
      </c>
      <c r="C459" s="12"/>
      <c r="D459" s="28"/>
      <c r="E459" s="28"/>
      <c r="F459" s="28"/>
      <c r="G459" s="10">
        <v>0</v>
      </c>
      <c r="H459" s="15">
        <v>2.5</v>
      </c>
      <c r="I459" s="10">
        <f t="shared" ref="I459" si="62">SUM(G459*H459)</f>
        <v>0</v>
      </c>
      <c r="J459" s="5"/>
      <c r="K459" s="5"/>
      <c r="L459" s="5"/>
      <c r="M459" s="5"/>
    </row>
    <row r="460" spans="1:13">
      <c r="B460" s="11" t="s">
        <v>27</v>
      </c>
      <c r="C460" s="12"/>
      <c r="D460" s="28"/>
      <c r="E460" s="28"/>
      <c r="F460" s="28"/>
      <c r="G460" s="10">
        <f>SUM(G456)+1.1</f>
        <v>7.91</v>
      </c>
      <c r="H460" s="15">
        <f>SUM(D456+D456+E456+E456+D457+D457+E457+E457)*3</f>
        <v>1.7999999999999998</v>
      </c>
      <c r="I460" s="10">
        <f t="shared" ref="I460:I474" si="63">SUM(G460*H460)</f>
        <v>14.238</v>
      </c>
      <c r="J460" s="5"/>
      <c r="K460" s="5"/>
      <c r="L460" s="5"/>
      <c r="M460" s="5"/>
    </row>
    <row r="461" spans="1:13">
      <c r="B461" s="11" t="s">
        <v>13</v>
      </c>
      <c r="C461" s="12" t="s">
        <v>14</v>
      </c>
      <c r="D461" s="28" t="s">
        <v>29</v>
      </c>
      <c r="E461" s="28"/>
      <c r="F461" s="28">
        <f>SUM(G456:G458)</f>
        <v>13.620000000000001</v>
      </c>
      <c r="G461" s="34">
        <f>SUM(F461)/15</f>
        <v>0.90800000000000003</v>
      </c>
      <c r="H461" s="23"/>
      <c r="I461" s="10">
        <f t="shared" si="63"/>
        <v>0</v>
      </c>
      <c r="J461" s="5"/>
      <c r="K461" s="5"/>
      <c r="L461" s="5"/>
      <c r="M461" s="5"/>
    </row>
    <row r="462" spans="1:13">
      <c r="B462" s="11" t="s">
        <v>13</v>
      </c>
      <c r="C462" s="12" t="s">
        <v>14</v>
      </c>
      <c r="D462" s="28" t="s">
        <v>60</v>
      </c>
      <c r="E462" s="28"/>
      <c r="F462" s="72">
        <v>2</v>
      </c>
      <c r="G462" s="34">
        <f>SUM(F462)*0.25</f>
        <v>0.5</v>
      </c>
      <c r="H462" s="23"/>
      <c r="I462" s="10">
        <f t="shared" si="63"/>
        <v>0</v>
      </c>
      <c r="J462" s="5"/>
      <c r="K462" s="5"/>
      <c r="L462" s="5"/>
      <c r="M462" s="5"/>
    </row>
    <row r="463" spans="1:13">
      <c r="B463" s="11" t="s">
        <v>13</v>
      </c>
      <c r="C463" s="12" t="s">
        <v>14</v>
      </c>
      <c r="D463" s="28" t="s">
        <v>248</v>
      </c>
      <c r="E463" s="28"/>
      <c r="F463" s="72"/>
      <c r="G463" s="34">
        <v>0</v>
      </c>
      <c r="H463" s="23"/>
      <c r="I463" s="10">
        <f t="shared" si="63"/>
        <v>0</v>
      </c>
      <c r="J463" s="5"/>
      <c r="K463" s="5"/>
      <c r="L463" s="5"/>
      <c r="M463" s="5"/>
    </row>
    <row r="464" spans="1:13">
      <c r="B464" s="11" t="s">
        <v>13</v>
      </c>
      <c r="C464" s="12" t="s">
        <v>14</v>
      </c>
      <c r="D464" s="28" t="s">
        <v>247</v>
      </c>
      <c r="E464" s="28"/>
      <c r="F464" s="28"/>
      <c r="G464" s="34">
        <f>SUM(G461)</f>
        <v>0.90800000000000003</v>
      </c>
      <c r="H464" s="23"/>
      <c r="I464" s="10">
        <f t="shared" si="63"/>
        <v>0</v>
      </c>
      <c r="J464" s="5"/>
      <c r="K464" s="5"/>
      <c r="L464" s="5"/>
      <c r="M464" s="5"/>
    </row>
    <row r="465" spans="1:13">
      <c r="B465" s="11" t="s">
        <v>13</v>
      </c>
      <c r="C465" s="12" t="s">
        <v>15</v>
      </c>
      <c r="D465" s="28"/>
      <c r="E465" s="28"/>
      <c r="F465" s="28"/>
      <c r="G465" s="34">
        <v>1</v>
      </c>
      <c r="H465" s="23"/>
      <c r="I465" s="10">
        <f t="shared" si="63"/>
        <v>0</v>
      </c>
      <c r="J465" s="5"/>
      <c r="K465" s="5"/>
      <c r="L465" s="5"/>
      <c r="M465" s="5"/>
    </row>
    <row r="466" spans="1:13">
      <c r="B466" s="11" t="s">
        <v>13</v>
      </c>
      <c r="C466" s="12" t="s">
        <v>15</v>
      </c>
      <c r="D466" s="28"/>
      <c r="E466" s="28"/>
      <c r="F466" s="28"/>
      <c r="G466" s="34"/>
      <c r="H466" s="23"/>
      <c r="I466" s="10">
        <f t="shared" si="63"/>
        <v>0</v>
      </c>
      <c r="J466" s="5"/>
      <c r="K466" s="5"/>
      <c r="L466" s="5"/>
      <c r="M466" s="5"/>
    </row>
    <row r="467" spans="1:13">
      <c r="B467" s="11" t="s">
        <v>13</v>
      </c>
      <c r="C467" s="12" t="s">
        <v>15</v>
      </c>
      <c r="D467" s="28"/>
      <c r="E467" s="28"/>
      <c r="F467" s="28"/>
      <c r="G467" s="34"/>
      <c r="H467" s="23"/>
      <c r="I467" s="10">
        <f t="shared" si="63"/>
        <v>0</v>
      </c>
      <c r="J467" s="5"/>
      <c r="K467" s="5"/>
      <c r="L467" s="5"/>
      <c r="M467" s="5"/>
    </row>
    <row r="468" spans="1:13">
      <c r="B468" s="11" t="s">
        <v>13</v>
      </c>
      <c r="C468" s="12" t="s">
        <v>16</v>
      </c>
      <c r="D468" s="28"/>
      <c r="E468" s="28"/>
      <c r="F468" s="28"/>
      <c r="G468" s="34">
        <v>3</v>
      </c>
      <c r="H468" s="23"/>
      <c r="I468" s="10">
        <f t="shared" si="63"/>
        <v>0</v>
      </c>
      <c r="J468" s="5"/>
      <c r="K468" s="5"/>
      <c r="L468" s="5"/>
      <c r="M468" s="5"/>
    </row>
    <row r="469" spans="1:13">
      <c r="B469" s="11" t="s">
        <v>13</v>
      </c>
      <c r="C469" s="12" t="s">
        <v>16</v>
      </c>
      <c r="D469" s="28"/>
      <c r="E469" s="28"/>
      <c r="F469" s="28"/>
      <c r="G469" s="34"/>
      <c r="H469" s="23"/>
      <c r="I469" s="10">
        <f t="shared" si="63"/>
        <v>0</v>
      </c>
      <c r="J469" s="5"/>
      <c r="K469" s="5"/>
      <c r="L469" s="5"/>
      <c r="M469" s="5"/>
    </row>
    <row r="470" spans="1:13">
      <c r="B470" s="11" t="s">
        <v>21</v>
      </c>
      <c r="C470" s="12" t="s">
        <v>14</v>
      </c>
      <c r="D470" s="28"/>
      <c r="E470" s="28"/>
      <c r="F470" s="28"/>
      <c r="G470" s="22">
        <f>SUM(G461:G464)</f>
        <v>2.3159999999999998</v>
      </c>
      <c r="H470" s="15">
        <v>37.42</v>
      </c>
      <c r="I470" s="10">
        <f t="shared" si="63"/>
        <v>86.664720000000003</v>
      </c>
      <c r="J470" s="5"/>
      <c r="K470" s="5">
        <f>SUM(G470)*I454</f>
        <v>23.159999999999997</v>
      </c>
      <c r="L470" s="5"/>
      <c r="M470" s="5"/>
    </row>
    <row r="471" spans="1:13">
      <c r="B471" s="11" t="s">
        <v>21</v>
      </c>
      <c r="C471" s="12" t="s">
        <v>15</v>
      </c>
      <c r="D471" s="28"/>
      <c r="E471" s="28"/>
      <c r="F471" s="28"/>
      <c r="G471" s="22">
        <f>SUM(G465:G467)</f>
        <v>1</v>
      </c>
      <c r="H471" s="15">
        <v>37.42</v>
      </c>
      <c r="I471" s="10">
        <f t="shared" si="63"/>
        <v>37.42</v>
      </c>
      <c r="J471" s="5"/>
      <c r="K471" s="5"/>
      <c r="L471" s="5">
        <f>SUM(G471)*I454</f>
        <v>10</v>
      </c>
      <c r="M471" s="5"/>
    </row>
    <row r="472" spans="1:13">
      <c r="B472" s="11" t="s">
        <v>21</v>
      </c>
      <c r="C472" s="12" t="s">
        <v>16</v>
      </c>
      <c r="D472" s="28"/>
      <c r="E472" s="28"/>
      <c r="F472" s="28"/>
      <c r="G472" s="22">
        <f>SUM(G468:G469)</f>
        <v>3</v>
      </c>
      <c r="H472" s="15">
        <v>37.42</v>
      </c>
      <c r="I472" s="10">
        <f t="shared" si="63"/>
        <v>112.26</v>
      </c>
      <c r="J472" s="5"/>
      <c r="K472" s="5"/>
      <c r="L472" s="5"/>
      <c r="M472" s="5">
        <f>SUM(G472)*I454</f>
        <v>30</v>
      </c>
    </row>
    <row r="473" spans="1:13">
      <c r="B473" s="11" t="s">
        <v>13</v>
      </c>
      <c r="C473" s="12" t="s">
        <v>17</v>
      </c>
      <c r="D473" s="28"/>
      <c r="E473" s="28"/>
      <c r="F473" s="28"/>
      <c r="G473" s="34">
        <v>0.25</v>
      </c>
      <c r="H473" s="15">
        <v>37.42</v>
      </c>
      <c r="I473" s="10">
        <f t="shared" si="63"/>
        <v>9.3550000000000004</v>
      </c>
      <c r="J473" s="5"/>
      <c r="K473" s="5"/>
      <c r="L473" s="5">
        <f>SUM(G473)*I454</f>
        <v>2.5</v>
      </c>
      <c r="M473" s="5"/>
    </row>
    <row r="474" spans="1:13">
      <c r="B474" s="11" t="s">
        <v>12</v>
      </c>
      <c r="C474" s="12"/>
      <c r="D474" s="28"/>
      <c r="E474" s="28"/>
      <c r="F474" s="28"/>
      <c r="G474" s="10"/>
      <c r="H474" s="15">
        <v>37.42</v>
      </c>
      <c r="I474" s="10">
        <f t="shared" si="63"/>
        <v>0</v>
      </c>
      <c r="J474" s="5"/>
      <c r="K474" s="5"/>
      <c r="L474" s="5"/>
      <c r="M474" s="5"/>
    </row>
    <row r="475" spans="1:13">
      <c r="B475" s="11" t="s">
        <v>11</v>
      </c>
      <c r="C475" s="12"/>
      <c r="D475" s="28"/>
      <c r="E475" s="28"/>
      <c r="F475" s="28"/>
      <c r="G475" s="10">
        <v>1</v>
      </c>
      <c r="H475" s="15">
        <f>SUM(I456:I474)*0.01</f>
        <v>6.2045912000000012</v>
      </c>
      <c r="I475" s="10">
        <f>SUM(G475*H475)</f>
        <v>6.2045912000000012</v>
      </c>
      <c r="J475" s="5"/>
      <c r="K475" s="5"/>
      <c r="L475" s="5"/>
      <c r="M475" s="5"/>
    </row>
    <row r="476" spans="1:13" s="2" customFormat="1">
      <c r="B476" s="8" t="s">
        <v>10</v>
      </c>
      <c r="D476" s="27"/>
      <c r="E476" s="27"/>
      <c r="F476" s="27"/>
      <c r="G476" s="6">
        <f>SUM(G470:G473)</f>
        <v>6.5659999999999998</v>
      </c>
      <c r="H476" s="14"/>
      <c r="I476" s="6">
        <f>SUM(I456:I475)</f>
        <v>626.66371120000008</v>
      </c>
      <c r="J476" s="6">
        <f>SUM(I476)*I454</f>
        <v>6266.6371120000003</v>
      </c>
      <c r="K476" s="6">
        <f>SUM(K470:K475)</f>
        <v>23.159999999999997</v>
      </c>
      <c r="L476" s="6">
        <f>SUM(L470:L475)</f>
        <v>12.5</v>
      </c>
      <c r="M476" s="6">
        <f>SUM(M470:M475)</f>
        <v>30</v>
      </c>
    </row>
    <row r="477" spans="1:13" ht="15.6">
      <c r="A477" s="3" t="s">
        <v>9</v>
      </c>
      <c r="B477" s="141" t="s">
        <v>579</v>
      </c>
      <c r="C477" s="12" t="s">
        <v>598</v>
      </c>
      <c r="D477" s="26">
        <v>1.2330000000000001</v>
      </c>
      <c r="E477" s="26">
        <v>2.7</v>
      </c>
      <c r="F477" s="71">
        <v>0.161</v>
      </c>
      <c r="G477" s="5"/>
      <c r="H477" s="13" t="s">
        <v>22</v>
      </c>
      <c r="I477" s="24">
        <v>15</v>
      </c>
      <c r="J477" s="5"/>
      <c r="K477" s="5"/>
      <c r="L477" s="5"/>
      <c r="M477" s="5"/>
    </row>
    <row r="478" spans="1:13" s="2" customFormat="1">
      <c r="A478" s="69"/>
      <c r="B478" s="8" t="s">
        <v>3</v>
      </c>
      <c r="C478" s="2" t="s">
        <v>4</v>
      </c>
      <c r="D478" s="27" t="s">
        <v>5</v>
      </c>
      <c r="E478" s="27" t="s">
        <v>5</v>
      </c>
      <c r="F478" s="27" t="s">
        <v>23</v>
      </c>
      <c r="G478" s="6" t="s">
        <v>6</v>
      </c>
      <c r="H478" s="14" t="s">
        <v>7</v>
      </c>
      <c r="I478" s="6" t="s">
        <v>8</v>
      </c>
      <c r="J478" s="6"/>
      <c r="K478" s="6" t="s">
        <v>18</v>
      </c>
      <c r="L478" s="6" t="s">
        <v>19</v>
      </c>
      <c r="M478" s="6" t="s">
        <v>20</v>
      </c>
    </row>
    <row r="479" spans="1:13">
      <c r="A479" s="30" t="s">
        <v>24</v>
      </c>
      <c r="B479" s="11" t="s">
        <v>63</v>
      </c>
      <c r="C479" s="12" t="s">
        <v>246</v>
      </c>
      <c r="D479" s="28">
        <v>0.17499999999999999</v>
      </c>
      <c r="E479" s="28">
        <v>0.05</v>
      </c>
      <c r="F479" s="28">
        <f t="shared" ref="F479:F480" si="64">SUM(D479*E479)</f>
        <v>8.7499999999999991E-3</v>
      </c>
      <c r="G479" s="10">
        <f>SUM(D477+E477+E477+0.4)</f>
        <v>7.0330000000000013</v>
      </c>
      <c r="H479" s="15">
        <v>5398</v>
      </c>
      <c r="I479" s="10">
        <f t="shared" ref="I479:I481" si="65">SUM(F479*G479)*H479</f>
        <v>332.1861725</v>
      </c>
      <c r="J479" s="5"/>
      <c r="K479" s="5"/>
      <c r="L479" s="5"/>
      <c r="M479" s="5"/>
    </row>
    <row r="480" spans="1:13">
      <c r="A480" s="30" t="s">
        <v>24</v>
      </c>
      <c r="B480" s="11" t="s">
        <v>245</v>
      </c>
      <c r="C480" s="12" t="s">
        <v>246</v>
      </c>
      <c r="D480" s="28">
        <v>0.05</v>
      </c>
      <c r="E480" s="28">
        <v>2.5000000000000001E-2</v>
      </c>
      <c r="F480" s="28">
        <f t="shared" si="64"/>
        <v>1.2500000000000002E-3</v>
      </c>
      <c r="G480" s="10">
        <f>SUM(G479)</f>
        <v>7.0330000000000013</v>
      </c>
      <c r="H480" s="15">
        <v>4566</v>
      </c>
      <c r="I480" s="10">
        <f t="shared" si="65"/>
        <v>40.140847500000021</v>
      </c>
      <c r="J480" s="5"/>
      <c r="K480" s="5"/>
      <c r="L480" s="5"/>
      <c r="M480" s="5"/>
    </row>
    <row r="481" spans="1:13">
      <c r="A481" s="30" t="s">
        <v>24</v>
      </c>
      <c r="B481" s="11"/>
      <c r="C481" s="12"/>
      <c r="D481" s="28"/>
      <c r="E481" s="28"/>
      <c r="F481" s="28"/>
      <c r="G481" s="10"/>
      <c r="H481" s="15"/>
      <c r="I481" s="10">
        <f t="shared" si="65"/>
        <v>0</v>
      </c>
      <c r="J481" s="5"/>
      <c r="K481" s="5"/>
      <c r="L481" s="5"/>
      <c r="M481" s="5"/>
    </row>
    <row r="482" spans="1:13">
      <c r="A482" s="150"/>
      <c r="B482" s="11" t="s">
        <v>862</v>
      </c>
      <c r="C482" s="12"/>
      <c r="D482" s="28"/>
      <c r="E482" s="28"/>
      <c r="F482" s="28"/>
      <c r="G482" s="10">
        <v>3</v>
      </c>
      <c r="H482" s="15">
        <v>2.5</v>
      </c>
      <c r="I482" s="10">
        <f t="shared" ref="I482" si="66">SUM(G482*H482)</f>
        <v>7.5</v>
      </c>
      <c r="J482" s="5"/>
      <c r="K482" s="5"/>
      <c r="L482" s="5"/>
      <c r="M482" s="5"/>
    </row>
    <row r="483" spans="1:13">
      <c r="B483" s="11" t="s">
        <v>27</v>
      </c>
      <c r="C483" s="12"/>
      <c r="D483" s="28"/>
      <c r="E483" s="28"/>
      <c r="F483" s="28"/>
      <c r="G483" s="10">
        <f>SUM(G479)+1.3</f>
        <v>8.333000000000002</v>
      </c>
      <c r="H483" s="15">
        <f>SUM(D479+D479+E479+E479+D480+D480+E480+E480)*3</f>
        <v>1.7999999999999998</v>
      </c>
      <c r="I483" s="10">
        <f t="shared" ref="I483:I497" si="67">SUM(G483*H483)</f>
        <v>14.999400000000001</v>
      </c>
      <c r="J483" s="5"/>
      <c r="K483" s="5"/>
      <c r="L483" s="5"/>
      <c r="M483" s="5"/>
    </row>
    <row r="484" spans="1:13">
      <c r="B484" s="11" t="s">
        <v>13</v>
      </c>
      <c r="C484" s="12" t="s">
        <v>14</v>
      </c>
      <c r="D484" s="28" t="s">
        <v>29</v>
      </c>
      <c r="E484" s="28"/>
      <c r="F484" s="28">
        <f>SUM(G479:G481)</f>
        <v>14.066000000000003</v>
      </c>
      <c r="G484" s="34">
        <f>SUM(F484)/15</f>
        <v>0.93773333333333353</v>
      </c>
      <c r="H484" s="23"/>
      <c r="I484" s="10">
        <f t="shared" si="67"/>
        <v>0</v>
      </c>
      <c r="J484" s="5"/>
      <c r="K484" s="5"/>
      <c r="L484" s="5"/>
      <c r="M484" s="5"/>
    </row>
    <row r="485" spans="1:13">
      <c r="B485" s="11" t="s">
        <v>13</v>
      </c>
      <c r="C485" s="12" t="s">
        <v>14</v>
      </c>
      <c r="D485" s="28" t="s">
        <v>60</v>
      </c>
      <c r="E485" s="28"/>
      <c r="F485" s="72">
        <v>2</v>
      </c>
      <c r="G485" s="34">
        <f>SUM(F485)*0.25</f>
        <v>0.5</v>
      </c>
      <c r="H485" s="23"/>
      <c r="I485" s="10">
        <f t="shared" si="67"/>
        <v>0</v>
      </c>
      <c r="J485" s="5"/>
      <c r="K485" s="5"/>
      <c r="L485" s="5"/>
      <c r="M485" s="5"/>
    </row>
    <row r="486" spans="1:13">
      <c r="B486" s="11" t="s">
        <v>13</v>
      </c>
      <c r="C486" s="12" t="s">
        <v>14</v>
      </c>
      <c r="D486" s="28" t="s">
        <v>248</v>
      </c>
      <c r="E486" s="28"/>
      <c r="F486" s="72"/>
      <c r="G486" s="34">
        <v>0.25</v>
      </c>
      <c r="H486" s="23"/>
      <c r="I486" s="10">
        <f t="shared" si="67"/>
        <v>0</v>
      </c>
      <c r="J486" s="5"/>
      <c r="K486" s="5"/>
      <c r="L486" s="5"/>
      <c r="M486" s="5"/>
    </row>
    <row r="487" spans="1:13">
      <c r="B487" s="11" t="s">
        <v>13</v>
      </c>
      <c r="C487" s="12" t="s">
        <v>14</v>
      </c>
      <c r="D487" s="28" t="s">
        <v>247</v>
      </c>
      <c r="E487" s="28"/>
      <c r="F487" s="28"/>
      <c r="G487" s="34">
        <f>SUM(G484)</f>
        <v>0.93773333333333353</v>
      </c>
      <c r="H487" s="23"/>
      <c r="I487" s="10">
        <f t="shared" si="67"/>
        <v>0</v>
      </c>
      <c r="J487" s="5"/>
      <c r="K487" s="5"/>
      <c r="L487" s="5"/>
      <c r="M487" s="5"/>
    </row>
    <row r="488" spans="1:13">
      <c r="B488" s="11" t="s">
        <v>13</v>
      </c>
      <c r="C488" s="12" t="s">
        <v>15</v>
      </c>
      <c r="D488" s="28"/>
      <c r="E488" s="28"/>
      <c r="F488" s="28"/>
      <c r="G488" s="34">
        <v>1</v>
      </c>
      <c r="H488" s="23"/>
      <c r="I488" s="10">
        <f t="shared" si="67"/>
        <v>0</v>
      </c>
      <c r="J488" s="5"/>
      <c r="K488" s="5"/>
      <c r="L488" s="5"/>
      <c r="M488" s="5"/>
    </row>
    <row r="489" spans="1:13">
      <c r="B489" s="11" t="s">
        <v>13</v>
      </c>
      <c r="C489" s="12" t="s">
        <v>15</v>
      </c>
      <c r="D489" s="28"/>
      <c r="E489" s="28"/>
      <c r="F489" s="28"/>
      <c r="G489" s="34"/>
      <c r="H489" s="23"/>
      <c r="I489" s="10">
        <f t="shared" si="67"/>
        <v>0</v>
      </c>
      <c r="J489" s="5"/>
      <c r="K489" s="5"/>
      <c r="L489" s="5"/>
      <c r="M489" s="5"/>
    </row>
    <row r="490" spans="1:13">
      <c r="B490" s="11" t="s">
        <v>13</v>
      </c>
      <c r="C490" s="12" t="s">
        <v>15</v>
      </c>
      <c r="D490" s="28"/>
      <c r="E490" s="28"/>
      <c r="F490" s="28"/>
      <c r="G490" s="34"/>
      <c r="H490" s="23"/>
      <c r="I490" s="10">
        <f t="shared" si="67"/>
        <v>0</v>
      </c>
      <c r="J490" s="5"/>
      <c r="K490" s="5"/>
      <c r="L490" s="5"/>
      <c r="M490" s="5"/>
    </row>
    <row r="491" spans="1:13">
      <c r="B491" s="11" t="s">
        <v>13</v>
      </c>
      <c r="C491" s="12" t="s">
        <v>16</v>
      </c>
      <c r="D491" s="28"/>
      <c r="E491" s="28"/>
      <c r="F491" s="28"/>
      <c r="G491" s="34">
        <v>3</v>
      </c>
      <c r="H491" s="23"/>
      <c r="I491" s="10">
        <f t="shared" si="67"/>
        <v>0</v>
      </c>
      <c r="J491" s="5"/>
      <c r="K491" s="5"/>
      <c r="L491" s="5"/>
      <c r="M491" s="5"/>
    </row>
    <row r="492" spans="1:13">
      <c r="B492" s="11" t="s">
        <v>13</v>
      </c>
      <c r="C492" s="12" t="s">
        <v>16</v>
      </c>
      <c r="D492" s="28"/>
      <c r="E492" s="28"/>
      <c r="F492" s="28"/>
      <c r="G492" s="34"/>
      <c r="H492" s="23"/>
      <c r="I492" s="10">
        <f t="shared" si="67"/>
        <v>0</v>
      </c>
      <c r="J492" s="5"/>
      <c r="K492" s="5"/>
      <c r="L492" s="5"/>
      <c r="M492" s="5"/>
    </row>
    <row r="493" spans="1:13">
      <c r="B493" s="11" t="s">
        <v>21</v>
      </c>
      <c r="C493" s="12" t="s">
        <v>14</v>
      </c>
      <c r="D493" s="28"/>
      <c r="E493" s="28"/>
      <c r="F493" s="28"/>
      <c r="G493" s="22">
        <f>SUM(G484:G487)</f>
        <v>2.6254666666666671</v>
      </c>
      <c r="H493" s="15">
        <v>37.42</v>
      </c>
      <c r="I493" s="10">
        <f t="shared" si="67"/>
        <v>98.24496266666668</v>
      </c>
      <c r="J493" s="5"/>
      <c r="K493" s="5">
        <f>SUM(G493)*I477</f>
        <v>39.382000000000005</v>
      </c>
      <c r="L493" s="5"/>
      <c r="M493" s="5"/>
    </row>
    <row r="494" spans="1:13">
      <c r="B494" s="11" t="s">
        <v>21</v>
      </c>
      <c r="C494" s="12" t="s">
        <v>15</v>
      </c>
      <c r="D494" s="28"/>
      <c r="E494" s="28"/>
      <c r="F494" s="28"/>
      <c r="G494" s="22">
        <f>SUM(G488:G490)</f>
        <v>1</v>
      </c>
      <c r="H494" s="15">
        <v>37.42</v>
      </c>
      <c r="I494" s="10">
        <f t="shared" si="67"/>
        <v>37.42</v>
      </c>
      <c r="J494" s="5"/>
      <c r="K494" s="5"/>
      <c r="L494" s="5">
        <f>SUM(G494)*I477</f>
        <v>15</v>
      </c>
      <c r="M494" s="5"/>
    </row>
    <row r="495" spans="1:13">
      <c r="B495" s="11" t="s">
        <v>21</v>
      </c>
      <c r="C495" s="12" t="s">
        <v>16</v>
      </c>
      <c r="D495" s="28"/>
      <c r="E495" s="28"/>
      <c r="F495" s="28"/>
      <c r="G495" s="22">
        <f>SUM(G491:G492)</f>
        <v>3</v>
      </c>
      <c r="H495" s="15">
        <v>37.42</v>
      </c>
      <c r="I495" s="10">
        <f t="shared" si="67"/>
        <v>112.26</v>
      </c>
      <c r="J495" s="5"/>
      <c r="K495" s="5"/>
      <c r="L495" s="5"/>
      <c r="M495" s="5">
        <f>SUM(G495)*I477</f>
        <v>45</v>
      </c>
    </row>
    <row r="496" spans="1:13">
      <c r="B496" s="11" t="s">
        <v>13</v>
      </c>
      <c r="C496" s="12" t="s">
        <v>17</v>
      </c>
      <c r="D496" s="28"/>
      <c r="E496" s="28"/>
      <c r="F496" s="28"/>
      <c r="G496" s="34">
        <v>0.25</v>
      </c>
      <c r="H496" s="15">
        <v>37.42</v>
      </c>
      <c r="I496" s="10">
        <f t="shared" si="67"/>
        <v>9.3550000000000004</v>
      </c>
      <c r="J496" s="5"/>
      <c r="K496" s="5"/>
      <c r="L496" s="5">
        <f>SUM(G496)*I477</f>
        <v>3.75</v>
      </c>
      <c r="M496" s="5"/>
    </row>
    <row r="497" spans="1:13">
      <c r="B497" s="11" t="s">
        <v>12</v>
      </c>
      <c r="C497" s="12"/>
      <c r="D497" s="28"/>
      <c r="E497" s="28"/>
      <c r="F497" s="28"/>
      <c r="G497" s="10"/>
      <c r="H497" s="15">
        <v>37.42</v>
      </c>
      <c r="I497" s="10">
        <f t="shared" si="67"/>
        <v>0</v>
      </c>
      <c r="J497" s="5"/>
      <c r="K497" s="5"/>
      <c r="L497" s="5"/>
      <c r="M497" s="5"/>
    </row>
    <row r="498" spans="1:13">
      <c r="B498" s="11" t="s">
        <v>11</v>
      </c>
      <c r="C498" s="12"/>
      <c r="D498" s="28"/>
      <c r="E498" s="28"/>
      <c r="F498" s="28"/>
      <c r="G498" s="10">
        <v>1</v>
      </c>
      <c r="H498" s="15">
        <f>SUM(I479:I497)*0.01</f>
        <v>6.5210638266666665</v>
      </c>
      <c r="I498" s="10">
        <f>SUM(G498*H498)</f>
        <v>6.5210638266666665</v>
      </c>
      <c r="J498" s="5"/>
      <c r="K498" s="5"/>
      <c r="L498" s="5"/>
      <c r="M498" s="5"/>
    </row>
    <row r="499" spans="1:13" s="2" customFormat="1">
      <c r="B499" s="8" t="s">
        <v>10</v>
      </c>
      <c r="D499" s="27"/>
      <c r="E499" s="27"/>
      <c r="F499" s="27"/>
      <c r="G499" s="6">
        <f>SUM(G493:G496)</f>
        <v>6.8754666666666671</v>
      </c>
      <c r="H499" s="14"/>
      <c r="I499" s="6">
        <f>SUM(I479:I498)</f>
        <v>658.62744649333331</v>
      </c>
      <c r="J499" s="6">
        <f>SUM(I499)*I477</f>
        <v>9879.411697399999</v>
      </c>
      <c r="K499" s="6">
        <f>SUM(K493:K498)</f>
        <v>39.382000000000005</v>
      </c>
      <c r="L499" s="6">
        <f>SUM(L493:L498)</f>
        <v>18.75</v>
      </c>
      <c r="M499" s="6">
        <f>SUM(M493:M498)</f>
        <v>45</v>
      </c>
    </row>
    <row r="500" spans="1:13" ht="15.6">
      <c r="A500" s="3" t="s">
        <v>9</v>
      </c>
      <c r="B500" s="141" t="s">
        <v>579</v>
      </c>
      <c r="C500" s="12" t="s">
        <v>865</v>
      </c>
      <c r="D500" s="26">
        <v>1.1100000000000001</v>
      </c>
      <c r="E500" s="26">
        <v>2.7</v>
      </c>
      <c r="F500" s="71">
        <v>0.161</v>
      </c>
      <c r="G500" s="5"/>
      <c r="H500" s="13" t="s">
        <v>22</v>
      </c>
      <c r="I500" s="24">
        <v>5</v>
      </c>
      <c r="J500" s="5"/>
      <c r="K500" s="5"/>
      <c r="L500" s="5"/>
      <c r="M500" s="5"/>
    </row>
    <row r="501" spans="1:13" s="2" customFormat="1">
      <c r="A501" s="69"/>
      <c r="B501" s="8" t="s">
        <v>3</v>
      </c>
      <c r="C501" s="2" t="s">
        <v>4</v>
      </c>
      <c r="D501" s="27" t="s">
        <v>5</v>
      </c>
      <c r="E501" s="27" t="s">
        <v>5</v>
      </c>
      <c r="F501" s="27" t="s">
        <v>23</v>
      </c>
      <c r="G501" s="6" t="s">
        <v>6</v>
      </c>
      <c r="H501" s="14" t="s">
        <v>7</v>
      </c>
      <c r="I501" s="6" t="s">
        <v>8</v>
      </c>
      <c r="J501" s="6"/>
      <c r="K501" s="6" t="s">
        <v>18</v>
      </c>
      <c r="L501" s="6" t="s">
        <v>19</v>
      </c>
      <c r="M501" s="6" t="s">
        <v>20</v>
      </c>
    </row>
    <row r="502" spans="1:13">
      <c r="A502" s="30" t="s">
        <v>24</v>
      </c>
      <c r="B502" s="11" t="s">
        <v>63</v>
      </c>
      <c r="C502" s="12" t="s">
        <v>246</v>
      </c>
      <c r="D502" s="28">
        <v>0.17499999999999999</v>
      </c>
      <c r="E502" s="28">
        <v>0.05</v>
      </c>
      <c r="F502" s="28">
        <f t="shared" ref="F502:F504" si="68">SUM(D502*E502)</f>
        <v>8.7499999999999991E-3</v>
      </c>
      <c r="G502" s="10">
        <f>SUM(D500+E500+E500+0.4)</f>
        <v>6.910000000000001</v>
      </c>
      <c r="H502" s="15">
        <v>5398</v>
      </c>
      <c r="I502" s="10">
        <f t="shared" ref="I502:I504" si="69">SUM(F502*G502)*H502</f>
        <v>326.376575</v>
      </c>
      <c r="J502" s="5"/>
      <c r="K502" s="5"/>
      <c r="L502" s="5"/>
      <c r="M502" s="5"/>
    </row>
    <row r="503" spans="1:13">
      <c r="A503" s="30" t="s">
        <v>24</v>
      </c>
      <c r="B503" s="11" t="s">
        <v>245</v>
      </c>
      <c r="C503" s="12" t="s">
        <v>246</v>
      </c>
      <c r="D503" s="28">
        <v>0.05</v>
      </c>
      <c r="E503" s="28">
        <v>2.5000000000000001E-2</v>
      </c>
      <c r="F503" s="28">
        <f t="shared" si="68"/>
        <v>1.2500000000000002E-3</v>
      </c>
      <c r="G503" s="10">
        <f>SUM(G502)</f>
        <v>6.910000000000001</v>
      </c>
      <c r="H503" s="15">
        <v>4566</v>
      </c>
      <c r="I503" s="10">
        <f t="shared" si="69"/>
        <v>39.438825000000016</v>
      </c>
      <c r="J503" s="5"/>
      <c r="K503" s="5"/>
      <c r="L503" s="5"/>
      <c r="M503" s="5"/>
    </row>
    <row r="504" spans="1:13">
      <c r="A504" s="30" t="s">
        <v>24</v>
      </c>
      <c r="B504" s="11"/>
      <c r="C504" s="12"/>
      <c r="D504" s="28"/>
      <c r="E504" s="28"/>
      <c r="F504" s="28">
        <f t="shared" si="68"/>
        <v>0</v>
      </c>
      <c r="G504" s="10"/>
      <c r="H504" s="15"/>
      <c r="I504" s="10">
        <f t="shared" si="69"/>
        <v>0</v>
      </c>
      <c r="J504" s="5"/>
      <c r="K504" s="5"/>
      <c r="L504" s="5"/>
      <c r="M504" s="5"/>
    </row>
    <row r="505" spans="1:13">
      <c r="A505" s="150"/>
      <c r="B505" s="11" t="s">
        <v>862</v>
      </c>
      <c r="C505" s="12"/>
      <c r="D505" s="28"/>
      <c r="E505" s="28"/>
      <c r="F505" s="28"/>
      <c r="G505" s="10">
        <v>6</v>
      </c>
      <c r="H505" s="15">
        <v>2.5</v>
      </c>
      <c r="I505" s="10">
        <f t="shared" ref="I505" si="70">SUM(G505*H505)</f>
        <v>15</v>
      </c>
      <c r="J505" s="5"/>
      <c r="K505" s="5"/>
      <c r="L505" s="5"/>
      <c r="M505" s="5"/>
    </row>
    <row r="506" spans="1:13">
      <c r="B506" s="11" t="s">
        <v>27</v>
      </c>
      <c r="C506" s="12"/>
      <c r="D506" s="28"/>
      <c r="E506" s="28"/>
      <c r="F506" s="28"/>
      <c r="G506" s="10">
        <f>SUM(G502)+1.3</f>
        <v>8.2100000000000009</v>
      </c>
      <c r="H506" s="15">
        <f>SUM(D502+D502+E502+E502+D503+D503+E503+E503)*3</f>
        <v>1.7999999999999998</v>
      </c>
      <c r="I506" s="10">
        <f t="shared" ref="I506:I520" si="71">SUM(G506*H506)</f>
        <v>14.778</v>
      </c>
      <c r="J506" s="5"/>
      <c r="K506" s="5"/>
      <c r="L506" s="5"/>
      <c r="M506" s="5"/>
    </row>
    <row r="507" spans="1:13">
      <c r="B507" s="11" t="s">
        <v>13</v>
      </c>
      <c r="C507" s="12" t="s">
        <v>14</v>
      </c>
      <c r="D507" s="28" t="s">
        <v>29</v>
      </c>
      <c r="E507" s="28"/>
      <c r="F507" s="28">
        <f>SUM(G502:G504)</f>
        <v>13.820000000000002</v>
      </c>
      <c r="G507" s="34">
        <f>SUM(F507)/15</f>
        <v>0.92133333333333345</v>
      </c>
      <c r="H507" s="23"/>
      <c r="I507" s="10">
        <f t="shared" si="71"/>
        <v>0</v>
      </c>
      <c r="J507" s="5"/>
      <c r="K507" s="5"/>
      <c r="L507" s="5"/>
      <c r="M507" s="5"/>
    </row>
    <row r="508" spans="1:13">
      <c r="B508" s="11" t="s">
        <v>13</v>
      </c>
      <c r="C508" s="12" t="s">
        <v>14</v>
      </c>
      <c r="D508" s="28" t="s">
        <v>60</v>
      </c>
      <c r="E508" s="28"/>
      <c r="F508" s="72">
        <v>2</v>
      </c>
      <c r="G508" s="34">
        <f>SUM(F508)*0.25</f>
        <v>0.5</v>
      </c>
      <c r="H508" s="23"/>
      <c r="I508" s="10">
        <f t="shared" si="71"/>
        <v>0</v>
      </c>
      <c r="J508" s="5"/>
      <c r="K508" s="5"/>
      <c r="L508" s="5"/>
      <c r="M508" s="5"/>
    </row>
    <row r="509" spans="1:13">
      <c r="B509" s="11" t="s">
        <v>13</v>
      </c>
      <c r="C509" s="12" t="s">
        <v>14</v>
      </c>
      <c r="D509" s="28" t="s">
        <v>248</v>
      </c>
      <c r="E509" s="28"/>
      <c r="F509" s="72"/>
      <c r="G509" s="34">
        <v>0.5</v>
      </c>
      <c r="H509" s="23"/>
      <c r="I509" s="10">
        <f t="shared" si="71"/>
        <v>0</v>
      </c>
      <c r="J509" s="5"/>
      <c r="K509" s="5"/>
      <c r="L509" s="5"/>
      <c r="M509" s="5"/>
    </row>
    <row r="510" spans="1:13">
      <c r="B510" s="11" t="s">
        <v>13</v>
      </c>
      <c r="C510" s="12" t="s">
        <v>14</v>
      </c>
      <c r="D510" s="28" t="s">
        <v>247</v>
      </c>
      <c r="E510" s="28"/>
      <c r="F510" s="28"/>
      <c r="G510" s="34">
        <f>SUM(G507)</f>
        <v>0.92133333333333345</v>
      </c>
      <c r="H510" s="23"/>
      <c r="I510" s="10">
        <f t="shared" si="71"/>
        <v>0</v>
      </c>
      <c r="J510" s="5"/>
      <c r="K510" s="5"/>
      <c r="L510" s="5"/>
      <c r="M510" s="5"/>
    </row>
    <row r="511" spans="1:13">
      <c r="B511" s="11" t="s">
        <v>13</v>
      </c>
      <c r="C511" s="12" t="s">
        <v>15</v>
      </c>
      <c r="D511" s="28"/>
      <c r="E511" s="28"/>
      <c r="F511" s="28"/>
      <c r="G511" s="34">
        <v>1</v>
      </c>
      <c r="H511" s="23"/>
      <c r="I511" s="10">
        <f t="shared" si="71"/>
        <v>0</v>
      </c>
      <c r="J511" s="5"/>
      <c r="K511" s="5"/>
      <c r="L511" s="5"/>
      <c r="M511" s="5"/>
    </row>
    <row r="512" spans="1:13">
      <c r="B512" s="11" t="s">
        <v>13</v>
      </c>
      <c r="C512" s="12" t="s">
        <v>15</v>
      </c>
      <c r="D512" s="28"/>
      <c r="E512" s="28"/>
      <c r="F512" s="28"/>
      <c r="G512" s="34"/>
      <c r="H512" s="23"/>
      <c r="I512" s="10">
        <f t="shared" si="71"/>
        <v>0</v>
      </c>
      <c r="J512" s="5"/>
      <c r="K512" s="5"/>
      <c r="L512" s="5"/>
      <c r="M512" s="5"/>
    </row>
    <row r="513" spans="1:13">
      <c r="B513" s="11" t="s">
        <v>13</v>
      </c>
      <c r="C513" s="12" t="s">
        <v>15</v>
      </c>
      <c r="D513" s="28"/>
      <c r="E513" s="28"/>
      <c r="F513" s="28"/>
      <c r="G513" s="34"/>
      <c r="H513" s="23"/>
      <c r="I513" s="10">
        <f t="shared" si="71"/>
        <v>0</v>
      </c>
      <c r="J513" s="5"/>
      <c r="K513" s="5"/>
      <c r="L513" s="5"/>
      <c r="M513" s="5"/>
    </row>
    <row r="514" spans="1:13">
      <c r="B514" s="11" t="s">
        <v>13</v>
      </c>
      <c r="C514" s="12" t="s">
        <v>16</v>
      </c>
      <c r="D514" s="28"/>
      <c r="E514" s="28"/>
      <c r="F514" s="28"/>
      <c r="G514" s="34">
        <v>3</v>
      </c>
      <c r="H514" s="23"/>
      <c r="I514" s="10">
        <f t="shared" si="71"/>
        <v>0</v>
      </c>
      <c r="J514" s="5"/>
      <c r="K514" s="5"/>
      <c r="L514" s="5"/>
      <c r="M514" s="5"/>
    </row>
    <row r="515" spans="1:13">
      <c r="B515" s="11" t="s">
        <v>13</v>
      </c>
      <c r="C515" s="12" t="s">
        <v>16</v>
      </c>
      <c r="D515" s="28"/>
      <c r="E515" s="28"/>
      <c r="F515" s="28"/>
      <c r="G515" s="34"/>
      <c r="H515" s="23"/>
      <c r="I515" s="10">
        <f t="shared" si="71"/>
        <v>0</v>
      </c>
      <c r="J515" s="5"/>
      <c r="K515" s="5"/>
      <c r="L515" s="5"/>
      <c r="M515" s="5"/>
    </row>
    <row r="516" spans="1:13">
      <c r="B516" s="11" t="s">
        <v>21</v>
      </c>
      <c r="C516" s="12" t="s">
        <v>14</v>
      </c>
      <c r="D516" s="28"/>
      <c r="E516" s="28"/>
      <c r="F516" s="28"/>
      <c r="G516" s="22">
        <f>SUM(G507:G510)</f>
        <v>2.8426666666666671</v>
      </c>
      <c r="H516" s="15">
        <v>37.42</v>
      </c>
      <c r="I516" s="10">
        <f t="shared" si="71"/>
        <v>106.37258666666669</v>
      </c>
      <c r="J516" s="5"/>
      <c r="K516" s="5">
        <f>SUM(G516)*I500</f>
        <v>14.213333333333335</v>
      </c>
      <c r="L516" s="5"/>
      <c r="M516" s="5"/>
    </row>
    <row r="517" spans="1:13">
      <c r="B517" s="11" t="s">
        <v>21</v>
      </c>
      <c r="C517" s="12" t="s">
        <v>15</v>
      </c>
      <c r="D517" s="28"/>
      <c r="E517" s="28"/>
      <c r="F517" s="28"/>
      <c r="G517" s="22">
        <f>SUM(G511:G513)</f>
        <v>1</v>
      </c>
      <c r="H517" s="15">
        <v>37.42</v>
      </c>
      <c r="I517" s="10">
        <f t="shared" si="71"/>
        <v>37.42</v>
      </c>
      <c r="J517" s="5"/>
      <c r="K517" s="5"/>
      <c r="L517" s="5">
        <f>SUM(G517)*I500</f>
        <v>5</v>
      </c>
      <c r="M517" s="5"/>
    </row>
    <row r="518" spans="1:13">
      <c r="B518" s="11" t="s">
        <v>21</v>
      </c>
      <c r="C518" s="12" t="s">
        <v>16</v>
      </c>
      <c r="D518" s="28"/>
      <c r="E518" s="28"/>
      <c r="F518" s="28"/>
      <c r="G518" s="22">
        <f>SUM(G514:G515)</f>
        <v>3</v>
      </c>
      <c r="H518" s="15">
        <v>37.42</v>
      </c>
      <c r="I518" s="10">
        <f t="shared" si="71"/>
        <v>112.26</v>
      </c>
      <c r="J518" s="5"/>
      <c r="K518" s="5"/>
      <c r="L518" s="5"/>
      <c r="M518" s="5">
        <f>SUM(G518)*I500</f>
        <v>15</v>
      </c>
    </row>
    <row r="519" spans="1:13">
      <c r="B519" s="11" t="s">
        <v>13</v>
      </c>
      <c r="C519" s="12" t="s">
        <v>17</v>
      </c>
      <c r="D519" s="28"/>
      <c r="E519" s="28"/>
      <c r="F519" s="28"/>
      <c r="G519" s="34">
        <v>0.25</v>
      </c>
      <c r="H519" s="15">
        <v>37.42</v>
      </c>
      <c r="I519" s="10">
        <f t="shared" si="71"/>
        <v>9.3550000000000004</v>
      </c>
      <c r="J519" s="5"/>
      <c r="K519" s="5"/>
      <c r="L519" s="5">
        <f>SUM(G519)*I500</f>
        <v>1.25</v>
      </c>
      <c r="M519" s="5"/>
    </row>
    <row r="520" spans="1:13">
      <c r="B520" s="11" t="s">
        <v>12</v>
      </c>
      <c r="C520" s="12"/>
      <c r="D520" s="28"/>
      <c r="E520" s="28"/>
      <c r="F520" s="28"/>
      <c r="G520" s="10"/>
      <c r="H520" s="15">
        <v>37.42</v>
      </c>
      <c r="I520" s="10">
        <f t="shared" si="71"/>
        <v>0</v>
      </c>
      <c r="J520" s="5"/>
      <c r="K520" s="5"/>
      <c r="L520" s="5"/>
      <c r="M520" s="5"/>
    </row>
    <row r="521" spans="1:13">
      <c r="B521" s="11" t="s">
        <v>11</v>
      </c>
      <c r="C521" s="12"/>
      <c r="D521" s="28"/>
      <c r="E521" s="28"/>
      <c r="F521" s="28"/>
      <c r="G521" s="10">
        <v>1</v>
      </c>
      <c r="H521" s="15">
        <f>SUM(I502:I520)*0.01</f>
        <v>6.6100098666666671</v>
      </c>
      <c r="I521" s="10">
        <f>SUM(G521*H521)</f>
        <v>6.6100098666666671</v>
      </c>
      <c r="J521" s="5"/>
      <c r="K521" s="5"/>
      <c r="L521" s="5"/>
      <c r="M521" s="5"/>
    </row>
    <row r="522" spans="1:13" s="2" customFormat="1">
      <c r="B522" s="8" t="s">
        <v>10</v>
      </c>
      <c r="D522" s="27"/>
      <c r="E522" s="27"/>
      <c r="F522" s="27"/>
      <c r="G522" s="6">
        <f>SUM(G516:G519)</f>
        <v>7.0926666666666671</v>
      </c>
      <c r="H522" s="14"/>
      <c r="I522" s="6">
        <f>SUM(I502:I521)</f>
        <v>667.61099653333338</v>
      </c>
      <c r="J522" s="6">
        <f>SUM(I522)*I500</f>
        <v>3338.054982666667</v>
      </c>
      <c r="K522" s="6">
        <f>SUM(K516:K521)</f>
        <v>14.213333333333335</v>
      </c>
      <c r="L522" s="6">
        <f>SUM(L516:L521)</f>
        <v>6.25</v>
      </c>
      <c r="M522" s="6">
        <f>SUM(M516:M521)</f>
        <v>15</v>
      </c>
    </row>
    <row r="523" spans="1:13" ht="15.6">
      <c r="A523" s="3" t="s">
        <v>9</v>
      </c>
      <c r="B523" s="141" t="s">
        <v>579</v>
      </c>
      <c r="C523" s="12" t="s">
        <v>865</v>
      </c>
      <c r="D523" s="26">
        <v>1.2330000000000001</v>
      </c>
      <c r="E523" s="26">
        <v>2.7</v>
      </c>
      <c r="F523" s="71">
        <v>0.161</v>
      </c>
      <c r="G523" s="5"/>
      <c r="H523" s="13" t="s">
        <v>22</v>
      </c>
      <c r="I523" s="24">
        <v>5</v>
      </c>
      <c r="J523" s="5"/>
      <c r="K523" s="5"/>
      <c r="L523" s="5"/>
      <c r="M523" s="5"/>
    </row>
    <row r="524" spans="1:13" s="2" customFormat="1">
      <c r="A524" s="69"/>
      <c r="B524" s="8" t="s">
        <v>3</v>
      </c>
      <c r="C524" s="2" t="s">
        <v>4</v>
      </c>
      <c r="D524" s="27" t="s">
        <v>5</v>
      </c>
      <c r="E524" s="27" t="s">
        <v>5</v>
      </c>
      <c r="F524" s="27" t="s">
        <v>23</v>
      </c>
      <c r="G524" s="6" t="s">
        <v>6</v>
      </c>
      <c r="H524" s="14" t="s">
        <v>7</v>
      </c>
      <c r="I524" s="6" t="s">
        <v>8</v>
      </c>
      <c r="J524" s="6"/>
      <c r="K524" s="6" t="s">
        <v>18</v>
      </c>
      <c r="L524" s="6" t="s">
        <v>19</v>
      </c>
      <c r="M524" s="6" t="s">
        <v>20</v>
      </c>
    </row>
    <row r="525" spans="1:13">
      <c r="A525" s="30" t="s">
        <v>24</v>
      </c>
      <c r="B525" s="11" t="s">
        <v>63</v>
      </c>
      <c r="C525" s="12" t="s">
        <v>246</v>
      </c>
      <c r="D525" s="28">
        <v>0.17499999999999999</v>
      </c>
      <c r="E525" s="28">
        <v>0.05</v>
      </c>
      <c r="F525" s="28">
        <f t="shared" ref="F525:F527" si="72">SUM(D525*E525)</f>
        <v>8.7499999999999991E-3</v>
      </c>
      <c r="G525" s="10">
        <f>SUM(D523+E523+E523+0.4)</f>
        <v>7.0330000000000013</v>
      </c>
      <c r="H525" s="15">
        <v>5398</v>
      </c>
      <c r="I525" s="10">
        <f t="shared" ref="I525:I527" si="73">SUM(F525*G525)*H525</f>
        <v>332.1861725</v>
      </c>
      <c r="J525" s="5"/>
      <c r="K525" s="5"/>
      <c r="L525" s="5"/>
      <c r="M525" s="5"/>
    </row>
    <row r="526" spans="1:13">
      <c r="A526" s="30" t="s">
        <v>24</v>
      </c>
      <c r="B526" s="11" t="s">
        <v>245</v>
      </c>
      <c r="C526" s="12" t="s">
        <v>246</v>
      </c>
      <c r="D526" s="28">
        <v>0.05</v>
      </c>
      <c r="E526" s="28">
        <v>2.5000000000000001E-2</v>
      </c>
      <c r="F526" s="28">
        <f t="shared" si="72"/>
        <v>1.2500000000000002E-3</v>
      </c>
      <c r="G526" s="10">
        <f>SUM(G525)</f>
        <v>7.0330000000000013</v>
      </c>
      <c r="H526" s="15">
        <v>4566</v>
      </c>
      <c r="I526" s="10">
        <f t="shared" si="73"/>
        <v>40.140847500000021</v>
      </c>
      <c r="J526" s="5"/>
      <c r="K526" s="5"/>
      <c r="L526" s="5"/>
      <c r="M526" s="5"/>
    </row>
    <row r="527" spans="1:13">
      <c r="A527" s="30" t="s">
        <v>24</v>
      </c>
      <c r="B527" s="11"/>
      <c r="C527" s="12"/>
      <c r="D527" s="28"/>
      <c r="E527" s="28"/>
      <c r="F527" s="28">
        <f t="shared" si="72"/>
        <v>0</v>
      </c>
      <c r="G527" s="10"/>
      <c r="H527" s="15"/>
      <c r="I527" s="10">
        <f t="shared" si="73"/>
        <v>0</v>
      </c>
      <c r="J527" s="5"/>
      <c r="K527" s="5"/>
      <c r="L527" s="5"/>
      <c r="M527" s="5"/>
    </row>
    <row r="528" spans="1:13">
      <c r="A528" s="150"/>
      <c r="B528" s="11" t="s">
        <v>862</v>
      </c>
      <c r="C528" s="12"/>
      <c r="D528" s="28"/>
      <c r="E528" s="28"/>
      <c r="F528" s="28"/>
      <c r="G528" s="10">
        <v>6</v>
      </c>
      <c r="H528" s="15">
        <v>2.5</v>
      </c>
      <c r="I528" s="10">
        <f t="shared" ref="I528" si="74">SUM(G528*H528)</f>
        <v>15</v>
      </c>
      <c r="J528" s="5"/>
      <c r="K528" s="5"/>
      <c r="L528" s="5"/>
      <c r="M528" s="5"/>
    </row>
    <row r="529" spans="2:13">
      <c r="B529" s="11" t="s">
        <v>27</v>
      </c>
      <c r="C529" s="12"/>
      <c r="D529" s="28"/>
      <c r="E529" s="28"/>
      <c r="F529" s="28"/>
      <c r="G529" s="10">
        <f>SUM(G525)+1.3</f>
        <v>8.333000000000002</v>
      </c>
      <c r="H529" s="15">
        <f>SUM(D525+D525+E525+E525+D526+D526+E526+E526)*3</f>
        <v>1.7999999999999998</v>
      </c>
      <c r="I529" s="10">
        <f t="shared" ref="I529:I543" si="75">SUM(G529*H529)</f>
        <v>14.999400000000001</v>
      </c>
      <c r="J529" s="5"/>
      <c r="K529" s="5"/>
      <c r="L529" s="5"/>
      <c r="M529" s="5"/>
    </row>
    <row r="530" spans="2:13">
      <c r="B530" s="11" t="s">
        <v>13</v>
      </c>
      <c r="C530" s="12" t="s">
        <v>14</v>
      </c>
      <c r="D530" s="28" t="s">
        <v>29</v>
      </c>
      <c r="E530" s="28"/>
      <c r="F530" s="28">
        <f>SUM(G525:G527)</f>
        <v>14.066000000000003</v>
      </c>
      <c r="G530" s="34">
        <f>SUM(F530)/15</f>
        <v>0.93773333333333353</v>
      </c>
      <c r="H530" s="23"/>
      <c r="I530" s="10">
        <f t="shared" si="75"/>
        <v>0</v>
      </c>
      <c r="J530" s="5"/>
      <c r="K530" s="5"/>
      <c r="L530" s="5"/>
      <c r="M530" s="5"/>
    </row>
    <row r="531" spans="2:13">
      <c r="B531" s="11" t="s">
        <v>13</v>
      </c>
      <c r="C531" s="12" t="s">
        <v>14</v>
      </c>
      <c r="D531" s="28" t="s">
        <v>60</v>
      </c>
      <c r="E531" s="28"/>
      <c r="F531" s="72">
        <v>4</v>
      </c>
      <c r="G531" s="34">
        <f>SUM(F531)*0.25</f>
        <v>1</v>
      </c>
      <c r="H531" s="23"/>
      <c r="I531" s="10">
        <f t="shared" si="75"/>
        <v>0</v>
      </c>
      <c r="J531" s="5"/>
      <c r="K531" s="5"/>
      <c r="L531" s="5"/>
      <c r="M531" s="5"/>
    </row>
    <row r="532" spans="2:13">
      <c r="B532" s="11" t="s">
        <v>13</v>
      </c>
      <c r="C532" s="12" t="s">
        <v>14</v>
      </c>
      <c r="D532" s="28" t="s">
        <v>248</v>
      </c>
      <c r="E532" s="28"/>
      <c r="F532" s="72"/>
      <c r="G532" s="34">
        <v>0.5</v>
      </c>
      <c r="H532" s="23"/>
      <c r="I532" s="10">
        <f t="shared" si="75"/>
        <v>0</v>
      </c>
      <c r="J532" s="5"/>
      <c r="K532" s="5"/>
      <c r="L532" s="5"/>
      <c r="M532" s="5"/>
    </row>
    <row r="533" spans="2:13">
      <c r="B533" s="11" t="s">
        <v>13</v>
      </c>
      <c r="C533" s="12" t="s">
        <v>14</v>
      </c>
      <c r="D533" s="28" t="s">
        <v>247</v>
      </c>
      <c r="E533" s="28"/>
      <c r="F533" s="28"/>
      <c r="G533" s="34">
        <f>SUM(G530)</f>
        <v>0.93773333333333353</v>
      </c>
      <c r="H533" s="23"/>
      <c r="I533" s="10">
        <f t="shared" si="75"/>
        <v>0</v>
      </c>
      <c r="J533" s="5"/>
      <c r="K533" s="5"/>
      <c r="L533" s="5"/>
      <c r="M533" s="5"/>
    </row>
    <row r="534" spans="2:13">
      <c r="B534" s="11" t="s">
        <v>13</v>
      </c>
      <c r="C534" s="12" t="s">
        <v>15</v>
      </c>
      <c r="D534" s="28"/>
      <c r="E534" s="28"/>
      <c r="F534" s="28"/>
      <c r="G534" s="34">
        <v>1</v>
      </c>
      <c r="H534" s="23"/>
      <c r="I534" s="10">
        <f t="shared" si="75"/>
        <v>0</v>
      </c>
      <c r="J534" s="5"/>
      <c r="K534" s="5"/>
      <c r="L534" s="5"/>
      <c r="M534" s="5"/>
    </row>
    <row r="535" spans="2:13">
      <c r="B535" s="11" t="s">
        <v>13</v>
      </c>
      <c r="C535" s="12" t="s">
        <v>15</v>
      </c>
      <c r="D535" s="28"/>
      <c r="E535" s="28"/>
      <c r="F535" s="28"/>
      <c r="G535" s="34"/>
      <c r="H535" s="23"/>
      <c r="I535" s="10">
        <f t="shared" si="75"/>
        <v>0</v>
      </c>
      <c r="J535" s="5"/>
      <c r="K535" s="5"/>
      <c r="L535" s="5"/>
      <c r="M535" s="5"/>
    </row>
    <row r="536" spans="2:13">
      <c r="B536" s="11" t="s">
        <v>13</v>
      </c>
      <c r="C536" s="12" t="s">
        <v>15</v>
      </c>
      <c r="D536" s="28"/>
      <c r="E536" s="28"/>
      <c r="F536" s="28"/>
      <c r="G536" s="34"/>
      <c r="H536" s="23"/>
      <c r="I536" s="10">
        <f t="shared" si="75"/>
        <v>0</v>
      </c>
      <c r="J536" s="5"/>
      <c r="K536" s="5"/>
      <c r="L536" s="5"/>
      <c r="M536" s="5"/>
    </row>
    <row r="537" spans="2:13">
      <c r="B537" s="11" t="s">
        <v>13</v>
      </c>
      <c r="C537" s="12" t="s">
        <v>16</v>
      </c>
      <c r="D537" s="28"/>
      <c r="E537" s="28"/>
      <c r="F537" s="28"/>
      <c r="G537" s="34">
        <v>3</v>
      </c>
      <c r="H537" s="23"/>
      <c r="I537" s="10">
        <f t="shared" si="75"/>
        <v>0</v>
      </c>
      <c r="J537" s="5"/>
      <c r="K537" s="5"/>
      <c r="L537" s="5"/>
      <c r="M537" s="5"/>
    </row>
    <row r="538" spans="2:13">
      <c r="B538" s="11" t="s">
        <v>13</v>
      </c>
      <c r="C538" s="12" t="s">
        <v>16</v>
      </c>
      <c r="D538" s="28"/>
      <c r="E538" s="28"/>
      <c r="F538" s="28"/>
      <c r="G538" s="34"/>
      <c r="H538" s="23"/>
      <c r="I538" s="10">
        <f t="shared" si="75"/>
        <v>0</v>
      </c>
      <c r="J538" s="5"/>
      <c r="K538" s="5"/>
      <c r="L538" s="5"/>
      <c r="M538" s="5"/>
    </row>
    <row r="539" spans="2:13">
      <c r="B539" s="11" t="s">
        <v>21</v>
      </c>
      <c r="C539" s="12" t="s">
        <v>14</v>
      </c>
      <c r="D539" s="28"/>
      <c r="E539" s="28"/>
      <c r="F539" s="28"/>
      <c r="G539" s="22">
        <f>SUM(G530:G533)</f>
        <v>3.3754666666666671</v>
      </c>
      <c r="H539" s="15">
        <v>37.42</v>
      </c>
      <c r="I539" s="10">
        <f t="shared" si="75"/>
        <v>126.30996266666669</v>
      </c>
      <c r="J539" s="5"/>
      <c r="K539" s="5">
        <f>SUM(G539)*I523</f>
        <v>16.877333333333336</v>
      </c>
      <c r="L539" s="5"/>
      <c r="M539" s="5"/>
    </row>
    <row r="540" spans="2:13">
      <c r="B540" s="11" t="s">
        <v>21</v>
      </c>
      <c r="C540" s="12" t="s">
        <v>15</v>
      </c>
      <c r="D540" s="28"/>
      <c r="E540" s="28"/>
      <c r="F540" s="28"/>
      <c r="G540" s="22">
        <f>SUM(G534:G536)</f>
        <v>1</v>
      </c>
      <c r="H540" s="15">
        <v>37.42</v>
      </c>
      <c r="I540" s="10">
        <f t="shared" si="75"/>
        <v>37.42</v>
      </c>
      <c r="J540" s="5"/>
      <c r="K540" s="5"/>
      <c r="L540" s="5">
        <f>SUM(G540)*I523</f>
        <v>5</v>
      </c>
      <c r="M540" s="5"/>
    </row>
    <row r="541" spans="2:13">
      <c r="B541" s="11" t="s">
        <v>21</v>
      </c>
      <c r="C541" s="12" t="s">
        <v>16</v>
      </c>
      <c r="D541" s="28"/>
      <c r="E541" s="28"/>
      <c r="F541" s="28"/>
      <c r="G541" s="22">
        <f>SUM(G537:G538)</f>
        <v>3</v>
      </c>
      <c r="H541" s="15">
        <v>37.42</v>
      </c>
      <c r="I541" s="10">
        <f t="shared" si="75"/>
        <v>112.26</v>
      </c>
      <c r="J541" s="5"/>
      <c r="K541" s="5"/>
      <c r="L541" s="5"/>
      <c r="M541" s="5">
        <f>SUM(G541)*I523</f>
        <v>15</v>
      </c>
    </row>
    <row r="542" spans="2:13">
      <c r="B542" s="11" t="s">
        <v>13</v>
      </c>
      <c r="C542" s="12" t="s">
        <v>17</v>
      </c>
      <c r="D542" s="28"/>
      <c r="E542" s="28"/>
      <c r="F542" s="28"/>
      <c r="G542" s="34">
        <v>0.25</v>
      </c>
      <c r="H542" s="15">
        <v>37.42</v>
      </c>
      <c r="I542" s="10">
        <f t="shared" si="75"/>
        <v>9.3550000000000004</v>
      </c>
      <c r="J542" s="5"/>
      <c r="K542" s="5"/>
      <c r="L542" s="5">
        <f>SUM(G542)*I523</f>
        <v>1.25</v>
      </c>
      <c r="M542" s="5"/>
    </row>
    <row r="543" spans="2:13">
      <c r="B543" s="11" t="s">
        <v>12</v>
      </c>
      <c r="C543" s="12"/>
      <c r="D543" s="28"/>
      <c r="E543" s="28"/>
      <c r="F543" s="28"/>
      <c r="G543" s="10"/>
      <c r="H543" s="15">
        <v>37.42</v>
      </c>
      <c r="I543" s="10">
        <f t="shared" si="75"/>
        <v>0</v>
      </c>
      <c r="J543" s="5"/>
      <c r="K543" s="5"/>
      <c r="L543" s="5"/>
      <c r="M543" s="5"/>
    </row>
    <row r="544" spans="2:13">
      <c r="B544" s="11" t="s">
        <v>11</v>
      </c>
      <c r="C544" s="12"/>
      <c r="D544" s="28"/>
      <c r="E544" s="28"/>
      <c r="F544" s="28"/>
      <c r="G544" s="10">
        <v>1</v>
      </c>
      <c r="H544" s="15">
        <f>SUM(I525:I543)*0.01</f>
        <v>6.8767138266666663</v>
      </c>
      <c r="I544" s="10">
        <f>SUM(G544*H544)</f>
        <v>6.8767138266666663</v>
      </c>
      <c r="J544" s="5"/>
      <c r="K544" s="5"/>
      <c r="L544" s="5"/>
      <c r="M544" s="5"/>
    </row>
    <row r="545" spans="1:13" s="2" customFormat="1">
      <c r="B545" s="8" t="s">
        <v>10</v>
      </c>
      <c r="D545" s="27"/>
      <c r="E545" s="27"/>
      <c r="F545" s="27"/>
      <c r="G545" s="6">
        <f>SUM(G539:G542)</f>
        <v>7.6254666666666671</v>
      </c>
      <c r="H545" s="14"/>
      <c r="I545" s="6">
        <f>SUM(I525:I544)</f>
        <v>694.54809649333333</v>
      </c>
      <c r="J545" s="6">
        <f>SUM(I545)*I523</f>
        <v>3472.7404824666664</v>
      </c>
      <c r="K545" s="6">
        <f>SUM(K539:K544)</f>
        <v>16.877333333333336</v>
      </c>
      <c r="L545" s="6">
        <f>SUM(L539:L544)</f>
        <v>6.25</v>
      </c>
      <c r="M545" s="6">
        <f>SUM(M539:M544)</f>
        <v>15</v>
      </c>
    </row>
    <row r="546" spans="1:13" ht="15.6">
      <c r="A546" s="3" t="s">
        <v>9</v>
      </c>
      <c r="B546" s="141" t="s">
        <v>586</v>
      </c>
      <c r="C546" s="12" t="s">
        <v>244</v>
      </c>
      <c r="D546" s="26">
        <v>1.01</v>
      </c>
      <c r="E546" s="26">
        <v>2.7</v>
      </c>
      <c r="F546" s="71">
        <v>0.161</v>
      </c>
      <c r="G546" s="5"/>
      <c r="H546" s="13" t="s">
        <v>22</v>
      </c>
      <c r="I546" s="24">
        <v>5</v>
      </c>
      <c r="J546" s="5"/>
      <c r="K546" s="5"/>
      <c r="L546" s="5"/>
      <c r="M546" s="5"/>
    </row>
    <row r="547" spans="1:13">
      <c r="A547" s="69"/>
      <c r="B547" s="8" t="s">
        <v>3</v>
      </c>
      <c r="C547" s="2" t="s">
        <v>4</v>
      </c>
      <c r="D547" s="27" t="s">
        <v>5</v>
      </c>
      <c r="E547" s="27" t="s">
        <v>5</v>
      </c>
      <c r="F547" s="27" t="s">
        <v>23</v>
      </c>
      <c r="G547" s="6" t="s">
        <v>6</v>
      </c>
      <c r="H547" s="14" t="s">
        <v>7</v>
      </c>
      <c r="I547" s="6" t="s">
        <v>8</v>
      </c>
      <c r="J547" s="6"/>
      <c r="K547" s="6" t="s">
        <v>18</v>
      </c>
      <c r="L547" s="6" t="s">
        <v>19</v>
      </c>
      <c r="M547" s="6" t="s">
        <v>20</v>
      </c>
    </row>
    <row r="548" spans="1:13">
      <c r="A548" s="30" t="s">
        <v>24</v>
      </c>
      <c r="B548" s="11" t="s">
        <v>63</v>
      </c>
      <c r="C548" s="12" t="s">
        <v>246</v>
      </c>
      <c r="D548" s="28">
        <v>0.17499999999999999</v>
      </c>
      <c r="E548" s="28">
        <v>0.05</v>
      </c>
      <c r="F548" s="28">
        <f t="shared" ref="F548:F550" si="76">SUM(D548*E548)</f>
        <v>8.7499999999999991E-3</v>
      </c>
      <c r="G548" s="10">
        <f>SUM(D546+E546+E546+0.4)</f>
        <v>6.8100000000000005</v>
      </c>
      <c r="H548" s="15">
        <v>5398</v>
      </c>
      <c r="I548" s="10">
        <f t="shared" ref="I548:I550" si="77">SUM(F548*G548)*H548</f>
        <v>321.653325</v>
      </c>
      <c r="J548" s="5"/>
      <c r="K548" s="5"/>
      <c r="L548" s="5"/>
      <c r="M548" s="5"/>
    </row>
    <row r="549" spans="1:13">
      <c r="A549" s="30" t="s">
        <v>24</v>
      </c>
      <c r="B549" s="11" t="s">
        <v>245</v>
      </c>
      <c r="C549" s="12" t="s">
        <v>246</v>
      </c>
      <c r="D549" s="28">
        <v>0.05</v>
      </c>
      <c r="E549" s="28">
        <v>2.5000000000000001E-2</v>
      </c>
      <c r="F549" s="28">
        <f t="shared" si="76"/>
        <v>1.2500000000000002E-3</v>
      </c>
      <c r="G549" s="10">
        <f>SUM(G548)</f>
        <v>6.8100000000000005</v>
      </c>
      <c r="H549" s="15">
        <v>4566</v>
      </c>
      <c r="I549" s="10">
        <f t="shared" si="77"/>
        <v>38.868075000000012</v>
      </c>
      <c r="J549" s="5"/>
      <c r="K549" s="5"/>
      <c r="L549" s="5"/>
      <c r="M549" s="5"/>
    </row>
    <row r="550" spans="1:13">
      <c r="A550" s="30" t="s">
        <v>24</v>
      </c>
      <c r="B550" s="11"/>
      <c r="C550" s="12"/>
      <c r="D550" s="28"/>
      <c r="E550" s="28"/>
      <c r="F550" s="28">
        <f t="shared" si="76"/>
        <v>0</v>
      </c>
      <c r="G550" s="10"/>
      <c r="H550" s="15"/>
      <c r="I550" s="10">
        <f t="shared" si="77"/>
        <v>0</v>
      </c>
      <c r="J550" s="5"/>
      <c r="K550" s="5"/>
      <c r="L550" s="5"/>
      <c r="M550" s="5"/>
    </row>
    <row r="551" spans="1:13">
      <c r="A551" s="150"/>
      <c r="B551" s="11" t="s">
        <v>862</v>
      </c>
      <c r="C551" s="12"/>
      <c r="D551" s="28"/>
      <c r="E551" s="28"/>
      <c r="F551" s="28"/>
      <c r="G551" s="10">
        <v>0</v>
      </c>
      <c r="H551" s="15">
        <v>2.5</v>
      </c>
      <c r="I551" s="10">
        <f t="shared" ref="I551" si="78">SUM(G551*H551)</f>
        <v>0</v>
      </c>
      <c r="J551" s="5"/>
      <c r="K551" s="5"/>
      <c r="L551" s="5"/>
      <c r="M551" s="5"/>
    </row>
    <row r="552" spans="1:13">
      <c r="B552" s="11" t="s">
        <v>27</v>
      </c>
      <c r="C552" s="12"/>
      <c r="D552" s="28"/>
      <c r="E552" s="28"/>
      <c r="F552" s="28"/>
      <c r="G552" s="10">
        <f>SUM(G548)+1.1</f>
        <v>7.91</v>
      </c>
      <c r="H552" s="15">
        <f>SUM(D548+D548+E548+E548+D549+D549+E549+E549)*3</f>
        <v>1.7999999999999998</v>
      </c>
      <c r="I552" s="10">
        <f t="shared" ref="I552:I566" si="79">SUM(G552*H552)</f>
        <v>14.238</v>
      </c>
      <c r="J552" s="5"/>
      <c r="K552" s="5"/>
      <c r="L552" s="5"/>
      <c r="M552" s="5"/>
    </row>
    <row r="553" spans="1:13">
      <c r="B553" s="11" t="s">
        <v>13</v>
      </c>
      <c r="C553" s="12" t="s">
        <v>14</v>
      </c>
      <c r="D553" s="28" t="s">
        <v>29</v>
      </c>
      <c r="E553" s="28"/>
      <c r="F553" s="28">
        <f>SUM(G548:G550)</f>
        <v>13.620000000000001</v>
      </c>
      <c r="G553" s="34">
        <f>SUM(F553)/15</f>
        <v>0.90800000000000003</v>
      </c>
      <c r="H553" s="23"/>
      <c r="I553" s="10">
        <f t="shared" si="79"/>
        <v>0</v>
      </c>
      <c r="J553" s="5"/>
      <c r="K553" s="5"/>
      <c r="L553" s="5"/>
      <c r="M553" s="5"/>
    </row>
    <row r="554" spans="1:13">
      <c r="B554" s="11" t="s">
        <v>13</v>
      </c>
      <c r="C554" s="12" t="s">
        <v>14</v>
      </c>
      <c r="D554" s="28" t="s">
        <v>60</v>
      </c>
      <c r="E554" s="28"/>
      <c r="F554" s="72">
        <v>2</v>
      </c>
      <c r="G554" s="34">
        <f>SUM(F554)*0.25</f>
        <v>0.5</v>
      </c>
      <c r="H554" s="23"/>
      <c r="I554" s="10">
        <f t="shared" si="79"/>
        <v>0</v>
      </c>
      <c r="J554" s="5"/>
      <c r="K554" s="5"/>
      <c r="L554" s="5"/>
      <c r="M554" s="5"/>
    </row>
    <row r="555" spans="1:13">
      <c r="B555" s="11" t="s">
        <v>13</v>
      </c>
      <c r="C555" s="12" t="s">
        <v>14</v>
      </c>
      <c r="D555" s="28" t="s">
        <v>248</v>
      </c>
      <c r="E555" s="28"/>
      <c r="F555" s="72"/>
      <c r="G555" s="34">
        <v>0</v>
      </c>
      <c r="H555" s="23"/>
      <c r="I555" s="10">
        <f t="shared" si="79"/>
        <v>0</v>
      </c>
      <c r="J555" s="5"/>
      <c r="K555" s="5"/>
      <c r="L555" s="5"/>
      <c r="M555" s="5"/>
    </row>
    <row r="556" spans="1:13">
      <c r="B556" s="11" t="s">
        <v>13</v>
      </c>
      <c r="C556" s="12" t="s">
        <v>14</v>
      </c>
      <c r="D556" s="28" t="s">
        <v>247</v>
      </c>
      <c r="E556" s="28"/>
      <c r="F556" s="28"/>
      <c r="G556" s="34">
        <f>SUM(G553)</f>
        <v>0.90800000000000003</v>
      </c>
      <c r="H556" s="23"/>
      <c r="I556" s="10">
        <f t="shared" si="79"/>
        <v>0</v>
      </c>
      <c r="J556" s="5"/>
      <c r="K556" s="5"/>
      <c r="L556" s="5"/>
      <c r="M556" s="5"/>
    </row>
    <row r="557" spans="1:13">
      <c r="B557" s="11" t="s">
        <v>13</v>
      </c>
      <c r="C557" s="12" t="s">
        <v>15</v>
      </c>
      <c r="D557" s="28"/>
      <c r="E557" s="28"/>
      <c r="F557" s="28"/>
      <c r="G557" s="34">
        <v>1</v>
      </c>
      <c r="H557" s="23"/>
      <c r="I557" s="10">
        <f t="shared" si="79"/>
        <v>0</v>
      </c>
      <c r="J557" s="5"/>
      <c r="K557" s="5"/>
      <c r="L557" s="5"/>
      <c r="M557" s="5"/>
    </row>
    <row r="558" spans="1:13">
      <c r="B558" s="11" t="s">
        <v>13</v>
      </c>
      <c r="C558" s="12" t="s">
        <v>15</v>
      </c>
      <c r="D558" s="28"/>
      <c r="E558" s="28"/>
      <c r="F558" s="28"/>
      <c r="G558" s="34"/>
      <c r="H558" s="23"/>
      <c r="I558" s="10">
        <f t="shared" si="79"/>
        <v>0</v>
      </c>
      <c r="J558" s="5"/>
      <c r="K558" s="5"/>
      <c r="L558" s="5"/>
      <c r="M558" s="5"/>
    </row>
    <row r="559" spans="1:13">
      <c r="B559" s="11" t="s">
        <v>13</v>
      </c>
      <c r="C559" s="12" t="s">
        <v>15</v>
      </c>
      <c r="D559" s="28"/>
      <c r="E559" s="28"/>
      <c r="F559" s="28"/>
      <c r="G559" s="34"/>
      <c r="H559" s="23"/>
      <c r="I559" s="10">
        <f t="shared" si="79"/>
        <v>0</v>
      </c>
      <c r="J559" s="5"/>
      <c r="K559" s="5"/>
      <c r="L559" s="5"/>
      <c r="M559" s="5"/>
    </row>
    <row r="560" spans="1:13">
      <c r="B560" s="11" t="s">
        <v>13</v>
      </c>
      <c r="C560" s="12" t="s">
        <v>16</v>
      </c>
      <c r="D560" s="28"/>
      <c r="E560" s="28"/>
      <c r="F560" s="28"/>
      <c r="G560" s="34">
        <v>3</v>
      </c>
      <c r="H560" s="23"/>
      <c r="I560" s="10">
        <f t="shared" si="79"/>
        <v>0</v>
      </c>
      <c r="J560" s="5"/>
      <c r="K560" s="5"/>
      <c r="L560" s="5"/>
      <c r="M560" s="5"/>
    </row>
    <row r="561" spans="1:13">
      <c r="B561" s="11" t="s">
        <v>13</v>
      </c>
      <c r="C561" s="12" t="s">
        <v>16</v>
      </c>
      <c r="D561" s="28"/>
      <c r="E561" s="28"/>
      <c r="F561" s="28"/>
      <c r="G561" s="34"/>
      <c r="H561" s="23"/>
      <c r="I561" s="10">
        <f t="shared" si="79"/>
        <v>0</v>
      </c>
      <c r="J561" s="5"/>
      <c r="K561" s="5"/>
      <c r="L561" s="5"/>
      <c r="M561" s="5"/>
    </row>
    <row r="562" spans="1:13">
      <c r="B562" s="11" t="s">
        <v>21</v>
      </c>
      <c r="C562" s="12" t="s">
        <v>14</v>
      </c>
      <c r="D562" s="28"/>
      <c r="E562" s="28"/>
      <c r="F562" s="28"/>
      <c r="G562" s="22">
        <f>SUM(G553:G556)</f>
        <v>2.3159999999999998</v>
      </c>
      <c r="H562" s="15">
        <v>37.42</v>
      </c>
      <c r="I562" s="10">
        <f t="shared" si="79"/>
        <v>86.664720000000003</v>
      </c>
      <c r="J562" s="5"/>
      <c r="K562" s="5">
        <f>SUM(G562)*I546</f>
        <v>11.579999999999998</v>
      </c>
      <c r="L562" s="5"/>
      <c r="M562" s="5"/>
    </row>
    <row r="563" spans="1:13">
      <c r="B563" s="11" t="s">
        <v>21</v>
      </c>
      <c r="C563" s="12" t="s">
        <v>15</v>
      </c>
      <c r="D563" s="28"/>
      <c r="E563" s="28"/>
      <c r="F563" s="28"/>
      <c r="G563" s="22">
        <f>SUM(G557:G559)</f>
        <v>1</v>
      </c>
      <c r="H563" s="15">
        <v>37.42</v>
      </c>
      <c r="I563" s="10">
        <f t="shared" si="79"/>
        <v>37.42</v>
      </c>
      <c r="J563" s="5"/>
      <c r="K563" s="5"/>
      <c r="L563" s="5">
        <f>SUM(G563)*I546</f>
        <v>5</v>
      </c>
      <c r="M563" s="5"/>
    </row>
    <row r="564" spans="1:13">
      <c r="B564" s="11" t="s">
        <v>21</v>
      </c>
      <c r="C564" s="12" t="s">
        <v>16</v>
      </c>
      <c r="D564" s="28"/>
      <c r="E564" s="28"/>
      <c r="F564" s="28"/>
      <c r="G564" s="22">
        <f>SUM(G560:G561)</f>
        <v>3</v>
      </c>
      <c r="H564" s="15">
        <v>37.42</v>
      </c>
      <c r="I564" s="10">
        <f t="shared" si="79"/>
        <v>112.26</v>
      </c>
      <c r="J564" s="5"/>
      <c r="K564" s="5"/>
      <c r="L564" s="5"/>
      <c r="M564" s="5">
        <f>SUM(G564)*I546</f>
        <v>15</v>
      </c>
    </row>
    <row r="565" spans="1:13">
      <c r="B565" s="11" t="s">
        <v>13</v>
      </c>
      <c r="C565" s="12" t="s">
        <v>17</v>
      </c>
      <c r="D565" s="28"/>
      <c r="E565" s="28"/>
      <c r="F565" s="28"/>
      <c r="G565" s="34">
        <v>0.25</v>
      </c>
      <c r="H565" s="15">
        <v>37.42</v>
      </c>
      <c r="I565" s="10">
        <f t="shared" si="79"/>
        <v>9.3550000000000004</v>
      </c>
      <c r="J565" s="5"/>
      <c r="K565" s="5"/>
      <c r="L565" s="5">
        <f>SUM(G565)*I546</f>
        <v>1.25</v>
      </c>
      <c r="M565" s="5"/>
    </row>
    <row r="566" spans="1:13">
      <c r="B566" s="11" t="s">
        <v>12</v>
      </c>
      <c r="C566" s="12"/>
      <c r="D566" s="28"/>
      <c r="E566" s="28"/>
      <c r="F566" s="28"/>
      <c r="G566" s="10"/>
      <c r="H566" s="15">
        <v>37.42</v>
      </c>
      <c r="I566" s="10">
        <f t="shared" si="79"/>
        <v>0</v>
      </c>
      <c r="J566" s="5"/>
      <c r="K566" s="5"/>
      <c r="L566" s="5"/>
      <c r="M566" s="5"/>
    </row>
    <row r="567" spans="1:13">
      <c r="B567" s="11" t="s">
        <v>11</v>
      </c>
      <c r="C567" s="12"/>
      <c r="D567" s="28"/>
      <c r="E567" s="28"/>
      <c r="F567" s="28"/>
      <c r="G567" s="10">
        <v>1</v>
      </c>
      <c r="H567" s="15">
        <f>SUM(I548:I566)*0.01</f>
        <v>6.2045912000000012</v>
      </c>
      <c r="I567" s="10">
        <f>SUM(G567*H567)</f>
        <v>6.2045912000000012</v>
      </c>
      <c r="J567" s="5"/>
      <c r="K567" s="5"/>
      <c r="L567" s="5"/>
      <c r="M567" s="5"/>
    </row>
    <row r="568" spans="1:13">
      <c r="A568" s="2"/>
      <c r="B568" s="8" t="s">
        <v>10</v>
      </c>
      <c r="C568" s="2"/>
      <c r="D568" s="27"/>
      <c r="E568" s="27"/>
      <c r="F568" s="27"/>
      <c r="G568" s="6">
        <f>SUM(G562:G565)</f>
        <v>6.5659999999999998</v>
      </c>
      <c r="H568" s="14"/>
      <c r="I568" s="6">
        <f>SUM(I548:I567)</f>
        <v>626.66371120000008</v>
      </c>
      <c r="J568" s="6">
        <f>SUM(I568)*I546</f>
        <v>3133.3185560000002</v>
      </c>
      <c r="K568" s="6">
        <f>SUM(K562:K567)</f>
        <v>11.579999999999998</v>
      </c>
      <c r="L568" s="6">
        <f>SUM(L562:L567)</f>
        <v>6.25</v>
      </c>
      <c r="M568" s="6">
        <f>SUM(M562:M567)</f>
        <v>15</v>
      </c>
    </row>
    <row r="569" spans="1:13" ht="15.6">
      <c r="A569" s="3" t="s">
        <v>9</v>
      </c>
      <c r="B569" s="141" t="s">
        <v>267</v>
      </c>
      <c r="C569" s="12" t="s">
        <v>244</v>
      </c>
      <c r="D569" s="26">
        <v>0.89500000000000002</v>
      </c>
      <c r="E569" s="26">
        <v>2.2999999999999998</v>
      </c>
      <c r="F569" s="71">
        <v>0.125</v>
      </c>
      <c r="G569" s="5"/>
      <c r="H569" s="13" t="s">
        <v>22</v>
      </c>
      <c r="I569" s="24">
        <v>3</v>
      </c>
      <c r="J569" s="5"/>
      <c r="K569" s="5"/>
      <c r="L569" s="5"/>
      <c r="M569" s="5"/>
    </row>
    <row r="570" spans="1:13" s="2" customFormat="1">
      <c r="A570" s="69"/>
      <c r="B570" s="8" t="s">
        <v>3</v>
      </c>
      <c r="C570" s="2" t="s">
        <v>4</v>
      </c>
      <c r="D570" s="27" t="s">
        <v>5</v>
      </c>
      <c r="E570" s="27" t="s">
        <v>5</v>
      </c>
      <c r="F570" s="27" t="s">
        <v>23</v>
      </c>
      <c r="G570" s="6" t="s">
        <v>6</v>
      </c>
      <c r="H570" s="14" t="s">
        <v>7</v>
      </c>
      <c r="I570" s="6" t="s">
        <v>8</v>
      </c>
      <c r="J570" s="6"/>
      <c r="K570" s="6" t="s">
        <v>18</v>
      </c>
      <c r="L570" s="6" t="s">
        <v>19</v>
      </c>
      <c r="M570" s="6" t="s">
        <v>20</v>
      </c>
    </row>
    <row r="571" spans="1:13">
      <c r="A571" s="30" t="s">
        <v>24</v>
      </c>
      <c r="B571" s="11" t="s">
        <v>63</v>
      </c>
      <c r="C571" s="12" t="s">
        <v>869</v>
      </c>
      <c r="D571" s="28">
        <v>0.15</v>
      </c>
      <c r="E571" s="28">
        <v>0.05</v>
      </c>
      <c r="F571" s="28">
        <f t="shared" ref="F571:F573" si="80">SUM(D571*E571)</f>
        <v>7.4999999999999997E-3</v>
      </c>
      <c r="G571" s="10">
        <f>SUM(D569+E569+E569+0.4)</f>
        <v>5.8949999999999996</v>
      </c>
      <c r="H571" s="15">
        <v>1248</v>
      </c>
      <c r="I571" s="10">
        <f t="shared" ref="I571:I573" si="81">SUM(F571*G571)*H571</f>
        <v>55.177199999999992</v>
      </c>
      <c r="J571" s="5"/>
      <c r="K571" s="5"/>
      <c r="L571" s="5"/>
      <c r="M571" s="5"/>
    </row>
    <row r="572" spans="1:13">
      <c r="A572" s="30" t="s">
        <v>24</v>
      </c>
      <c r="B572" s="11" t="s">
        <v>245</v>
      </c>
      <c r="C572" s="12" t="s">
        <v>869</v>
      </c>
      <c r="D572" s="28">
        <v>0.05</v>
      </c>
      <c r="E572" s="28">
        <v>2.5000000000000001E-2</v>
      </c>
      <c r="F572" s="28">
        <f t="shared" si="80"/>
        <v>1.2500000000000002E-3</v>
      </c>
      <c r="G572" s="10">
        <f>SUM(G571)</f>
        <v>5.8949999999999996</v>
      </c>
      <c r="H572" s="15">
        <v>1015</v>
      </c>
      <c r="I572" s="10">
        <f t="shared" si="81"/>
        <v>7.4792812500000014</v>
      </c>
      <c r="J572" s="5"/>
      <c r="K572" s="5"/>
      <c r="L572" s="5"/>
      <c r="M572" s="5"/>
    </row>
    <row r="573" spans="1:13">
      <c r="A573" s="30" t="s">
        <v>24</v>
      </c>
      <c r="B573" s="11"/>
      <c r="C573" s="12"/>
      <c r="D573" s="28"/>
      <c r="E573" s="28"/>
      <c r="F573" s="28">
        <f t="shared" si="80"/>
        <v>0</v>
      </c>
      <c r="G573" s="10"/>
      <c r="H573" s="15"/>
      <c r="I573" s="10">
        <f t="shared" si="81"/>
        <v>0</v>
      </c>
      <c r="J573" s="5"/>
      <c r="K573" s="5"/>
      <c r="L573" s="5"/>
      <c r="M573" s="5"/>
    </row>
    <row r="574" spans="1:13">
      <c r="B574" s="11" t="s">
        <v>27</v>
      </c>
      <c r="C574" s="12"/>
      <c r="D574" s="28"/>
      <c r="E574" s="28"/>
      <c r="F574" s="28"/>
      <c r="G574" s="10">
        <f>SUM(G571)</f>
        <v>5.8949999999999996</v>
      </c>
      <c r="H574" s="15">
        <f>SUM(D571+D571+E571+E571+D572+D572+E572+E572)</f>
        <v>0.54999999999999993</v>
      </c>
      <c r="I574" s="10">
        <f t="shared" ref="I574:I588" si="82">SUM(G574*H574)</f>
        <v>3.2422499999999994</v>
      </c>
      <c r="J574" s="5"/>
      <c r="K574" s="5"/>
      <c r="L574" s="5"/>
      <c r="M574" s="5"/>
    </row>
    <row r="575" spans="1:13">
      <c r="B575" s="11" t="s">
        <v>13</v>
      </c>
      <c r="C575" s="12" t="s">
        <v>14</v>
      </c>
      <c r="D575" s="28" t="s">
        <v>29</v>
      </c>
      <c r="E575" s="28"/>
      <c r="F575" s="28">
        <f>SUM(G571:G573)</f>
        <v>11.79</v>
      </c>
      <c r="G575" s="34">
        <f>SUM(F575)/20</f>
        <v>0.58949999999999991</v>
      </c>
      <c r="H575" s="23"/>
      <c r="I575" s="10">
        <f t="shared" si="82"/>
        <v>0</v>
      </c>
      <c r="J575" s="5"/>
      <c r="K575" s="5"/>
      <c r="L575" s="5"/>
      <c r="M575" s="5"/>
    </row>
    <row r="576" spans="1:13">
      <c r="B576" s="11" t="s">
        <v>13</v>
      </c>
      <c r="C576" s="12" t="s">
        <v>14</v>
      </c>
      <c r="D576" s="28" t="s">
        <v>60</v>
      </c>
      <c r="E576" s="28"/>
      <c r="F576" s="72">
        <v>2</v>
      </c>
      <c r="G576" s="34">
        <f>SUM(F576)*0.25</f>
        <v>0.5</v>
      </c>
      <c r="H576" s="23"/>
      <c r="I576" s="10">
        <f t="shared" si="82"/>
        <v>0</v>
      </c>
      <c r="J576" s="5"/>
      <c r="K576" s="5"/>
      <c r="L576" s="5"/>
      <c r="M576" s="5"/>
    </row>
    <row r="577" spans="1:13">
      <c r="B577" s="11" t="s">
        <v>13</v>
      </c>
      <c r="C577" s="12" t="s">
        <v>14</v>
      </c>
      <c r="D577" s="28" t="s">
        <v>248</v>
      </c>
      <c r="E577" s="28"/>
      <c r="F577" s="72"/>
      <c r="G577" s="34">
        <v>0</v>
      </c>
      <c r="H577" s="23"/>
      <c r="I577" s="10">
        <f t="shared" si="82"/>
        <v>0</v>
      </c>
      <c r="J577" s="5"/>
      <c r="K577" s="5"/>
      <c r="L577" s="5"/>
      <c r="M577" s="5"/>
    </row>
    <row r="578" spans="1:13">
      <c r="B578" s="11" t="s">
        <v>13</v>
      </c>
      <c r="C578" s="12" t="s">
        <v>14</v>
      </c>
      <c r="D578" s="28" t="s">
        <v>247</v>
      </c>
      <c r="E578" s="28"/>
      <c r="F578" s="28"/>
      <c r="G578" s="34">
        <f>SUM(G575)</f>
        <v>0.58949999999999991</v>
      </c>
      <c r="H578" s="23"/>
      <c r="I578" s="10">
        <f t="shared" si="82"/>
        <v>0</v>
      </c>
      <c r="J578" s="5"/>
      <c r="K578" s="5"/>
      <c r="L578" s="5"/>
      <c r="M578" s="5"/>
    </row>
    <row r="579" spans="1:13">
      <c r="B579" s="11" t="s">
        <v>13</v>
      </c>
      <c r="C579" s="12" t="s">
        <v>15</v>
      </c>
      <c r="D579" s="28"/>
      <c r="E579" s="28"/>
      <c r="F579" s="28"/>
      <c r="G579" s="34">
        <v>1</v>
      </c>
      <c r="H579" s="23"/>
      <c r="I579" s="10">
        <f t="shared" si="82"/>
        <v>0</v>
      </c>
      <c r="J579" s="5"/>
      <c r="K579" s="5"/>
      <c r="L579" s="5"/>
      <c r="M579" s="5"/>
    </row>
    <row r="580" spans="1:13">
      <c r="B580" s="11" t="s">
        <v>13</v>
      </c>
      <c r="C580" s="12" t="s">
        <v>15</v>
      </c>
      <c r="D580" s="28"/>
      <c r="E580" s="28"/>
      <c r="F580" s="28"/>
      <c r="G580" s="34"/>
      <c r="H580" s="23"/>
      <c r="I580" s="10">
        <f t="shared" si="82"/>
        <v>0</v>
      </c>
      <c r="J580" s="5"/>
      <c r="K580" s="5"/>
      <c r="L580" s="5"/>
      <c r="M580" s="5"/>
    </row>
    <row r="581" spans="1:13">
      <c r="B581" s="11" t="s">
        <v>13</v>
      </c>
      <c r="C581" s="12" t="s">
        <v>15</v>
      </c>
      <c r="D581" s="28"/>
      <c r="E581" s="28"/>
      <c r="F581" s="28"/>
      <c r="G581" s="34"/>
      <c r="H581" s="23"/>
      <c r="I581" s="10">
        <f t="shared" si="82"/>
        <v>0</v>
      </c>
      <c r="J581" s="5"/>
      <c r="K581" s="5"/>
      <c r="L581" s="5"/>
      <c r="M581" s="5"/>
    </row>
    <row r="582" spans="1:13">
      <c r="B582" s="11" t="s">
        <v>13</v>
      </c>
      <c r="C582" s="12" t="s">
        <v>16</v>
      </c>
      <c r="D582" s="28"/>
      <c r="E582" s="28"/>
      <c r="F582" s="28"/>
      <c r="G582" s="34">
        <v>0.5</v>
      </c>
      <c r="H582" s="23"/>
      <c r="I582" s="10">
        <f t="shared" si="82"/>
        <v>0</v>
      </c>
      <c r="J582" s="5"/>
      <c r="K582" s="5"/>
      <c r="L582" s="5"/>
      <c r="M582" s="5"/>
    </row>
    <row r="583" spans="1:13">
      <c r="B583" s="11" t="s">
        <v>13</v>
      </c>
      <c r="C583" s="12" t="s">
        <v>16</v>
      </c>
      <c r="D583" s="28"/>
      <c r="E583" s="28"/>
      <c r="F583" s="28"/>
      <c r="G583" s="34"/>
      <c r="H583" s="23"/>
      <c r="I583" s="10">
        <f t="shared" si="82"/>
        <v>0</v>
      </c>
      <c r="J583" s="5"/>
      <c r="K583" s="5"/>
      <c r="L583" s="5"/>
      <c r="M583" s="5"/>
    </row>
    <row r="584" spans="1:13">
      <c r="B584" s="11" t="s">
        <v>21</v>
      </c>
      <c r="C584" s="12" t="s">
        <v>14</v>
      </c>
      <c r="D584" s="28"/>
      <c r="E584" s="28"/>
      <c r="F584" s="28"/>
      <c r="G584" s="22">
        <f>SUM(G575:G578)</f>
        <v>1.6789999999999998</v>
      </c>
      <c r="H584" s="15">
        <v>37.42</v>
      </c>
      <c r="I584" s="10">
        <f t="shared" si="82"/>
        <v>62.828179999999996</v>
      </c>
      <c r="J584" s="5"/>
      <c r="K584" s="5">
        <f>SUM(G584)*I569</f>
        <v>5.036999999999999</v>
      </c>
      <c r="L584" s="5"/>
      <c r="M584" s="5"/>
    </row>
    <row r="585" spans="1:13">
      <c r="B585" s="11" t="s">
        <v>21</v>
      </c>
      <c r="C585" s="12" t="s">
        <v>15</v>
      </c>
      <c r="D585" s="28"/>
      <c r="E585" s="28"/>
      <c r="F585" s="28"/>
      <c r="G585" s="22">
        <f>SUM(G579:G581)</f>
        <v>1</v>
      </c>
      <c r="H585" s="15">
        <v>37.42</v>
      </c>
      <c r="I585" s="10">
        <f t="shared" si="82"/>
        <v>37.42</v>
      </c>
      <c r="J585" s="5"/>
      <c r="K585" s="5"/>
      <c r="L585" s="5">
        <f>SUM(G585)*I569</f>
        <v>3</v>
      </c>
      <c r="M585" s="5"/>
    </row>
    <row r="586" spans="1:13">
      <c r="B586" s="11" t="s">
        <v>21</v>
      </c>
      <c r="C586" s="12" t="s">
        <v>16</v>
      </c>
      <c r="D586" s="28"/>
      <c r="E586" s="28"/>
      <c r="F586" s="28"/>
      <c r="G586" s="22">
        <f>SUM(G582:G583)</f>
        <v>0.5</v>
      </c>
      <c r="H586" s="15">
        <v>37.42</v>
      </c>
      <c r="I586" s="10">
        <f t="shared" si="82"/>
        <v>18.71</v>
      </c>
      <c r="J586" s="5"/>
      <c r="K586" s="5"/>
      <c r="L586" s="5"/>
      <c r="M586" s="5">
        <f>SUM(G586)*I569</f>
        <v>1.5</v>
      </c>
    </row>
    <row r="587" spans="1:13">
      <c r="B587" s="11" t="s">
        <v>13</v>
      </c>
      <c r="C587" s="12" t="s">
        <v>17</v>
      </c>
      <c r="D587" s="28"/>
      <c r="E587" s="28"/>
      <c r="F587" s="28"/>
      <c r="G587" s="34">
        <v>0.25</v>
      </c>
      <c r="H587" s="15">
        <v>37.42</v>
      </c>
      <c r="I587" s="10">
        <f t="shared" si="82"/>
        <v>9.3550000000000004</v>
      </c>
      <c r="J587" s="5"/>
      <c r="K587" s="5"/>
      <c r="L587" s="5">
        <f>SUM(G587)*I569</f>
        <v>0.75</v>
      </c>
      <c r="M587" s="5"/>
    </row>
    <row r="588" spans="1:13">
      <c r="B588" s="11" t="s">
        <v>12</v>
      </c>
      <c r="C588" s="12"/>
      <c r="D588" s="28"/>
      <c r="E588" s="28"/>
      <c r="F588" s="28"/>
      <c r="G588" s="10"/>
      <c r="H588" s="15">
        <v>37.42</v>
      </c>
      <c r="I588" s="10">
        <f t="shared" si="82"/>
        <v>0</v>
      </c>
      <c r="J588" s="5"/>
      <c r="K588" s="5"/>
      <c r="L588" s="5"/>
      <c r="M588" s="5"/>
    </row>
    <row r="589" spans="1:13">
      <c r="B589" s="11" t="s">
        <v>11</v>
      </c>
      <c r="C589" s="12"/>
      <c r="D589" s="28"/>
      <c r="E589" s="28"/>
      <c r="F589" s="28"/>
      <c r="G589" s="10">
        <v>1</v>
      </c>
      <c r="H589" s="15">
        <f>SUM(I571:I588)*0.01</f>
        <v>1.9421191125000001</v>
      </c>
      <c r="I589" s="10">
        <f>SUM(G589*H589)</f>
        <v>1.9421191125000001</v>
      </c>
      <c r="J589" s="5"/>
      <c r="K589" s="5"/>
      <c r="L589" s="5"/>
      <c r="M589" s="5"/>
    </row>
    <row r="590" spans="1:13" s="2" customFormat="1">
      <c r="B590" s="8" t="s">
        <v>10</v>
      </c>
      <c r="D590" s="27"/>
      <c r="E590" s="27"/>
      <c r="F590" s="27"/>
      <c r="G590" s="6">
        <f>SUM(G584:G587)</f>
        <v>3.4289999999999998</v>
      </c>
      <c r="H590" s="14"/>
      <c r="I590" s="6">
        <f>SUM(I571:I589)</f>
        <v>196.15403036250001</v>
      </c>
      <c r="J590" s="6">
        <f>SUM(I590)*I569</f>
        <v>588.46209108750008</v>
      </c>
      <c r="K590" s="6">
        <f>SUM(K584:K589)</f>
        <v>5.036999999999999</v>
      </c>
      <c r="L590" s="6">
        <f>SUM(L584:L589)</f>
        <v>3.75</v>
      </c>
      <c r="M590" s="6">
        <f>SUM(M584:M589)</f>
        <v>1.5</v>
      </c>
    </row>
    <row r="591" spans="1:13" ht="15.6">
      <c r="A591" s="3" t="s">
        <v>9</v>
      </c>
      <c r="B591" s="141" t="s">
        <v>267</v>
      </c>
      <c r="C591" s="12" t="s">
        <v>244</v>
      </c>
      <c r="D591" s="26">
        <v>0.91</v>
      </c>
      <c r="E591" s="26">
        <v>2.2999999999999998</v>
      </c>
      <c r="F591" s="71">
        <v>0.125</v>
      </c>
      <c r="G591" s="5"/>
      <c r="H591" s="13" t="s">
        <v>22</v>
      </c>
      <c r="I591" s="24">
        <v>2</v>
      </c>
      <c r="J591" s="5"/>
      <c r="K591" s="5"/>
      <c r="L591" s="5"/>
      <c r="M591" s="5"/>
    </row>
    <row r="592" spans="1:13" s="2" customFormat="1">
      <c r="A592" s="69"/>
      <c r="B592" s="8" t="s">
        <v>3</v>
      </c>
      <c r="C592" s="2" t="s">
        <v>4</v>
      </c>
      <c r="D592" s="27" t="s">
        <v>5</v>
      </c>
      <c r="E592" s="27" t="s">
        <v>5</v>
      </c>
      <c r="F592" s="27" t="s">
        <v>23</v>
      </c>
      <c r="G592" s="6" t="s">
        <v>6</v>
      </c>
      <c r="H592" s="14" t="s">
        <v>7</v>
      </c>
      <c r="I592" s="6" t="s">
        <v>8</v>
      </c>
      <c r="J592" s="6"/>
      <c r="K592" s="6" t="s">
        <v>18</v>
      </c>
      <c r="L592" s="6" t="s">
        <v>19</v>
      </c>
      <c r="M592" s="6" t="s">
        <v>20</v>
      </c>
    </row>
    <row r="593" spans="1:13">
      <c r="A593" s="30" t="s">
        <v>24</v>
      </c>
      <c r="B593" s="11" t="s">
        <v>63</v>
      </c>
      <c r="C593" s="12" t="s">
        <v>869</v>
      </c>
      <c r="D593" s="28">
        <v>0.15</v>
      </c>
      <c r="E593" s="28">
        <v>0.05</v>
      </c>
      <c r="F593" s="28">
        <f t="shared" ref="F593:F595" si="83">SUM(D593*E593)</f>
        <v>7.4999999999999997E-3</v>
      </c>
      <c r="G593" s="10">
        <f>SUM(D591+E591+E591+0.4)</f>
        <v>5.91</v>
      </c>
      <c r="H593" s="15">
        <v>1248</v>
      </c>
      <c r="I593" s="10">
        <f t="shared" ref="I593:I595" si="84">SUM(F593*G593)*H593</f>
        <v>55.317599999999999</v>
      </c>
      <c r="J593" s="5"/>
      <c r="K593" s="5"/>
      <c r="L593" s="5"/>
      <c r="M593" s="5"/>
    </row>
    <row r="594" spans="1:13">
      <c r="A594" s="30" t="s">
        <v>24</v>
      </c>
      <c r="B594" s="11" t="s">
        <v>245</v>
      </c>
      <c r="C594" s="12" t="s">
        <v>869</v>
      </c>
      <c r="D594" s="28">
        <v>0.05</v>
      </c>
      <c r="E594" s="28">
        <v>2.5000000000000001E-2</v>
      </c>
      <c r="F594" s="28">
        <f t="shared" si="83"/>
        <v>1.2500000000000002E-3</v>
      </c>
      <c r="G594" s="10">
        <f>SUM(G593)</f>
        <v>5.91</v>
      </c>
      <c r="H594" s="15">
        <v>1015</v>
      </c>
      <c r="I594" s="10">
        <f t="shared" si="84"/>
        <v>7.4983125000000017</v>
      </c>
      <c r="J594" s="5"/>
      <c r="K594" s="5"/>
      <c r="L594" s="5"/>
      <c r="M594" s="5"/>
    </row>
    <row r="595" spans="1:13">
      <c r="A595" s="30" t="s">
        <v>24</v>
      </c>
      <c r="B595" s="11"/>
      <c r="C595" s="12"/>
      <c r="D595" s="28"/>
      <c r="E595" s="28"/>
      <c r="F595" s="28">
        <f t="shared" si="83"/>
        <v>0</v>
      </c>
      <c r="G595" s="10"/>
      <c r="H595" s="15"/>
      <c r="I595" s="10">
        <f t="shared" si="84"/>
        <v>0</v>
      </c>
      <c r="J595" s="5"/>
      <c r="K595" s="5"/>
      <c r="L595" s="5"/>
      <c r="M595" s="5"/>
    </row>
    <row r="596" spans="1:13">
      <c r="B596" s="11" t="s">
        <v>27</v>
      </c>
      <c r="C596" s="12"/>
      <c r="D596" s="28"/>
      <c r="E596" s="28"/>
      <c r="F596" s="28"/>
      <c r="G596" s="10">
        <f>SUM(G593)</f>
        <v>5.91</v>
      </c>
      <c r="H596" s="15">
        <f>SUM(D593+D593+E593+E593+D594+D594+E594+E594)</f>
        <v>0.54999999999999993</v>
      </c>
      <c r="I596" s="10">
        <f t="shared" ref="I596:I610" si="85">SUM(G596*H596)</f>
        <v>3.2504999999999997</v>
      </c>
      <c r="J596" s="5"/>
      <c r="K596" s="5"/>
      <c r="L596" s="5"/>
      <c r="M596" s="5"/>
    </row>
    <row r="597" spans="1:13">
      <c r="B597" s="11" t="s">
        <v>13</v>
      </c>
      <c r="C597" s="12" t="s">
        <v>14</v>
      </c>
      <c r="D597" s="28" t="s">
        <v>29</v>
      </c>
      <c r="E597" s="28"/>
      <c r="F597" s="28">
        <f>SUM(G593:G595)</f>
        <v>11.82</v>
      </c>
      <c r="G597" s="34">
        <f>SUM(F597)/20</f>
        <v>0.59099999999999997</v>
      </c>
      <c r="H597" s="23"/>
      <c r="I597" s="10">
        <f t="shared" si="85"/>
        <v>0</v>
      </c>
      <c r="J597" s="5"/>
      <c r="K597" s="5"/>
      <c r="L597" s="5"/>
      <c r="M597" s="5"/>
    </row>
    <row r="598" spans="1:13">
      <c r="B598" s="11" t="s">
        <v>13</v>
      </c>
      <c r="C598" s="12" t="s">
        <v>14</v>
      </c>
      <c r="D598" s="28" t="s">
        <v>60</v>
      </c>
      <c r="E598" s="28"/>
      <c r="F598" s="72">
        <v>2</v>
      </c>
      <c r="G598" s="34">
        <f>SUM(F598)*0.25</f>
        <v>0.5</v>
      </c>
      <c r="H598" s="23"/>
      <c r="I598" s="10">
        <f t="shared" si="85"/>
        <v>0</v>
      </c>
      <c r="J598" s="5"/>
      <c r="K598" s="5"/>
      <c r="L598" s="5"/>
      <c r="M598" s="5"/>
    </row>
    <row r="599" spans="1:13">
      <c r="B599" s="11" t="s">
        <v>13</v>
      </c>
      <c r="C599" s="12" t="s">
        <v>14</v>
      </c>
      <c r="D599" s="28" t="s">
        <v>248</v>
      </c>
      <c r="E599" s="28"/>
      <c r="F599" s="72"/>
      <c r="G599" s="34">
        <v>0</v>
      </c>
      <c r="H599" s="23"/>
      <c r="I599" s="10">
        <f t="shared" si="85"/>
        <v>0</v>
      </c>
      <c r="J599" s="5"/>
      <c r="K599" s="5"/>
      <c r="L599" s="5"/>
      <c r="M599" s="5"/>
    </row>
    <row r="600" spans="1:13">
      <c r="B600" s="11" t="s">
        <v>13</v>
      </c>
      <c r="C600" s="12" t="s">
        <v>14</v>
      </c>
      <c r="D600" s="28" t="s">
        <v>247</v>
      </c>
      <c r="E600" s="28"/>
      <c r="F600" s="28"/>
      <c r="G600" s="34">
        <f>SUM(G597)</f>
        <v>0.59099999999999997</v>
      </c>
      <c r="H600" s="23"/>
      <c r="I600" s="10">
        <f t="shared" si="85"/>
        <v>0</v>
      </c>
      <c r="J600" s="5"/>
      <c r="K600" s="5"/>
      <c r="L600" s="5"/>
      <c r="M600" s="5"/>
    </row>
    <row r="601" spans="1:13">
      <c r="B601" s="11" t="s">
        <v>13</v>
      </c>
      <c r="C601" s="12" t="s">
        <v>15</v>
      </c>
      <c r="D601" s="28"/>
      <c r="E601" s="28"/>
      <c r="F601" s="28"/>
      <c r="G601" s="34">
        <v>1</v>
      </c>
      <c r="H601" s="23"/>
      <c r="I601" s="10">
        <f t="shared" si="85"/>
        <v>0</v>
      </c>
      <c r="J601" s="5"/>
      <c r="K601" s="5"/>
      <c r="L601" s="5"/>
      <c r="M601" s="5"/>
    </row>
    <row r="602" spans="1:13">
      <c r="B602" s="11" t="s">
        <v>13</v>
      </c>
      <c r="C602" s="12" t="s">
        <v>15</v>
      </c>
      <c r="D602" s="28"/>
      <c r="E602" s="28"/>
      <c r="F602" s="28"/>
      <c r="G602" s="34"/>
      <c r="H602" s="23"/>
      <c r="I602" s="10">
        <f t="shared" si="85"/>
        <v>0</v>
      </c>
      <c r="J602" s="5"/>
      <c r="K602" s="5"/>
      <c r="L602" s="5"/>
      <c r="M602" s="5"/>
    </row>
    <row r="603" spans="1:13">
      <c r="B603" s="11" t="s">
        <v>13</v>
      </c>
      <c r="C603" s="12" t="s">
        <v>15</v>
      </c>
      <c r="D603" s="28"/>
      <c r="E603" s="28"/>
      <c r="F603" s="28"/>
      <c r="G603" s="34"/>
      <c r="H603" s="23"/>
      <c r="I603" s="10">
        <f t="shared" si="85"/>
        <v>0</v>
      </c>
      <c r="J603" s="5"/>
      <c r="K603" s="5"/>
      <c r="L603" s="5"/>
      <c r="M603" s="5"/>
    </row>
    <row r="604" spans="1:13">
      <c r="B604" s="11" t="s">
        <v>13</v>
      </c>
      <c r="C604" s="12" t="s">
        <v>16</v>
      </c>
      <c r="D604" s="28"/>
      <c r="E604" s="28"/>
      <c r="F604" s="28"/>
      <c r="G604" s="34">
        <v>0.5</v>
      </c>
      <c r="H604" s="23"/>
      <c r="I604" s="10">
        <f t="shared" si="85"/>
        <v>0</v>
      </c>
      <c r="J604" s="5"/>
      <c r="K604" s="5"/>
      <c r="L604" s="5"/>
      <c r="M604" s="5"/>
    </row>
    <row r="605" spans="1:13">
      <c r="B605" s="11" t="s">
        <v>13</v>
      </c>
      <c r="C605" s="12" t="s">
        <v>16</v>
      </c>
      <c r="D605" s="28"/>
      <c r="E605" s="28"/>
      <c r="F605" s="28"/>
      <c r="G605" s="34"/>
      <c r="H605" s="23"/>
      <c r="I605" s="10">
        <f t="shared" si="85"/>
        <v>0</v>
      </c>
      <c r="J605" s="5"/>
      <c r="K605" s="5"/>
      <c r="L605" s="5"/>
      <c r="M605" s="5"/>
    </row>
    <row r="606" spans="1:13">
      <c r="B606" s="11" t="s">
        <v>21</v>
      </c>
      <c r="C606" s="12" t="s">
        <v>14</v>
      </c>
      <c r="D606" s="28"/>
      <c r="E606" s="28"/>
      <c r="F606" s="28"/>
      <c r="G606" s="22">
        <f>SUM(G597:G600)</f>
        <v>1.6819999999999999</v>
      </c>
      <c r="H606" s="15">
        <v>37.42</v>
      </c>
      <c r="I606" s="10">
        <f t="shared" si="85"/>
        <v>62.940440000000002</v>
      </c>
      <c r="J606" s="5"/>
      <c r="K606" s="5">
        <f>SUM(G606)*I591</f>
        <v>3.3639999999999999</v>
      </c>
      <c r="L606" s="5"/>
      <c r="M606" s="5"/>
    </row>
    <row r="607" spans="1:13">
      <c r="B607" s="11" t="s">
        <v>21</v>
      </c>
      <c r="C607" s="12" t="s">
        <v>15</v>
      </c>
      <c r="D607" s="28"/>
      <c r="E607" s="28"/>
      <c r="F607" s="28"/>
      <c r="G607" s="22">
        <f>SUM(G601:G603)</f>
        <v>1</v>
      </c>
      <c r="H607" s="15">
        <v>37.42</v>
      </c>
      <c r="I607" s="10">
        <f t="shared" si="85"/>
        <v>37.42</v>
      </c>
      <c r="J607" s="5"/>
      <c r="K607" s="5"/>
      <c r="L607" s="5">
        <f>SUM(G607)*I591</f>
        <v>2</v>
      </c>
      <c r="M607" s="5"/>
    </row>
    <row r="608" spans="1:13">
      <c r="B608" s="11" t="s">
        <v>21</v>
      </c>
      <c r="C608" s="12" t="s">
        <v>16</v>
      </c>
      <c r="D608" s="28"/>
      <c r="E608" s="28"/>
      <c r="F608" s="28"/>
      <c r="G608" s="22">
        <f>SUM(G604:G605)</f>
        <v>0.5</v>
      </c>
      <c r="H608" s="15">
        <v>37.42</v>
      </c>
      <c r="I608" s="10">
        <f t="shared" si="85"/>
        <v>18.71</v>
      </c>
      <c r="J608" s="5"/>
      <c r="K608" s="5"/>
      <c r="L608" s="5"/>
      <c r="M608" s="5">
        <f>SUM(G608)*I591</f>
        <v>1</v>
      </c>
    </row>
    <row r="609" spans="1:13">
      <c r="B609" s="11" t="s">
        <v>13</v>
      </c>
      <c r="C609" s="12" t="s">
        <v>17</v>
      </c>
      <c r="D609" s="28"/>
      <c r="E609" s="28"/>
      <c r="F609" s="28"/>
      <c r="G609" s="34">
        <v>0.25</v>
      </c>
      <c r="H609" s="15">
        <v>37.42</v>
      </c>
      <c r="I609" s="10">
        <f t="shared" si="85"/>
        <v>9.3550000000000004</v>
      </c>
      <c r="J609" s="5"/>
      <c r="K609" s="5"/>
      <c r="L609" s="5">
        <f>SUM(G609)*I591</f>
        <v>0.5</v>
      </c>
      <c r="M609" s="5"/>
    </row>
    <row r="610" spans="1:13">
      <c r="B610" s="11" t="s">
        <v>12</v>
      </c>
      <c r="C610" s="12"/>
      <c r="D610" s="28"/>
      <c r="E610" s="28"/>
      <c r="F610" s="28"/>
      <c r="G610" s="10"/>
      <c r="H610" s="15">
        <v>37.42</v>
      </c>
      <c r="I610" s="10">
        <f t="shared" si="85"/>
        <v>0</v>
      </c>
      <c r="J610" s="5"/>
      <c r="K610" s="5"/>
      <c r="L610" s="5"/>
      <c r="M610" s="5"/>
    </row>
    <row r="611" spans="1:13">
      <c r="B611" s="11" t="s">
        <v>11</v>
      </c>
      <c r="C611" s="12"/>
      <c r="D611" s="28"/>
      <c r="E611" s="28"/>
      <c r="F611" s="28"/>
      <c r="G611" s="10">
        <v>1</v>
      </c>
      <c r="H611" s="15">
        <f>SUM(I593:I610)*0.01</f>
        <v>1.9449185250000001</v>
      </c>
      <c r="I611" s="10">
        <f>SUM(G611*H611)</f>
        <v>1.9449185250000001</v>
      </c>
      <c r="J611" s="5"/>
      <c r="K611" s="5"/>
      <c r="L611" s="5"/>
      <c r="M611" s="5"/>
    </row>
    <row r="612" spans="1:13" s="2" customFormat="1">
      <c r="B612" s="8" t="s">
        <v>10</v>
      </c>
      <c r="D612" s="27"/>
      <c r="E612" s="27"/>
      <c r="F612" s="27"/>
      <c r="G612" s="6">
        <f>SUM(G606:G609)</f>
        <v>3.4319999999999999</v>
      </c>
      <c r="H612" s="14"/>
      <c r="I612" s="6">
        <f>SUM(I593:I611)</f>
        <v>196.43677102499998</v>
      </c>
      <c r="J612" s="6">
        <f>SUM(I612)*I591</f>
        <v>392.87354204999997</v>
      </c>
      <c r="K612" s="6">
        <f>SUM(K606:K611)</f>
        <v>3.3639999999999999</v>
      </c>
      <c r="L612" s="6">
        <f>SUM(L606:L611)</f>
        <v>2.5</v>
      </c>
      <c r="M612" s="6">
        <f>SUM(M606:M611)</f>
        <v>1</v>
      </c>
    </row>
    <row r="613" spans="1:13" ht="15.6">
      <c r="A613" s="3" t="s">
        <v>9</v>
      </c>
      <c r="B613" s="141" t="s">
        <v>267</v>
      </c>
      <c r="C613" s="12" t="s">
        <v>598</v>
      </c>
      <c r="D613" s="26">
        <v>0.91</v>
      </c>
      <c r="E613" s="26">
        <v>2.2999999999999998</v>
      </c>
      <c r="F613" s="71">
        <v>0.125</v>
      </c>
      <c r="G613" s="5"/>
      <c r="H613" s="13" t="s">
        <v>22</v>
      </c>
      <c r="I613" s="24">
        <v>1</v>
      </c>
      <c r="J613" s="5"/>
      <c r="K613" s="5"/>
      <c r="L613" s="5"/>
      <c r="M613" s="5"/>
    </row>
    <row r="614" spans="1:13" s="2" customFormat="1">
      <c r="A614" s="69"/>
      <c r="B614" s="8" t="s">
        <v>3</v>
      </c>
      <c r="C614" s="2" t="s">
        <v>4</v>
      </c>
      <c r="D614" s="27" t="s">
        <v>5</v>
      </c>
      <c r="E614" s="27" t="s">
        <v>5</v>
      </c>
      <c r="F614" s="27" t="s">
        <v>23</v>
      </c>
      <c r="G614" s="6" t="s">
        <v>6</v>
      </c>
      <c r="H614" s="14" t="s">
        <v>7</v>
      </c>
      <c r="I614" s="6" t="s">
        <v>8</v>
      </c>
      <c r="J614" s="6"/>
      <c r="K614" s="6" t="s">
        <v>18</v>
      </c>
      <c r="L614" s="6" t="s">
        <v>19</v>
      </c>
      <c r="M614" s="6" t="s">
        <v>20</v>
      </c>
    </row>
    <row r="615" spans="1:13">
      <c r="A615" s="30" t="s">
        <v>24</v>
      </c>
      <c r="B615" s="11" t="s">
        <v>63</v>
      </c>
      <c r="C615" s="12" t="s">
        <v>869</v>
      </c>
      <c r="D615" s="28">
        <v>0.15</v>
      </c>
      <c r="E615" s="28">
        <v>0.05</v>
      </c>
      <c r="F615" s="28">
        <f t="shared" ref="F615:F617" si="86">SUM(D615*E615)</f>
        <v>7.4999999999999997E-3</v>
      </c>
      <c r="G615" s="10">
        <f>SUM(D613+E613+E613+0.4)</f>
        <v>5.91</v>
      </c>
      <c r="H615" s="15">
        <v>1248</v>
      </c>
      <c r="I615" s="10">
        <f t="shared" ref="I615:I617" si="87">SUM(F615*G615)*H615</f>
        <v>55.317599999999999</v>
      </c>
      <c r="J615" s="5"/>
      <c r="K615" s="5"/>
      <c r="L615" s="5"/>
      <c r="M615" s="5"/>
    </row>
    <row r="616" spans="1:13">
      <c r="A616" s="30" t="s">
        <v>24</v>
      </c>
      <c r="B616" s="11" t="s">
        <v>245</v>
      </c>
      <c r="C616" s="12" t="s">
        <v>869</v>
      </c>
      <c r="D616" s="28">
        <v>0.05</v>
      </c>
      <c r="E616" s="28">
        <v>2.5000000000000001E-2</v>
      </c>
      <c r="F616" s="28">
        <f t="shared" si="86"/>
        <v>1.2500000000000002E-3</v>
      </c>
      <c r="G616" s="10">
        <f>SUM(G615)</f>
        <v>5.91</v>
      </c>
      <c r="H616" s="15">
        <v>1015</v>
      </c>
      <c r="I616" s="10">
        <f t="shared" si="87"/>
        <v>7.4983125000000017</v>
      </c>
      <c r="J616" s="5"/>
      <c r="K616" s="5"/>
      <c r="L616" s="5"/>
      <c r="M616" s="5"/>
    </row>
    <row r="617" spans="1:13">
      <c r="A617" s="30" t="s">
        <v>24</v>
      </c>
      <c r="B617" s="11"/>
      <c r="C617" s="12"/>
      <c r="D617" s="28"/>
      <c r="E617" s="28"/>
      <c r="F617" s="28">
        <f t="shared" si="86"/>
        <v>0</v>
      </c>
      <c r="G617" s="10"/>
      <c r="H617" s="15"/>
      <c r="I617" s="10">
        <f t="shared" si="87"/>
        <v>0</v>
      </c>
      <c r="J617" s="5"/>
      <c r="K617" s="5"/>
      <c r="L617" s="5"/>
      <c r="M617" s="5"/>
    </row>
    <row r="618" spans="1:13">
      <c r="A618" s="150"/>
      <c r="B618" s="11" t="s">
        <v>862</v>
      </c>
      <c r="C618" s="12"/>
      <c r="D618" s="28"/>
      <c r="E618" s="28"/>
      <c r="F618" s="28"/>
      <c r="G618" s="10">
        <v>3</v>
      </c>
      <c r="H618" s="15">
        <v>2.5</v>
      </c>
      <c r="I618" s="10">
        <f t="shared" ref="I618" si="88">SUM(G618*H618)</f>
        <v>7.5</v>
      </c>
      <c r="J618" s="5"/>
      <c r="K618" s="5"/>
      <c r="L618" s="5"/>
      <c r="M618" s="5"/>
    </row>
    <row r="619" spans="1:13">
      <c r="B619" s="11" t="s">
        <v>27</v>
      </c>
      <c r="C619" s="12"/>
      <c r="D619" s="28"/>
      <c r="E619" s="28"/>
      <c r="F619" s="28"/>
      <c r="G619" s="10">
        <f>SUM(G615)</f>
        <v>5.91</v>
      </c>
      <c r="H619" s="15">
        <f>SUM(D615+D615+E615+E615+D616+D616+E616+E616)</f>
        <v>0.54999999999999993</v>
      </c>
      <c r="I619" s="10">
        <f t="shared" ref="I619:I633" si="89">SUM(G619*H619)</f>
        <v>3.2504999999999997</v>
      </c>
      <c r="J619" s="5"/>
      <c r="K619" s="5"/>
      <c r="L619" s="5"/>
      <c r="M619" s="5"/>
    </row>
    <row r="620" spans="1:13">
      <c r="B620" s="11" t="s">
        <v>13</v>
      </c>
      <c r="C620" s="12" t="s">
        <v>14</v>
      </c>
      <c r="D620" s="28" t="s">
        <v>29</v>
      </c>
      <c r="E620" s="28"/>
      <c r="F620" s="28">
        <f>SUM(G615:G617)</f>
        <v>11.82</v>
      </c>
      <c r="G620" s="34">
        <f>SUM(F620)/20</f>
        <v>0.59099999999999997</v>
      </c>
      <c r="H620" s="23"/>
      <c r="I620" s="10">
        <f t="shared" si="89"/>
        <v>0</v>
      </c>
      <c r="J620" s="5"/>
      <c r="K620" s="5"/>
      <c r="L620" s="5"/>
      <c r="M620" s="5"/>
    </row>
    <row r="621" spans="1:13">
      <c r="B621" s="11" t="s">
        <v>13</v>
      </c>
      <c r="C621" s="12" t="s">
        <v>14</v>
      </c>
      <c r="D621" s="28" t="s">
        <v>60</v>
      </c>
      <c r="E621" s="28"/>
      <c r="F621" s="72">
        <v>2</v>
      </c>
      <c r="G621" s="34">
        <f>SUM(F621)*0.25</f>
        <v>0.5</v>
      </c>
      <c r="H621" s="23"/>
      <c r="I621" s="10">
        <f t="shared" si="89"/>
        <v>0</v>
      </c>
      <c r="J621" s="5"/>
      <c r="K621" s="5"/>
      <c r="L621" s="5"/>
      <c r="M621" s="5"/>
    </row>
    <row r="622" spans="1:13">
      <c r="B622" s="11" t="s">
        <v>13</v>
      </c>
      <c r="C622" s="12" t="s">
        <v>14</v>
      </c>
      <c r="D622" s="28" t="s">
        <v>248</v>
      </c>
      <c r="E622" s="28"/>
      <c r="F622" s="72"/>
      <c r="G622" s="34">
        <v>0.25</v>
      </c>
      <c r="H622" s="23"/>
      <c r="I622" s="10">
        <f t="shared" si="89"/>
        <v>0</v>
      </c>
      <c r="J622" s="5"/>
      <c r="K622" s="5"/>
      <c r="L622" s="5"/>
      <c r="M622" s="5"/>
    </row>
    <row r="623" spans="1:13">
      <c r="B623" s="11" t="s">
        <v>13</v>
      </c>
      <c r="C623" s="12" t="s">
        <v>14</v>
      </c>
      <c r="D623" s="28" t="s">
        <v>247</v>
      </c>
      <c r="E623" s="28"/>
      <c r="F623" s="28"/>
      <c r="G623" s="34">
        <f>SUM(G620)</f>
        <v>0.59099999999999997</v>
      </c>
      <c r="H623" s="23"/>
      <c r="I623" s="10">
        <f t="shared" si="89"/>
        <v>0</v>
      </c>
      <c r="J623" s="5"/>
      <c r="K623" s="5"/>
      <c r="L623" s="5"/>
      <c r="M623" s="5"/>
    </row>
    <row r="624" spans="1:13">
      <c r="B624" s="11" t="s">
        <v>13</v>
      </c>
      <c r="C624" s="12" t="s">
        <v>15</v>
      </c>
      <c r="D624" s="28"/>
      <c r="E624" s="28"/>
      <c r="F624" s="28"/>
      <c r="G624" s="34">
        <v>1</v>
      </c>
      <c r="H624" s="23"/>
      <c r="I624" s="10">
        <f t="shared" si="89"/>
        <v>0</v>
      </c>
      <c r="J624" s="5"/>
      <c r="K624" s="5"/>
      <c r="L624" s="5"/>
      <c r="M624" s="5"/>
    </row>
    <row r="625" spans="1:13">
      <c r="B625" s="11" t="s">
        <v>13</v>
      </c>
      <c r="C625" s="12" t="s">
        <v>15</v>
      </c>
      <c r="D625" s="28"/>
      <c r="E625" s="28"/>
      <c r="F625" s="28"/>
      <c r="G625" s="34"/>
      <c r="H625" s="23"/>
      <c r="I625" s="10">
        <f t="shared" si="89"/>
        <v>0</v>
      </c>
      <c r="J625" s="5"/>
      <c r="K625" s="5"/>
      <c r="L625" s="5"/>
      <c r="M625" s="5"/>
    </row>
    <row r="626" spans="1:13">
      <c r="B626" s="11" t="s">
        <v>13</v>
      </c>
      <c r="C626" s="12" t="s">
        <v>15</v>
      </c>
      <c r="D626" s="28"/>
      <c r="E626" s="28"/>
      <c r="F626" s="28"/>
      <c r="G626" s="34"/>
      <c r="H626" s="23"/>
      <c r="I626" s="10">
        <f t="shared" si="89"/>
        <v>0</v>
      </c>
      <c r="J626" s="5"/>
      <c r="K626" s="5"/>
      <c r="L626" s="5"/>
      <c r="M626" s="5"/>
    </row>
    <row r="627" spans="1:13">
      <c r="B627" s="11" t="s">
        <v>13</v>
      </c>
      <c r="C627" s="12" t="s">
        <v>16</v>
      </c>
      <c r="D627" s="28"/>
      <c r="E627" s="28"/>
      <c r="F627" s="28"/>
      <c r="G627" s="34">
        <v>0.5</v>
      </c>
      <c r="H627" s="23"/>
      <c r="I627" s="10">
        <f t="shared" si="89"/>
        <v>0</v>
      </c>
      <c r="J627" s="5"/>
      <c r="K627" s="5"/>
      <c r="L627" s="5"/>
      <c r="M627" s="5"/>
    </row>
    <row r="628" spans="1:13">
      <c r="B628" s="11" t="s">
        <v>13</v>
      </c>
      <c r="C628" s="12" t="s">
        <v>16</v>
      </c>
      <c r="D628" s="28"/>
      <c r="E628" s="28"/>
      <c r="F628" s="28"/>
      <c r="G628" s="34"/>
      <c r="H628" s="23"/>
      <c r="I628" s="10">
        <f t="shared" si="89"/>
        <v>0</v>
      </c>
      <c r="J628" s="5"/>
      <c r="K628" s="5"/>
      <c r="L628" s="5"/>
      <c r="M628" s="5"/>
    </row>
    <row r="629" spans="1:13">
      <c r="B629" s="11" t="s">
        <v>21</v>
      </c>
      <c r="C629" s="12" t="s">
        <v>14</v>
      </c>
      <c r="D629" s="28"/>
      <c r="E629" s="28"/>
      <c r="F629" s="28"/>
      <c r="G629" s="22">
        <f>SUM(G620:G623)</f>
        <v>1.9319999999999999</v>
      </c>
      <c r="H629" s="15">
        <v>37.42</v>
      </c>
      <c r="I629" s="10">
        <f t="shared" si="89"/>
        <v>72.295439999999999</v>
      </c>
      <c r="J629" s="5"/>
      <c r="K629" s="5">
        <f>SUM(G629)*I613</f>
        <v>1.9319999999999999</v>
      </c>
      <c r="L629" s="5"/>
      <c r="M629" s="5"/>
    </row>
    <row r="630" spans="1:13">
      <c r="B630" s="11" t="s">
        <v>21</v>
      </c>
      <c r="C630" s="12" t="s">
        <v>15</v>
      </c>
      <c r="D630" s="28"/>
      <c r="E630" s="28"/>
      <c r="F630" s="28"/>
      <c r="G630" s="22">
        <f>SUM(G624:G626)</f>
        <v>1</v>
      </c>
      <c r="H630" s="15">
        <v>37.42</v>
      </c>
      <c r="I630" s="10">
        <f t="shared" si="89"/>
        <v>37.42</v>
      </c>
      <c r="J630" s="5"/>
      <c r="K630" s="5"/>
      <c r="L630" s="5">
        <f>SUM(G630)*I613</f>
        <v>1</v>
      </c>
      <c r="M630" s="5"/>
    </row>
    <row r="631" spans="1:13">
      <c r="B631" s="11" t="s">
        <v>21</v>
      </c>
      <c r="C631" s="12" t="s">
        <v>16</v>
      </c>
      <c r="D631" s="28"/>
      <c r="E631" s="28"/>
      <c r="F631" s="28"/>
      <c r="G631" s="22">
        <f>SUM(G627:G628)</f>
        <v>0.5</v>
      </c>
      <c r="H631" s="15">
        <v>37.42</v>
      </c>
      <c r="I631" s="10">
        <f t="shared" si="89"/>
        <v>18.71</v>
      </c>
      <c r="J631" s="5"/>
      <c r="K631" s="5"/>
      <c r="L631" s="5"/>
      <c r="M631" s="5">
        <f>SUM(G631)*I613</f>
        <v>0.5</v>
      </c>
    </row>
    <row r="632" spans="1:13">
      <c r="B632" s="11" t="s">
        <v>13</v>
      </c>
      <c r="C632" s="12" t="s">
        <v>17</v>
      </c>
      <c r="D632" s="28"/>
      <c r="E632" s="28"/>
      <c r="F632" s="28"/>
      <c r="G632" s="34">
        <v>0.25</v>
      </c>
      <c r="H632" s="15">
        <v>37.42</v>
      </c>
      <c r="I632" s="10">
        <f t="shared" si="89"/>
        <v>9.3550000000000004</v>
      </c>
      <c r="J632" s="5"/>
      <c r="K632" s="5"/>
      <c r="L632" s="5">
        <f>SUM(G632)*I613</f>
        <v>0.25</v>
      </c>
      <c r="M632" s="5"/>
    </row>
    <row r="633" spans="1:13">
      <c r="B633" s="11" t="s">
        <v>12</v>
      </c>
      <c r="C633" s="12"/>
      <c r="D633" s="28"/>
      <c r="E633" s="28"/>
      <c r="F633" s="28"/>
      <c r="G633" s="10"/>
      <c r="H633" s="15">
        <v>37.42</v>
      </c>
      <c r="I633" s="10">
        <f t="shared" si="89"/>
        <v>0</v>
      </c>
      <c r="J633" s="5"/>
      <c r="K633" s="5"/>
      <c r="L633" s="5"/>
      <c r="M633" s="5"/>
    </row>
    <row r="634" spans="1:13">
      <c r="B634" s="11" t="s">
        <v>11</v>
      </c>
      <c r="C634" s="12"/>
      <c r="D634" s="28"/>
      <c r="E634" s="28"/>
      <c r="F634" s="28"/>
      <c r="G634" s="10">
        <v>1</v>
      </c>
      <c r="H634" s="15">
        <f>SUM(I615:I633)*0.01</f>
        <v>2.113468525</v>
      </c>
      <c r="I634" s="10">
        <f>SUM(G634*H634)</f>
        <v>2.113468525</v>
      </c>
      <c r="J634" s="5"/>
      <c r="K634" s="5"/>
      <c r="L634" s="5"/>
      <c r="M634" s="5"/>
    </row>
    <row r="635" spans="1:13" s="2" customFormat="1">
      <c r="B635" s="8" t="s">
        <v>10</v>
      </c>
      <c r="D635" s="27"/>
      <c r="E635" s="27"/>
      <c r="F635" s="27"/>
      <c r="G635" s="6">
        <f>SUM(G629:G632)</f>
        <v>3.6819999999999999</v>
      </c>
      <c r="H635" s="14"/>
      <c r="I635" s="6">
        <f>SUM(I615:I634)</f>
        <v>213.46032102500001</v>
      </c>
      <c r="J635" s="6">
        <f>SUM(I635)*I613</f>
        <v>213.46032102500001</v>
      </c>
      <c r="K635" s="6">
        <f>SUM(K629:K634)</f>
        <v>1.9319999999999999</v>
      </c>
      <c r="L635" s="6">
        <f>SUM(L629:L634)</f>
        <v>1.25</v>
      </c>
      <c r="M635" s="6">
        <f>SUM(M629:M634)</f>
        <v>0.5</v>
      </c>
    </row>
    <row r="636" spans="1:13" ht="15.6">
      <c r="A636" s="3" t="s">
        <v>9</v>
      </c>
      <c r="B636" s="141" t="s">
        <v>267</v>
      </c>
      <c r="C636" s="12" t="s">
        <v>598</v>
      </c>
      <c r="D636" s="26">
        <v>1.1100000000000001</v>
      </c>
      <c r="E636" s="26">
        <v>2.2999999999999998</v>
      </c>
      <c r="F636" s="71">
        <v>0.125</v>
      </c>
      <c r="G636" s="5"/>
      <c r="H636" s="13" t="s">
        <v>22</v>
      </c>
      <c r="I636" s="24">
        <v>1</v>
      </c>
      <c r="J636" s="5"/>
      <c r="K636" s="5"/>
      <c r="L636" s="5"/>
      <c r="M636" s="5"/>
    </row>
    <row r="637" spans="1:13" s="2" customFormat="1">
      <c r="A637" s="69"/>
      <c r="B637" s="8" t="s">
        <v>3</v>
      </c>
      <c r="C637" s="2" t="s">
        <v>4</v>
      </c>
      <c r="D637" s="27" t="s">
        <v>5</v>
      </c>
      <c r="E637" s="27" t="s">
        <v>5</v>
      </c>
      <c r="F637" s="27" t="s">
        <v>23</v>
      </c>
      <c r="G637" s="6" t="s">
        <v>6</v>
      </c>
      <c r="H637" s="14" t="s">
        <v>7</v>
      </c>
      <c r="I637" s="6" t="s">
        <v>8</v>
      </c>
      <c r="J637" s="6"/>
      <c r="K637" s="6" t="s">
        <v>18</v>
      </c>
      <c r="L637" s="6" t="s">
        <v>19</v>
      </c>
      <c r="M637" s="6" t="s">
        <v>20</v>
      </c>
    </row>
    <row r="638" spans="1:13">
      <c r="A638" s="30" t="s">
        <v>24</v>
      </c>
      <c r="B638" s="11" t="s">
        <v>63</v>
      </c>
      <c r="C638" s="12" t="s">
        <v>869</v>
      </c>
      <c r="D638" s="28">
        <v>0.15</v>
      </c>
      <c r="E638" s="28">
        <v>0.05</v>
      </c>
      <c r="F638" s="28">
        <f t="shared" ref="F638:F640" si="90">SUM(D638*E638)</f>
        <v>7.4999999999999997E-3</v>
      </c>
      <c r="G638" s="10">
        <f>SUM(D636+E636+E636+0.4)</f>
        <v>6.11</v>
      </c>
      <c r="H638" s="15">
        <v>1248</v>
      </c>
      <c r="I638" s="10">
        <f t="shared" ref="I638:I640" si="91">SUM(F638*G638)*H638</f>
        <v>57.189599999999999</v>
      </c>
      <c r="J638" s="5"/>
      <c r="K638" s="5"/>
      <c r="L638" s="5"/>
      <c r="M638" s="5"/>
    </row>
    <row r="639" spans="1:13">
      <c r="A639" s="30" t="s">
        <v>24</v>
      </c>
      <c r="B639" s="11" t="s">
        <v>245</v>
      </c>
      <c r="C639" s="12" t="s">
        <v>869</v>
      </c>
      <c r="D639" s="28">
        <v>0.05</v>
      </c>
      <c r="E639" s="28">
        <v>2.5000000000000001E-2</v>
      </c>
      <c r="F639" s="28">
        <f t="shared" si="90"/>
        <v>1.2500000000000002E-3</v>
      </c>
      <c r="G639" s="10">
        <f>SUM(G638)</f>
        <v>6.11</v>
      </c>
      <c r="H639" s="15">
        <v>1015</v>
      </c>
      <c r="I639" s="10">
        <f t="shared" si="91"/>
        <v>7.7520625000000019</v>
      </c>
      <c r="J639" s="5"/>
      <c r="K639" s="5"/>
      <c r="L639" s="5"/>
      <c r="M639" s="5"/>
    </row>
    <row r="640" spans="1:13">
      <c r="A640" s="30" t="s">
        <v>24</v>
      </c>
      <c r="B640" s="11"/>
      <c r="C640" s="12"/>
      <c r="D640" s="28"/>
      <c r="E640" s="28"/>
      <c r="F640" s="28">
        <f t="shared" si="90"/>
        <v>0</v>
      </c>
      <c r="G640" s="10"/>
      <c r="H640" s="15"/>
      <c r="I640" s="10">
        <f t="shared" si="91"/>
        <v>0</v>
      </c>
      <c r="J640" s="5"/>
      <c r="K640" s="5"/>
      <c r="L640" s="5"/>
      <c r="M640" s="5"/>
    </row>
    <row r="641" spans="1:13">
      <c r="A641" s="150"/>
      <c r="B641" s="11" t="s">
        <v>862</v>
      </c>
      <c r="C641" s="12"/>
      <c r="D641" s="28"/>
      <c r="E641" s="28"/>
      <c r="F641" s="28"/>
      <c r="G641" s="10">
        <v>3</v>
      </c>
      <c r="H641" s="15">
        <v>2.5</v>
      </c>
      <c r="I641" s="10">
        <f t="shared" ref="I641" si="92">SUM(G641*H641)</f>
        <v>7.5</v>
      </c>
      <c r="J641" s="5"/>
      <c r="K641" s="5"/>
      <c r="L641" s="5"/>
      <c r="M641" s="5"/>
    </row>
    <row r="642" spans="1:13">
      <c r="B642" s="11" t="s">
        <v>27</v>
      </c>
      <c r="C642" s="12"/>
      <c r="D642" s="28"/>
      <c r="E642" s="28"/>
      <c r="F642" s="28"/>
      <c r="G642" s="10">
        <f>SUM(G638)</f>
        <v>6.11</v>
      </c>
      <c r="H642" s="15">
        <f>SUM(D638+D638+E638+E638+D639+D639+E639+E639)</f>
        <v>0.54999999999999993</v>
      </c>
      <c r="I642" s="10">
        <f t="shared" ref="I642:I656" si="93">SUM(G642*H642)</f>
        <v>3.3604999999999996</v>
      </c>
      <c r="J642" s="5"/>
      <c r="K642" s="5"/>
      <c r="L642" s="5"/>
      <c r="M642" s="5"/>
    </row>
    <row r="643" spans="1:13">
      <c r="B643" s="11" t="s">
        <v>13</v>
      </c>
      <c r="C643" s="12" t="s">
        <v>14</v>
      </c>
      <c r="D643" s="28" t="s">
        <v>29</v>
      </c>
      <c r="E643" s="28"/>
      <c r="F643" s="28">
        <f>SUM(G638:G640)</f>
        <v>12.22</v>
      </c>
      <c r="G643" s="34">
        <f>SUM(F643)/20</f>
        <v>0.61099999999999999</v>
      </c>
      <c r="H643" s="23"/>
      <c r="I643" s="10">
        <f t="shared" si="93"/>
        <v>0</v>
      </c>
      <c r="J643" s="5"/>
      <c r="K643" s="5"/>
      <c r="L643" s="5"/>
      <c r="M643" s="5"/>
    </row>
    <row r="644" spans="1:13">
      <c r="B644" s="11" t="s">
        <v>13</v>
      </c>
      <c r="C644" s="12" t="s">
        <v>14</v>
      </c>
      <c r="D644" s="28" t="s">
        <v>60</v>
      </c>
      <c r="E644" s="28"/>
      <c r="F644" s="72">
        <v>2</v>
      </c>
      <c r="G644" s="34">
        <f>SUM(F644)*0.25</f>
        <v>0.5</v>
      </c>
      <c r="H644" s="23"/>
      <c r="I644" s="10">
        <f t="shared" si="93"/>
        <v>0</v>
      </c>
      <c r="J644" s="5"/>
      <c r="K644" s="5"/>
      <c r="L644" s="5"/>
      <c r="M644" s="5"/>
    </row>
    <row r="645" spans="1:13">
      <c r="B645" s="11" t="s">
        <v>13</v>
      </c>
      <c r="C645" s="12" t="s">
        <v>14</v>
      </c>
      <c r="D645" s="28" t="s">
        <v>248</v>
      </c>
      <c r="E645" s="28"/>
      <c r="F645" s="72"/>
      <c r="G645" s="34">
        <v>0.25</v>
      </c>
      <c r="H645" s="23"/>
      <c r="I645" s="10">
        <f t="shared" si="93"/>
        <v>0</v>
      </c>
      <c r="J645" s="5"/>
      <c r="K645" s="5"/>
      <c r="L645" s="5"/>
      <c r="M645" s="5"/>
    </row>
    <row r="646" spans="1:13">
      <c r="B646" s="11" t="s">
        <v>13</v>
      </c>
      <c r="C646" s="12" t="s">
        <v>14</v>
      </c>
      <c r="D646" s="28" t="s">
        <v>247</v>
      </c>
      <c r="E646" s="28"/>
      <c r="F646" s="28"/>
      <c r="G646" s="34">
        <f>SUM(G643)</f>
        <v>0.61099999999999999</v>
      </c>
      <c r="H646" s="23"/>
      <c r="I646" s="10">
        <f t="shared" si="93"/>
        <v>0</v>
      </c>
      <c r="J646" s="5"/>
      <c r="K646" s="5"/>
      <c r="L646" s="5"/>
      <c r="M646" s="5"/>
    </row>
    <row r="647" spans="1:13">
      <c r="B647" s="11" t="s">
        <v>13</v>
      </c>
      <c r="C647" s="12" t="s">
        <v>15</v>
      </c>
      <c r="D647" s="28"/>
      <c r="E647" s="28"/>
      <c r="F647" s="28"/>
      <c r="G647" s="34">
        <v>1</v>
      </c>
      <c r="H647" s="23"/>
      <c r="I647" s="10">
        <f t="shared" si="93"/>
        <v>0</v>
      </c>
      <c r="J647" s="5"/>
      <c r="K647" s="5"/>
      <c r="L647" s="5"/>
      <c r="M647" s="5"/>
    </row>
    <row r="648" spans="1:13">
      <c r="B648" s="11" t="s">
        <v>13</v>
      </c>
      <c r="C648" s="12" t="s">
        <v>15</v>
      </c>
      <c r="D648" s="28"/>
      <c r="E648" s="28"/>
      <c r="F648" s="28"/>
      <c r="G648" s="34"/>
      <c r="H648" s="23"/>
      <c r="I648" s="10">
        <f t="shared" si="93"/>
        <v>0</v>
      </c>
      <c r="J648" s="5"/>
      <c r="K648" s="5"/>
      <c r="L648" s="5"/>
      <c r="M648" s="5"/>
    </row>
    <row r="649" spans="1:13">
      <c r="B649" s="11" t="s">
        <v>13</v>
      </c>
      <c r="C649" s="12" t="s">
        <v>15</v>
      </c>
      <c r="D649" s="28"/>
      <c r="E649" s="28"/>
      <c r="F649" s="28"/>
      <c r="G649" s="34"/>
      <c r="H649" s="23"/>
      <c r="I649" s="10">
        <f t="shared" si="93"/>
        <v>0</v>
      </c>
      <c r="J649" s="5"/>
      <c r="K649" s="5"/>
      <c r="L649" s="5"/>
      <c r="M649" s="5"/>
    </row>
    <row r="650" spans="1:13">
      <c r="B650" s="11" t="s">
        <v>13</v>
      </c>
      <c r="C650" s="12" t="s">
        <v>16</v>
      </c>
      <c r="D650" s="28"/>
      <c r="E650" s="28"/>
      <c r="F650" s="28"/>
      <c r="G650" s="34">
        <v>0.5</v>
      </c>
      <c r="H650" s="23"/>
      <c r="I650" s="10">
        <f t="shared" si="93"/>
        <v>0</v>
      </c>
      <c r="J650" s="5"/>
      <c r="K650" s="5"/>
      <c r="L650" s="5"/>
      <c r="M650" s="5"/>
    </row>
    <row r="651" spans="1:13">
      <c r="B651" s="11" t="s">
        <v>13</v>
      </c>
      <c r="C651" s="12" t="s">
        <v>16</v>
      </c>
      <c r="D651" s="28"/>
      <c r="E651" s="28"/>
      <c r="F651" s="28"/>
      <c r="G651" s="34"/>
      <c r="H651" s="23"/>
      <c r="I651" s="10">
        <f t="shared" si="93"/>
        <v>0</v>
      </c>
      <c r="J651" s="5"/>
      <c r="K651" s="5"/>
      <c r="L651" s="5"/>
      <c r="M651" s="5"/>
    </row>
    <row r="652" spans="1:13">
      <c r="B652" s="11" t="s">
        <v>21</v>
      </c>
      <c r="C652" s="12" t="s">
        <v>14</v>
      </c>
      <c r="D652" s="28"/>
      <c r="E652" s="28"/>
      <c r="F652" s="28"/>
      <c r="G652" s="22">
        <f>SUM(G643:G646)</f>
        <v>1.972</v>
      </c>
      <c r="H652" s="15">
        <v>37.42</v>
      </c>
      <c r="I652" s="10">
        <f t="shared" si="93"/>
        <v>73.792240000000007</v>
      </c>
      <c r="J652" s="5"/>
      <c r="K652" s="5">
        <f>SUM(G652)*I636</f>
        <v>1.972</v>
      </c>
      <c r="L652" s="5"/>
      <c r="M652" s="5"/>
    </row>
    <row r="653" spans="1:13">
      <c r="B653" s="11" t="s">
        <v>21</v>
      </c>
      <c r="C653" s="12" t="s">
        <v>15</v>
      </c>
      <c r="D653" s="28"/>
      <c r="E653" s="28"/>
      <c r="F653" s="28"/>
      <c r="G653" s="22">
        <f>SUM(G647:G649)</f>
        <v>1</v>
      </c>
      <c r="H653" s="15">
        <v>37.42</v>
      </c>
      <c r="I653" s="10">
        <f t="shared" si="93"/>
        <v>37.42</v>
      </c>
      <c r="J653" s="5"/>
      <c r="K653" s="5"/>
      <c r="L653" s="5">
        <f>SUM(G653)*I636</f>
        <v>1</v>
      </c>
      <c r="M653" s="5"/>
    </row>
    <row r="654" spans="1:13">
      <c r="B654" s="11" t="s">
        <v>21</v>
      </c>
      <c r="C654" s="12" t="s">
        <v>16</v>
      </c>
      <c r="D654" s="28"/>
      <c r="E654" s="28"/>
      <c r="F654" s="28"/>
      <c r="G654" s="22">
        <f>SUM(G650:G651)</f>
        <v>0.5</v>
      </c>
      <c r="H654" s="15">
        <v>37.42</v>
      </c>
      <c r="I654" s="10">
        <f t="shared" si="93"/>
        <v>18.71</v>
      </c>
      <c r="J654" s="5"/>
      <c r="K654" s="5"/>
      <c r="L654" s="5"/>
      <c r="M654" s="5">
        <f>SUM(G654)*I636</f>
        <v>0.5</v>
      </c>
    </row>
    <row r="655" spans="1:13">
      <c r="B655" s="11" t="s">
        <v>13</v>
      </c>
      <c r="C655" s="12" t="s">
        <v>17</v>
      </c>
      <c r="D655" s="28"/>
      <c r="E655" s="28"/>
      <c r="F655" s="28"/>
      <c r="G655" s="34">
        <v>0.25</v>
      </c>
      <c r="H655" s="15">
        <v>37.42</v>
      </c>
      <c r="I655" s="10">
        <f t="shared" si="93"/>
        <v>9.3550000000000004</v>
      </c>
      <c r="J655" s="5"/>
      <c r="K655" s="5"/>
      <c r="L655" s="5">
        <f>SUM(G655)*I636</f>
        <v>0.25</v>
      </c>
      <c r="M655" s="5"/>
    </row>
    <row r="656" spans="1:13">
      <c r="B656" s="11" t="s">
        <v>12</v>
      </c>
      <c r="C656" s="12"/>
      <c r="D656" s="28"/>
      <c r="E656" s="28"/>
      <c r="F656" s="28"/>
      <c r="G656" s="10"/>
      <c r="H656" s="15">
        <v>37.42</v>
      </c>
      <c r="I656" s="10">
        <f t="shared" si="93"/>
        <v>0</v>
      </c>
      <c r="J656" s="5"/>
      <c r="K656" s="5"/>
      <c r="L656" s="5"/>
      <c r="M656" s="5"/>
    </row>
    <row r="657" spans="1:13">
      <c r="B657" s="11" t="s">
        <v>11</v>
      </c>
      <c r="C657" s="12"/>
      <c r="D657" s="28"/>
      <c r="E657" s="28"/>
      <c r="F657" s="28"/>
      <c r="G657" s="10">
        <v>1</v>
      </c>
      <c r="H657" s="15">
        <f>SUM(I638:I656)*0.01</f>
        <v>2.1507940250000002</v>
      </c>
      <c r="I657" s="10">
        <f>SUM(G657*H657)</f>
        <v>2.1507940250000002</v>
      </c>
      <c r="J657" s="5"/>
      <c r="K657" s="5"/>
      <c r="L657" s="5"/>
      <c r="M657" s="5"/>
    </row>
    <row r="658" spans="1:13" s="2" customFormat="1">
      <c r="B658" s="8" t="s">
        <v>10</v>
      </c>
      <c r="D658" s="27"/>
      <c r="E658" s="27"/>
      <c r="F658" s="27"/>
      <c r="G658" s="6">
        <f>SUM(G652:G655)</f>
        <v>3.722</v>
      </c>
      <c r="H658" s="14"/>
      <c r="I658" s="6">
        <f>SUM(I638:I657)</f>
        <v>217.23019652500003</v>
      </c>
      <c r="J658" s="6">
        <f>SUM(I658)*I636</f>
        <v>217.23019652500003</v>
      </c>
      <c r="K658" s="6">
        <f>SUM(K652:K657)</f>
        <v>1.972</v>
      </c>
      <c r="L658" s="6">
        <f>SUM(L652:L657)</f>
        <v>1.25</v>
      </c>
      <c r="M658" s="6">
        <f>SUM(M652:M657)</f>
        <v>0.5</v>
      </c>
    </row>
    <row r="659" spans="1:13" ht="15.6">
      <c r="A659" s="3" t="s">
        <v>9</v>
      </c>
      <c r="B659" s="141" t="s">
        <v>267</v>
      </c>
      <c r="C659" s="12" t="s">
        <v>598</v>
      </c>
      <c r="D659" s="26">
        <v>1.2330000000000001</v>
      </c>
      <c r="E659" s="26">
        <v>2.2999999999999998</v>
      </c>
      <c r="F659" s="71">
        <v>0.125</v>
      </c>
      <c r="G659" s="5"/>
      <c r="H659" s="13" t="s">
        <v>22</v>
      </c>
      <c r="I659" s="24">
        <v>1</v>
      </c>
      <c r="J659" s="5"/>
      <c r="K659" s="5"/>
      <c r="L659" s="5"/>
      <c r="M659" s="5"/>
    </row>
    <row r="660" spans="1:13" s="2" customFormat="1">
      <c r="A660" s="69"/>
      <c r="B660" s="8" t="s">
        <v>3</v>
      </c>
      <c r="C660" s="2" t="s">
        <v>4</v>
      </c>
      <c r="D660" s="27" t="s">
        <v>5</v>
      </c>
      <c r="E660" s="27" t="s">
        <v>5</v>
      </c>
      <c r="F660" s="27" t="s">
        <v>23</v>
      </c>
      <c r="G660" s="6" t="s">
        <v>6</v>
      </c>
      <c r="H660" s="14" t="s">
        <v>7</v>
      </c>
      <c r="I660" s="6" t="s">
        <v>8</v>
      </c>
      <c r="J660" s="6"/>
      <c r="K660" s="6" t="s">
        <v>18</v>
      </c>
      <c r="L660" s="6" t="s">
        <v>19</v>
      </c>
      <c r="M660" s="6" t="s">
        <v>20</v>
      </c>
    </row>
    <row r="661" spans="1:13">
      <c r="A661" s="30" t="s">
        <v>24</v>
      </c>
      <c r="B661" s="11" t="s">
        <v>63</v>
      </c>
      <c r="C661" s="12" t="s">
        <v>869</v>
      </c>
      <c r="D661" s="28">
        <v>0.15</v>
      </c>
      <c r="E661" s="28">
        <v>0.05</v>
      </c>
      <c r="F661" s="28">
        <f t="shared" ref="F661:F663" si="94">SUM(D661*E661)</f>
        <v>7.4999999999999997E-3</v>
      </c>
      <c r="G661" s="10">
        <f>SUM(D659+E659+E659+0.4)</f>
        <v>6.2330000000000005</v>
      </c>
      <c r="H661" s="15">
        <v>1248</v>
      </c>
      <c r="I661" s="10">
        <f t="shared" ref="I661:I663" si="95">SUM(F661*G661)*H661</f>
        <v>58.340880000000006</v>
      </c>
      <c r="J661" s="5"/>
      <c r="K661" s="5"/>
      <c r="L661" s="5"/>
      <c r="M661" s="5"/>
    </row>
    <row r="662" spans="1:13">
      <c r="A662" s="30" t="s">
        <v>24</v>
      </c>
      <c r="B662" s="11" t="s">
        <v>245</v>
      </c>
      <c r="C662" s="12" t="s">
        <v>869</v>
      </c>
      <c r="D662" s="28">
        <v>0.05</v>
      </c>
      <c r="E662" s="28">
        <v>2.5000000000000001E-2</v>
      </c>
      <c r="F662" s="28">
        <f t="shared" si="94"/>
        <v>1.2500000000000002E-3</v>
      </c>
      <c r="G662" s="10">
        <f>SUM(G661)</f>
        <v>6.2330000000000005</v>
      </c>
      <c r="H662" s="15">
        <v>1015</v>
      </c>
      <c r="I662" s="10">
        <f t="shared" si="95"/>
        <v>7.9081187500000025</v>
      </c>
      <c r="J662" s="5"/>
      <c r="K662" s="5"/>
      <c r="L662" s="5"/>
      <c r="M662" s="5"/>
    </row>
    <row r="663" spans="1:13">
      <c r="A663" s="30" t="s">
        <v>24</v>
      </c>
      <c r="B663" s="11"/>
      <c r="C663" s="12"/>
      <c r="D663" s="28"/>
      <c r="E663" s="28"/>
      <c r="F663" s="28">
        <f t="shared" si="94"/>
        <v>0</v>
      </c>
      <c r="G663" s="10"/>
      <c r="H663" s="15"/>
      <c r="I663" s="10">
        <f t="shared" si="95"/>
        <v>0</v>
      </c>
      <c r="J663" s="5"/>
      <c r="K663" s="5"/>
      <c r="L663" s="5"/>
      <c r="M663" s="5"/>
    </row>
    <row r="664" spans="1:13">
      <c r="A664" s="150"/>
      <c r="B664" s="11" t="s">
        <v>862</v>
      </c>
      <c r="C664" s="12"/>
      <c r="D664" s="28"/>
      <c r="E664" s="28"/>
      <c r="F664" s="28"/>
      <c r="G664" s="10">
        <v>3</v>
      </c>
      <c r="H664" s="15">
        <v>2.5</v>
      </c>
      <c r="I664" s="10">
        <f t="shared" ref="I664" si="96">SUM(G664*H664)</f>
        <v>7.5</v>
      </c>
      <c r="J664" s="5"/>
      <c r="K664" s="5"/>
      <c r="L664" s="5"/>
      <c r="M664" s="5"/>
    </row>
    <row r="665" spans="1:13">
      <c r="B665" s="11" t="s">
        <v>27</v>
      </c>
      <c r="C665" s="12"/>
      <c r="D665" s="28"/>
      <c r="E665" s="28"/>
      <c r="F665" s="28"/>
      <c r="G665" s="10">
        <f>SUM(G661)</f>
        <v>6.2330000000000005</v>
      </c>
      <c r="H665" s="15">
        <f>SUM(D661+D661+E661+E661+D662+D662+E662+E662)</f>
        <v>0.54999999999999993</v>
      </c>
      <c r="I665" s="10">
        <f t="shared" ref="I665:I679" si="97">SUM(G665*H665)</f>
        <v>3.42815</v>
      </c>
      <c r="J665" s="5"/>
      <c r="K665" s="5"/>
      <c r="L665" s="5"/>
      <c r="M665" s="5"/>
    </row>
    <row r="666" spans="1:13">
      <c r="B666" s="11" t="s">
        <v>13</v>
      </c>
      <c r="C666" s="12" t="s">
        <v>14</v>
      </c>
      <c r="D666" s="28" t="s">
        <v>29</v>
      </c>
      <c r="E666" s="28"/>
      <c r="F666" s="28">
        <f>SUM(G661:G663)</f>
        <v>12.466000000000001</v>
      </c>
      <c r="G666" s="34">
        <f>SUM(F666)/20</f>
        <v>0.62330000000000008</v>
      </c>
      <c r="H666" s="23"/>
      <c r="I666" s="10">
        <f t="shared" si="97"/>
        <v>0</v>
      </c>
      <c r="J666" s="5"/>
      <c r="K666" s="5"/>
      <c r="L666" s="5"/>
      <c r="M666" s="5"/>
    </row>
    <row r="667" spans="1:13">
      <c r="B667" s="11" t="s">
        <v>13</v>
      </c>
      <c r="C667" s="12" t="s">
        <v>14</v>
      </c>
      <c r="D667" s="28" t="s">
        <v>60</v>
      </c>
      <c r="E667" s="28"/>
      <c r="F667" s="72">
        <v>2</v>
      </c>
      <c r="G667" s="34">
        <f>SUM(F667)*0.25</f>
        <v>0.5</v>
      </c>
      <c r="H667" s="23"/>
      <c r="I667" s="10">
        <f t="shared" si="97"/>
        <v>0</v>
      </c>
      <c r="J667" s="5"/>
      <c r="K667" s="5"/>
      <c r="L667" s="5"/>
      <c r="M667" s="5"/>
    </row>
    <row r="668" spans="1:13">
      <c r="B668" s="11" t="s">
        <v>13</v>
      </c>
      <c r="C668" s="12" t="s">
        <v>14</v>
      </c>
      <c r="D668" s="28" t="s">
        <v>248</v>
      </c>
      <c r="E668" s="28"/>
      <c r="F668" s="72"/>
      <c r="G668" s="34">
        <v>0.25</v>
      </c>
      <c r="H668" s="23"/>
      <c r="I668" s="10">
        <f t="shared" si="97"/>
        <v>0</v>
      </c>
      <c r="J668" s="5"/>
      <c r="K668" s="5"/>
      <c r="L668" s="5"/>
      <c r="M668" s="5"/>
    </row>
    <row r="669" spans="1:13">
      <c r="B669" s="11" t="s">
        <v>13</v>
      </c>
      <c r="C669" s="12" t="s">
        <v>14</v>
      </c>
      <c r="D669" s="28" t="s">
        <v>247</v>
      </c>
      <c r="E669" s="28"/>
      <c r="F669" s="28"/>
      <c r="G669" s="34">
        <f>SUM(G666)</f>
        <v>0.62330000000000008</v>
      </c>
      <c r="H669" s="23"/>
      <c r="I669" s="10">
        <f t="shared" si="97"/>
        <v>0</v>
      </c>
      <c r="J669" s="5"/>
      <c r="K669" s="5"/>
      <c r="L669" s="5"/>
      <c r="M669" s="5"/>
    </row>
    <row r="670" spans="1:13">
      <c r="B670" s="11" t="s">
        <v>13</v>
      </c>
      <c r="C670" s="12" t="s">
        <v>15</v>
      </c>
      <c r="D670" s="28"/>
      <c r="E670" s="28"/>
      <c r="F670" s="28"/>
      <c r="G670" s="34">
        <v>1</v>
      </c>
      <c r="H670" s="23"/>
      <c r="I670" s="10">
        <f t="shared" si="97"/>
        <v>0</v>
      </c>
      <c r="J670" s="5"/>
      <c r="K670" s="5"/>
      <c r="L670" s="5"/>
      <c r="M670" s="5"/>
    </row>
    <row r="671" spans="1:13">
      <c r="B671" s="11" t="s">
        <v>13</v>
      </c>
      <c r="C671" s="12" t="s">
        <v>15</v>
      </c>
      <c r="D671" s="28"/>
      <c r="E671" s="28"/>
      <c r="F671" s="28"/>
      <c r="G671" s="34"/>
      <c r="H671" s="23"/>
      <c r="I671" s="10">
        <f t="shared" si="97"/>
        <v>0</v>
      </c>
      <c r="J671" s="5"/>
      <c r="K671" s="5"/>
      <c r="L671" s="5"/>
      <c r="M671" s="5"/>
    </row>
    <row r="672" spans="1:13">
      <c r="B672" s="11" t="s">
        <v>13</v>
      </c>
      <c r="C672" s="12" t="s">
        <v>15</v>
      </c>
      <c r="D672" s="28"/>
      <c r="E672" s="28"/>
      <c r="F672" s="28"/>
      <c r="G672" s="34"/>
      <c r="H672" s="23"/>
      <c r="I672" s="10">
        <f t="shared" si="97"/>
        <v>0</v>
      </c>
      <c r="J672" s="5"/>
      <c r="K672" s="5"/>
      <c r="L672" s="5"/>
      <c r="M672" s="5"/>
    </row>
    <row r="673" spans="1:13">
      <c r="B673" s="11" t="s">
        <v>13</v>
      </c>
      <c r="C673" s="12" t="s">
        <v>16</v>
      </c>
      <c r="D673" s="28"/>
      <c r="E673" s="28"/>
      <c r="F673" s="28"/>
      <c r="G673" s="34">
        <v>0.5</v>
      </c>
      <c r="H673" s="23"/>
      <c r="I673" s="10">
        <f t="shared" si="97"/>
        <v>0</v>
      </c>
      <c r="J673" s="5"/>
      <c r="K673" s="5"/>
      <c r="L673" s="5"/>
      <c r="M673" s="5"/>
    </row>
    <row r="674" spans="1:13">
      <c r="B674" s="11" t="s">
        <v>13</v>
      </c>
      <c r="C674" s="12" t="s">
        <v>16</v>
      </c>
      <c r="D674" s="28"/>
      <c r="E674" s="28"/>
      <c r="F674" s="28"/>
      <c r="G674" s="34"/>
      <c r="H674" s="23"/>
      <c r="I674" s="10">
        <f t="shared" si="97"/>
        <v>0</v>
      </c>
      <c r="J674" s="5"/>
      <c r="K674" s="5"/>
      <c r="L674" s="5"/>
      <c r="M674" s="5"/>
    </row>
    <row r="675" spans="1:13">
      <c r="B675" s="11" t="s">
        <v>21</v>
      </c>
      <c r="C675" s="12" t="s">
        <v>14</v>
      </c>
      <c r="D675" s="28"/>
      <c r="E675" s="28"/>
      <c r="F675" s="28"/>
      <c r="G675" s="22">
        <f>SUM(G666:G669)</f>
        <v>1.9965999999999999</v>
      </c>
      <c r="H675" s="15">
        <v>37.42</v>
      </c>
      <c r="I675" s="10">
        <f t="shared" si="97"/>
        <v>74.712772000000001</v>
      </c>
      <c r="J675" s="5"/>
      <c r="K675" s="5">
        <f>SUM(G675)*I659</f>
        <v>1.9965999999999999</v>
      </c>
      <c r="L675" s="5"/>
      <c r="M675" s="5"/>
    </row>
    <row r="676" spans="1:13">
      <c r="B676" s="11" t="s">
        <v>21</v>
      </c>
      <c r="C676" s="12" t="s">
        <v>15</v>
      </c>
      <c r="D676" s="28"/>
      <c r="E676" s="28"/>
      <c r="F676" s="28"/>
      <c r="G676" s="22">
        <f>SUM(G670:G672)</f>
        <v>1</v>
      </c>
      <c r="H676" s="15">
        <v>37.42</v>
      </c>
      <c r="I676" s="10">
        <f t="shared" si="97"/>
        <v>37.42</v>
      </c>
      <c r="J676" s="5"/>
      <c r="K676" s="5"/>
      <c r="L676" s="5">
        <f>SUM(G676)*I659</f>
        <v>1</v>
      </c>
      <c r="M676" s="5"/>
    </row>
    <row r="677" spans="1:13">
      <c r="B677" s="11" t="s">
        <v>21</v>
      </c>
      <c r="C677" s="12" t="s">
        <v>16</v>
      </c>
      <c r="D677" s="28"/>
      <c r="E677" s="28"/>
      <c r="F677" s="28"/>
      <c r="G677" s="22">
        <f>SUM(G673:G674)</f>
        <v>0.5</v>
      </c>
      <c r="H677" s="15">
        <v>37.42</v>
      </c>
      <c r="I677" s="10">
        <f t="shared" si="97"/>
        <v>18.71</v>
      </c>
      <c r="J677" s="5"/>
      <c r="K677" s="5"/>
      <c r="L677" s="5"/>
      <c r="M677" s="5">
        <f>SUM(G677)*I659</f>
        <v>0.5</v>
      </c>
    </row>
    <row r="678" spans="1:13">
      <c r="B678" s="11" t="s">
        <v>13</v>
      </c>
      <c r="C678" s="12" t="s">
        <v>17</v>
      </c>
      <c r="D678" s="28"/>
      <c r="E678" s="28"/>
      <c r="F678" s="28"/>
      <c r="G678" s="34">
        <v>0.25</v>
      </c>
      <c r="H678" s="15">
        <v>37.42</v>
      </c>
      <c r="I678" s="10">
        <f t="shared" si="97"/>
        <v>9.3550000000000004</v>
      </c>
      <c r="J678" s="5"/>
      <c r="K678" s="5"/>
      <c r="L678" s="5">
        <f>SUM(G678)*I659</f>
        <v>0.25</v>
      </c>
      <c r="M678" s="5"/>
    </row>
    <row r="679" spans="1:13">
      <c r="B679" s="11" t="s">
        <v>12</v>
      </c>
      <c r="C679" s="12"/>
      <c r="D679" s="28"/>
      <c r="E679" s="28"/>
      <c r="F679" s="28"/>
      <c r="G679" s="10"/>
      <c r="H679" s="15">
        <v>37.42</v>
      </c>
      <c r="I679" s="10">
        <f t="shared" si="97"/>
        <v>0</v>
      </c>
      <c r="J679" s="5"/>
      <c r="K679" s="5"/>
      <c r="L679" s="5"/>
      <c r="M679" s="5"/>
    </row>
    <row r="680" spans="1:13">
      <c r="B680" s="11" t="s">
        <v>11</v>
      </c>
      <c r="C680" s="12"/>
      <c r="D680" s="28"/>
      <c r="E680" s="28"/>
      <c r="F680" s="28"/>
      <c r="G680" s="10">
        <v>1</v>
      </c>
      <c r="H680" s="15">
        <f>SUM(I661:I679)*0.01</f>
        <v>2.1737492075000002</v>
      </c>
      <c r="I680" s="10">
        <f>SUM(G680*H680)</f>
        <v>2.1737492075000002</v>
      </c>
      <c r="J680" s="5"/>
      <c r="K680" s="5"/>
      <c r="L680" s="5"/>
      <c r="M680" s="5"/>
    </row>
    <row r="681" spans="1:13" s="2" customFormat="1">
      <c r="B681" s="8" t="s">
        <v>10</v>
      </c>
      <c r="D681" s="27"/>
      <c r="E681" s="27"/>
      <c r="F681" s="27"/>
      <c r="G681" s="6">
        <f>SUM(G675:G678)</f>
        <v>3.7465999999999999</v>
      </c>
      <c r="H681" s="14"/>
      <c r="I681" s="6">
        <f>SUM(I661:I680)</f>
        <v>219.54866995750001</v>
      </c>
      <c r="J681" s="6">
        <f>SUM(I681)*I659</f>
        <v>219.54866995750001</v>
      </c>
      <c r="K681" s="6">
        <f>SUM(K675:K680)</f>
        <v>1.9965999999999999</v>
      </c>
      <c r="L681" s="6">
        <f>SUM(L675:L680)</f>
        <v>1.25</v>
      </c>
      <c r="M681" s="6">
        <f>SUM(M675:M680)</f>
        <v>0.5</v>
      </c>
    </row>
    <row r="682" spans="1:13" ht="15.6">
      <c r="A682" s="3" t="s">
        <v>9</v>
      </c>
      <c r="B682" s="141" t="s">
        <v>267</v>
      </c>
      <c r="C682" s="12" t="s">
        <v>865</v>
      </c>
      <c r="D682" s="26">
        <v>1.01</v>
      </c>
      <c r="E682" s="26">
        <v>2.2999999999999998</v>
      </c>
      <c r="F682" s="71">
        <v>0.125</v>
      </c>
      <c r="G682" s="5"/>
      <c r="H682" s="13" t="s">
        <v>22</v>
      </c>
      <c r="I682" s="24">
        <v>1</v>
      </c>
      <c r="J682" s="5"/>
      <c r="K682" s="5"/>
      <c r="L682" s="5"/>
      <c r="M682" s="5"/>
    </row>
    <row r="683" spans="1:13" s="2" customFormat="1">
      <c r="A683" s="69"/>
      <c r="B683" s="8" t="s">
        <v>3</v>
      </c>
      <c r="C683" s="2" t="s">
        <v>4</v>
      </c>
      <c r="D683" s="27" t="s">
        <v>5</v>
      </c>
      <c r="E683" s="27" t="s">
        <v>5</v>
      </c>
      <c r="F683" s="27" t="s">
        <v>23</v>
      </c>
      <c r="G683" s="6" t="s">
        <v>6</v>
      </c>
      <c r="H683" s="14" t="s">
        <v>7</v>
      </c>
      <c r="I683" s="6" t="s">
        <v>8</v>
      </c>
      <c r="J683" s="6"/>
      <c r="K683" s="6" t="s">
        <v>18</v>
      </c>
      <c r="L683" s="6" t="s">
        <v>19</v>
      </c>
      <c r="M683" s="6" t="s">
        <v>20</v>
      </c>
    </row>
    <row r="684" spans="1:13">
      <c r="A684" s="30" t="s">
        <v>24</v>
      </c>
      <c r="B684" s="11" t="s">
        <v>63</v>
      </c>
      <c r="C684" s="12" t="s">
        <v>873</v>
      </c>
      <c r="D684" s="28">
        <v>0.15</v>
      </c>
      <c r="E684" s="28">
        <v>0.05</v>
      </c>
      <c r="F684" s="28">
        <f t="shared" ref="F684:F686" si="98">SUM(D684*E684)</f>
        <v>7.4999999999999997E-3</v>
      </c>
      <c r="G684" s="10">
        <f>SUM(D682+E682+E682+0.4)</f>
        <v>6.01</v>
      </c>
      <c r="H684" s="15">
        <v>1800</v>
      </c>
      <c r="I684" s="10">
        <f t="shared" ref="I684:I686" si="99">SUM(F684*G684)*H684</f>
        <v>81.134999999999991</v>
      </c>
      <c r="J684" s="5"/>
      <c r="K684" s="5"/>
      <c r="L684" s="5"/>
      <c r="M684" s="5"/>
    </row>
    <row r="685" spans="1:13">
      <c r="A685" s="30" t="s">
        <v>24</v>
      </c>
      <c r="B685" s="11" t="s">
        <v>245</v>
      </c>
      <c r="C685" s="12" t="s">
        <v>873</v>
      </c>
      <c r="D685" s="28">
        <v>0.05</v>
      </c>
      <c r="E685" s="28">
        <v>2.5000000000000001E-2</v>
      </c>
      <c r="F685" s="28">
        <f t="shared" si="98"/>
        <v>1.2500000000000002E-3</v>
      </c>
      <c r="G685" s="10">
        <f>SUM(G684)</f>
        <v>6.01</v>
      </c>
      <c r="H685" s="15">
        <v>1800</v>
      </c>
      <c r="I685" s="10">
        <f t="shared" si="99"/>
        <v>13.522500000000001</v>
      </c>
      <c r="J685" s="5"/>
      <c r="K685" s="5"/>
      <c r="L685" s="5"/>
      <c r="M685" s="5"/>
    </row>
    <row r="686" spans="1:13">
      <c r="A686" s="30" t="s">
        <v>24</v>
      </c>
      <c r="B686" s="11"/>
      <c r="C686" s="12"/>
      <c r="D686" s="28"/>
      <c r="E686" s="28"/>
      <c r="F686" s="28">
        <f t="shared" si="98"/>
        <v>0</v>
      </c>
      <c r="G686" s="10"/>
      <c r="H686" s="15"/>
      <c r="I686" s="10">
        <f t="shared" si="99"/>
        <v>0</v>
      </c>
      <c r="J686" s="5"/>
      <c r="K686" s="5"/>
      <c r="L686" s="5"/>
      <c r="M686" s="5"/>
    </row>
    <row r="687" spans="1:13">
      <c r="A687" s="150"/>
      <c r="B687" s="11" t="s">
        <v>862</v>
      </c>
      <c r="C687" s="12"/>
      <c r="D687" s="28"/>
      <c r="E687" s="28"/>
      <c r="F687" s="28"/>
      <c r="G687" s="10">
        <v>6</v>
      </c>
      <c r="H687" s="15">
        <v>2.5</v>
      </c>
      <c r="I687" s="10">
        <f t="shared" ref="I687" si="100">SUM(G687*H687)</f>
        <v>15</v>
      </c>
      <c r="J687" s="5"/>
      <c r="K687" s="5"/>
      <c r="L687" s="5"/>
      <c r="M687" s="5"/>
    </row>
    <row r="688" spans="1:13">
      <c r="B688" s="11" t="s">
        <v>27</v>
      </c>
      <c r="C688" s="12"/>
      <c r="D688" s="28"/>
      <c r="E688" s="28"/>
      <c r="F688" s="28"/>
      <c r="G688" s="10">
        <f>SUM(G684)</f>
        <v>6.01</v>
      </c>
      <c r="H688" s="15">
        <f>SUM(D684+D684+E684+E684+D685+D685+E685+E685)</f>
        <v>0.54999999999999993</v>
      </c>
      <c r="I688" s="10">
        <f t="shared" ref="I688:I702" si="101">SUM(G688*H688)</f>
        <v>3.3054999999999994</v>
      </c>
      <c r="J688" s="5"/>
      <c r="K688" s="5"/>
      <c r="L688" s="5"/>
      <c r="M688" s="5"/>
    </row>
    <row r="689" spans="2:13">
      <c r="B689" s="11" t="s">
        <v>13</v>
      </c>
      <c r="C689" s="12" t="s">
        <v>14</v>
      </c>
      <c r="D689" s="28" t="s">
        <v>29</v>
      </c>
      <c r="E689" s="28"/>
      <c r="F689" s="28">
        <f>SUM(G684:G686)</f>
        <v>12.02</v>
      </c>
      <c r="G689" s="34">
        <f>SUM(F689)/20</f>
        <v>0.60099999999999998</v>
      </c>
      <c r="H689" s="23"/>
      <c r="I689" s="10">
        <f t="shared" si="101"/>
        <v>0</v>
      </c>
      <c r="J689" s="5"/>
      <c r="K689" s="5"/>
      <c r="L689" s="5"/>
      <c r="M689" s="5"/>
    </row>
    <row r="690" spans="2:13">
      <c r="B690" s="11" t="s">
        <v>13</v>
      </c>
      <c r="C690" s="12" t="s">
        <v>14</v>
      </c>
      <c r="D690" s="28" t="s">
        <v>60</v>
      </c>
      <c r="E690" s="28"/>
      <c r="F690" s="72">
        <v>2</v>
      </c>
      <c r="G690" s="34">
        <f>SUM(F690)*0.25</f>
        <v>0.5</v>
      </c>
      <c r="H690" s="23"/>
      <c r="I690" s="10">
        <f t="shared" si="101"/>
        <v>0</v>
      </c>
      <c r="J690" s="5"/>
      <c r="K690" s="5"/>
      <c r="L690" s="5"/>
      <c r="M690" s="5"/>
    </row>
    <row r="691" spans="2:13">
      <c r="B691" s="11" t="s">
        <v>13</v>
      </c>
      <c r="C691" s="12" t="s">
        <v>14</v>
      </c>
      <c r="D691" s="28" t="s">
        <v>248</v>
      </c>
      <c r="E691" s="28"/>
      <c r="F691" s="72"/>
      <c r="G691" s="34">
        <v>0.5</v>
      </c>
      <c r="H691" s="23"/>
      <c r="I691" s="10">
        <f t="shared" si="101"/>
        <v>0</v>
      </c>
      <c r="J691" s="5"/>
      <c r="K691" s="5"/>
      <c r="L691" s="5"/>
      <c r="M691" s="5"/>
    </row>
    <row r="692" spans="2:13">
      <c r="B692" s="11" t="s">
        <v>13</v>
      </c>
      <c r="C692" s="12" t="s">
        <v>14</v>
      </c>
      <c r="D692" s="28" t="s">
        <v>247</v>
      </c>
      <c r="E692" s="28"/>
      <c r="F692" s="28"/>
      <c r="G692" s="34">
        <f>SUM(G689)</f>
        <v>0.60099999999999998</v>
      </c>
      <c r="H692" s="23"/>
      <c r="I692" s="10">
        <f t="shared" si="101"/>
        <v>0</v>
      </c>
      <c r="J692" s="5"/>
      <c r="K692" s="5"/>
      <c r="L692" s="5"/>
      <c r="M692" s="5"/>
    </row>
    <row r="693" spans="2:13">
      <c r="B693" s="11" t="s">
        <v>13</v>
      </c>
      <c r="C693" s="12" t="s">
        <v>15</v>
      </c>
      <c r="D693" s="28"/>
      <c r="E693" s="28"/>
      <c r="F693" s="28"/>
      <c r="G693" s="34">
        <v>1</v>
      </c>
      <c r="H693" s="23"/>
      <c r="I693" s="10">
        <f t="shared" si="101"/>
        <v>0</v>
      </c>
      <c r="J693" s="5"/>
      <c r="K693" s="5"/>
      <c r="L693" s="5"/>
      <c r="M693" s="5"/>
    </row>
    <row r="694" spans="2:13">
      <c r="B694" s="11" t="s">
        <v>13</v>
      </c>
      <c r="C694" s="12" t="s">
        <v>15</v>
      </c>
      <c r="D694" s="28"/>
      <c r="E694" s="28"/>
      <c r="F694" s="28"/>
      <c r="G694" s="34"/>
      <c r="H694" s="23"/>
      <c r="I694" s="10">
        <f t="shared" si="101"/>
        <v>0</v>
      </c>
      <c r="J694" s="5"/>
      <c r="K694" s="5"/>
      <c r="L694" s="5"/>
      <c r="M694" s="5"/>
    </row>
    <row r="695" spans="2:13">
      <c r="B695" s="11" t="s">
        <v>13</v>
      </c>
      <c r="C695" s="12" t="s">
        <v>15</v>
      </c>
      <c r="D695" s="28"/>
      <c r="E695" s="28"/>
      <c r="F695" s="28"/>
      <c r="G695" s="34"/>
      <c r="H695" s="23"/>
      <c r="I695" s="10">
        <f t="shared" si="101"/>
        <v>0</v>
      </c>
      <c r="J695" s="5"/>
      <c r="K695" s="5"/>
      <c r="L695" s="5"/>
      <c r="M695" s="5"/>
    </row>
    <row r="696" spans="2:13">
      <c r="B696" s="11" t="s">
        <v>13</v>
      </c>
      <c r="C696" s="12" t="s">
        <v>16</v>
      </c>
      <c r="D696" s="28"/>
      <c r="E696" s="28"/>
      <c r="F696" s="28"/>
      <c r="G696" s="34">
        <v>0.5</v>
      </c>
      <c r="H696" s="23"/>
      <c r="I696" s="10">
        <f t="shared" si="101"/>
        <v>0</v>
      </c>
      <c r="J696" s="5"/>
      <c r="K696" s="5"/>
      <c r="L696" s="5"/>
      <c r="M696" s="5"/>
    </row>
    <row r="697" spans="2:13">
      <c r="B697" s="11" t="s">
        <v>13</v>
      </c>
      <c r="C697" s="12" t="s">
        <v>16</v>
      </c>
      <c r="D697" s="28"/>
      <c r="E697" s="28"/>
      <c r="F697" s="28"/>
      <c r="G697" s="34"/>
      <c r="H697" s="23"/>
      <c r="I697" s="10">
        <f t="shared" si="101"/>
        <v>0</v>
      </c>
      <c r="J697" s="5"/>
      <c r="K697" s="5"/>
      <c r="L697" s="5"/>
      <c r="M697" s="5"/>
    </row>
    <row r="698" spans="2:13">
      <c r="B698" s="11" t="s">
        <v>21</v>
      </c>
      <c r="C698" s="12" t="s">
        <v>14</v>
      </c>
      <c r="D698" s="28"/>
      <c r="E698" s="28"/>
      <c r="F698" s="28"/>
      <c r="G698" s="22">
        <f>SUM(G689:G692)</f>
        <v>2.202</v>
      </c>
      <c r="H698" s="15">
        <v>37.42</v>
      </c>
      <c r="I698" s="10">
        <f t="shared" si="101"/>
        <v>82.398840000000007</v>
      </c>
      <c r="J698" s="5"/>
      <c r="K698" s="5">
        <f>SUM(G698)*I682</f>
        <v>2.202</v>
      </c>
      <c r="L698" s="5"/>
      <c r="M698" s="5"/>
    </row>
    <row r="699" spans="2:13">
      <c r="B699" s="11" t="s">
        <v>21</v>
      </c>
      <c r="C699" s="12" t="s">
        <v>15</v>
      </c>
      <c r="D699" s="28"/>
      <c r="E699" s="28"/>
      <c r="F699" s="28"/>
      <c r="G699" s="22">
        <f>SUM(G693:G695)</f>
        <v>1</v>
      </c>
      <c r="H699" s="15">
        <v>37.42</v>
      </c>
      <c r="I699" s="10">
        <f t="shared" si="101"/>
        <v>37.42</v>
      </c>
      <c r="J699" s="5"/>
      <c r="K699" s="5"/>
      <c r="L699" s="5">
        <f>SUM(G699)*I682</f>
        <v>1</v>
      </c>
      <c r="M699" s="5"/>
    </row>
    <row r="700" spans="2:13">
      <c r="B700" s="11" t="s">
        <v>21</v>
      </c>
      <c r="C700" s="12" t="s">
        <v>16</v>
      </c>
      <c r="D700" s="28"/>
      <c r="E700" s="28"/>
      <c r="F700" s="28"/>
      <c r="G700" s="22">
        <f>SUM(G696:G697)</f>
        <v>0.5</v>
      </c>
      <c r="H700" s="15">
        <v>37.42</v>
      </c>
      <c r="I700" s="10">
        <f t="shared" si="101"/>
        <v>18.71</v>
      </c>
      <c r="J700" s="5"/>
      <c r="K700" s="5"/>
      <c r="L700" s="5"/>
      <c r="M700" s="5">
        <f>SUM(G700)*I682</f>
        <v>0.5</v>
      </c>
    </row>
    <row r="701" spans="2:13">
      <c r="B701" s="11" t="s">
        <v>13</v>
      </c>
      <c r="C701" s="12" t="s">
        <v>17</v>
      </c>
      <c r="D701" s="28"/>
      <c r="E701" s="28"/>
      <c r="F701" s="28"/>
      <c r="G701" s="34">
        <v>0.25</v>
      </c>
      <c r="H701" s="15">
        <v>37.42</v>
      </c>
      <c r="I701" s="10">
        <f t="shared" si="101"/>
        <v>9.3550000000000004</v>
      </c>
      <c r="J701" s="5"/>
      <c r="K701" s="5"/>
      <c r="L701" s="5">
        <f>SUM(G701)*I682</f>
        <v>0.25</v>
      </c>
      <c r="M701" s="5"/>
    </row>
    <row r="702" spans="2:13">
      <c r="B702" s="11" t="s">
        <v>12</v>
      </c>
      <c r="C702" s="12"/>
      <c r="D702" s="28"/>
      <c r="E702" s="28"/>
      <c r="F702" s="28"/>
      <c r="G702" s="10"/>
      <c r="H702" s="15">
        <v>37.42</v>
      </c>
      <c r="I702" s="10">
        <f t="shared" si="101"/>
        <v>0</v>
      </c>
      <c r="J702" s="5"/>
      <c r="K702" s="5"/>
      <c r="L702" s="5"/>
      <c r="M702" s="5"/>
    </row>
    <row r="703" spans="2:13">
      <c r="B703" s="11" t="s">
        <v>11</v>
      </c>
      <c r="C703" s="12"/>
      <c r="D703" s="28"/>
      <c r="E703" s="28"/>
      <c r="F703" s="28"/>
      <c r="G703" s="10">
        <v>1</v>
      </c>
      <c r="H703" s="15">
        <f>SUM(I684:I702)*0.01</f>
        <v>2.6084684</v>
      </c>
      <c r="I703" s="10">
        <f>SUM(G703*H703)</f>
        <v>2.6084684</v>
      </c>
      <c r="J703" s="5"/>
      <c r="K703" s="5"/>
      <c r="L703" s="5"/>
      <c r="M703" s="5"/>
    </row>
    <row r="704" spans="2:13" s="2" customFormat="1">
      <c r="B704" s="8" t="s">
        <v>10</v>
      </c>
      <c r="D704" s="27"/>
      <c r="E704" s="27"/>
      <c r="F704" s="27"/>
      <c r="G704" s="6">
        <f>SUM(G698:G701)</f>
        <v>3.952</v>
      </c>
      <c r="H704" s="14"/>
      <c r="I704" s="6">
        <f>SUM(I684:I703)</f>
        <v>263.45530839999998</v>
      </c>
      <c r="J704" s="6">
        <f>SUM(I704)*I682</f>
        <v>263.45530839999998</v>
      </c>
      <c r="K704" s="6">
        <f>SUM(K698:K703)</f>
        <v>2.202</v>
      </c>
      <c r="L704" s="6">
        <f>SUM(L698:L703)</f>
        <v>1.25</v>
      </c>
      <c r="M704" s="6">
        <f>SUM(M698:M703)</f>
        <v>0.5</v>
      </c>
    </row>
    <row r="705" spans="1:13" ht="15.6">
      <c r="A705" s="3" t="s">
        <v>9</v>
      </c>
      <c r="B705" s="141" t="s">
        <v>267</v>
      </c>
      <c r="C705" s="12" t="s">
        <v>865</v>
      </c>
      <c r="D705" s="26">
        <v>1.06</v>
      </c>
      <c r="E705" s="26">
        <v>2.2999999999999998</v>
      </c>
      <c r="F705" s="71">
        <v>0.125</v>
      </c>
      <c r="G705" s="5"/>
      <c r="H705" s="13" t="s">
        <v>22</v>
      </c>
      <c r="I705" s="24">
        <v>4</v>
      </c>
      <c r="J705" s="5"/>
      <c r="K705" s="5"/>
      <c r="L705" s="5"/>
      <c r="M705" s="5"/>
    </row>
    <row r="706" spans="1:13" s="2" customFormat="1">
      <c r="A706" s="69"/>
      <c r="B706" s="8" t="s">
        <v>3</v>
      </c>
      <c r="C706" s="2" t="s">
        <v>4</v>
      </c>
      <c r="D706" s="27" t="s">
        <v>5</v>
      </c>
      <c r="E706" s="27" t="s">
        <v>5</v>
      </c>
      <c r="F706" s="27" t="s">
        <v>23</v>
      </c>
      <c r="G706" s="6" t="s">
        <v>6</v>
      </c>
      <c r="H706" s="14" t="s">
        <v>7</v>
      </c>
      <c r="I706" s="6" t="s">
        <v>8</v>
      </c>
      <c r="J706" s="6"/>
      <c r="K706" s="6" t="s">
        <v>18</v>
      </c>
      <c r="L706" s="6" t="s">
        <v>19</v>
      </c>
      <c r="M706" s="6" t="s">
        <v>20</v>
      </c>
    </row>
    <row r="707" spans="1:13">
      <c r="A707" s="30" t="s">
        <v>24</v>
      </c>
      <c r="B707" s="11" t="s">
        <v>63</v>
      </c>
      <c r="C707" s="12" t="s">
        <v>873</v>
      </c>
      <c r="D707" s="28">
        <v>0.15</v>
      </c>
      <c r="E707" s="28">
        <v>0.05</v>
      </c>
      <c r="F707" s="28">
        <f t="shared" ref="F707:F709" si="102">SUM(D707*E707)</f>
        <v>7.4999999999999997E-3</v>
      </c>
      <c r="G707" s="10">
        <f>SUM(D705+E705+E705+0.4)</f>
        <v>6.0600000000000005</v>
      </c>
      <c r="H707" s="15">
        <v>1800</v>
      </c>
      <c r="I707" s="10">
        <f t="shared" ref="I707:I709" si="103">SUM(F707*G707)*H707</f>
        <v>81.81</v>
      </c>
      <c r="J707" s="5"/>
      <c r="K707" s="5"/>
      <c r="L707" s="5"/>
      <c r="M707" s="5"/>
    </row>
    <row r="708" spans="1:13">
      <c r="A708" s="30" t="s">
        <v>24</v>
      </c>
      <c r="B708" s="11" t="s">
        <v>245</v>
      </c>
      <c r="C708" s="12" t="s">
        <v>873</v>
      </c>
      <c r="D708" s="28">
        <v>0.05</v>
      </c>
      <c r="E708" s="28">
        <v>2.5000000000000001E-2</v>
      </c>
      <c r="F708" s="28">
        <f t="shared" si="102"/>
        <v>1.2500000000000002E-3</v>
      </c>
      <c r="G708" s="10">
        <f>SUM(G707)</f>
        <v>6.0600000000000005</v>
      </c>
      <c r="H708" s="15">
        <v>1800</v>
      </c>
      <c r="I708" s="10">
        <f t="shared" si="103"/>
        <v>13.635000000000003</v>
      </c>
      <c r="J708" s="5"/>
      <c r="K708" s="5"/>
      <c r="L708" s="5"/>
      <c r="M708" s="5"/>
    </row>
    <row r="709" spans="1:13">
      <c r="A709" s="30" t="s">
        <v>24</v>
      </c>
      <c r="B709" s="11"/>
      <c r="C709" s="12"/>
      <c r="D709" s="28"/>
      <c r="E709" s="28"/>
      <c r="F709" s="28">
        <f t="shared" si="102"/>
        <v>0</v>
      </c>
      <c r="G709" s="10"/>
      <c r="H709" s="15"/>
      <c r="I709" s="10">
        <f t="shared" si="103"/>
        <v>0</v>
      </c>
      <c r="J709" s="5"/>
      <c r="K709" s="5"/>
      <c r="L709" s="5"/>
      <c r="M709" s="5"/>
    </row>
    <row r="710" spans="1:13">
      <c r="A710" s="150"/>
      <c r="B710" s="11" t="s">
        <v>862</v>
      </c>
      <c r="C710" s="12"/>
      <c r="D710" s="28"/>
      <c r="E710" s="28"/>
      <c r="F710" s="28"/>
      <c r="G710" s="10">
        <v>6</v>
      </c>
      <c r="H710" s="15">
        <v>2.5</v>
      </c>
      <c r="I710" s="10">
        <f t="shared" ref="I710" si="104">SUM(G710*H710)</f>
        <v>15</v>
      </c>
      <c r="J710" s="5"/>
      <c r="K710" s="5"/>
      <c r="L710" s="5"/>
      <c r="M710" s="5"/>
    </row>
    <row r="711" spans="1:13">
      <c r="B711" s="11" t="s">
        <v>27</v>
      </c>
      <c r="C711" s="12"/>
      <c r="D711" s="28"/>
      <c r="E711" s="28"/>
      <c r="F711" s="28"/>
      <c r="G711" s="10">
        <f>SUM(G707)</f>
        <v>6.0600000000000005</v>
      </c>
      <c r="H711" s="15">
        <f>SUM(D707+D707+E707+E707+D708+D708+E708+E708)</f>
        <v>0.54999999999999993</v>
      </c>
      <c r="I711" s="10">
        <f t="shared" ref="I711:I725" si="105">SUM(G711*H711)</f>
        <v>3.3329999999999997</v>
      </c>
      <c r="J711" s="5"/>
      <c r="K711" s="5"/>
      <c r="L711" s="5"/>
      <c r="M711" s="5"/>
    </row>
    <row r="712" spans="1:13">
      <c r="B712" s="11" t="s">
        <v>13</v>
      </c>
      <c r="C712" s="12" t="s">
        <v>14</v>
      </c>
      <c r="D712" s="28" t="s">
        <v>29</v>
      </c>
      <c r="E712" s="28"/>
      <c r="F712" s="28">
        <f>SUM(G707:G709)</f>
        <v>12.120000000000001</v>
      </c>
      <c r="G712" s="34">
        <f>SUM(F712)/20</f>
        <v>0.60600000000000009</v>
      </c>
      <c r="H712" s="23"/>
      <c r="I712" s="10">
        <f t="shared" si="105"/>
        <v>0</v>
      </c>
      <c r="J712" s="5"/>
      <c r="K712" s="5"/>
      <c r="L712" s="5"/>
      <c r="M712" s="5"/>
    </row>
    <row r="713" spans="1:13">
      <c r="B713" s="11" t="s">
        <v>13</v>
      </c>
      <c r="C713" s="12" t="s">
        <v>14</v>
      </c>
      <c r="D713" s="28" t="s">
        <v>60</v>
      </c>
      <c r="E713" s="28"/>
      <c r="F713" s="72">
        <v>2</v>
      </c>
      <c r="G713" s="34">
        <f>SUM(F713)*0.25</f>
        <v>0.5</v>
      </c>
      <c r="H713" s="23"/>
      <c r="I713" s="10">
        <f t="shared" si="105"/>
        <v>0</v>
      </c>
      <c r="J713" s="5"/>
      <c r="K713" s="5"/>
      <c r="L713" s="5"/>
      <c r="M713" s="5"/>
    </row>
    <row r="714" spans="1:13">
      <c r="B714" s="11" t="s">
        <v>13</v>
      </c>
      <c r="C714" s="12" t="s">
        <v>14</v>
      </c>
      <c r="D714" s="28" t="s">
        <v>248</v>
      </c>
      <c r="E714" s="28"/>
      <c r="F714" s="72"/>
      <c r="G714" s="34">
        <v>0.5</v>
      </c>
      <c r="H714" s="23"/>
      <c r="I714" s="10">
        <f t="shared" si="105"/>
        <v>0</v>
      </c>
      <c r="J714" s="5"/>
      <c r="K714" s="5"/>
      <c r="L714" s="5"/>
      <c r="M714" s="5"/>
    </row>
    <row r="715" spans="1:13">
      <c r="B715" s="11" t="s">
        <v>13</v>
      </c>
      <c r="C715" s="12" t="s">
        <v>14</v>
      </c>
      <c r="D715" s="28" t="s">
        <v>247</v>
      </c>
      <c r="E715" s="28"/>
      <c r="F715" s="28"/>
      <c r="G715" s="34">
        <f>SUM(G712)</f>
        <v>0.60600000000000009</v>
      </c>
      <c r="H715" s="23"/>
      <c r="I715" s="10">
        <f t="shared" si="105"/>
        <v>0</v>
      </c>
      <c r="J715" s="5"/>
      <c r="K715" s="5"/>
      <c r="L715" s="5"/>
      <c r="M715" s="5"/>
    </row>
    <row r="716" spans="1:13">
      <c r="B716" s="11" t="s">
        <v>13</v>
      </c>
      <c r="C716" s="12" t="s">
        <v>15</v>
      </c>
      <c r="D716" s="28"/>
      <c r="E716" s="28"/>
      <c r="F716" s="28"/>
      <c r="G716" s="34">
        <v>1</v>
      </c>
      <c r="H716" s="23"/>
      <c r="I716" s="10">
        <f t="shared" si="105"/>
        <v>0</v>
      </c>
      <c r="J716" s="5"/>
      <c r="K716" s="5"/>
      <c r="L716" s="5"/>
      <c r="M716" s="5"/>
    </row>
    <row r="717" spans="1:13">
      <c r="B717" s="11" t="s">
        <v>13</v>
      </c>
      <c r="C717" s="12" t="s">
        <v>15</v>
      </c>
      <c r="D717" s="28"/>
      <c r="E717" s="28"/>
      <c r="F717" s="28"/>
      <c r="G717" s="34"/>
      <c r="H717" s="23"/>
      <c r="I717" s="10">
        <f t="shared" si="105"/>
        <v>0</v>
      </c>
      <c r="J717" s="5"/>
      <c r="K717" s="5"/>
      <c r="L717" s="5"/>
      <c r="M717" s="5"/>
    </row>
    <row r="718" spans="1:13">
      <c r="B718" s="11" t="s">
        <v>13</v>
      </c>
      <c r="C718" s="12" t="s">
        <v>15</v>
      </c>
      <c r="D718" s="28"/>
      <c r="E718" s="28"/>
      <c r="F718" s="28"/>
      <c r="G718" s="34"/>
      <c r="H718" s="23"/>
      <c r="I718" s="10">
        <f t="shared" si="105"/>
        <v>0</v>
      </c>
      <c r="J718" s="5"/>
      <c r="K718" s="5"/>
      <c r="L718" s="5"/>
      <c r="M718" s="5"/>
    </row>
    <row r="719" spans="1:13">
      <c r="B719" s="11" t="s">
        <v>13</v>
      </c>
      <c r="C719" s="12" t="s">
        <v>16</v>
      </c>
      <c r="D719" s="28"/>
      <c r="E719" s="28"/>
      <c r="F719" s="28"/>
      <c r="G719" s="34">
        <v>0.5</v>
      </c>
      <c r="H719" s="23"/>
      <c r="I719" s="10">
        <f t="shared" si="105"/>
        <v>0</v>
      </c>
      <c r="J719" s="5"/>
      <c r="K719" s="5"/>
      <c r="L719" s="5"/>
      <c r="M719" s="5"/>
    </row>
    <row r="720" spans="1:13">
      <c r="B720" s="11" t="s">
        <v>13</v>
      </c>
      <c r="C720" s="12" t="s">
        <v>16</v>
      </c>
      <c r="D720" s="28"/>
      <c r="E720" s="28"/>
      <c r="F720" s="28"/>
      <c r="G720" s="34"/>
      <c r="H720" s="23"/>
      <c r="I720" s="10">
        <f t="shared" si="105"/>
        <v>0</v>
      </c>
      <c r="J720" s="5"/>
      <c r="K720" s="5"/>
      <c r="L720" s="5"/>
      <c r="M720" s="5"/>
    </row>
    <row r="721" spans="1:13">
      <c r="B721" s="11" t="s">
        <v>21</v>
      </c>
      <c r="C721" s="12" t="s">
        <v>14</v>
      </c>
      <c r="D721" s="28"/>
      <c r="E721" s="28"/>
      <c r="F721" s="28"/>
      <c r="G721" s="22">
        <f>SUM(G712:G715)</f>
        <v>2.2120000000000002</v>
      </c>
      <c r="H721" s="15">
        <v>37.42</v>
      </c>
      <c r="I721" s="10">
        <f t="shared" si="105"/>
        <v>82.773040000000009</v>
      </c>
      <c r="J721" s="5"/>
      <c r="K721" s="5">
        <f>SUM(G721)*I705</f>
        <v>8.8480000000000008</v>
      </c>
      <c r="L721" s="5"/>
      <c r="M721" s="5"/>
    </row>
    <row r="722" spans="1:13">
      <c r="B722" s="11" t="s">
        <v>21</v>
      </c>
      <c r="C722" s="12" t="s">
        <v>15</v>
      </c>
      <c r="D722" s="28"/>
      <c r="E722" s="28"/>
      <c r="F722" s="28"/>
      <c r="G722" s="22">
        <f>SUM(G716:G718)</f>
        <v>1</v>
      </c>
      <c r="H722" s="15">
        <v>37.42</v>
      </c>
      <c r="I722" s="10">
        <f t="shared" si="105"/>
        <v>37.42</v>
      </c>
      <c r="J722" s="5"/>
      <c r="K722" s="5"/>
      <c r="L722" s="5">
        <f>SUM(G722)*I705</f>
        <v>4</v>
      </c>
      <c r="M722" s="5"/>
    </row>
    <row r="723" spans="1:13">
      <c r="B723" s="11" t="s">
        <v>21</v>
      </c>
      <c r="C723" s="12" t="s">
        <v>16</v>
      </c>
      <c r="D723" s="28"/>
      <c r="E723" s="28"/>
      <c r="F723" s="28"/>
      <c r="G723" s="22">
        <f>SUM(G719:G720)</f>
        <v>0.5</v>
      </c>
      <c r="H723" s="15">
        <v>37.42</v>
      </c>
      <c r="I723" s="10">
        <f t="shared" si="105"/>
        <v>18.71</v>
      </c>
      <c r="J723" s="5"/>
      <c r="K723" s="5"/>
      <c r="L723" s="5"/>
      <c r="M723" s="5">
        <f>SUM(G723)*I705</f>
        <v>2</v>
      </c>
    </row>
    <row r="724" spans="1:13">
      <c r="B724" s="11" t="s">
        <v>13</v>
      </c>
      <c r="C724" s="12" t="s">
        <v>17</v>
      </c>
      <c r="D724" s="28"/>
      <c r="E724" s="28"/>
      <c r="F724" s="28"/>
      <c r="G724" s="34">
        <v>0.25</v>
      </c>
      <c r="H724" s="15">
        <v>37.42</v>
      </c>
      <c r="I724" s="10">
        <f t="shared" si="105"/>
        <v>9.3550000000000004</v>
      </c>
      <c r="J724" s="5"/>
      <c r="K724" s="5"/>
      <c r="L724" s="5">
        <f>SUM(G724)*I705</f>
        <v>1</v>
      </c>
      <c r="M724" s="5"/>
    </row>
    <row r="725" spans="1:13">
      <c r="B725" s="11" t="s">
        <v>12</v>
      </c>
      <c r="C725" s="12"/>
      <c r="D725" s="28"/>
      <c r="E725" s="28"/>
      <c r="F725" s="28"/>
      <c r="G725" s="10"/>
      <c r="H725" s="15">
        <v>37.42</v>
      </c>
      <c r="I725" s="10">
        <f t="shared" si="105"/>
        <v>0</v>
      </c>
      <c r="J725" s="5"/>
      <c r="K725" s="5"/>
      <c r="L725" s="5"/>
      <c r="M725" s="5"/>
    </row>
    <row r="726" spans="1:13">
      <c r="B726" s="11" t="s">
        <v>11</v>
      </c>
      <c r="C726" s="12"/>
      <c r="D726" s="28"/>
      <c r="E726" s="28"/>
      <c r="F726" s="28"/>
      <c r="G726" s="10">
        <v>1</v>
      </c>
      <c r="H726" s="15">
        <f>SUM(I707:I725)*0.01</f>
        <v>2.6203604</v>
      </c>
      <c r="I726" s="10">
        <f>SUM(G726*H726)</f>
        <v>2.6203604</v>
      </c>
      <c r="J726" s="5"/>
      <c r="K726" s="5"/>
      <c r="L726" s="5"/>
      <c r="M726" s="5"/>
    </row>
    <row r="727" spans="1:13" s="2" customFormat="1">
      <c r="B727" s="8" t="s">
        <v>10</v>
      </c>
      <c r="D727" s="27"/>
      <c r="E727" s="27"/>
      <c r="F727" s="27"/>
      <c r="G727" s="6">
        <f>SUM(G721:G724)</f>
        <v>3.9620000000000002</v>
      </c>
      <c r="H727" s="14"/>
      <c r="I727" s="6">
        <f>SUM(I707:I726)</f>
        <v>264.6564004</v>
      </c>
      <c r="J727" s="6">
        <f>SUM(I727)*I705</f>
        <v>1058.6256016</v>
      </c>
      <c r="K727" s="6">
        <f>SUM(K721:K726)</f>
        <v>8.8480000000000008</v>
      </c>
      <c r="L727" s="6">
        <f>SUM(L721:L726)</f>
        <v>5</v>
      </c>
      <c r="M727" s="6">
        <f>SUM(M721:M726)</f>
        <v>2</v>
      </c>
    </row>
    <row r="728" spans="1:13" ht="15.6">
      <c r="A728" s="3" t="s">
        <v>9</v>
      </c>
      <c r="B728" s="141" t="s">
        <v>267</v>
      </c>
      <c r="C728" s="12" t="s">
        <v>865</v>
      </c>
      <c r="D728" s="26">
        <v>1.1100000000000001</v>
      </c>
      <c r="E728" s="26">
        <v>2.2999999999999998</v>
      </c>
      <c r="F728" s="71">
        <v>0.125</v>
      </c>
      <c r="G728" s="5"/>
      <c r="H728" s="13" t="s">
        <v>22</v>
      </c>
      <c r="I728" s="24">
        <v>2</v>
      </c>
      <c r="J728" s="5"/>
      <c r="K728" s="5"/>
      <c r="L728" s="5"/>
      <c r="M728" s="5"/>
    </row>
    <row r="729" spans="1:13" s="2" customFormat="1">
      <c r="A729" s="69"/>
      <c r="B729" s="8" t="s">
        <v>3</v>
      </c>
      <c r="C729" s="2" t="s">
        <v>4</v>
      </c>
      <c r="D729" s="27" t="s">
        <v>5</v>
      </c>
      <c r="E729" s="27" t="s">
        <v>5</v>
      </c>
      <c r="F729" s="27" t="s">
        <v>23</v>
      </c>
      <c r="G729" s="6" t="s">
        <v>6</v>
      </c>
      <c r="H729" s="14" t="s">
        <v>7</v>
      </c>
      <c r="I729" s="6" t="s">
        <v>8</v>
      </c>
      <c r="J729" s="6"/>
      <c r="K729" s="6" t="s">
        <v>18</v>
      </c>
      <c r="L729" s="6" t="s">
        <v>19</v>
      </c>
      <c r="M729" s="6" t="s">
        <v>20</v>
      </c>
    </row>
    <row r="730" spans="1:13">
      <c r="A730" s="30" t="s">
        <v>24</v>
      </c>
      <c r="B730" s="11" t="s">
        <v>63</v>
      </c>
      <c r="C730" s="12" t="s">
        <v>873</v>
      </c>
      <c r="D730" s="28">
        <v>0.15</v>
      </c>
      <c r="E730" s="28">
        <v>0.05</v>
      </c>
      <c r="F730" s="28">
        <f t="shared" ref="F730:F732" si="106">SUM(D730*E730)</f>
        <v>7.4999999999999997E-3</v>
      </c>
      <c r="G730" s="10">
        <f>SUM(D728+E728+E728+0.4)</f>
        <v>6.11</v>
      </c>
      <c r="H730" s="15">
        <v>1800</v>
      </c>
      <c r="I730" s="10">
        <f t="shared" ref="I730:I732" si="107">SUM(F730*G730)*H730</f>
        <v>82.484999999999999</v>
      </c>
      <c r="J730" s="5"/>
      <c r="K730" s="5"/>
      <c r="L730" s="5"/>
      <c r="M730" s="5"/>
    </row>
    <row r="731" spans="1:13">
      <c r="A731" s="30" t="s">
        <v>24</v>
      </c>
      <c r="B731" s="11" t="s">
        <v>245</v>
      </c>
      <c r="C731" s="12" t="s">
        <v>873</v>
      </c>
      <c r="D731" s="28">
        <v>0.05</v>
      </c>
      <c r="E731" s="28">
        <v>2.5000000000000001E-2</v>
      </c>
      <c r="F731" s="28">
        <f t="shared" si="106"/>
        <v>1.2500000000000002E-3</v>
      </c>
      <c r="G731" s="10">
        <f>SUM(G730)</f>
        <v>6.11</v>
      </c>
      <c r="H731" s="15">
        <v>1800</v>
      </c>
      <c r="I731" s="10">
        <f t="shared" si="107"/>
        <v>13.747500000000004</v>
      </c>
      <c r="J731" s="5"/>
      <c r="K731" s="5"/>
      <c r="L731" s="5"/>
      <c r="M731" s="5"/>
    </row>
    <row r="732" spans="1:13">
      <c r="A732" s="30" t="s">
        <v>24</v>
      </c>
      <c r="B732" s="11"/>
      <c r="C732" s="12"/>
      <c r="D732" s="28"/>
      <c r="E732" s="28"/>
      <c r="F732" s="28">
        <f t="shared" si="106"/>
        <v>0</v>
      </c>
      <c r="G732" s="10"/>
      <c r="H732" s="15"/>
      <c r="I732" s="10">
        <f t="shared" si="107"/>
        <v>0</v>
      </c>
      <c r="J732" s="5"/>
      <c r="K732" s="5"/>
      <c r="L732" s="5"/>
      <c r="M732" s="5"/>
    </row>
    <row r="733" spans="1:13">
      <c r="A733" s="150"/>
      <c r="B733" s="11" t="s">
        <v>862</v>
      </c>
      <c r="C733" s="12"/>
      <c r="D733" s="28"/>
      <c r="E733" s="28"/>
      <c r="F733" s="28"/>
      <c r="G733" s="10">
        <v>6</v>
      </c>
      <c r="H733" s="15">
        <v>2.5</v>
      </c>
      <c r="I733" s="10">
        <f t="shared" ref="I733" si="108">SUM(G733*H733)</f>
        <v>15</v>
      </c>
      <c r="J733" s="5"/>
      <c r="K733" s="5"/>
      <c r="L733" s="5"/>
      <c r="M733" s="5"/>
    </row>
    <row r="734" spans="1:13">
      <c r="B734" s="11" t="s">
        <v>27</v>
      </c>
      <c r="C734" s="12"/>
      <c r="D734" s="28"/>
      <c r="E734" s="28"/>
      <c r="F734" s="28"/>
      <c r="G734" s="10">
        <f>SUM(G730)</f>
        <v>6.11</v>
      </c>
      <c r="H734" s="15">
        <f>SUM(D730+D730+E730+E730+D731+D731+E731+E731)</f>
        <v>0.54999999999999993</v>
      </c>
      <c r="I734" s="10">
        <f t="shared" ref="I734:I748" si="109">SUM(G734*H734)</f>
        <v>3.3604999999999996</v>
      </c>
      <c r="J734" s="5"/>
      <c r="K734" s="5"/>
      <c r="L734" s="5"/>
      <c r="M734" s="5"/>
    </row>
    <row r="735" spans="1:13">
      <c r="B735" s="11" t="s">
        <v>13</v>
      </c>
      <c r="C735" s="12" t="s">
        <v>14</v>
      </c>
      <c r="D735" s="28" t="s">
        <v>29</v>
      </c>
      <c r="E735" s="28"/>
      <c r="F735" s="28">
        <f>SUM(G730:G732)</f>
        <v>12.22</v>
      </c>
      <c r="G735" s="34">
        <f>SUM(F735)/20</f>
        <v>0.61099999999999999</v>
      </c>
      <c r="H735" s="23"/>
      <c r="I735" s="10">
        <f t="shared" si="109"/>
        <v>0</v>
      </c>
      <c r="J735" s="5"/>
      <c r="K735" s="5"/>
      <c r="L735" s="5"/>
      <c r="M735" s="5"/>
    </row>
    <row r="736" spans="1:13">
      <c r="B736" s="11" t="s">
        <v>13</v>
      </c>
      <c r="C736" s="12" t="s">
        <v>14</v>
      </c>
      <c r="D736" s="28" t="s">
        <v>60</v>
      </c>
      <c r="E736" s="28"/>
      <c r="F736" s="72">
        <v>2</v>
      </c>
      <c r="G736" s="34">
        <f>SUM(F736)*0.25</f>
        <v>0.5</v>
      </c>
      <c r="H736" s="23"/>
      <c r="I736" s="10">
        <f t="shared" si="109"/>
        <v>0</v>
      </c>
      <c r="J736" s="5"/>
      <c r="K736" s="5"/>
      <c r="L736" s="5"/>
      <c r="M736" s="5"/>
    </row>
    <row r="737" spans="1:13">
      <c r="B737" s="11" t="s">
        <v>13</v>
      </c>
      <c r="C737" s="12" t="s">
        <v>14</v>
      </c>
      <c r="D737" s="28" t="s">
        <v>248</v>
      </c>
      <c r="E737" s="28"/>
      <c r="F737" s="72"/>
      <c r="G737" s="34">
        <v>0.5</v>
      </c>
      <c r="H737" s="23"/>
      <c r="I737" s="10">
        <f t="shared" si="109"/>
        <v>0</v>
      </c>
      <c r="J737" s="5"/>
      <c r="K737" s="5"/>
      <c r="L737" s="5"/>
      <c r="M737" s="5"/>
    </row>
    <row r="738" spans="1:13">
      <c r="B738" s="11" t="s">
        <v>13</v>
      </c>
      <c r="C738" s="12" t="s">
        <v>14</v>
      </c>
      <c r="D738" s="28" t="s">
        <v>247</v>
      </c>
      <c r="E738" s="28"/>
      <c r="F738" s="28"/>
      <c r="G738" s="34">
        <f>SUM(G735)</f>
        <v>0.61099999999999999</v>
      </c>
      <c r="H738" s="23"/>
      <c r="I738" s="10">
        <f t="shared" si="109"/>
        <v>0</v>
      </c>
      <c r="J738" s="5"/>
      <c r="K738" s="5"/>
      <c r="L738" s="5"/>
      <c r="M738" s="5"/>
    </row>
    <row r="739" spans="1:13">
      <c r="B739" s="11" t="s">
        <v>13</v>
      </c>
      <c r="C739" s="12" t="s">
        <v>15</v>
      </c>
      <c r="D739" s="28"/>
      <c r="E739" s="28"/>
      <c r="F739" s="28"/>
      <c r="G739" s="34">
        <v>1</v>
      </c>
      <c r="H739" s="23"/>
      <c r="I739" s="10">
        <f t="shared" si="109"/>
        <v>0</v>
      </c>
      <c r="J739" s="5"/>
      <c r="K739" s="5"/>
      <c r="L739" s="5"/>
      <c r="M739" s="5"/>
    </row>
    <row r="740" spans="1:13">
      <c r="B740" s="11" t="s">
        <v>13</v>
      </c>
      <c r="C740" s="12" t="s">
        <v>15</v>
      </c>
      <c r="D740" s="28"/>
      <c r="E740" s="28"/>
      <c r="F740" s="28"/>
      <c r="G740" s="34"/>
      <c r="H740" s="23"/>
      <c r="I740" s="10">
        <f t="shared" si="109"/>
        <v>0</v>
      </c>
      <c r="J740" s="5"/>
      <c r="K740" s="5"/>
      <c r="L740" s="5"/>
      <c r="M740" s="5"/>
    </row>
    <row r="741" spans="1:13">
      <c r="B741" s="11" t="s">
        <v>13</v>
      </c>
      <c r="C741" s="12" t="s">
        <v>15</v>
      </c>
      <c r="D741" s="28"/>
      <c r="E741" s="28"/>
      <c r="F741" s="28"/>
      <c r="G741" s="34"/>
      <c r="H741" s="23"/>
      <c r="I741" s="10">
        <f t="shared" si="109"/>
        <v>0</v>
      </c>
      <c r="J741" s="5"/>
      <c r="K741" s="5"/>
      <c r="L741" s="5"/>
      <c r="M741" s="5"/>
    </row>
    <row r="742" spans="1:13">
      <c r="B742" s="11" t="s">
        <v>13</v>
      </c>
      <c r="C742" s="12" t="s">
        <v>16</v>
      </c>
      <c r="D742" s="28"/>
      <c r="E742" s="28"/>
      <c r="F742" s="28"/>
      <c r="G742" s="34">
        <v>0.5</v>
      </c>
      <c r="H742" s="23"/>
      <c r="I742" s="10">
        <f t="shared" si="109"/>
        <v>0</v>
      </c>
      <c r="J742" s="5"/>
      <c r="K742" s="5"/>
      <c r="L742" s="5"/>
      <c r="M742" s="5"/>
    </row>
    <row r="743" spans="1:13">
      <c r="B743" s="11" t="s">
        <v>13</v>
      </c>
      <c r="C743" s="12" t="s">
        <v>16</v>
      </c>
      <c r="D743" s="28"/>
      <c r="E743" s="28"/>
      <c r="F743" s="28"/>
      <c r="G743" s="34"/>
      <c r="H743" s="23"/>
      <c r="I743" s="10">
        <f t="shared" si="109"/>
        <v>0</v>
      </c>
      <c r="J743" s="5"/>
      <c r="K743" s="5"/>
      <c r="L743" s="5"/>
      <c r="M743" s="5"/>
    </row>
    <row r="744" spans="1:13">
      <c r="B744" s="11" t="s">
        <v>21</v>
      </c>
      <c r="C744" s="12" t="s">
        <v>14</v>
      </c>
      <c r="D744" s="28"/>
      <c r="E744" s="28"/>
      <c r="F744" s="28"/>
      <c r="G744" s="22">
        <f>SUM(G735:G738)</f>
        <v>2.222</v>
      </c>
      <c r="H744" s="15">
        <v>37.42</v>
      </c>
      <c r="I744" s="10">
        <f t="shared" si="109"/>
        <v>83.147239999999996</v>
      </c>
      <c r="J744" s="5"/>
      <c r="K744" s="5">
        <f>SUM(G744)*I728</f>
        <v>4.444</v>
      </c>
      <c r="L744" s="5"/>
      <c r="M744" s="5"/>
    </row>
    <row r="745" spans="1:13">
      <c r="B745" s="11" t="s">
        <v>21</v>
      </c>
      <c r="C745" s="12" t="s">
        <v>15</v>
      </c>
      <c r="D745" s="28"/>
      <c r="E745" s="28"/>
      <c r="F745" s="28"/>
      <c r="G745" s="22">
        <f>SUM(G739:G741)</f>
        <v>1</v>
      </c>
      <c r="H745" s="15">
        <v>37.42</v>
      </c>
      <c r="I745" s="10">
        <f t="shared" si="109"/>
        <v>37.42</v>
      </c>
      <c r="J745" s="5"/>
      <c r="K745" s="5"/>
      <c r="L745" s="5">
        <f>SUM(G745)*I728</f>
        <v>2</v>
      </c>
      <c r="M745" s="5"/>
    </row>
    <row r="746" spans="1:13">
      <c r="B746" s="11" t="s">
        <v>21</v>
      </c>
      <c r="C746" s="12" t="s">
        <v>16</v>
      </c>
      <c r="D746" s="28"/>
      <c r="E746" s="28"/>
      <c r="F746" s="28"/>
      <c r="G746" s="22">
        <f>SUM(G742:G743)</f>
        <v>0.5</v>
      </c>
      <c r="H746" s="15">
        <v>37.42</v>
      </c>
      <c r="I746" s="10">
        <f t="shared" si="109"/>
        <v>18.71</v>
      </c>
      <c r="J746" s="5"/>
      <c r="K746" s="5"/>
      <c r="L746" s="5"/>
      <c r="M746" s="5">
        <f>SUM(G746)*I728</f>
        <v>1</v>
      </c>
    </row>
    <row r="747" spans="1:13">
      <c r="B747" s="11" t="s">
        <v>13</v>
      </c>
      <c r="C747" s="12" t="s">
        <v>17</v>
      </c>
      <c r="D747" s="28"/>
      <c r="E747" s="28"/>
      <c r="F747" s="28"/>
      <c r="G747" s="34">
        <v>0.25</v>
      </c>
      <c r="H747" s="15">
        <v>37.42</v>
      </c>
      <c r="I747" s="10">
        <f t="shared" si="109"/>
        <v>9.3550000000000004</v>
      </c>
      <c r="J747" s="5"/>
      <c r="K747" s="5"/>
      <c r="L747" s="5">
        <f>SUM(G747)*I728</f>
        <v>0.5</v>
      </c>
      <c r="M747" s="5"/>
    </row>
    <row r="748" spans="1:13">
      <c r="B748" s="11" t="s">
        <v>12</v>
      </c>
      <c r="C748" s="12"/>
      <c r="D748" s="28"/>
      <c r="E748" s="28"/>
      <c r="F748" s="28"/>
      <c r="G748" s="10"/>
      <c r="H748" s="15">
        <v>37.42</v>
      </c>
      <c r="I748" s="10">
        <f t="shared" si="109"/>
        <v>0</v>
      </c>
      <c r="J748" s="5"/>
      <c r="K748" s="5"/>
      <c r="L748" s="5"/>
      <c r="M748" s="5"/>
    </row>
    <row r="749" spans="1:13">
      <c r="B749" s="11" t="s">
        <v>11</v>
      </c>
      <c r="C749" s="12"/>
      <c r="D749" s="28"/>
      <c r="E749" s="28"/>
      <c r="F749" s="28"/>
      <c r="G749" s="10">
        <v>1</v>
      </c>
      <c r="H749" s="15">
        <f>SUM(I730:I748)*0.01</f>
        <v>2.6322524</v>
      </c>
      <c r="I749" s="10">
        <f>SUM(G749*H749)</f>
        <v>2.6322524</v>
      </c>
      <c r="J749" s="5"/>
      <c r="K749" s="5"/>
      <c r="L749" s="5"/>
      <c r="M749" s="5"/>
    </row>
    <row r="750" spans="1:13" s="2" customFormat="1">
      <c r="B750" s="8" t="s">
        <v>10</v>
      </c>
      <c r="D750" s="27"/>
      <c r="E750" s="27"/>
      <c r="F750" s="27"/>
      <c r="G750" s="6">
        <f>SUM(G744:G747)</f>
        <v>3.972</v>
      </c>
      <c r="H750" s="14"/>
      <c r="I750" s="6">
        <f>SUM(I730:I749)</f>
        <v>265.85749240000001</v>
      </c>
      <c r="J750" s="6">
        <f>SUM(I750)*I728</f>
        <v>531.71498480000002</v>
      </c>
      <c r="K750" s="6">
        <f>SUM(K744:K749)</f>
        <v>4.444</v>
      </c>
      <c r="L750" s="6">
        <f>SUM(L744:L749)</f>
        <v>2.5</v>
      </c>
      <c r="M750" s="6">
        <f>SUM(M744:M749)</f>
        <v>1</v>
      </c>
    </row>
    <row r="751" spans="1:13" ht="15.6">
      <c r="A751" s="3" t="s">
        <v>9</v>
      </c>
      <c r="B751" s="141" t="s">
        <v>289</v>
      </c>
      <c r="C751" s="12" t="s">
        <v>865</v>
      </c>
      <c r="D751" s="26">
        <v>1.06</v>
      </c>
      <c r="E751" s="26">
        <v>2.2999999999999998</v>
      </c>
      <c r="F751" s="71">
        <v>0.125</v>
      </c>
      <c r="G751" s="5"/>
      <c r="H751" s="13" t="s">
        <v>22</v>
      </c>
      <c r="I751" s="24">
        <v>1</v>
      </c>
      <c r="J751" s="5"/>
      <c r="K751" s="5"/>
      <c r="L751" s="5"/>
      <c r="M751" s="5"/>
    </row>
    <row r="752" spans="1:13" s="2" customFormat="1">
      <c r="A752" s="69"/>
      <c r="B752" s="8" t="s">
        <v>3</v>
      </c>
      <c r="C752" s="2" t="s">
        <v>4</v>
      </c>
      <c r="D752" s="27" t="s">
        <v>5</v>
      </c>
      <c r="E752" s="27" t="s">
        <v>5</v>
      </c>
      <c r="F752" s="27" t="s">
        <v>23</v>
      </c>
      <c r="G752" s="6" t="s">
        <v>6</v>
      </c>
      <c r="H752" s="14" t="s">
        <v>7</v>
      </c>
      <c r="I752" s="6" t="s">
        <v>8</v>
      </c>
      <c r="J752" s="6"/>
      <c r="K752" s="6" t="s">
        <v>18</v>
      </c>
      <c r="L752" s="6" t="s">
        <v>19</v>
      </c>
      <c r="M752" s="6" t="s">
        <v>20</v>
      </c>
    </row>
    <row r="753" spans="1:13">
      <c r="A753" s="30" t="s">
        <v>24</v>
      </c>
      <c r="B753" s="11" t="s">
        <v>63</v>
      </c>
      <c r="C753" s="12" t="s">
        <v>873</v>
      </c>
      <c r="D753" s="28">
        <v>0.15</v>
      </c>
      <c r="E753" s="28">
        <v>0.05</v>
      </c>
      <c r="F753" s="28">
        <f t="shared" ref="F753:F755" si="110">SUM(D753*E753)</f>
        <v>7.4999999999999997E-3</v>
      </c>
      <c r="G753" s="10">
        <f>SUM(D751+E751+E751+0.4)</f>
        <v>6.0600000000000005</v>
      </c>
      <c r="H753" s="15">
        <v>1800</v>
      </c>
      <c r="I753" s="10">
        <f t="shared" ref="I753:I755" si="111">SUM(F753*G753)*H753</f>
        <v>81.81</v>
      </c>
      <c r="J753" s="5"/>
      <c r="K753" s="5"/>
      <c r="L753" s="5"/>
      <c r="M753" s="5"/>
    </row>
    <row r="754" spans="1:13">
      <c r="A754" s="30" t="s">
        <v>24</v>
      </c>
      <c r="B754" s="11" t="s">
        <v>245</v>
      </c>
      <c r="C754" s="12" t="s">
        <v>873</v>
      </c>
      <c r="D754" s="28">
        <v>0.05</v>
      </c>
      <c r="E754" s="28">
        <v>2.5000000000000001E-2</v>
      </c>
      <c r="F754" s="28">
        <f t="shared" si="110"/>
        <v>1.2500000000000002E-3</v>
      </c>
      <c r="G754" s="10">
        <f>SUM(G753)</f>
        <v>6.0600000000000005</v>
      </c>
      <c r="H754" s="15">
        <v>1800</v>
      </c>
      <c r="I754" s="10">
        <f t="shared" si="111"/>
        <v>13.635000000000003</v>
      </c>
      <c r="J754" s="5"/>
      <c r="K754" s="5"/>
      <c r="L754" s="5"/>
      <c r="M754" s="5"/>
    </row>
    <row r="755" spans="1:13">
      <c r="A755" s="30" t="s">
        <v>24</v>
      </c>
      <c r="B755" s="11"/>
      <c r="C755" s="12"/>
      <c r="D755" s="28"/>
      <c r="E755" s="28"/>
      <c r="F755" s="28">
        <f t="shared" si="110"/>
        <v>0</v>
      </c>
      <c r="G755" s="10"/>
      <c r="H755" s="15"/>
      <c r="I755" s="10">
        <f t="shared" si="111"/>
        <v>0</v>
      </c>
      <c r="J755" s="5"/>
      <c r="K755" s="5"/>
      <c r="L755" s="5"/>
      <c r="M755" s="5"/>
    </row>
    <row r="756" spans="1:13">
      <c r="A756" s="150"/>
      <c r="B756" s="11" t="s">
        <v>862</v>
      </c>
      <c r="C756" s="12"/>
      <c r="D756" s="28"/>
      <c r="E756" s="28"/>
      <c r="F756" s="28"/>
      <c r="G756" s="10">
        <v>6</v>
      </c>
      <c r="H756" s="15">
        <v>2.5</v>
      </c>
      <c r="I756" s="10">
        <f t="shared" ref="I756" si="112">SUM(G756*H756)</f>
        <v>15</v>
      </c>
      <c r="J756" s="5"/>
      <c r="K756" s="5"/>
      <c r="L756" s="5"/>
      <c r="M756" s="5"/>
    </row>
    <row r="757" spans="1:13">
      <c r="B757" s="11" t="s">
        <v>27</v>
      </c>
      <c r="C757" s="12"/>
      <c r="D757" s="28"/>
      <c r="E757" s="28"/>
      <c r="F757" s="28"/>
      <c r="G757" s="10">
        <f>SUM(G753)</f>
        <v>6.0600000000000005</v>
      </c>
      <c r="H757" s="15">
        <f>SUM(D753+D753+E753+E753+D754+D754+E754+E754)</f>
        <v>0.54999999999999993</v>
      </c>
      <c r="I757" s="10">
        <f t="shared" ref="I757:I771" si="113">SUM(G757*H757)</f>
        <v>3.3329999999999997</v>
      </c>
      <c r="J757" s="5"/>
      <c r="K757" s="5"/>
      <c r="L757" s="5"/>
      <c r="M757" s="5"/>
    </row>
    <row r="758" spans="1:13">
      <c r="B758" s="11" t="s">
        <v>13</v>
      </c>
      <c r="C758" s="12" t="s">
        <v>14</v>
      </c>
      <c r="D758" s="28" t="s">
        <v>29</v>
      </c>
      <c r="E758" s="28"/>
      <c r="F758" s="28">
        <f>SUM(G753:G755)</f>
        <v>12.120000000000001</v>
      </c>
      <c r="G758" s="34">
        <f>SUM(F758)/20</f>
        <v>0.60600000000000009</v>
      </c>
      <c r="H758" s="23"/>
      <c r="I758" s="10">
        <f t="shared" si="113"/>
        <v>0</v>
      </c>
      <c r="J758" s="5"/>
      <c r="K758" s="5"/>
      <c r="L758" s="5"/>
      <c r="M758" s="5"/>
    </row>
    <row r="759" spans="1:13">
      <c r="B759" s="11" t="s">
        <v>13</v>
      </c>
      <c r="C759" s="12" t="s">
        <v>14</v>
      </c>
      <c r="D759" s="28" t="s">
        <v>60</v>
      </c>
      <c r="E759" s="28"/>
      <c r="F759" s="72">
        <v>2</v>
      </c>
      <c r="G759" s="34">
        <f>SUM(F759)*0.25</f>
        <v>0.5</v>
      </c>
      <c r="H759" s="23"/>
      <c r="I759" s="10">
        <f t="shared" si="113"/>
        <v>0</v>
      </c>
      <c r="J759" s="5"/>
      <c r="K759" s="5"/>
      <c r="L759" s="5"/>
      <c r="M759" s="5"/>
    </row>
    <row r="760" spans="1:13">
      <c r="B760" s="11" t="s">
        <v>13</v>
      </c>
      <c r="C760" s="12" t="s">
        <v>14</v>
      </c>
      <c r="D760" s="28" t="s">
        <v>248</v>
      </c>
      <c r="E760" s="28"/>
      <c r="F760" s="72"/>
      <c r="G760" s="34">
        <v>0.5</v>
      </c>
      <c r="H760" s="23"/>
      <c r="I760" s="10">
        <f t="shared" si="113"/>
        <v>0</v>
      </c>
      <c r="J760" s="5"/>
      <c r="K760" s="5"/>
      <c r="L760" s="5"/>
      <c r="M760" s="5"/>
    </row>
    <row r="761" spans="1:13">
      <c r="B761" s="11" t="s">
        <v>13</v>
      </c>
      <c r="C761" s="12" t="s">
        <v>14</v>
      </c>
      <c r="D761" s="28" t="s">
        <v>247</v>
      </c>
      <c r="E761" s="28"/>
      <c r="F761" s="28"/>
      <c r="G761" s="34">
        <f>SUM(G758)</f>
        <v>0.60600000000000009</v>
      </c>
      <c r="H761" s="23"/>
      <c r="I761" s="10">
        <f t="shared" si="113"/>
        <v>0</v>
      </c>
      <c r="J761" s="5"/>
      <c r="K761" s="5"/>
      <c r="L761" s="5"/>
      <c r="M761" s="5"/>
    </row>
    <row r="762" spans="1:13">
      <c r="B762" s="11" t="s">
        <v>13</v>
      </c>
      <c r="C762" s="12" t="s">
        <v>15</v>
      </c>
      <c r="D762" s="28"/>
      <c r="E762" s="28"/>
      <c r="F762" s="28"/>
      <c r="G762" s="34">
        <v>1</v>
      </c>
      <c r="H762" s="23"/>
      <c r="I762" s="10">
        <f t="shared" si="113"/>
        <v>0</v>
      </c>
      <c r="J762" s="5"/>
      <c r="K762" s="5"/>
      <c r="L762" s="5"/>
      <c r="M762" s="5"/>
    </row>
    <row r="763" spans="1:13">
      <c r="B763" s="11" t="s">
        <v>13</v>
      </c>
      <c r="C763" s="12" t="s">
        <v>15</v>
      </c>
      <c r="D763" s="28"/>
      <c r="E763" s="28"/>
      <c r="F763" s="28"/>
      <c r="G763" s="34"/>
      <c r="H763" s="23"/>
      <c r="I763" s="10">
        <f t="shared" si="113"/>
        <v>0</v>
      </c>
      <c r="J763" s="5"/>
      <c r="K763" s="5"/>
      <c r="L763" s="5"/>
      <c r="M763" s="5"/>
    </row>
    <row r="764" spans="1:13">
      <c r="B764" s="11" t="s">
        <v>13</v>
      </c>
      <c r="C764" s="12" t="s">
        <v>15</v>
      </c>
      <c r="D764" s="28"/>
      <c r="E764" s="28"/>
      <c r="F764" s="28"/>
      <c r="G764" s="34"/>
      <c r="H764" s="23"/>
      <c r="I764" s="10">
        <f t="shared" si="113"/>
        <v>0</v>
      </c>
      <c r="J764" s="5"/>
      <c r="K764" s="5"/>
      <c r="L764" s="5"/>
      <c r="M764" s="5"/>
    </row>
    <row r="765" spans="1:13">
      <c r="B765" s="11" t="s">
        <v>13</v>
      </c>
      <c r="C765" s="12" t="s">
        <v>16</v>
      </c>
      <c r="D765" s="28"/>
      <c r="E765" s="28"/>
      <c r="F765" s="28"/>
      <c r="G765" s="34">
        <v>0.5</v>
      </c>
      <c r="H765" s="23"/>
      <c r="I765" s="10">
        <f t="shared" si="113"/>
        <v>0</v>
      </c>
      <c r="J765" s="5"/>
      <c r="K765" s="5"/>
      <c r="L765" s="5"/>
      <c r="M765" s="5"/>
    </row>
    <row r="766" spans="1:13">
      <c r="B766" s="11" t="s">
        <v>13</v>
      </c>
      <c r="C766" s="12" t="s">
        <v>16</v>
      </c>
      <c r="D766" s="28"/>
      <c r="E766" s="28"/>
      <c r="F766" s="28"/>
      <c r="G766" s="34"/>
      <c r="H766" s="23"/>
      <c r="I766" s="10">
        <f t="shared" si="113"/>
        <v>0</v>
      </c>
      <c r="J766" s="5"/>
      <c r="K766" s="5"/>
      <c r="L766" s="5"/>
      <c r="M766" s="5"/>
    </row>
    <row r="767" spans="1:13">
      <c r="B767" s="11" t="s">
        <v>21</v>
      </c>
      <c r="C767" s="12" t="s">
        <v>14</v>
      </c>
      <c r="D767" s="28"/>
      <c r="E767" s="28"/>
      <c r="F767" s="28"/>
      <c r="G767" s="22">
        <f>SUM(G758:G761)</f>
        <v>2.2120000000000002</v>
      </c>
      <c r="H767" s="15">
        <v>37.42</v>
      </c>
      <c r="I767" s="10">
        <f t="shared" si="113"/>
        <v>82.773040000000009</v>
      </c>
      <c r="J767" s="5"/>
      <c r="K767" s="5">
        <f>SUM(G767)*I751</f>
        <v>2.2120000000000002</v>
      </c>
      <c r="L767" s="5"/>
      <c r="M767" s="5"/>
    </row>
    <row r="768" spans="1:13">
      <c r="B768" s="11" t="s">
        <v>21</v>
      </c>
      <c r="C768" s="12" t="s">
        <v>15</v>
      </c>
      <c r="D768" s="28"/>
      <c r="E768" s="28"/>
      <c r="F768" s="28"/>
      <c r="G768" s="22">
        <f>SUM(G762:G764)</f>
        <v>1</v>
      </c>
      <c r="H768" s="15">
        <v>37.42</v>
      </c>
      <c r="I768" s="10">
        <f t="shared" si="113"/>
        <v>37.42</v>
      </c>
      <c r="J768" s="5"/>
      <c r="K768" s="5"/>
      <c r="L768" s="5">
        <f>SUM(G768)*I751</f>
        <v>1</v>
      </c>
      <c r="M768" s="5"/>
    </row>
    <row r="769" spans="1:13">
      <c r="B769" s="11" t="s">
        <v>21</v>
      </c>
      <c r="C769" s="12" t="s">
        <v>16</v>
      </c>
      <c r="D769" s="28"/>
      <c r="E769" s="28"/>
      <c r="F769" s="28"/>
      <c r="G769" s="22">
        <f>SUM(G765:G766)</f>
        <v>0.5</v>
      </c>
      <c r="H769" s="15">
        <v>37.42</v>
      </c>
      <c r="I769" s="10">
        <f t="shared" si="113"/>
        <v>18.71</v>
      </c>
      <c r="J769" s="5"/>
      <c r="K769" s="5"/>
      <c r="L769" s="5"/>
      <c r="M769" s="5">
        <f>SUM(G769)*I751</f>
        <v>0.5</v>
      </c>
    </row>
    <row r="770" spans="1:13">
      <c r="B770" s="11" t="s">
        <v>13</v>
      </c>
      <c r="C770" s="12" t="s">
        <v>17</v>
      </c>
      <c r="D770" s="28"/>
      <c r="E770" s="28"/>
      <c r="F770" s="28"/>
      <c r="G770" s="34">
        <v>0.25</v>
      </c>
      <c r="H770" s="15">
        <v>37.42</v>
      </c>
      <c r="I770" s="10">
        <f t="shared" si="113"/>
        <v>9.3550000000000004</v>
      </c>
      <c r="J770" s="5"/>
      <c r="K770" s="5"/>
      <c r="L770" s="5">
        <f>SUM(G770)*I751</f>
        <v>0.25</v>
      </c>
      <c r="M770" s="5"/>
    </row>
    <row r="771" spans="1:13">
      <c r="B771" s="11" t="s">
        <v>12</v>
      </c>
      <c r="C771" s="12"/>
      <c r="D771" s="28"/>
      <c r="E771" s="28"/>
      <c r="F771" s="28"/>
      <c r="G771" s="10"/>
      <c r="H771" s="15">
        <v>37.42</v>
      </c>
      <c r="I771" s="10">
        <f t="shared" si="113"/>
        <v>0</v>
      </c>
      <c r="J771" s="5"/>
      <c r="K771" s="5"/>
      <c r="L771" s="5"/>
      <c r="M771" s="5"/>
    </row>
    <row r="772" spans="1:13">
      <c r="B772" s="11" t="s">
        <v>11</v>
      </c>
      <c r="C772" s="12"/>
      <c r="D772" s="28"/>
      <c r="E772" s="28"/>
      <c r="F772" s="28"/>
      <c r="G772" s="10">
        <v>1</v>
      </c>
      <c r="H772" s="15">
        <f>SUM(I753:I771)*0.01</f>
        <v>2.6203604</v>
      </c>
      <c r="I772" s="10">
        <f>SUM(G772*H772)</f>
        <v>2.6203604</v>
      </c>
      <c r="J772" s="5"/>
      <c r="K772" s="5"/>
      <c r="L772" s="5"/>
      <c r="M772" s="5"/>
    </row>
    <row r="773" spans="1:13" s="2" customFormat="1">
      <c r="B773" s="8" t="s">
        <v>10</v>
      </c>
      <c r="D773" s="27"/>
      <c r="E773" s="27"/>
      <c r="F773" s="27"/>
      <c r="G773" s="6">
        <f>SUM(G767:G770)</f>
        <v>3.9620000000000002</v>
      </c>
      <c r="H773" s="14"/>
      <c r="I773" s="6">
        <f>SUM(I753:I772)</f>
        <v>264.6564004</v>
      </c>
      <c r="J773" s="6">
        <f>SUM(I773)*I751</f>
        <v>264.6564004</v>
      </c>
      <c r="K773" s="6">
        <f>SUM(K767:K772)</f>
        <v>2.2120000000000002</v>
      </c>
      <c r="L773" s="6">
        <f>SUM(L767:L772)</f>
        <v>1.25</v>
      </c>
      <c r="M773" s="6">
        <f>SUM(M767:M772)</f>
        <v>0.5</v>
      </c>
    </row>
    <row r="774" spans="1:13" ht="15.6">
      <c r="A774" s="3" t="s">
        <v>9</v>
      </c>
      <c r="B774" s="141" t="s">
        <v>289</v>
      </c>
      <c r="C774" s="12" t="s">
        <v>865</v>
      </c>
      <c r="D774" s="26">
        <v>2.02</v>
      </c>
      <c r="E774" s="26">
        <v>2.2999999999999998</v>
      </c>
      <c r="F774" s="71">
        <v>0.125</v>
      </c>
      <c r="G774" s="5"/>
      <c r="H774" s="13" t="s">
        <v>22</v>
      </c>
      <c r="I774" s="24">
        <v>8</v>
      </c>
      <c r="J774" s="5"/>
      <c r="K774" s="5"/>
      <c r="L774" s="5"/>
      <c r="M774" s="5"/>
    </row>
    <row r="775" spans="1:13" s="2" customFormat="1">
      <c r="A775" s="69"/>
      <c r="B775" s="8" t="s">
        <v>3</v>
      </c>
      <c r="C775" s="2" t="s">
        <v>4</v>
      </c>
      <c r="D775" s="27" t="s">
        <v>5</v>
      </c>
      <c r="E775" s="27" t="s">
        <v>5</v>
      </c>
      <c r="F775" s="27" t="s">
        <v>23</v>
      </c>
      <c r="G775" s="6" t="s">
        <v>6</v>
      </c>
      <c r="H775" s="14" t="s">
        <v>7</v>
      </c>
      <c r="I775" s="6" t="s">
        <v>8</v>
      </c>
      <c r="J775" s="6"/>
      <c r="K775" s="6" t="s">
        <v>18</v>
      </c>
      <c r="L775" s="6" t="s">
        <v>19</v>
      </c>
      <c r="M775" s="6" t="s">
        <v>20</v>
      </c>
    </row>
    <row r="776" spans="1:13">
      <c r="A776" s="30" t="s">
        <v>24</v>
      </c>
      <c r="B776" s="11" t="s">
        <v>63</v>
      </c>
      <c r="C776" s="12" t="s">
        <v>873</v>
      </c>
      <c r="D776" s="28">
        <v>0.15</v>
      </c>
      <c r="E776" s="28">
        <v>0.05</v>
      </c>
      <c r="F776" s="28">
        <f t="shared" ref="F776:F778" si="114">SUM(D776*E776)</f>
        <v>7.4999999999999997E-3</v>
      </c>
      <c r="G776" s="10">
        <f>SUM(D774+E774+E774+0.4)</f>
        <v>7.0200000000000005</v>
      </c>
      <c r="H776" s="15">
        <v>1800</v>
      </c>
      <c r="I776" s="10">
        <f t="shared" ref="I776:I778" si="115">SUM(F776*G776)*H776</f>
        <v>94.77000000000001</v>
      </c>
      <c r="J776" s="5"/>
      <c r="K776" s="5"/>
      <c r="L776" s="5"/>
      <c r="M776" s="5"/>
    </row>
    <row r="777" spans="1:13">
      <c r="A777" s="30" t="s">
        <v>24</v>
      </c>
      <c r="B777" s="11" t="s">
        <v>245</v>
      </c>
      <c r="C777" s="12" t="s">
        <v>873</v>
      </c>
      <c r="D777" s="28">
        <v>0.05</v>
      </c>
      <c r="E777" s="28">
        <v>2.5000000000000001E-2</v>
      </c>
      <c r="F777" s="28">
        <f t="shared" si="114"/>
        <v>1.2500000000000002E-3</v>
      </c>
      <c r="G777" s="10">
        <f>SUM(G776)</f>
        <v>7.0200000000000005</v>
      </c>
      <c r="H777" s="15">
        <v>1800</v>
      </c>
      <c r="I777" s="10">
        <f t="shared" si="115"/>
        <v>15.795000000000003</v>
      </c>
      <c r="J777" s="5"/>
      <c r="K777" s="5"/>
      <c r="L777" s="5"/>
      <c r="M777" s="5"/>
    </row>
    <row r="778" spans="1:13">
      <c r="A778" s="30" t="s">
        <v>24</v>
      </c>
      <c r="B778" s="11"/>
      <c r="C778" s="12"/>
      <c r="D778" s="28"/>
      <c r="E778" s="28"/>
      <c r="F778" s="28">
        <f t="shared" si="114"/>
        <v>0</v>
      </c>
      <c r="G778" s="10"/>
      <c r="H778" s="15"/>
      <c r="I778" s="10">
        <f t="shared" si="115"/>
        <v>0</v>
      </c>
      <c r="J778" s="5"/>
      <c r="K778" s="5"/>
      <c r="L778" s="5"/>
      <c r="M778" s="5"/>
    </row>
    <row r="779" spans="1:13">
      <c r="A779" s="150"/>
      <c r="B779" s="11" t="s">
        <v>862</v>
      </c>
      <c r="C779" s="12"/>
      <c r="D779" s="28"/>
      <c r="E779" s="28"/>
      <c r="F779" s="28"/>
      <c r="G779" s="10">
        <v>7</v>
      </c>
      <c r="H779" s="15">
        <v>2.5</v>
      </c>
      <c r="I779" s="10">
        <f t="shared" ref="I779" si="116">SUM(G779*H779)</f>
        <v>17.5</v>
      </c>
      <c r="J779" s="5"/>
      <c r="K779" s="5"/>
      <c r="L779" s="5"/>
      <c r="M779" s="5"/>
    </row>
    <row r="780" spans="1:13">
      <c r="B780" s="11" t="s">
        <v>27</v>
      </c>
      <c r="C780" s="12"/>
      <c r="D780" s="28"/>
      <c r="E780" s="28"/>
      <c r="F780" s="28"/>
      <c r="G780" s="10">
        <f>SUM(G776)</f>
        <v>7.0200000000000005</v>
      </c>
      <c r="H780" s="15">
        <f>SUM(D776+D776+E776+E776+D777+D777+E777+E777)</f>
        <v>0.54999999999999993</v>
      </c>
      <c r="I780" s="10">
        <f t="shared" ref="I780:I794" si="117">SUM(G780*H780)</f>
        <v>3.8609999999999998</v>
      </c>
      <c r="J780" s="5"/>
      <c r="K780" s="5"/>
      <c r="L780" s="5"/>
      <c r="M780" s="5"/>
    </row>
    <row r="781" spans="1:13">
      <c r="B781" s="11" t="s">
        <v>13</v>
      </c>
      <c r="C781" s="12" t="s">
        <v>14</v>
      </c>
      <c r="D781" s="28" t="s">
        <v>29</v>
      </c>
      <c r="E781" s="28"/>
      <c r="F781" s="28">
        <f>SUM(G776:G778)</f>
        <v>14.040000000000001</v>
      </c>
      <c r="G781" s="34">
        <f>SUM(F781)/20</f>
        <v>0.70200000000000007</v>
      </c>
      <c r="H781" s="23"/>
      <c r="I781" s="10">
        <f t="shared" si="117"/>
        <v>0</v>
      </c>
      <c r="J781" s="5"/>
      <c r="K781" s="5"/>
      <c r="L781" s="5"/>
      <c r="M781" s="5"/>
    </row>
    <row r="782" spans="1:13">
      <c r="B782" s="11" t="s">
        <v>13</v>
      </c>
      <c r="C782" s="12" t="s">
        <v>14</v>
      </c>
      <c r="D782" s="28" t="s">
        <v>60</v>
      </c>
      <c r="E782" s="28"/>
      <c r="F782" s="72">
        <v>2</v>
      </c>
      <c r="G782" s="34">
        <f>SUM(F782)*0.25</f>
        <v>0.5</v>
      </c>
      <c r="H782" s="23"/>
      <c r="I782" s="10">
        <f t="shared" si="117"/>
        <v>0</v>
      </c>
      <c r="J782" s="5"/>
      <c r="K782" s="5"/>
      <c r="L782" s="5"/>
      <c r="M782" s="5"/>
    </row>
    <row r="783" spans="1:13">
      <c r="B783" s="11" t="s">
        <v>13</v>
      </c>
      <c r="C783" s="12" t="s">
        <v>14</v>
      </c>
      <c r="D783" s="28" t="s">
        <v>248</v>
      </c>
      <c r="E783" s="28"/>
      <c r="F783" s="72"/>
      <c r="G783" s="34">
        <v>0.5</v>
      </c>
      <c r="H783" s="23"/>
      <c r="I783" s="10">
        <f t="shared" si="117"/>
        <v>0</v>
      </c>
      <c r="J783" s="5"/>
      <c r="K783" s="5"/>
      <c r="L783" s="5"/>
      <c r="M783" s="5"/>
    </row>
    <row r="784" spans="1:13">
      <c r="B784" s="11" t="s">
        <v>13</v>
      </c>
      <c r="C784" s="12" t="s">
        <v>14</v>
      </c>
      <c r="D784" s="28" t="s">
        <v>247</v>
      </c>
      <c r="E784" s="28"/>
      <c r="F784" s="28"/>
      <c r="G784" s="34">
        <f>SUM(G781)</f>
        <v>0.70200000000000007</v>
      </c>
      <c r="H784" s="23"/>
      <c r="I784" s="10">
        <f t="shared" si="117"/>
        <v>0</v>
      </c>
      <c r="J784" s="5"/>
      <c r="K784" s="5"/>
      <c r="L784" s="5"/>
      <c r="M784" s="5"/>
    </row>
    <row r="785" spans="1:13">
      <c r="B785" s="11" t="s">
        <v>13</v>
      </c>
      <c r="C785" s="12" t="s">
        <v>15</v>
      </c>
      <c r="D785" s="28"/>
      <c r="E785" s="28"/>
      <c r="F785" s="28"/>
      <c r="G785" s="34">
        <v>1</v>
      </c>
      <c r="H785" s="23"/>
      <c r="I785" s="10">
        <f t="shared" si="117"/>
        <v>0</v>
      </c>
      <c r="J785" s="5"/>
      <c r="K785" s="5"/>
      <c r="L785" s="5"/>
      <c r="M785" s="5"/>
    </row>
    <row r="786" spans="1:13">
      <c r="B786" s="11" t="s">
        <v>13</v>
      </c>
      <c r="C786" s="12" t="s">
        <v>15</v>
      </c>
      <c r="D786" s="28"/>
      <c r="E786" s="28"/>
      <c r="F786" s="28"/>
      <c r="G786" s="34"/>
      <c r="H786" s="23"/>
      <c r="I786" s="10">
        <f t="shared" si="117"/>
        <v>0</v>
      </c>
      <c r="J786" s="5"/>
      <c r="K786" s="5"/>
      <c r="L786" s="5"/>
      <c r="M786" s="5"/>
    </row>
    <row r="787" spans="1:13">
      <c r="B787" s="11" t="s">
        <v>13</v>
      </c>
      <c r="C787" s="12" t="s">
        <v>15</v>
      </c>
      <c r="D787" s="28"/>
      <c r="E787" s="28"/>
      <c r="F787" s="28"/>
      <c r="G787" s="34"/>
      <c r="H787" s="23"/>
      <c r="I787" s="10">
        <f t="shared" si="117"/>
        <v>0</v>
      </c>
      <c r="J787" s="5"/>
      <c r="K787" s="5"/>
      <c r="L787" s="5"/>
      <c r="M787" s="5"/>
    </row>
    <row r="788" spans="1:13">
      <c r="B788" s="11" t="s">
        <v>13</v>
      </c>
      <c r="C788" s="12" t="s">
        <v>16</v>
      </c>
      <c r="D788" s="28"/>
      <c r="E788" s="28"/>
      <c r="F788" s="28"/>
      <c r="G788" s="34">
        <v>0.5</v>
      </c>
      <c r="H788" s="23"/>
      <c r="I788" s="10">
        <f t="shared" si="117"/>
        <v>0</v>
      </c>
      <c r="J788" s="5"/>
      <c r="K788" s="5"/>
      <c r="L788" s="5"/>
      <c r="M788" s="5"/>
    </row>
    <row r="789" spans="1:13">
      <c r="B789" s="11" t="s">
        <v>13</v>
      </c>
      <c r="C789" s="12" t="s">
        <v>16</v>
      </c>
      <c r="D789" s="28"/>
      <c r="E789" s="28"/>
      <c r="F789" s="28"/>
      <c r="G789" s="34"/>
      <c r="H789" s="23"/>
      <c r="I789" s="10">
        <f t="shared" si="117"/>
        <v>0</v>
      </c>
      <c r="J789" s="5"/>
      <c r="K789" s="5"/>
      <c r="L789" s="5"/>
      <c r="M789" s="5"/>
    </row>
    <row r="790" spans="1:13">
      <c r="B790" s="11" t="s">
        <v>21</v>
      </c>
      <c r="C790" s="12" t="s">
        <v>14</v>
      </c>
      <c r="D790" s="28"/>
      <c r="E790" s="28"/>
      <c r="F790" s="28"/>
      <c r="G790" s="22">
        <f>SUM(G781:G784)</f>
        <v>2.4039999999999999</v>
      </c>
      <c r="H790" s="15">
        <v>37.42</v>
      </c>
      <c r="I790" s="10">
        <f t="shared" si="117"/>
        <v>89.957679999999996</v>
      </c>
      <c r="J790" s="5"/>
      <c r="K790" s="5">
        <f>SUM(G790)*I774</f>
        <v>19.231999999999999</v>
      </c>
      <c r="L790" s="5"/>
      <c r="M790" s="5"/>
    </row>
    <row r="791" spans="1:13">
      <c r="B791" s="11" t="s">
        <v>21</v>
      </c>
      <c r="C791" s="12" t="s">
        <v>15</v>
      </c>
      <c r="D791" s="28"/>
      <c r="E791" s="28"/>
      <c r="F791" s="28"/>
      <c r="G791" s="22">
        <f>SUM(G785:G787)</f>
        <v>1</v>
      </c>
      <c r="H791" s="15">
        <v>37.42</v>
      </c>
      <c r="I791" s="10">
        <f t="shared" si="117"/>
        <v>37.42</v>
      </c>
      <c r="J791" s="5"/>
      <c r="K791" s="5"/>
      <c r="L791" s="5">
        <f>SUM(G791)*I774</f>
        <v>8</v>
      </c>
      <c r="M791" s="5"/>
    </row>
    <row r="792" spans="1:13">
      <c r="B792" s="11" t="s">
        <v>21</v>
      </c>
      <c r="C792" s="12" t="s">
        <v>16</v>
      </c>
      <c r="D792" s="28"/>
      <c r="E792" s="28"/>
      <c r="F792" s="28"/>
      <c r="G792" s="22">
        <f>SUM(G788:G789)</f>
        <v>0.5</v>
      </c>
      <c r="H792" s="15">
        <v>37.42</v>
      </c>
      <c r="I792" s="10">
        <f t="shared" si="117"/>
        <v>18.71</v>
      </c>
      <c r="J792" s="5"/>
      <c r="K792" s="5"/>
      <c r="L792" s="5"/>
      <c r="M792" s="5">
        <f>SUM(G792)*I774</f>
        <v>4</v>
      </c>
    </row>
    <row r="793" spans="1:13">
      <c r="B793" s="11" t="s">
        <v>13</v>
      </c>
      <c r="C793" s="12" t="s">
        <v>17</v>
      </c>
      <c r="D793" s="28"/>
      <c r="E793" s="28"/>
      <c r="F793" s="28"/>
      <c r="G793" s="34">
        <v>0.25</v>
      </c>
      <c r="H793" s="15">
        <v>37.42</v>
      </c>
      <c r="I793" s="10">
        <f t="shared" si="117"/>
        <v>9.3550000000000004</v>
      </c>
      <c r="J793" s="5"/>
      <c r="K793" s="5"/>
      <c r="L793" s="5">
        <f>SUM(G793)*I774</f>
        <v>2</v>
      </c>
      <c r="M793" s="5"/>
    </row>
    <row r="794" spans="1:13">
      <c r="B794" s="11" t="s">
        <v>12</v>
      </c>
      <c r="C794" s="12"/>
      <c r="D794" s="28"/>
      <c r="E794" s="28"/>
      <c r="F794" s="28"/>
      <c r="G794" s="10"/>
      <c r="H794" s="15">
        <v>37.42</v>
      </c>
      <c r="I794" s="10">
        <f t="shared" si="117"/>
        <v>0</v>
      </c>
      <c r="J794" s="5"/>
      <c r="K794" s="5"/>
      <c r="L794" s="5"/>
      <c r="M794" s="5"/>
    </row>
    <row r="795" spans="1:13">
      <c r="B795" s="11" t="s">
        <v>11</v>
      </c>
      <c r="C795" s="12"/>
      <c r="D795" s="28"/>
      <c r="E795" s="28"/>
      <c r="F795" s="28"/>
      <c r="G795" s="10">
        <v>1</v>
      </c>
      <c r="H795" s="15">
        <f>SUM(I776:I794)*0.01</f>
        <v>2.8736867999999998</v>
      </c>
      <c r="I795" s="10">
        <f>SUM(G795*H795)</f>
        <v>2.8736867999999998</v>
      </c>
      <c r="J795" s="5"/>
      <c r="K795" s="5"/>
      <c r="L795" s="5"/>
      <c r="M795" s="5"/>
    </row>
    <row r="796" spans="1:13" s="2" customFormat="1">
      <c r="B796" s="8" t="s">
        <v>10</v>
      </c>
      <c r="D796" s="27"/>
      <c r="E796" s="27"/>
      <c r="F796" s="27"/>
      <c r="G796" s="6">
        <f>SUM(G790:G793)</f>
        <v>4.1539999999999999</v>
      </c>
      <c r="H796" s="14"/>
      <c r="I796" s="6">
        <f>SUM(I776:I795)</f>
        <v>290.24236679999996</v>
      </c>
      <c r="J796" s="6">
        <f>SUM(I796)*I774</f>
        <v>2321.9389343999997</v>
      </c>
      <c r="K796" s="6">
        <f>SUM(K790:K795)</f>
        <v>19.231999999999999</v>
      </c>
      <c r="L796" s="6">
        <f>SUM(L790:L795)</f>
        <v>10</v>
      </c>
      <c r="M796" s="6">
        <f>SUM(M790:M795)</f>
        <v>4</v>
      </c>
    </row>
    <row r="797" spans="1:13" ht="15.6">
      <c r="A797" s="3" t="s">
        <v>9</v>
      </c>
      <c r="B797" s="141" t="s">
        <v>276</v>
      </c>
      <c r="C797" s="12" t="s">
        <v>244</v>
      </c>
      <c r="D797" s="26">
        <v>2.02</v>
      </c>
      <c r="E797" s="26">
        <v>2.2999999999999998</v>
      </c>
      <c r="F797" s="71">
        <v>0.125</v>
      </c>
      <c r="G797" s="5"/>
      <c r="H797" s="13" t="s">
        <v>22</v>
      </c>
      <c r="I797" s="24">
        <v>3</v>
      </c>
      <c r="J797" s="5"/>
      <c r="K797" s="5"/>
      <c r="L797" s="5"/>
      <c r="M797" s="5"/>
    </row>
    <row r="798" spans="1:13" s="2" customFormat="1">
      <c r="A798" s="69"/>
      <c r="B798" s="8" t="s">
        <v>3</v>
      </c>
      <c r="C798" s="2" t="s">
        <v>4</v>
      </c>
      <c r="D798" s="27" t="s">
        <v>5</v>
      </c>
      <c r="E798" s="27" t="s">
        <v>5</v>
      </c>
      <c r="F798" s="27" t="s">
        <v>23</v>
      </c>
      <c r="G798" s="6" t="s">
        <v>6</v>
      </c>
      <c r="H798" s="14" t="s">
        <v>7</v>
      </c>
      <c r="I798" s="6" t="s">
        <v>8</v>
      </c>
      <c r="J798" s="6"/>
      <c r="K798" s="6" t="s">
        <v>18</v>
      </c>
      <c r="L798" s="6" t="s">
        <v>19</v>
      </c>
      <c r="M798" s="6" t="s">
        <v>20</v>
      </c>
    </row>
    <row r="799" spans="1:13">
      <c r="A799" s="30" t="s">
        <v>24</v>
      </c>
      <c r="B799" s="11" t="s">
        <v>63</v>
      </c>
      <c r="C799" s="12" t="s">
        <v>869</v>
      </c>
      <c r="D799" s="28">
        <v>0.15</v>
      </c>
      <c r="E799" s="28">
        <v>0.05</v>
      </c>
      <c r="F799" s="28">
        <f t="shared" ref="F799:F801" si="118">SUM(D799*E799)</f>
        <v>7.4999999999999997E-3</v>
      </c>
      <c r="G799" s="10">
        <f>SUM(D797+E797+E797+0.4)</f>
        <v>7.0200000000000005</v>
      </c>
      <c r="H799" s="15">
        <v>1248</v>
      </c>
      <c r="I799" s="10">
        <f t="shared" ref="I799:I801" si="119">SUM(F799*G799)*H799</f>
        <v>65.7072</v>
      </c>
      <c r="J799" s="5"/>
      <c r="K799" s="5"/>
      <c r="L799" s="5"/>
      <c r="M799" s="5"/>
    </row>
    <row r="800" spans="1:13">
      <c r="A800" s="30" t="s">
        <v>24</v>
      </c>
      <c r="B800" s="11" t="s">
        <v>245</v>
      </c>
      <c r="C800" s="12" t="s">
        <v>869</v>
      </c>
      <c r="D800" s="28">
        <v>0.05</v>
      </c>
      <c r="E800" s="28">
        <v>2.5000000000000001E-2</v>
      </c>
      <c r="F800" s="28">
        <f t="shared" si="118"/>
        <v>1.2500000000000002E-3</v>
      </c>
      <c r="G800" s="10">
        <f>SUM(G799)</f>
        <v>7.0200000000000005</v>
      </c>
      <c r="H800" s="15">
        <v>1015</v>
      </c>
      <c r="I800" s="10">
        <f t="shared" si="119"/>
        <v>8.9066250000000018</v>
      </c>
      <c r="J800" s="5"/>
      <c r="K800" s="5"/>
      <c r="L800" s="5"/>
      <c r="M800" s="5"/>
    </row>
    <row r="801" spans="1:13">
      <c r="A801" s="30" t="s">
        <v>24</v>
      </c>
      <c r="B801" s="11"/>
      <c r="C801" s="12"/>
      <c r="D801" s="28"/>
      <c r="E801" s="28"/>
      <c r="F801" s="28">
        <f t="shared" si="118"/>
        <v>0</v>
      </c>
      <c r="G801" s="10"/>
      <c r="H801" s="15"/>
      <c r="I801" s="10">
        <f t="shared" si="119"/>
        <v>0</v>
      </c>
      <c r="J801" s="5"/>
      <c r="K801" s="5"/>
      <c r="L801" s="5"/>
      <c r="M801" s="5"/>
    </row>
    <row r="802" spans="1:13">
      <c r="A802" s="150"/>
      <c r="B802" s="11" t="s">
        <v>862</v>
      </c>
      <c r="C802" s="12"/>
      <c r="D802" s="28"/>
      <c r="E802" s="28"/>
      <c r="F802" s="28"/>
      <c r="G802" s="10"/>
      <c r="H802" s="15">
        <v>2.5</v>
      </c>
      <c r="I802" s="10">
        <f t="shared" ref="I802" si="120">SUM(G802*H802)</f>
        <v>0</v>
      </c>
      <c r="J802" s="5"/>
      <c r="K802" s="5"/>
      <c r="L802" s="5"/>
      <c r="M802" s="5"/>
    </row>
    <row r="803" spans="1:13">
      <c r="B803" s="11" t="s">
        <v>27</v>
      </c>
      <c r="C803" s="12"/>
      <c r="D803" s="28"/>
      <c r="E803" s="28"/>
      <c r="F803" s="28"/>
      <c r="G803" s="10">
        <f>SUM(G799)</f>
        <v>7.0200000000000005</v>
      </c>
      <c r="H803" s="15">
        <f>SUM(D799+D799+E799+E799+D800+D800+E800+E800)</f>
        <v>0.54999999999999993</v>
      </c>
      <c r="I803" s="10">
        <f t="shared" ref="I803:I817" si="121">SUM(G803*H803)</f>
        <v>3.8609999999999998</v>
      </c>
      <c r="J803" s="5"/>
      <c r="K803" s="5"/>
      <c r="L803" s="5"/>
      <c r="M803" s="5"/>
    </row>
    <row r="804" spans="1:13">
      <c r="B804" s="11" t="s">
        <v>13</v>
      </c>
      <c r="C804" s="12" t="s">
        <v>14</v>
      </c>
      <c r="D804" s="28" t="s">
        <v>29</v>
      </c>
      <c r="E804" s="28"/>
      <c r="F804" s="28">
        <f>SUM(G799:G801)</f>
        <v>14.040000000000001</v>
      </c>
      <c r="G804" s="34">
        <f>SUM(F804)/20</f>
        <v>0.70200000000000007</v>
      </c>
      <c r="H804" s="23"/>
      <c r="I804" s="10">
        <f t="shared" si="121"/>
        <v>0</v>
      </c>
      <c r="J804" s="5"/>
      <c r="K804" s="5"/>
      <c r="L804" s="5"/>
      <c r="M804" s="5"/>
    </row>
    <row r="805" spans="1:13">
      <c r="B805" s="11" t="s">
        <v>13</v>
      </c>
      <c r="C805" s="12" t="s">
        <v>14</v>
      </c>
      <c r="D805" s="28" t="s">
        <v>60</v>
      </c>
      <c r="E805" s="28"/>
      <c r="F805" s="72">
        <v>2</v>
      </c>
      <c r="G805" s="34">
        <f>SUM(F805)*0.25</f>
        <v>0.5</v>
      </c>
      <c r="H805" s="23"/>
      <c r="I805" s="10">
        <f t="shared" si="121"/>
        <v>0</v>
      </c>
      <c r="J805" s="5"/>
      <c r="K805" s="5"/>
      <c r="L805" s="5"/>
      <c r="M805" s="5"/>
    </row>
    <row r="806" spans="1:13">
      <c r="B806" s="11" t="s">
        <v>13</v>
      </c>
      <c r="C806" s="12" t="s">
        <v>14</v>
      </c>
      <c r="D806" s="28" t="s">
        <v>248</v>
      </c>
      <c r="E806" s="28"/>
      <c r="F806" s="72"/>
      <c r="G806" s="34">
        <v>0</v>
      </c>
      <c r="H806" s="23"/>
      <c r="I806" s="10">
        <f t="shared" si="121"/>
        <v>0</v>
      </c>
      <c r="J806" s="5"/>
      <c r="K806" s="5"/>
      <c r="L806" s="5"/>
      <c r="M806" s="5"/>
    </row>
    <row r="807" spans="1:13">
      <c r="B807" s="11" t="s">
        <v>13</v>
      </c>
      <c r="C807" s="12" t="s">
        <v>14</v>
      </c>
      <c r="D807" s="28" t="s">
        <v>247</v>
      </c>
      <c r="E807" s="28"/>
      <c r="F807" s="28"/>
      <c r="G807" s="34">
        <f>SUM(G804)</f>
        <v>0.70200000000000007</v>
      </c>
      <c r="H807" s="23"/>
      <c r="I807" s="10">
        <f t="shared" si="121"/>
        <v>0</v>
      </c>
      <c r="J807" s="5"/>
      <c r="K807" s="5"/>
      <c r="L807" s="5"/>
      <c r="M807" s="5"/>
    </row>
    <row r="808" spans="1:13">
      <c r="B808" s="11" t="s">
        <v>13</v>
      </c>
      <c r="C808" s="12" t="s">
        <v>15</v>
      </c>
      <c r="D808" s="28"/>
      <c r="E808" s="28"/>
      <c r="F808" s="28"/>
      <c r="G808" s="34">
        <v>1</v>
      </c>
      <c r="H808" s="23"/>
      <c r="I808" s="10">
        <f t="shared" si="121"/>
        <v>0</v>
      </c>
      <c r="J808" s="5"/>
      <c r="K808" s="5"/>
      <c r="L808" s="5"/>
      <c r="M808" s="5"/>
    </row>
    <row r="809" spans="1:13">
      <c r="B809" s="11" t="s">
        <v>13</v>
      </c>
      <c r="C809" s="12" t="s">
        <v>15</v>
      </c>
      <c r="D809" s="28"/>
      <c r="E809" s="28"/>
      <c r="F809" s="28"/>
      <c r="G809" s="34"/>
      <c r="H809" s="23"/>
      <c r="I809" s="10">
        <f t="shared" si="121"/>
        <v>0</v>
      </c>
      <c r="J809" s="5"/>
      <c r="K809" s="5"/>
      <c r="L809" s="5"/>
      <c r="M809" s="5"/>
    </row>
    <row r="810" spans="1:13">
      <c r="B810" s="11" t="s">
        <v>13</v>
      </c>
      <c r="C810" s="12" t="s">
        <v>15</v>
      </c>
      <c r="D810" s="28"/>
      <c r="E810" s="28"/>
      <c r="F810" s="28"/>
      <c r="G810" s="34"/>
      <c r="H810" s="23"/>
      <c r="I810" s="10">
        <f t="shared" si="121"/>
        <v>0</v>
      </c>
      <c r="J810" s="5"/>
      <c r="K810" s="5"/>
      <c r="L810" s="5"/>
      <c r="M810" s="5"/>
    </row>
    <row r="811" spans="1:13">
      <c r="B811" s="11" t="s">
        <v>13</v>
      </c>
      <c r="C811" s="12" t="s">
        <v>16</v>
      </c>
      <c r="D811" s="28"/>
      <c r="E811" s="28"/>
      <c r="F811" s="28"/>
      <c r="G811" s="34">
        <v>0.5</v>
      </c>
      <c r="H811" s="23"/>
      <c r="I811" s="10">
        <f t="shared" si="121"/>
        <v>0</v>
      </c>
      <c r="J811" s="5"/>
      <c r="K811" s="5"/>
      <c r="L811" s="5"/>
      <c r="M811" s="5"/>
    </row>
    <row r="812" spans="1:13">
      <c r="B812" s="11" t="s">
        <v>13</v>
      </c>
      <c r="C812" s="12" t="s">
        <v>16</v>
      </c>
      <c r="D812" s="28"/>
      <c r="E812" s="28"/>
      <c r="F812" s="28"/>
      <c r="G812" s="34"/>
      <c r="H812" s="23"/>
      <c r="I812" s="10">
        <f t="shared" si="121"/>
        <v>0</v>
      </c>
      <c r="J812" s="5"/>
      <c r="K812" s="5"/>
      <c r="L812" s="5"/>
      <c r="M812" s="5"/>
    </row>
    <row r="813" spans="1:13">
      <c r="B813" s="11" t="s">
        <v>21</v>
      </c>
      <c r="C813" s="12" t="s">
        <v>14</v>
      </c>
      <c r="D813" s="28"/>
      <c r="E813" s="28"/>
      <c r="F813" s="28"/>
      <c r="G813" s="22">
        <f>SUM(G804:G807)</f>
        <v>1.9039999999999999</v>
      </c>
      <c r="H813" s="15">
        <v>37.42</v>
      </c>
      <c r="I813" s="10">
        <f t="shared" si="121"/>
        <v>71.247680000000003</v>
      </c>
      <c r="J813" s="5"/>
      <c r="K813" s="5">
        <f>SUM(G813)*I797</f>
        <v>5.7119999999999997</v>
      </c>
      <c r="L813" s="5"/>
      <c r="M813" s="5"/>
    </row>
    <row r="814" spans="1:13">
      <c r="B814" s="11" t="s">
        <v>21</v>
      </c>
      <c r="C814" s="12" t="s">
        <v>15</v>
      </c>
      <c r="D814" s="28"/>
      <c r="E814" s="28"/>
      <c r="F814" s="28"/>
      <c r="G814" s="22">
        <f>SUM(G808:G810)</f>
        <v>1</v>
      </c>
      <c r="H814" s="15">
        <v>37.42</v>
      </c>
      <c r="I814" s="10">
        <f t="shared" si="121"/>
        <v>37.42</v>
      </c>
      <c r="J814" s="5"/>
      <c r="K814" s="5"/>
      <c r="L814" s="5">
        <f>SUM(G814)*I797</f>
        <v>3</v>
      </c>
      <c r="M814" s="5"/>
    </row>
    <row r="815" spans="1:13">
      <c r="B815" s="11" t="s">
        <v>21</v>
      </c>
      <c r="C815" s="12" t="s">
        <v>16</v>
      </c>
      <c r="D815" s="28"/>
      <c r="E815" s="28"/>
      <c r="F815" s="28"/>
      <c r="G815" s="22">
        <f>SUM(G811:G812)</f>
        <v>0.5</v>
      </c>
      <c r="H815" s="15">
        <v>37.42</v>
      </c>
      <c r="I815" s="10">
        <f t="shared" si="121"/>
        <v>18.71</v>
      </c>
      <c r="J815" s="5"/>
      <c r="K815" s="5"/>
      <c r="L815" s="5"/>
      <c r="M815" s="5">
        <f>SUM(G815)*I797</f>
        <v>1.5</v>
      </c>
    </row>
    <row r="816" spans="1:13">
      <c r="B816" s="11" t="s">
        <v>13</v>
      </c>
      <c r="C816" s="12" t="s">
        <v>17</v>
      </c>
      <c r="D816" s="28"/>
      <c r="E816" s="28"/>
      <c r="F816" s="28"/>
      <c r="G816" s="34">
        <v>0.25</v>
      </c>
      <c r="H816" s="15">
        <v>37.42</v>
      </c>
      <c r="I816" s="10">
        <f t="shared" si="121"/>
        <v>9.3550000000000004</v>
      </c>
      <c r="J816" s="5"/>
      <c r="K816" s="5"/>
      <c r="L816" s="5">
        <f>SUM(G816)*I797</f>
        <v>0.75</v>
      </c>
      <c r="M816" s="5"/>
    </row>
    <row r="817" spans="1:13">
      <c r="B817" s="11" t="s">
        <v>12</v>
      </c>
      <c r="C817" s="12"/>
      <c r="D817" s="28"/>
      <c r="E817" s="28"/>
      <c r="F817" s="28"/>
      <c r="G817" s="10"/>
      <c r="H817" s="15">
        <v>37.42</v>
      </c>
      <c r="I817" s="10">
        <f t="shared" si="121"/>
        <v>0</v>
      </c>
      <c r="J817" s="5"/>
      <c r="K817" s="5"/>
      <c r="L817" s="5"/>
      <c r="M817" s="5"/>
    </row>
    <row r="818" spans="1:13">
      <c r="B818" s="11" t="s">
        <v>11</v>
      </c>
      <c r="C818" s="12"/>
      <c r="D818" s="28"/>
      <c r="E818" s="28"/>
      <c r="F818" s="28"/>
      <c r="G818" s="10">
        <v>1</v>
      </c>
      <c r="H818" s="15">
        <f>SUM(I799:I817)*0.01</f>
        <v>2.1520750500000001</v>
      </c>
      <c r="I818" s="10">
        <f>SUM(G818*H818)</f>
        <v>2.1520750500000001</v>
      </c>
      <c r="J818" s="5"/>
      <c r="K818" s="5"/>
      <c r="L818" s="5"/>
      <c r="M818" s="5"/>
    </row>
    <row r="819" spans="1:13" s="2" customFormat="1">
      <c r="B819" s="8" t="s">
        <v>10</v>
      </c>
      <c r="D819" s="27"/>
      <c r="E819" s="27"/>
      <c r="F819" s="27"/>
      <c r="G819" s="6">
        <f>SUM(G813:G816)</f>
        <v>3.6539999999999999</v>
      </c>
      <c r="H819" s="14"/>
      <c r="I819" s="6">
        <f>SUM(I799:I818)</f>
        <v>217.35958005000003</v>
      </c>
      <c r="J819" s="6">
        <f>SUM(I819)*I797</f>
        <v>652.07874015000016</v>
      </c>
      <c r="K819" s="6">
        <f>SUM(K813:K818)</f>
        <v>5.7119999999999997</v>
      </c>
      <c r="L819" s="6">
        <f>SUM(L813:L818)</f>
        <v>3.75</v>
      </c>
      <c r="M819" s="6">
        <f>SUM(M813:M818)</f>
        <v>1.5</v>
      </c>
    </row>
    <row r="820" spans="1:13" ht="15.6">
      <c r="A820" s="3" t="s">
        <v>9</v>
      </c>
      <c r="B820" s="141" t="s">
        <v>276</v>
      </c>
      <c r="C820" s="12" t="s">
        <v>865</v>
      </c>
      <c r="D820" s="26">
        <v>1.665</v>
      </c>
      <c r="E820" s="26">
        <v>2.2999999999999998</v>
      </c>
      <c r="F820" s="71">
        <v>0.125</v>
      </c>
      <c r="G820" s="5"/>
      <c r="H820" s="13" t="s">
        <v>22</v>
      </c>
      <c r="I820" s="24">
        <v>1</v>
      </c>
      <c r="J820" s="5"/>
      <c r="K820" s="5"/>
      <c r="L820" s="5"/>
      <c r="M820" s="5"/>
    </row>
    <row r="821" spans="1:13" s="2" customFormat="1">
      <c r="A821" s="69"/>
      <c r="B821" s="8" t="s">
        <v>3</v>
      </c>
      <c r="C821" s="2" t="s">
        <v>4</v>
      </c>
      <c r="D821" s="27" t="s">
        <v>5</v>
      </c>
      <c r="E821" s="27" t="s">
        <v>5</v>
      </c>
      <c r="F821" s="27" t="s">
        <v>23</v>
      </c>
      <c r="G821" s="6" t="s">
        <v>6</v>
      </c>
      <c r="H821" s="14" t="s">
        <v>7</v>
      </c>
      <c r="I821" s="6" t="s">
        <v>8</v>
      </c>
      <c r="J821" s="6"/>
      <c r="K821" s="6" t="s">
        <v>18</v>
      </c>
      <c r="L821" s="6" t="s">
        <v>19</v>
      </c>
      <c r="M821" s="6" t="s">
        <v>20</v>
      </c>
    </row>
    <row r="822" spans="1:13">
      <c r="A822" s="30" t="s">
        <v>24</v>
      </c>
      <c r="B822" s="11" t="s">
        <v>63</v>
      </c>
      <c r="C822" s="12" t="s">
        <v>873</v>
      </c>
      <c r="D822" s="28">
        <v>0.15</v>
      </c>
      <c r="E822" s="28">
        <v>0.05</v>
      </c>
      <c r="F822" s="28">
        <f t="shared" ref="F822:F824" si="122">SUM(D822*E822)</f>
        <v>7.4999999999999997E-3</v>
      </c>
      <c r="G822" s="10">
        <f>SUM(D820+E820+E820+0.4)</f>
        <v>6.665</v>
      </c>
      <c r="H822" s="15">
        <v>1800</v>
      </c>
      <c r="I822" s="10">
        <f t="shared" ref="I822:I824" si="123">SUM(F822*G822)*H822</f>
        <v>89.977499999999992</v>
      </c>
      <c r="J822" s="5"/>
      <c r="K822" s="5"/>
      <c r="L822" s="5"/>
      <c r="M822" s="5"/>
    </row>
    <row r="823" spans="1:13">
      <c r="A823" s="30" t="s">
        <v>24</v>
      </c>
      <c r="B823" s="11" t="s">
        <v>245</v>
      </c>
      <c r="C823" s="12" t="s">
        <v>873</v>
      </c>
      <c r="D823" s="28">
        <v>0.05</v>
      </c>
      <c r="E823" s="28">
        <v>2.5000000000000001E-2</v>
      </c>
      <c r="F823" s="28">
        <f t="shared" si="122"/>
        <v>1.2500000000000002E-3</v>
      </c>
      <c r="G823" s="10">
        <f>SUM(G822)</f>
        <v>6.665</v>
      </c>
      <c r="H823" s="15">
        <v>1800</v>
      </c>
      <c r="I823" s="10">
        <f t="shared" si="123"/>
        <v>14.996250000000003</v>
      </c>
      <c r="J823" s="5"/>
      <c r="K823" s="5"/>
      <c r="L823" s="5"/>
      <c r="M823" s="5"/>
    </row>
    <row r="824" spans="1:13">
      <c r="A824" s="30" t="s">
        <v>24</v>
      </c>
      <c r="B824" s="11"/>
      <c r="C824" s="12"/>
      <c r="D824" s="28"/>
      <c r="E824" s="28"/>
      <c r="F824" s="28">
        <f t="shared" si="122"/>
        <v>0</v>
      </c>
      <c r="G824" s="10"/>
      <c r="H824" s="15"/>
      <c r="I824" s="10">
        <f t="shared" si="123"/>
        <v>0</v>
      </c>
      <c r="J824" s="5"/>
      <c r="K824" s="5"/>
      <c r="L824" s="5"/>
      <c r="M824" s="5"/>
    </row>
    <row r="825" spans="1:13">
      <c r="A825" s="150"/>
      <c r="B825" s="11" t="s">
        <v>862</v>
      </c>
      <c r="C825" s="12"/>
      <c r="D825" s="28"/>
      <c r="E825" s="28"/>
      <c r="F825" s="28"/>
      <c r="G825" s="10">
        <v>6</v>
      </c>
      <c r="H825" s="15">
        <v>2.5</v>
      </c>
      <c r="I825" s="10">
        <f t="shared" ref="I825" si="124">SUM(G825*H825)</f>
        <v>15</v>
      </c>
      <c r="J825" s="5"/>
      <c r="K825" s="5"/>
      <c r="L825" s="5"/>
      <c r="M825" s="5"/>
    </row>
    <row r="826" spans="1:13">
      <c r="B826" s="11" t="s">
        <v>27</v>
      </c>
      <c r="C826" s="12"/>
      <c r="D826" s="28"/>
      <c r="E826" s="28"/>
      <c r="F826" s="28"/>
      <c r="G826" s="10">
        <f>SUM(G822)</f>
        <v>6.665</v>
      </c>
      <c r="H826" s="15">
        <f>SUM(D822+D822+E822+E822+D823+D823+E823+E823)</f>
        <v>0.54999999999999993</v>
      </c>
      <c r="I826" s="10">
        <f t="shared" ref="I826:I840" si="125">SUM(G826*H826)</f>
        <v>3.6657499999999996</v>
      </c>
      <c r="J826" s="5"/>
      <c r="K826" s="5"/>
      <c r="L826" s="5"/>
      <c r="M826" s="5"/>
    </row>
    <row r="827" spans="1:13">
      <c r="B827" s="11" t="s">
        <v>13</v>
      </c>
      <c r="C827" s="12" t="s">
        <v>14</v>
      </c>
      <c r="D827" s="28" t="s">
        <v>29</v>
      </c>
      <c r="E827" s="28"/>
      <c r="F827" s="28">
        <f>SUM(G822:G824)</f>
        <v>13.33</v>
      </c>
      <c r="G827" s="34">
        <f>SUM(F827)/20</f>
        <v>0.66649999999999998</v>
      </c>
      <c r="H827" s="23"/>
      <c r="I827" s="10">
        <f t="shared" si="125"/>
        <v>0</v>
      </c>
      <c r="J827" s="5"/>
      <c r="K827" s="5"/>
      <c r="L827" s="5"/>
      <c r="M827" s="5"/>
    </row>
    <row r="828" spans="1:13">
      <c r="B828" s="11" t="s">
        <v>13</v>
      </c>
      <c r="C828" s="12" t="s">
        <v>14</v>
      </c>
      <c r="D828" s="28" t="s">
        <v>60</v>
      </c>
      <c r="E828" s="28"/>
      <c r="F828" s="72">
        <v>2</v>
      </c>
      <c r="G828" s="34">
        <f>SUM(F828)*0.25</f>
        <v>0.5</v>
      </c>
      <c r="H828" s="23"/>
      <c r="I828" s="10">
        <f t="shared" si="125"/>
        <v>0</v>
      </c>
      <c r="J828" s="5"/>
      <c r="K828" s="5"/>
      <c r="L828" s="5"/>
      <c r="M828" s="5"/>
    </row>
    <row r="829" spans="1:13">
      <c r="B829" s="11" t="s">
        <v>13</v>
      </c>
      <c r="C829" s="12" t="s">
        <v>14</v>
      </c>
      <c r="D829" s="28" t="s">
        <v>248</v>
      </c>
      <c r="E829" s="28"/>
      <c r="F829" s="72"/>
      <c r="G829" s="34">
        <v>0.5</v>
      </c>
      <c r="H829" s="23"/>
      <c r="I829" s="10">
        <f t="shared" si="125"/>
        <v>0</v>
      </c>
      <c r="J829" s="5"/>
      <c r="K829" s="5"/>
      <c r="L829" s="5"/>
      <c r="M829" s="5"/>
    </row>
    <row r="830" spans="1:13">
      <c r="B830" s="11" t="s">
        <v>13</v>
      </c>
      <c r="C830" s="12" t="s">
        <v>14</v>
      </c>
      <c r="D830" s="28" t="s">
        <v>247</v>
      </c>
      <c r="E830" s="28"/>
      <c r="F830" s="28"/>
      <c r="G830" s="34">
        <f>SUM(G827)</f>
        <v>0.66649999999999998</v>
      </c>
      <c r="H830" s="23"/>
      <c r="I830" s="10">
        <f t="shared" si="125"/>
        <v>0</v>
      </c>
      <c r="J830" s="5"/>
      <c r="K830" s="5"/>
      <c r="L830" s="5"/>
      <c r="M830" s="5"/>
    </row>
    <row r="831" spans="1:13">
      <c r="B831" s="11" t="s">
        <v>13</v>
      </c>
      <c r="C831" s="12" t="s">
        <v>15</v>
      </c>
      <c r="D831" s="28"/>
      <c r="E831" s="28"/>
      <c r="F831" s="28"/>
      <c r="G831" s="34">
        <v>1</v>
      </c>
      <c r="H831" s="23"/>
      <c r="I831" s="10">
        <f t="shared" si="125"/>
        <v>0</v>
      </c>
      <c r="J831" s="5"/>
      <c r="K831" s="5"/>
      <c r="L831" s="5"/>
      <c r="M831" s="5"/>
    </row>
    <row r="832" spans="1:13">
      <c r="B832" s="11" t="s">
        <v>13</v>
      </c>
      <c r="C832" s="12" t="s">
        <v>15</v>
      </c>
      <c r="D832" s="28"/>
      <c r="E832" s="28"/>
      <c r="F832" s="28"/>
      <c r="G832" s="34"/>
      <c r="H832" s="23"/>
      <c r="I832" s="10">
        <f t="shared" si="125"/>
        <v>0</v>
      </c>
      <c r="J832" s="5"/>
      <c r="K832" s="5"/>
      <c r="L832" s="5"/>
      <c r="M832" s="5"/>
    </row>
    <row r="833" spans="1:13">
      <c r="B833" s="11" t="s">
        <v>13</v>
      </c>
      <c r="C833" s="12" t="s">
        <v>15</v>
      </c>
      <c r="D833" s="28"/>
      <c r="E833" s="28"/>
      <c r="F833" s="28"/>
      <c r="G833" s="34"/>
      <c r="H833" s="23"/>
      <c r="I833" s="10">
        <f t="shared" si="125"/>
        <v>0</v>
      </c>
      <c r="J833" s="5"/>
      <c r="K833" s="5"/>
      <c r="L833" s="5"/>
      <c r="M833" s="5"/>
    </row>
    <row r="834" spans="1:13">
      <c r="B834" s="11" t="s">
        <v>13</v>
      </c>
      <c r="C834" s="12" t="s">
        <v>16</v>
      </c>
      <c r="D834" s="28"/>
      <c r="E834" s="28"/>
      <c r="F834" s="28"/>
      <c r="G834" s="34">
        <v>0.5</v>
      </c>
      <c r="H834" s="23"/>
      <c r="I834" s="10">
        <f t="shared" si="125"/>
        <v>0</v>
      </c>
      <c r="J834" s="5"/>
      <c r="K834" s="5"/>
      <c r="L834" s="5"/>
      <c r="M834" s="5"/>
    </row>
    <row r="835" spans="1:13">
      <c r="B835" s="11" t="s">
        <v>13</v>
      </c>
      <c r="C835" s="12" t="s">
        <v>16</v>
      </c>
      <c r="D835" s="28"/>
      <c r="E835" s="28"/>
      <c r="F835" s="28"/>
      <c r="G835" s="34"/>
      <c r="H835" s="23"/>
      <c r="I835" s="10">
        <f t="shared" si="125"/>
        <v>0</v>
      </c>
      <c r="J835" s="5"/>
      <c r="K835" s="5"/>
      <c r="L835" s="5"/>
      <c r="M835" s="5"/>
    </row>
    <row r="836" spans="1:13">
      <c r="B836" s="11" t="s">
        <v>21</v>
      </c>
      <c r="C836" s="12" t="s">
        <v>14</v>
      </c>
      <c r="D836" s="28"/>
      <c r="E836" s="28"/>
      <c r="F836" s="28"/>
      <c r="G836" s="22">
        <f>SUM(G827:G830)</f>
        <v>2.3330000000000002</v>
      </c>
      <c r="H836" s="15">
        <v>37.42</v>
      </c>
      <c r="I836" s="10">
        <f t="shared" si="125"/>
        <v>87.300860000000014</v>
      </c>
      <c r="J836" s="5"/>
      <c r="K836" s="5">
        <f>SUM(G836)*I820</f>
        <v>2.3330000000000002</v>
      </c>
      <c r="L836" s="5"/>
      <c r="M836" s="5"/>
    </row>
    <row r="837" spans="1:13">
      <c r="B837" s="11" t="s">
        <v>21</v>
      </c>
      <c r="C837" s="12" t="s">
        <v>15</v>
      </c>
      <c r="D837" s="28"/>
      <c r="E837" s="28"/>
      <c r="F837" s="28"/>
      <c r="G837" s="22">
        <f>SUM(G831:G833)</f>
        <v>1</v>
      </c>
      <c r="H837" s="15">
        <v>37.42</v>
      </c>
      <c r="I837" s="10">
        <f t="shared" si="125"/>
        <v>37.42</v>
      </c>
      <c r="J837" s="5"/>
      <c r="K837" s="5"/>
      <c r="L837" s="5">
        <f>SUM(G837)*I820</f>
        <v>1</v>
      </c>
      <c r="M837" s="5"/>
    </row>
    <row r="838" spans="1:13">
      <c r="B838" s="11" t="s">
        <v>21</v>
      </c>
      <c r="C838" s="12" t="s">
        <v>16</v>
      </c>
      <c r="D838" s="28"/>
      <c r="E838" s="28"/>
      <c r="F838" s="28"/>
      <c r="G838" s="22">
        <f>SUM(G834:G835)</f>
        <v>0.5</v>
      </c>
      <c r="H838" s="15">
        <v>37.42</v>
      </c>
      <c r="I838" s="10">
        <f t="shared" si="125"/>
        <v>18.71</v>
      </c>
      <c r="J838" s="5"/>
      <c r="K838" s="5"/>
      <c r="L838" s="5"/>
      <c r="M838" s="5">
        <f>SUM(G838)*I820</f>
        <v>0.5</v>
      </c>
    </row>
    <row r="839" spans="1:13">
      <c r="B839" s="11" t="s">
        <v>13</v>
      </c>
      <c r="C839" s="12" t="s">
        <v>17</v>
      </c>
      <c r="D839" s="28"/>
      <c r="E839" s="28"/>
      <c r="F839" s="28"/>
      <c r="G839" s="34">
        <v>0.25</v>
      </c>
      <c r="H839" s="15">
        <v>37.42</v>
      </c>
      <c r="I839" s="10">
        <f t="shared" si="125"/>
        <v>9.3550000000000004</v>
      </c>
      <c r="J839" s="5"/>
      <c r="K839" s="5"/>
      <c r="L839" s="5">
        <f>SUM(G839)*I820</f>
        <v>0.25</v>
      </c>
      <c r="M839" s="5"/>
    </row>
    <row r="840" spans="1:13">
      <c r="B840" s="11" t="s">
        <v>12</v>
      </c>
      <c r="C840" s="12"/>
      <c r="D840" s="28"/>
      <c r="E840" s="28"/>
      <c r="F840" s="28"/>
      <c r="G840" s="10"/>
      <c r="H840" s="15">
        <v>37.42</v>
      </c>
      <c r="I840" s="10">
        <f t="shared" si="125"/>
        <v>0</v>
      </c>
      <c r="J840" s="5"/>
      <c r="K840" s="5"/>
      <c r="L840" s="5"/>
      <c r="M840" s="5"/>
    </row>
    <row r="841" spans="1:13">
      <c r="B841" s="11" t="s">
        <v>11</v>
      </c>
      <c r="C841" s="12"/>
      <c r="D841" s="28"/>
      <c r="E841" s="28"/>
      <c r="F841" s="28"/>
      <c r="G841" s="10">
        <v>1</v>
      </c>
      <c r="H841" s="15">
        <f>SUM(I822:I840)*0.01</f>
        <v>2.7642536</v>
      </c>
      <c r="I841" s="10">
        <f>SUM(G841*H841)</f>
        <v>2.7642536</v>
      </c>
      <c r="J841" s="5"/>
      <c r="K841" s="5"/>
      <c r="L841" s="5"/>
      <c r="M841" s="5"/>
    </row>
    <row r="842" spans="1:13" s="2" customFormat="1">
      <c r="B842" s="8" t="s">
        <v>10</v>
      </c>
      <c r="D842" s="27"/>
      <c r="E842" s="27"/>
      <c r="F842" s="27"/>
      <c r="G842" s="6">
        <f>SUM(G836:G839)</f>
        <v>4.0830000000000002</v>
      </c>
      <c r="H842" s="14"/>
      <c r="I842" s="6">
        <f>SUM(I822:I841)</f>
        <v>279.18961360000003</v>
      </c>
      <c r="J842" s="6">
        <f>SUM(I842)*I820</f>
        <v>279.18961360000003</v>
      </c>
      <c r="K842" s="6">
        <f>SUM(K836:K841)</f>
        <v>2.3330000000000002</v>
      </c>
      <c r="L842" s="6">
        <f>SUM(L836:L841)</f>
        <v>1.25</v>
      </c>
      <c r="M842" s="6">
        <f>SUM(M836:M841)</f>
        <v>0.5</v>
      </c>
    </row>
    <row r="843" spans="1:13" ht="15.6">
      <c r="A843" s="3" t="s">
        <v>9</v>
      </c>
      <c r="B843" s="141" t="s">
        <v>276</v>
      </c>
      <c r="C843" s="12" t="s">
        <v>865</v>
      </c>
      <c r="D843" s="26">
        <v>1.71</v>
      </c>
      <c r="E843" s="26">
        <v>2.2999999999999998</v>
      </c>
      <c r="F843" s="71">
        <v>0.125</v>
      </c>
      <c r="G843" s="5"/>
      <c r="H843" s="13" t="s">
        <v>22</v>
      </c>
      <c r="I843" s="24">
        <v>1</v>
      </c>
      <c r="J843" s="5"/>
      <c r="K843" s="5"/>
      <c r="L843" s="5"/>
      <c r="M843" s="5"/>
    </row>
    <row r="844" spans="1:13" s="2" customFormat="1">
      <c r="A844" s="69"/>
      <c r="B844" s="8" t="s">
        <v>3</v>
      </c>
      <c r="C844" s="2" t="s">
        <v>4</v>
      </c>
      <c r="D844" s="27" t="s">
        <v>5</v>
      </c>
      <c r="E844" s="27" t="s">
        <v>5</v>
      </c>
      <c r="F844" s="27" t="s">
        <v>23</v>
      </c>
      <c r="G844" s="6" t="s">
        <v>6</v>
      </c>
      <c r="H844" s="14" t="s">
        <v>7</v>
      </c>
      <c r="I844" s="6" t="s">
        <v>8</v>
      </c>
      <c r="J844" s="6"/>
      <c r="K844" s="6" t="s">
        <v>18</v>
      </c>
      <c r="L844" s="6" t="s">
        <v>19</v>
      </c>
      <c r="M844" s="6" t="s">
        <v>20</v>
      </c>
    </row>
    <row r="845" spans="1:13">
      <c r="A845" s="30" t="s">
        <v>24</v>
      </c>
      <c r="B845" s="11" t="s">
        <v>63</v>
      </c>
      <c r="C845" s="12" t="s">
        <v>873</v>
      </c>
      <c r="D845" s="28">
        <v>0.15</v>
      </c>
      <c r="E845" s="28">
        <v>0.05</v>
      </c>
      <c r="F845" s="28">
        <f t="shared" ref="F845:F847" si="126">SUM(D845*E845)</f>
        <v>7.4999999999999997E-3</v>
      </c>
      <c r="G845" s="10">
        <f>SUM(D843+E843+E843+0.4)</f>
        <v>6.71</v>
      </c>
      <c r="H845" s="15">
        <v>1800</v>
      </c>
      <c r="I845" s="10">
        <f t="shared" ref="I845:I847" si="127">SUM(F845*G845)*H845</f>
        <v>90.584999999999994</v>
      </c>
      <c r="J845" s="5"/>
      <c r="K845" s="5"/>
      <c r="L845" s="5"/>
      <c r="M845" s="5"/>
    </row>
    <row r="846" spans="1:13">
      <c r="A846" s="30" t="s">
        <v>24</v>
      </c>
      <c r="B846" s="11" t="s">
        <v>245</v>
      </c>
      <c r="C846" s="12" t="s">
        <v>873</v>
      </c>
      <c r="D846" s="28">
        <v>0.05</v>
      </c>
      <c r="E846" s="28">
        <v>2.5000000000000001E-2</v>
      </c>
      <c r="F846" s="28">
        <f t="shared" si="126"/>
        <v>1.2500000000000002E-3</v>
      </c>
      <c r="G846" s="10">
        <f>SUM(G845)</f>
        <v>6.71</v>
      </c>
      <c r="H846" s="15">
        <v>1800</v>
      </c>
      <c r="I846" s="10">
        <f t="shared" si="127"/>
        <v>15.097500000000002</v>
      </c>
      <c r="J846" s="5"/>
      <c r="K846" s="5"/>
      <c r="L846" s="5"/>
      <c r="M846" s="5"/>
    </row>
    <row r="847" spans="1:13">
      <c r="A847" s="30" t="s">
        <v>24</v>
      </c>
      <c r="B847" s="11"/>
      <c r="C847" s="12"/>
      <c r="D847" s="28"/>
      <c r="E847" s="28"/>
      <c r="F847" s="28">
        <f t="shared" si="126"/>
        <v>0</v>
      </c>
      <c r="G847" s="10"/>
      <c r="H847" s="15"/>
      <c r="I847" s="10">
        <f t="shared" si="127"/>
        <v>0</v>
      </c>
      <c r="J847" s="5"/>
      <c r="K847" s="5"/>
      <c r="L847" s="5"/>
      <c r="M847" s="5"/>
    </row>
    <row r="848" spans="1:13">
      <c r="A848" s="150"/>
      <c r="B848" s="11" t="s">
        <v>862</v>
      </c>
      <c r="C848" s="12"/>
      <c r="D848" s="28"/>
      <c r="E848" s="28"/>
      <c r="F848" s="28"/>
      <c r="G848" s="10">
        <v>6</v>
      </c>
      <c r="H848" s="15">
        <v>2.5</v>
      </c>
      <c r="I848" s="10">
        <f t="shared" ref="I848" si="128">SUM(G848*H848)</f>
        <v>15</v>
      </c>
      <c r="J848" s="5"/>
      <c r="K848" s="5"/>
      <c r="L848" s="5"/>
      <c r="M848" s="5"/>
    </row>
    <row r="849" spans="2:13">
      <c r="B849" s="11" t="s">
        <v>27</v>
      </c>
      <c r="C849" s="12"/>
      <c r="D849" s="28"/>
      <c r="E849" s="28"/>
      <c r="F849" s="28"/>
      <c r="G849" s="10">
        <f>SUM(G845)</f>
        <v>6.71</v>
      </c>
      <c r="H849" s="15">
        <f>SUM(D845+D845+E845+E845+D846+D846+E846+E846)</f>
        <v>0.54999999999999993</v>
      </c>
      <c r="I849" s="10">
        <f t="shared" ref="I849:I863" si="129">SUM(G849*H849)</f>
        <v>3.6904999999999997</v>
      </c>
      <c r="J849" s="5"/>
      <c r="K849" s="5"/>
      <c r="L849" s="5"/>
      <c r="M849" s="5"/>
    </row>
    <row r="850" spans="2:13">
      <c r="B850" s="11" t="s">
        <v>13</v>
      </c>
      <c r="C850" s="12" t="s">
        <v>14</v>
      </c>
      <c r="D850" s="28" t="s">
        <v>29</v>
      </c>
      <c r="E850" s="28"/>
      <c r="F850" s="28">
        <f>SUM(G845:G847)</f>
        <v>13.42</v>
      </c>
      <c r="G850" s="34">
        <f>SUM(F850)/20</f>
        <v>0.67100000000000004</v>
      </c>
      <c r="H850" s="23"/>
      <c r="I850" s="10">
        <f t="shared" si="129"/>
        <v>0</v>
      </c>
      <c r="J850" s="5"/>
      <c r="K850" s="5"/>
      <c r="L850" s="5"/>
      <c r="M850" s="5"/>
    </row>
    <row r="851" spans="2:13">
      <c r="B851" s="11" t="s">
        <v>13</v>
      </c>
      <c r="C851" s="12" t="s">
        <v>14</v>
      </c>
      <c r="D851" s="28" t="s">
        <v>60</v>
      </c>
      <c r="E851" s="28"/>
      <c r="F851" s="72">
        <v>2</v>
      </c>
      <c r="G851" s="34">
        <f>SUM(F851)*0.25</f>
        <v>0.5</v>
      </c>
      <c r="H851" s="23"/>
      <c r="I851" s="10">
        <f t="shared" si="129"/>
        <v>0</v>
      </c>
      <c r="J851" s="5"/>
      <c r="K851" s="5"/>
      <c r="L851" s="5"/>
      <c r="M851" s="5"/>
    </row>
    <row r="852" spans="2:13">
      <c r="B852" s="11" t="s">
        <v>13</v>
      </c>
      <c r="C852" s="12" t="s">
        <v>14</v>
      </c>
      <c r="D852" s="28" t="s">
        <v>248</v>
      </c>
      <c r="E852" s="28"/>
      <c r="F852" s="72"/>
      <c r="G852" s="34">
        <v>0.5</v>
      </c>
      <c r="H852" s="23"/>
      <c r="I852" s="10">
        <f t="shared" si="129"/>
        <v>0</v>
      </c>
      <c r="J852" s="5"/>
      <c r="K852" s="5"/>
      <c r="L852" s="5"/>
      <c r="M852" s="5"/>
    </row>
    <row r="853" spans="2:13">
      <c r="B853" s="11" t="s">
        <v>13</v>
      </c>
      <c r="C853" s="12" t="s">
        <v>14</v>
      </c>
      <c r="D853" s="28" t="s">
        <v>247</v>
      </c>
      <c r="E853" s="28"/>
      <c r="F853" s="28"/>
      <c r="G853" s="34">
        <f>SUM(G850)</f>
        <v>0.67100000000000004</v>
      </c>
      <c r="H853" s="23"/>
      <c r="I853" s="10">
        <f t="shared" si="129"/>
        <v>0</v>
      </c>
      <c r="J853" s="5"/>
      <c r="K853" s="5"/>
      <c r="L853" s="5"/>
      <c r="M853" s="5"/>
    </row>
    <row r="854" spans="2:13">
      <c r="B854" s="11" t="s">
        <v>13</v>
      </c>
      <c r="C854" s="12" t="s">
        <v>15</v>
      </c>
      <c r="D854" s="28"/>
      <c r="E854" s="28"/>
      <c r="F854" s="28"/>
      <c r="G854" s="34">
        <v>1</v>
      </c>
      <c r="H854" s="23"/>
      <c r="I854" s="10">
        <f t="shared" si="129"/>
        <v>0</v>
      </c>
      <c r="J854" s="5"/>
      <c r="K854" s="5"/>
      <c r="L854" s="5"/>
      <c r="M854" s="5"/>
    </row>
    <row r="855" spans="2:13">
      <c r="B855" s="11" t="s">
        <v>13</v>
      </c>
      <c r="C855" s="12" t="s">
        <v>15</v>
      </c>
      <c r="D855" s="28"/>
      <c r="E855" s="28"/>
      <c r="F855" s="28"/>
      <c r="G855" s="34"/>
      <c r="H855" s="23"/>
      <c r="I855" s="10">
        <f t="shared" si="129"/>
        <v>0</v>
      </c>
      <c r="J855" s="5"/>
      <c r="K855" s="5"/>
      <c r="L855" s="5"/>
      <c r="M855" s="5"/>
    </row>
    <row r="856" spans="2:13">
      <c r="B856" s="11" t="s">
        <v>13</v>
      </c>
      <c r="C856" s="12" t="s">
        <v>15</v>
      </c>
      <c r="D856" s="28"/>
      <c r="E856" s="28"/>
      <c r="F856" s="28"/>
      <c r="G856" s="34"/>
      <c r="H856" s="23"/>
      <c r="I856" s="10">
        <f t="shared" si="129"/>
        <v>0</v>
      </c>
      <c r="J856" s="5"/>
      <c r="K856" s="5"/>
      <c r="L856" s="5"/>
      <c r="M856" s="5"/>
    </row>
    <row r="857" spans="2:13">
      <c r="B857" s="11" t="s">
        <v>13</v>
      </c>
      <c r="C857" s="12" t="s">
        <v>16</v>
      </c>
      <c r="D857" s="28"/>
      <c r="E857" s="28"/>
      <c r="F857" s="28"/>
      <c r="G857" s="34">
        <v>0.5</v>
      </c>
      <c r="H857" s="23"/>
      <c r="I857" s="10">
        <f t="shared" si="129"/>
        <v>0</v>
      </c>
      <c r="J857" s="5"/>
      <c r="K857" s="5"/>
      <c r="L857" s="5"/>
      <c r="M857" s="5"/>
    </row>
    <row r="858" spans="2:13">
      <c r="B858" s="11" t="s">
        <v>13</v>
      </c>
      <c r="C858" s="12" t="s">
        <v>16</v>
      </c>
      <c r="D858" s="28"/>
      <c r="E858" s="28"/>
      <c r="F858" s="28"/>
      <c r="G858" s="34"/>
      <c r="H858" s="23"/>
      <c r="I858" s="10">
        <f t="shared" si="129"/>
        <v>0</v>
      </c>
      <c r="J858" s="5"/>
      <c r="K858" s="5"/>
      <c r="L858" s="5"/>
      <c r="M858" s="5"/>
    </row>
    <row r="859" spans="2:13">
      <c r="B859" s="11" t="s">
        <v>21</v>
      </c>
      <c r="C859" s="12" t="s">
        <v>14</v>
      </c>
      <c r="D859" s="28"/>
      <c r="E859" s="28"/>
      <c r="F859" s="28"/>
      <c r="G859" s="22">
        <f>SUM(G850:G853)</f>
        <v>2.3420000000000001</v>
      </c>
      <c r="H859" s="15">
        <v>37.42</v>
      </c>
      <c r="I859" s="10">
        <f t="shared" si="129"/>
        <v>87.637640000000005</v>
      </c>
      <c r="J859" s="5"/>
      <c r="K859" s="5">
        <f>SUM(G859)*I843</f>
        <v>2.3420000000000001</v>
      </c>
      <c r="L859" s="5"/>
      <c r="M859" s="5"/>
    </row>
    <row r="860" spans="2:13">
      <c r="B860" s="11" t="s">
        <v>21</v>
      </c>
      <c r="C860" s="12" t="s">
        <v>15</v>
      </c>
      <c r="D860" s="28"/>
      <c r="E860" s="28"/>
      <c r="F860" s="28"/>
      <c r="G860" s="22">
        <f>SUM(G854:G856)</f>
        <v>1</v>
      </c>
      <c r="H860" s="15">
        <v>37.42</v>
      </c>
      <c r="I860" s="10">
        <f t="shared" si="129"/>
        <v>37.42</v>
      </c>
      <c r="J860" s="5"/>
      <c r="K860" s="5"/>
      <c r="L860" s="5">
        <f>SUM(G860)*I843</f>
        <v>1</v>
      </c>
      <c r="M860" s="5"/>
    </row>
    <row r="861" spans="2:13">
      <c r="B861" s="11" t="s">
        <v>21</v>
      </c>
      <c r="C861" s="12" t="s">
        <v>16</v>
      </c>
      <c r="D861" s="28"/>
      <c r="E861" s="28"/>
      <c r="F861" s="28"/>
      <c r="G861" s="22">
        <f>SUM(G857:G858)</f>
        <v>0.5</v>
      </c>
      <c r="H861" s="15">
        <v>37.42</v>
      </c>
      <c r="I861" s="10">
        <f t="shared" si="129"/>
        <v>18.71</v>
      </c>
      <c r="J861" s="5"/>
      <c r="K861" s="5"/>
      <c r="L861" s="5"/>
      <c r="M861" s="5">
        <f>SUM(G861)*I843</f>
        <v>0.5</v>
      </c>
    </row>
    <row r="862" spans="2:13">
      <c r="B862" s="11" t="s">
        <v>13</v>
      </c>
      <c r="C862" s="12" t="s">
        <v>17</v>
      </c>
      <c r="D862" s="28"/>
      <c r="E862" s="28"/>
      <c r="F862" s="28"/>
      <c r="G862" s="34">
        <v>0.25</v>
      </c>
      <c r="H862" s="15">
        <v>37.42</v>
      </c>
      <c r="I862" s="10">
        <f t="shared" si="129"/>
        <v>9.3550000000000004</v>
      </c>
      <c r="J862" s="5"/>
      <c r="K862" s="5"/>
      <c r="L862" s="5">
        <f>SUM(G862)*I843</f>
        <v>0.25</v>
      </c>
      <c r="M862" s="5"/>
    </row>
    <row r="863" spans="2:13">
      <c r="B863" s="11" t="s">
        <v>12</v>
      </c>
      <c r="C863" s="12"/>
      <c r="D863" s="28"/>
      <c r="E863" s="28"/>
      <c r="F863" s="28"/>
      <c r="G863" s="10"/>
      <c r="H863" s="15">
        <v>37.42</v>
      </c>
      <c r="I863" s="10">
        <f t="shared" si="129"/>
        <v>0</v>
      </c>
      <c r="J863" s="5"/>
      <c r="K863" s="5"/>
      <c r="L863" s="5"/>
      <c r="M863" s="5"/>
    </row>
    <row r="864" spans="2:13">
      <c r="B864" s="11" t="s">
        <v>11</v>
      </c>
      <c r="C864" s="12"/>
      <c r="D864" s="28"/>
      <c r="E864" s="28"/>
      <c r="F864" s="28"/>
      <c r="G864" s="10">
        <v>1</v>
      </c>
      <c r="H864" s="15">
        <f>SUM(I845:I863)*0.01</f>
        <v>2.7749563999999998</v>
      </c>
      <c r="I864" s="10">
        <f>SUM(G864*H864)</f>
        <v>2.7749563999999998</v>
      </c>
      <c r="J864" s="5"/>
      <c r="K864" s="5"/>
      <c r="L864" s="5"/>
      <c r="M864" s="5"/>
    </row>
    <row r="865" spans="1:13" s="2" customFormat="1">
      <c r="B865" s="8" t="s">
        <v>10</v>
      </c>
      <c r="D865" s="27"/>
      <c r="E865" s="27"/>
      <c r="F865" s="27"/>
      <c r="G865" s="6">
        <f>SUM(G859:G862)</f>
        <v>4.0920000000000005</v>
      </c>
      <c r="H865" s="14"/>
      <c r="I865" s="6">
        <f>SUM(I845:I864)</f>
        <v>280.27059639999999</v>
      </c>
      <c r="J865" s="6">
        <f>SUM(I865)*I843</f>
        <v>280.27059639999999</v>
      </c>
      <c r="K865" s="6">
        <f>SUM(K859:K864)</f>
        <v>2.3420000000000001</v>
      </c>
      <c r="L865" s="6">
        <f>SUM(L859:L864)</f>
        <v>1.25</v>
      </c>
      <c r="M865" s="6">
        <f>SUM(M859:M864)</f>
        <v>0.5</v>
      </c>
    </row>
    <row r="866" spans="1:13" ht="15.6">
      <c r="A866" s="3" t="s">
        <v>9</v>
      </c>
      <c r="B866" s="141" t="s">
        <v>276</v>
      </c>
      <c r="C866" s="12" t="s">
        <v>865</v>
      </c>
      <c r="D866" s="26">
        <v>2.02</v>
      </c>
      <c r="E866" s="26">
        <v>2.2999999999999998</v>
      </c>
      <c r="F866" s="71">
        <v>0.125</v>
      </c>
      <c r="G866" s="5"/>
      <c r="H866" s="13" t="s">
        <v>22</v>
      </c>
      <c r="I866" s="24">
        <v>1</v>
      </c>
      <c r="J866" s="5"/>
      <c r="K866" s="5"/>
      <c r="L866" s="5"/>
      <c r="M866" s="5"/>
    </row>
    <row r="867" spans="1:13" s="2" customFormat="1">
      <c r="A867" s="69"/>
      <c r="B867" s="8" t="s">
        <v>3</v>
      </c>
      <c r="C867" s="2" t="s">
        <v>4</v>
      </c>
      <c r="D867" s="27" t="s">
        <v>5</v>
      </c>
      <c r="E867" s="27" t="s">
        <v>5</v>
      </c>
      <c r="F867" s="27" t="s">
        <v>23</v>
      </c>
      <c r="G867" s="6" t="s">
        <v>6</v>
      </c>
      <c r="H867" s="14" t="s">
        <v>7</v>
      </c>
      <c r="I867" s="6" t="s">
        <v>8</v>
      </c>
      <c r="J867" s="6"/>
      <c r="K867" s="6" t="s">
        <v>18</v>
      </c>
      <c r="L867" s="6" t="s">
        <v>19</v>
      </c>
      <c r="M867" s="6" t="s">
        <v>20</v>
      </c>
    </row>
    <row r="868" spans="1:13">
      <c r="A868" s="30" t="s">
        <v>24</v>
      </c>
      <c r="B868" s="11" t="s">
        <v>63</v>
      </c>
      <c r="C868" s="12" t="s">
        <v>873</v>
      </c>
      <c r="D868" s="28">
        <v>0.15</v>
      </c>
      <c r="E868" s="28">
        <v>0.05</v>
      </c>
      <c r="F868" s="28">
        <f t="shared" ref="F868:F870" si="130">SUM(D868*E868)</f>
        <v>7.4999999999999997E-3</v>
      </c>
      <c r="G868" s="10">
        <f>SUM(D866+E866+E866+0.4)</f>
        <v>7.0200000000000005</v>
      </c>
      <c r="H868" s="15">
        <v>1800</v>
      </c>
      <c r="I868" s="10">
        <f t="shared" ref="I868:I870" si="131">SUM(F868*G868)*H868</f>
        <v>94.77000000000001</v>
      </c>
      <c r="J868" s="5"/>
      <c r="K868" s="5"/>
      <c r="L868" s="5"/>
      <c r="M868" s="5"/>
    </row>
    <row r="869" spans="1:13">
      <c r="A869" s="30" t="s">
        <v>24</v>
      </c>
      <c r="B869" s="11" t="s">
        <v>245</v>
      </c>
      <c r="C869" s="12" t="s">
        <v>873</v>
      </c>
      <c r="D869" s="28">
        <v>0.05</v>
      </c>
      <c r="E869" s="28">
        <v>2.5000000000000001E-2</v>
      </c>
      <c r="F869" s="28">
        <f t="shared" si="130"/>
        <v>1.2500000000000002E-3</v>
      </c>
      <c r="G869" s="10">
        <f>SUM(G868)</f>
        <v>7.0200000000000005</v>
      </c>
      <c r="H869" s="15">
        <v>1800</v>
      </c>
      <c r="I869" s="10">
        <f t="shared" si="131"/>
        <v>15.795000000000003</v>
      </c>
      <c r="J869" s="5"/>
      <c r="K869" s="5"/>
      <c r="L869" s="5"/>
      <c r="M869" s="5"/>
    </row>
    <row r="870" spans="1:13">
      <c r="A870" s="30" t="s">
        <v>24</v>
      </c>
      <c r="B870" s="11"/>
      <c r="C870" s="12"/>
      <c r="D870" s="28"/>
      <c r="E870" s="28"/>
      <c r="F870" s="28">
        <f t="shared" si="130"/>
        <v>0</v>
      </c>
      <c r="G870" s="10"/>
      <c r="H870" s="15"/>
      <c r="I870" s="10">
        <f t="shared" si="131"/>
        <v>0</v>
      </c>
      <c r="J870" s="5"/>
      <c r="K870" s="5"/>
      <c r="L870" s="5"/>
      <c r="M870" s="5"/>
    </row>
    <row r="871" spans="1:13">
      <c r="A871" s="150"/>
      <c r="B871" s="11" t="s">
        <v>862</v>
      </c>
      <c r="C871" s="12"/>
      <c r="D871" s="28"/>
      <c r="E871" s="28"/>
      <c r="F871" s="28"/>
      <c r="G871" s="10">
        <v>7</v>
      </c>
      <c r="H871" s="15">
        <v>2.5</v>
      </c>
      <c r="I871" s="10">
        <f t="shared" ref="I871" si="132">SUM(G871*H871)</f>
        <v>17.5</v>
      </c>
      <c r="J871" s="5"/>
      <c r="K871" s="5"/>
      <c r="L871" s="5"/>
      <c r="M871" s="5"/>
    </row>
    <row r="872" spans="1:13">
      <c r="B872" s="11" t="s">
        <v>27</v>
      </c>
      <c r="C872" s="12"/>
      <c r="D872" s="28"/>
      <c r="E872" s="28"/>
      <c r="F872" s="28"/>
      <c r="G872" s="10">
        <f>SUM(G868)</f>
        <v>7.0200000000000005</v>
      </c>
      <c r="H872" s="15">
        <f>SUM(D868+D868+E868+E868+D869+D869+E869+E869)</f>
        <v>0.54999999999999993</v>
      </c>
      <c r="I872" s="10">
        <f t="shared" ref="I872:I886" si="133">SUM(G872*H872)</f>
        <v>3.8609999999999998</v>
      </c>
      <c r="J872" s="5"/>
      <c r="K872" s="5"/>
      <c r="L872" s="5"/>
      <c r="M872" s="5"/>
    </row>
    <row r="873" spans="1:13">
      <c r="B873" s="11" t="s">
        <v>13</v>
      </c>
      <c r="C873" s="12" t="s">
        <v>14</v>
      </c>
      <c r="D873" s="28" t="s">
        <v>29</v>
      </c>
      <c r="E873" s="28"/>
      <c r="F873" s="28">
        <f>SUM(G868:G870)</f>
        <v>14.040000000000001</v>
      </c>
      <c r="G873" s="34">
        <f>SUM(F873)/20</f>
        <v>0.70200000000000007</v>
      </c>
      <c r="H873" s="23"/>
      <c r="I873" s="10">
        <f t="shared" si="133"/>
        <v>0</v>
      </c>
      <c r="J873" s="5"/>
      <c r="K873" s="5"/>
      <c r="L873" s="5"/>
      <c r="M873" s="5"/>
    </row>
    <row r="874" spans="1:13">
      <c r="B874" s="11" t="s">
        <v>13</v>
      </c>
      <c r="C874" s="12" t="s">
        <v>14</v>
      </c>
      <c r="D874" s="28" t="s">
        <v>60</v>
      </c>
      <c r="E874" s="28"/>
      <c r="F874" s="72">
        <v>2</v>
      </c>
      <c r="G874" s="34">
        <f>SUM(F874)*0.25</f>
        <v>0.5</v>
      </c>
      <c r="H874" s="23"/>
      <c r="I874" s="10">
        <f t="shared" si="133"/>
        <v>0</v>
      </c>
      <c r="J874" s="5"/>
      <c r="K874" s="5"/>
      <c r="L874" s="5"/>
      <c r="M874" s="5"/>
    </row>
    <row r="875" spans="1:13">
      <c r="B875" s="11" t="s">
        <v>13</v>
      </c>
      <c r="C875" s="12" t="s">
        <v>14</v>
      </c>
      <c r="D875" s="28" t="s">
        <v>248</v>
      </c>
      <c r="E875" s="28"/>
      <c r="F875" s="72"/>
      <c r="G875" s="34">
        <v>0.5</v>
      </c>
      <c r="H875" s="23"/>
      <c r="I875" s="10">
        <f t="shared" si="133"/>
        <v>0</v>
      </c>
      <c r="J875" s="5"/>
      <c r="K875" s="5"/>
      <c r="L875" s="5"/>
      <c r="M875" s="5"/>
    </row>
    <row r="876" spans="1:13">
      <c r="B876" s="11" t="s">
        <v>13</v>
      </c>
      <c r="C876" s="12" t="s">
        <v>14</v>
      </c>
      <c r="D876" s="28" t="s">
        <v>247</v>
      </c>
      <c r="E876" s="28"/>
      <c r="F876" s="28"/>
      <c r="G876" s="34">
        <f>SUM(G873)</f>
        <v>0.70200000000000007</v>
      </c>
      <c r="H876" s="23"/>
      <c r="I876" s="10">
        <f t="shared" si="133"/>
        <v>0</v>
      </c>
      <c r="J876" s="5"/>
      <c r="K876" s="5"/>
      <c r="L876" s="5"/>
      <c r="M876" s="5"/>
    </row>
    <row r="877" spans="1:13">
      <c r="B877" s="11" t="s">
        <v>13</v>
      </c>
      <c r="C877" s="12" t="s">
        <v>15</v>
      </c>
      <c r="D877" s="28"/>
      <c r="E877" s="28"/>
      <c r="F877" s="28"/>
      <c r="G877" s="34">
        <v>1</v>
      </c>
      <c r="H877" s="23"/>
      <c r="I877" s="10">
        <f t="shared" si="133"/>
        <v>0</v>
      </c>
      <c r="J877" s="5"/>
      <c r="K877" s="5"/>
      <c r="L877" s="5"/>
      <c r="M877" s="5"/>
    </row>
    <row r="878" spans="1:13">
      <c r="B878" s="11" t="s">
        <v>13</v>
      </c>
      <c r="C878" s="12" t="s">
        <v>15</v>
      </c>
      <c r="D878" s="28"/>
      <c r="E878" s="28"/>
      <c r="F878" s="28"/>
      <c r="G878" s="34"/>
      <c r="H878" s="23"/>
      <c r="I878" s="10">
        <f t="shared" si="133"/>
        <v>0</v>
      </c>
      <c r="J878" s="5"/>
      <c r="K878" s="5"/>
      <c r="L878" s="5"/>
      <c r="M878" s="5"/>
    </row>
    <row r="879" spans="1:13">
      <c r="B879" s="11" t="s">
        <v>13</v>
      </c>
      <c r="C879" s="12" t="s">
        <v>15</v>
      </c>
      <c r="D879" s="28"/>
      <c r="E879" s="28"/>
      <c r="F879" s="28"/>
      <c r="G879" s="34"/>
      <c r="H879" s="23"/>
      <c r="I879" s="10">
        <f t="shared" si="133"/>
        <v>0</v>
      </c>
      <c r="J879" s="5"/>
      <c r="K879" s="5"/>
      <c r="L879" s="5"/>
      <c r="M879" s="5"/>
    </row>
    <row r="880" spans="1:13">
      <c r="B880" s="11" t="s">
        <v>13</v>
      </c>
      <c r="C880" s="12" t="s">
        <v>16</v>
      </c>
      <c r="D880" s="28"/>
      <c r="E880" s="28"/>
      <c r="F880" s="28"/>
      <c r="G880" s="34">
        <v>0.5</v>
      </c>
      <c r="H880" s="23"/>
      <c r="I880" s="10">
        <f t="shared" si="133"/>
        <v>0</v>
      </c>
      <c r="J880" s="5"/>
      <c r="K880" s="5"/>
      <c r="L880" s="5"/>
      <c r="M880" s="5"/>
    </row>
    <row r="881" spans="1:13">
      <c r="B881" s="11" t="s">
        <v>13</v>
      </c>
      <c r="C881" s="12" t="s">
        <v>16</v>
      </c>
      <c r="D881" s="28"/>
      <c r="E881" s="28"/>
      <c r="F881" s="28"/>
      <c r="G881" s="34"/>
      <c r="H881" s="23"/>
      <c r="I881" s="10">
        <f t="shared" si="133"/>
        <v>0</v>
      </c>
      <c r="J881" s="5"/>
      <c r="K881" s="5"/>
      <c r="L881" s="5"/>
      <c r="M881" s="5"/>
    </row>
    <row r="882" spans="1:13">
      <c r="B882" s="11" t="s">
        <v>21</v>
      </c>
      <c r="C882" s="12" t="s">
        <v>14</v>
      </c>
      <c r="D882" s="28"/>
      <c r="E882" s="28"/>
      <c r="F882" s="28"/>
      <c r="G882" s="22">
        <f>SUM(G873:G876)</f>
        <v>2.4039999999999999</v>
      </c>
      <c r="H882" s="15">
        <v>37.42</v>
      </c>
      <c r="I882" s="10">
        <f t="shared" si="133"/>
        <v>89.957679999999996</v>
      </c>
      <c r="J882" s="5"/>
      <c r="K882" s="5">
        <f>SUM(G882)*I866</f>
        <v>2.4039999999999999</v>
      </c>
      <c r="L882" s="5"/>
      <c r="M882" s="5"/>
    </row>
    <row r="883" spans="1:13">
      <c r="B883" s="11" t="s">
        <v>21</v>
      </c>
      <c r="C883" s="12" t="s">
        <v>15</v>
      </c>
      <c r="D883" s="28"/>
      <c r="E883" s="28"/>
      <c r="F883" s="28"/>
      <c r="G883" s="22">
        <f>SUM(G877:G879)</f>
        <v>1</v>
      </c>
      <c r="H883" s="15">
        <v>37.42</v>
      </c>
      <c r="I883" s="10">
        <f t="shared" si="133"/>
        <v>37.42</v>
      </c>
      <c r="J883" s="5"/>
      <c r="K883" s="5"/>
      <c r="L883" s="5">
        <f>SUM(G883)*I866</f>
        <v>1</v>
      </c>
      <c r="M883" s="5"/>
    </row>
    <row r="884" spans="1:13">
      <c r="B884" s="11" t="s">
        <v>21</v>
      </c>
      <c r="C884" s="12" t="s">
        <v>16</v>
      </c>
      <c r="D884" s="28"/>
      <c r="E884" s="28"/>
      <c r="F884" s="28"/>
      <c r="G884" s="22">
        <f>SUM(G880:G881)</f>
        <v>0.5</v>
      </c>
      <c r="H884" s="15">
        <v>37.42</v>
      </c>
      <c r="I884" s="10">
        <f t="shared" si="133"/>
        <v>18.71</v>
      </c>
      <c r="J884" s="5"/>
      <c r="K884" s="5"/>
      <c r="L884" s="5"/>
      <c r="M884" s="5">
        <f>SUM(G884)*I866</f>
        <v>0.5</v>
      </c>
    </row>
    <row r="885" spans="1:13">
      <c r="B885" s="11" t="s">
        <v>13</v>
      </c>
      <c r="C885" s="12" t="s">
        <v>17</v>
      </c>
      <c r="D885" s="28"/>
      <c r="E885" s="28"/>
      <c r="F885" s="28"/>
      <c r="G885" s="34">
        <v>0.25</v>
      </c>
      <c r="H885" s="15">
        <v>37.42</v>
      </c>
      <c r="I885" s="10">
        <f t="shared" si="133"/>
        <v>9.3550000000000004</v>
      </c>
      <c r="J885" s="5"/>
      <c r="K885" s="5"/>
      <c r="L885" s="5">
        <f>SUM(G885)*I866</f>
        <v>0.25</v>
      </c>
      <c r="M885" s="5"/>
    </row>
    <row r="886" spans="1:13">
      <c r="B886" s="11" t="s">
        <v>12</v>
      </c>
      <c r="C886" s="12"/>
      <c r="D886" s="28"/>
      <c r="E886" s="28"/>
      <c r="F886" s="28"/>
      <c r="G886" s="10"/>
      <c r="H886" s="15">
        <v>37.42</v>
      </c>
      <c r="I886" s="10">
        <f t="shared" si="133"/>
        <v>0</v>
      </c>
      <c r="J886" s="5"/>
      <c r="K886" s="5"/>
      <c r="L886" s="5"/>
      <c r="M886" s="5"/>
    </row>
    <row r="887" spans="1:13">
      <c r="B887" s="11" t="s">
        <v>11</v>
      </c>
      <c r="C887" s="12"/>
      <c r="D887" s="28"/>
      <c r="E887" s="28"/>
      <c r="F887" s="28"/>
      <c r="G887" s="10">
        <v>1</v>
      </c>
      <c r="H887" s="15">
        <f>SUM(I868:I886)*0.01</f>
        <v>2.8736867999999998</v>
      </c>
      <c r="I887" s="10">
        <f>SUM(G887*H887)</f>
        <v>2.8736867999999998</v>
      </c>
      <c r="J887" s="5"/>
      <c r="K887" s="5"/>
      <c r="L887" s="5"/>
      <c r="M887" s="5"/>
    </row>
    <row r="888" spans="1:13" s="2" customFormat="1">
      <c r="B888" s="8" t="s">
        <v>10</v>
      </c>
      <c r="D888" s="27"/>
      <c r="E888" s="27"/>
      <c r="F888" s="27"/>
      <c r="G888" s="6">
        <f>SUM(G882:G885)</f>
        <v>4.1539999999999999</v>
      </c>
      <c r="H888" s="14"/>
      <c r="I888" s="6">
        <f>SUM(I868:I887)</f>
        <v>290.24236679999996</v>
      </c>
      <c r="J888" s="6">
        <f>SUM(I888)*I866</f>
        <v>290.24236679999996</v>
      </c>
      <c r="K888" s="6">
        <f>SUM(K882:K887)</f>
        <v>2.4039999999999999</v>
      </c>
      <c r="L888" s="6">
        <f>SUM(L882:L887)</f>
        <v>1.25</v>
      </c>
      <c r="M888" s="6">
        <f>SUM(M882:M887)</f>
        <v>0.5</v>
      </c>
    </row>
    <row r="889" spans="1:13" ht="15.6">
      <c r="A889" s="3" t="s">
        <v>9</v>
      </c>
      <c r="B889" s="141" t="s">
        <v>399</v>
      </c>
      <c r="C889" s="12" t="s">
        <v>244</v>
      </c>
      <c r="D889" s="26">
        <v>0.65</v>
      </c>
      <c r="E889" s="26">
        <v>1.1499999999999999</v>
      </c>
      <c r="F889" s="71">
        <v>0.125</v>
      </c>
      <c r="G889" s="5"/>
      <c r="H889" s="13" t="s">
        <v>22</v>
      </c>
      <c r="I889" s="24">
        <v>12</v>
      </c>
      <c r="J889" s="5"/>
      <c r="K889" s="5"/>
      <c r="L889" s="5"/>
      <c r="M889" s="5"/>
    </row>
    <row r="890" spans="1:13" s="2" customFormat="1">
      <c r="A890" s="69"/>
      <c r="B890" s="8" t="s">
        <v>3</v>
      </c>
      <c r="C890" s="2" t="s">
        <v>4</v>
      </c>
      <c r="D890" s="27" t="s">
        <v>5</v>
      </c>
      <c r="E890" s="27" t="s">
        <v>5</v>
      </c>
      <c r="F890" s="27" t="s">
        <v>23</v>
      </c>
      <c r="G890" s="6" t="s">
        <v>6</v>
      </c>
      <c r="H890" s="14" t="s">
        <v>7</v>
      </c>
      <c r="I890" s="6" t="s">
        <v>8</v>
      </c>
      <c r="J890" s="6"/>
      <c r="K890" s="6" t="s">
        <v>18</v>
      </c>
      <c r="L890" s="6" t="s">
        <v>19</v>
      </c>
      <c r="M890" s="6" t="s">
        <v>20</v>
      </c>
    </row>
    <row r="891" spans="1:13">
      <c r="A891" s="30" t="s">
        <v>24</v>
      </c>
      <c r="B891" s="11" t="s">
        <v>63</v>
      </c>
      <c r="C891" s="12" t="s">
        <v>869</v>
      </c>
      <c r="D891" s="28">
        <v>0.15</v>
      </c>
      <c r="E891" s="28">
        <v>0.05</v>
      </c>
      <c r="F891" s="28">
        <f t="shared" ref="F891:F893" si="134">SUM(D891*E891)</f>
        <v>7.4999999999999997E-3</v>
      </c>
      <c r="G891" s="10">
        <f>SUM(D889+D889+E889+E889+0.4)</f>
        <v>4</v>
      </c>
      <c r="H891" s="15">
        <v>1248</v>
      </c>
      <c r="I891" s="10">
        <f t="shared" ref="I891:I893" si="135">SUM(F891*G891)*H891</f>
        <v>37.44</v>
      </c>
      <c r="J891" s="5"/>
      <c r="K891" s="5"/>
      <c r="L891" s="5"/>
      <c r="M891" s="5"/>
    </row>
    <row r="892" spans="1:13">
      <c r="A892" s="30" t="s">
        <v>24</v>
      </c>
      <c r="B892" s="11" t="s">
        <v>245</v>
      </c>
      <c r="C892" s="12" t="s">
        <v>869</v>
      </c>
      <c r="D892" s="28">
        <v>0.05</v>
      </c>
      <c r="E892" s="28">
        <v>2.5000000000000001E-2</v>
      </c>
      <c r="F892" s="28">
        <f t="shared" si="134"/>
        <v>1.2500000000000002E-3</v>
      </c>
      <c r="G892" s="10">
        <f>SUM(G891)</f>
        <v>4</v>
      </c>
      <c r="H892" s="15">
        <v>1015</v>
      </c>
      <c r="I892" s="10">
        <f t="shared" si="135"/>
        <v>5.0750000000000011</v>
      </c>
      <c r="J892" s="5"/>
      <c r="K892" s="5"/>
      <c r="L892" s="5"/>
      <c r="M892" s="5"/>
    </row>
    <row r="893" spans="1:13">
      <c r="A893" s="30" t="s">
        <v>24</v>
      </c>
      <c r="B893" s="11"/>
      <c r="C893" s="12"/>
      <c r="D893" s="28"/>
      <c r="E893" s="28"/>
      <c r="F893" s="28">
        <f t="shared" si="134"/>
        <v>0</v>
      </c>
      <c r="G893" s="10"/>
      <c r="H893" s="15"/>
      <c r="I893" s="10">
        <f t="shared" si="135"/>
        <v>0</v>
      </c>
      <c r="J893" s="5"/>
      <c r="K893" s="5"/>
      <c r="L893" s="5"/>
      <c r="M893" s="5"/>
    </row>
    <row r="894" spans="1:13">
      <c r="A894" s="150"/>
      <c r="B894" s="11" t="s">
        <v>862</v>
      </c>
      <c r="C894" s="12"/>
      <c r="D894" s="28"/>
      <c r="E894" s="28"/>
      <c r="F894" s="28"/>
      <c r="G894" s="10"/>
      <c r="H894" s="15">
        <v>2.5</v>
      </c>
      <c r="I894" s="10">
        <f t="shared" ref="I894" si="136">SUM(G894*H894)</f>
        <v>0</v>
      </c>
      <c r="J894" s="5"/>
      <c r="K894" s="5"/>
      <c r="L894" s="5"/>
      <c r="M894" s="5"/>
    </row>
    <row r="895" spans="1:13">
      <c r="B895" s="11" t="s">
        <v>27</v>
      </c>
      <c r="C895" s="12"/>
      <c r="D895" s="28"/>
      <c r="E895" s="28"/>
      <c r="F895" s="28"/>
      <c r="G895" s="10">
        <f>SUM(G891)</f>
        <v>4</v>
      </c>
      <c r="H895" s="15">
        <f>SUM(D891+D891+E891+E891+D892+D892+E892+E892)</f>
        <v>0.54999999999999993</v>
      </c>
      <c r="I895" s="10">
        <f t="shared" ref="I895:I909" si="137">SUM(G895*H895)</f>
        <v>2.1999999999999997</v>
      </c>
      <c r="J895" s="5"/>
      <c r="K895" s="5"/>
      <c r="L895" s="5"/>
      <c r="M895" s="5"/>
    </row>
    <row r="896" spans="1:13">
      <c r="B896" s="11" t="s">
        <v>13</v>
      </c>
      <c r="C896" s="12" t="s">
        <v>14</v>
      </c>
      <c r="D896" s="28" t="s">
        <v>29</v>
      </c>
      <c r="E896" s="28"/>
      <c r="F896" s="28">
        <f>SUM(G891:G893)</f>
        <v>8</v>
      </c>
      <c r="G896" s="34">
        <f>SUM(F896)/20</f>
        <v>0.4</v>
      </c>
      <c r="H896" s="23"/>
      <c r="I896" s="10">
        <f t="shared" si="137"/>
        <v>0</v>
      </c>
      <c r="J896" s="5"/>
      <c r="K896" s="5"/>
      <c r="L896" s="5"/>
      <c r="M896" s="5"/>
    </row>
    <row r="897" spans="1:13">
      <c r="B897" s="11" t="s">
        <v>13</v>
      </c>
      <c r="C897" s="12" t="s">
        <v>14</v>
      </c>
      <c r="D897" s="28" t="s">
        <v>60</v>
      </c>
      <c r="E897" s="28"/>
      <c r="F897" s="72">
        <v>4</v>
      </c>
      <c r="G897" s="34">
        <f>SUM(F897)*0.25</f>
        <v>1</v>
      </c>
      <c r="H897" s="23"/>
      <c r="I897" s="10">
        <f t="shared" si="137"/>
        <v>0</v>
      </c>
      <c r="J897" s="5"/>
      <c r="K897" s="5"/>
      <c r="L897" s="5"/>
      <c r="M897" s="5"/>
    </row>
    <row r="898" spans="1:13">
      <c r="B898" s="11" t="s">
        <v>13</v>
      </c>
      <c r="C898" s="12" t="s">
        <v>14</v>
      </c>
      <c r="D898" s="28" t="s">
        <v>248</v>
      </c>
      <c r="E898" s="28"/>
      <c r="F898" s="72"/>
      <c r="G898" s="34">
        <v>0</v>
      </c>
      <c r="H898" s="23"/>
      <c r="I898" s="10">
        <f t="shared" si="137"/>
        <v>0</v>
      </c>
      <c r="J898" s="5"/>
      <c r="K898" s="5"/>
      <c r="L898" s="5"/>
      <c r="M898" s="5"/>
    </row>
    <row r="899" spans="1:13">
      <c r="B899" s="11" t="s">
        <v>13</v>
      </c>
      <c r="C899" s="12" t="s">
        <v>14</v>
      </c>
      <c r="D899" s="28" t="s">
        <v>247</v>
      </c>
      <c r="E899" s="28"/>
      <c r="F899" s="28"/>
      <c r="G899" s="34">
        <f>SUM(G896)</f>
        <v>0.4</v>
      </c>
      <c r="H899" s="23"/>
      <c r="I899" s="10">
        <f t="shared" si="137"/>
        <v>0</v>
      </c>
      <c r="J899" s="5"/>
      <c r="K899" s="5"/>
      <c r="L899" s="5"/>
      <c r="M899" s="5"/>
    </row>
    <row r="900" spans="1:13">
      <c r="B900" s="11" t="s">
        <v>13</v>
      </c>
      <c r="C900" s="12" t="s">
        <v>15</v>
      </c>
      <c r="D900" s="28"/>
      <c r="E900" s="28"/>
      <c r="F900" s="28"/>
      <c r="G900" s="34">
        <v>1.5</v>
      </c>
      <c r="H900" s="23"/>
      <c r="I900" s="10">
        <f t="shared" si="137"/>
        <v>0</v>
      </c>
      <c r="J900" s="5"/>
      <c r="K900" s="5"/>
      <c r="L900" s="5"/>
      <c r="M900" s="5"/>
    </row>
    <row r="901" spans="1:13">
      <c r="B901" s="11" t="s">
        <v>13</v>
      </c>
      <c r="C901" s="12" t="s">
        <v>15</v>
      </c>
      <c r="D901" s="28"/>
      <c r="E901" s="28"/>
      <c r="F901" s="28"/>
      <c r="G901" s="34"/>
      <c r="H901" s="23"/>
      <c r="I901" s="10">
        <f t="shared" si="137"/>
        <v>0</v>
      </c>
      <c r="J901" s="5"/>
      <c r="K901" s="5"/>
      <c r="L901" s="5"/>
      <c r="M901" s="5"/>
    </row>
    <row r="902" spans="1:13">
      <c r="B902" s="11" t="s">
        <v>13</v>
      </c>
      <c r="C902" s="12" t="s">
        <v>15</v>
      </c>
      <c r="D902" s="28"/>
      <c r="E902" s="28"/>
      <c r="F902" s="28"/>
      <c r="G902" s="34"/>
      <c r="H902" s="23"/>
      <c r="I902" s="10">
        <f t="shared" si="137"/>
        <v>0</v>
      </c>
      <c r="J902" s="5"/>
      <c r="K902" s="5"/>
      <c r="L902" s="5"/>
      <c r="M902" s="5"/>
    </row>
    <row r="903" spans="1:13">
      <c r="B903" s="11" t="s">
        <v>13</v>
      </c>
      <c r="C903" s="12" t="s">
        <v>16</v>
      </c>
      <c r="D903" s="28"/>
      <c r="E903" s="28"/>
      <c r="F903" s="28"/>
      <c r="G903" s="34">
        <v>0.5</v>
      </c>
      <c r="H903" s="23"/>
      <c r="I903" s="10">
        <f t="shared" si="137"/>
        <v>0</v>
      </c>
      <c r="J903" s="5"/>
      <c r="K903" s="5"/>
      <c r="L903" s="5"/>
      <c r="M903" s="5"/>
    </row>
    <row r="904" spans="1:13">
      <c r="B904" s="11" t="s">
        <v>13</v>
      </c>
      <c r="C904" s="12" t="s">
        <v>16</v>
      </c>
      <c r="D904" s="28"/>
      <c r="E904" s="28"/>
      <c r="F904" s="28"/>
      <c r="G904" s="34"/>
      <c r="H904" s="23"/>
      <c r="I904" s="10">
        <f t="shared" si="137"/>
        <v>0</v>
      </c>
      <c r="J904" s="5"/>
      <c r="K904" s="5"/>
      <c r="L904" s="5"/>
      <c r="M904" s="5"/>
    </row>
    <row r="905" spans="1:13">
      <c r="B905" s="11" t="s">
        <v>21</v>
      </c>
      <c r="C905" s="12" t="s">
        <v>14</v>
      </c>
      <c r="D905" s="28"/>
      <c r="E905" s="28"/>
      <c r="F905" s="28"/>
      <c r="G905" s="22">
        <f>SUM(G896:G899)</f>
        <v>1.7999999999999998</v>
      </c>
      <c r="H905" s="15">
        <v>37.42</v>
      </c>
      <c r="I905" s="10">
        <f t="shared" si="137"/>
        <v>67.355999999999995</v>
      </c>
      <c r="J905" s="5"/>
      <c r="K905" s="5">
        <f>SUM(G905)*I889</f>
        <v>21.599999999999998</v>
      </c>
      <c r="L905" s="5"/>
      <c r="M905" s="5"/>
    </row>
    <row r="906" spans="1:13">
      <c r="B906" s="11" t="s">
        <v>21</v>
      </c>
      <c r="C906" s="12" t="s">
        <v>15</v>
      </c>
      <c r="D906" s="28"/>
      <c r="E906" s="28"/>
      <c r="F906" s="28"/>
      <c r="G906" s="22">
        <f>SUM(G900:G902)</f>
        <v>1.5</v>
      </c>
      <c r="H906" s="15">
        <v>37.42</v>
      </c>
      <c r="I906" s="10">
        <f t="shared" si="137"/>
        <v>56.13</v>
      </c>
      <c r="J906" s="5"/>
      <c r="K906" s="5"/>
      <c r="L906" s="5">
        <f>SUM(G906)*I889</f>
        <v>18</v>
      </c>
      <c r="M906" s="5"/>
    </row>
    <row r="907" spans="1:13">
      <c r="B907" s="11" t="s">
        <v>21</v>
      </c>
      <c r="C907" s="12" t="s">
        <v>16</v>
      </c>
      <c r="D907" s="28"/>
      <c r="E907" s="28"/>
      <c r="F907" s="28"/>
      <c r="G907" s="22">
        <f>SUM(G903:G904)</f>
        <v>0.5</v>
      </c>
      <c r="H907" s="15">
        <v>37.42</v>
      </c>
      <c r="I907" s="10">
        <f t="shared" si="137"/>
        <v>18.71</v>
      </c>
      <c r="J907" s="5"/>
      <c r="K907" s="5"/>
      <c r="L907" s="5"/>
      <c r="M907" s="5">
        <f>SUM(G907)*I889</f>
        <v>6</v>
      </c>
    </row>
    <row r="908" spans="1:13">
      <c r="B908" s="11" t="s">
        <v>13</v>
      </c>
      <c r="C908" s="12" t="s">
        <v>17</v>
      </c>
      <c r="D908" s="28"/>
      <c r="E908" s="28"/>
      <c r="F908" s="28"/>
      <c r="G908" s="34">
        <v>0.25</v>
      </c>
      <c r="H908" s="15">
        <v>37.42</v>
      </c>
      <c r="I908" s="10">
        <f t="shared" si="137"/>
        <v>9.3550000000000004</v>
      </c>
      <c r="J908" s="5"/>
      <c r="K908" s="5"/>
      <c r="L908" s="5">
        <f>SUM(G908)*I889</f>
        <v>3</v>
      </c>
      <c r="M908" s="5"/>
    </row>
    <row r="909" spans="1:13">
      <c r="B909" s="11" t="s">
        <v>12</v>
      </c>
      <c r="C909" s="12"/>
      <c r="D909" s="28"/>
      <c r="E909" s="28"/>
      <c r="F909" s="28"/>
      <c r="G909" s="10"/>
      <c r="H909" s="15">
        <v>37.42</v>
      </c>
      <c r="I909" s="10">
        <f t="shared" si="137"/>
        <v>0</v>
      </c>
      <c r="J909" s="5"/>
      <c r="K909" s="5"/>
      <c r="L909" s="5"/>
      <c r="M909" s="5"/>
    </row>
    <row r="910" spans="1:13">
      <c r="B910" s="11" t="s">
        <v>11</v>
      </c>
      <c r="C910" s="12"/>
      <c r="D910" s="28"/>
      <c r="E910" s="28"/>
      <c r="F910" s="28"/>
      <c r="G910" s="10">
        <v>1</v>
      </c>
      <c r="H910" s="15">
        <f>SUM(I891:I909)*0.01</f>
        <v>1.9626599999999998</v>
      </c>
      <c r="I910" s="10">
        <f>SUM(G910*H910)</f>
        <v>1.9626599999999998</v>
      </c>
      <c r="J910" s="5"/>
      <c r="K910" s="5"/>
      <c r="L910" s="5"/>
      <c r="M910" s="5"/>
    </row>
    <row r="911" spans="1:13" s="2" customFormat="1">
      <c r="B911" s="8" t="s">
        <v>10</v>
      </c>
      <c r="D911" s="27"/>
      <c r="E911" s="27"/>
      <c r="F911" s="27"/>
      <c r="G911" s="6">
        <f>SUM(G905:G908)</f>
        <v>4.05</v>
      </c>
      <c r="H911" s="14"/>
      <c r="I911" s="6">
        <f>SUM(I891:I910)</f>
        <v>198.22865999999999</v>
      </c>
      <c r="J911" s="6">
        <f>SUM(I911)*I889</f>
        <v>2378.7439199999999</v>
      </c>
      <c r="K911" s="6">
        <f>SUM(K905:K910)</f>
        <v>21.599999999999998</v>
      </c>
      <c r="L911" s="6">
        <f>SUM(L905:L910)</f>
        <v>21</v>
      </c>
      <c r="M911" s="6">
        <f>SUM(M905:M910)</f>
        <v>6</v>
      </c>
    </row>
    <row r="912" spans="1:13" ht="15.6">
      <c r="A912" s="3" t="s">
        <v>9</v>
      </c>
      <c r="B912" s="141" t="s">
        <v>473</v>
      </c>
      <c r="C912" s="12" t="s">
        <v>598</v>
      </c>
      <c r="D912" s="26">
        <v>0.65</v>
      </c>
      <c r="E912" s="26">
        <v>1.35</v>
      </c>
      <c r="F912" s="71">
        <v>0.125</v>
      </c>
      <c r="G912" s="5"/>
      <c r="H912" s="13" t="s">
        <v>22</v>
      </c>
      <c r="I912" s="24">
        <v>10</v>
      </c>
      <c r="J912" s="5"/>
      <c r="K912" s="5"/>
      <c r="L912" s="5"/>
      <c r="M912" s="5"/>
    </row>
    <row r="913" spans="1:13" s="2" customFormat="1">
      <c r="A913" s="69"/>
      <c r="B913" s="8" t="s">
        <v>3</v>
      </c>
      <c r="C913" s="2" t="s">
        <v>4</v>
      </c>
      <c r="D913" s="27" t="s">
        <v>5</v>
      </c>
      <c r="E913" s="27" t="s">
        <v>5</v>
      </c>
      <c r="F913" s="27" t="s">
        <v>23</v>
      </c>
      <c r="G913" s="6" t="s">
        <v>6</v>
      </c>
      <c r="H913" s="14" t="s">
        <v>7</v>
      </c>
      <c r="I913" s="6" t="s">
        <v>8</v>
      </c>
      <c r="J913" s="6"/>
      <c r="K913" s="6" t="s">
        <v>18</v>
      </c>
      <c r="L913" s="6" t="s">
        <v>19</v>
      </c>
      <c r="M913" s="6" t="s">
        <v>20</v>
      </c>
    </row>
    <row r="914" spans="1:13">
      <c r="A914" s="30" t="s">
        <v>24</v>
      </c>
      <c r="B914" s="11" t="s">
        <v>63</v>
      </c>
      <c r="C914" s="12" t="s">
        <v>869</v>
      </c>
      <c r="D914" s="28">
        <v>0.15</v>
      </c>
      <c r="E914" s="28">
        <v>0.05</v>
      </c>
      <c r="F914" s="28">
        <f t="shared" ref="F914:F916" si="138">SUM(D914*E914)</f>
        <v>7.4999999999999997E-3</v>
      </c>
      <c r="G914" s="10">
        <f>SUM(D912+D912+E912+E912+0.4)</f>
        <v>4.4000000000000004</v>
      </c>
      <c r="H914" s="15">
        <v>1248</v>
      </c>
      <c r="I914" s="10">
        <f t="shared" ref="I914:I916" si="139">SUM(F914*G914)*H914</f>
        <v>41.184000000000005</v>
      </c>
      <c r="J914" s="5"/>
      <c r="K914" s="5"/>
      <c r="L914" s="5"/>
      <c r="M914" s="5"/>
    </row>
    <row r="915" spans="1:13">
      <c r="A915" s="30" t="s">
        <v>24</v>
      </c>
      <c r="B915" s="11" t="s">
        <v>245</v>
      </c>
      <c r="C915" s="12" t="s">
        <v>869</v>
      </c>
      <c r="D915" s="28">
        <v>0.05</v>
      </c>
      <c r="E915" s="28">
        <v>2.5000000000000001E-2</v>
      </c>
      <c r="F915" s="28">
        <f t="shared" si="138"/>
        <v>1.2500000000000002E-3</v>
      </c>
      <c r="G915" s="10">
        <f>SUM(G914)</f>
        <v>4.4000000000000004</v>
      </c>
      <c r="H915" s="15">
        <v>1015</v>
      </c>
      <c r="I915" s="10">
        <f t="shared" si="139"/>
        <v>5.5825000000000014</v>
      </c>
      <c r="J915" s="5"/>
      <c r="K915" s="5"/>
      <c r="L915" s="5"/>
      <c r="M915" s="5"/>
    </row>
    <row r="916" spans="1:13">
      <c r="A916" s="30" t="s">
        <v>24</v>
      </c>
      <c r="B916" s="11"/>
      <c r="C916" s="12"/>
      <c r="D916" s="28"/>
      <c r="E916" s="28"/>
      <c r="F916" s="28">
        <f t="shared" si="138"/>
        <v>0</v>
      </c>
      <c r="G916" s="10"/>
      <c r="H916" s="15"/>
      <c r="I916" s="10">
        <f t="shared" si="139"/>
        <v>0</v>
      </c>
      <c r="J916" s="5"/>
      <c r="K916" s="5"/>
      <c r="L916" s="5"/>
      <c r="M916" s="5"/>
    </row>
    <row r="917" spans="1:13">
      <c r="A917" s="150"/>
      <c r="B917" s="11" t="s">
        <v>862</v>
      </c>
      <c r="C917" s="12"/>
      <c r="D917" s="28"/>
      <c r="E917" s="28"/>
      <c r="F917" s="28"/>
      <c r="G917" s="10">
        <v>2</v>
      </c>
      <c r="H917" s="15">
        <v>2.5</v>
      </c>
      <c r="I917" s="10">
        <f t="shared" ref="I917" si="140">SUM(G917*H917)</f>
        <v>5</v>
      </c>
      <c r="J917" s="5"/>
      <c r="K917" s="5"/>
      <c r="L917" s="5"/>
      <c r="M917" s="5"/>
    </row>
    <row r="918" spans="1:13">
      <c r="B918" s="11" t="s">
        <v>27</v>
      </c>
      <c r="C918" s="12"/>
      <c r="D918" s="28"/>
      <c r="E918" s="28"/>
      <c r="F918" s="28"/>
      <c r="G918" s="10">
        <f>SUM(G914)</f>
        <v>4.4000000000000004</v>
      </c>
      <c r="H918" s="15">
        <f>SUM(D914+D914+E914+E914+D915+D915+E915+E915)</f>
        <v>0.54999999999999993</v>
      </c>
      <c r="I918" s="10">
        <f t="shared" ref="I918:I932" si="141">SUM(G918*H918)</f>
        <v>2.42</v>
      </c>
      <c r="J918" s="5"/>
      <c r="K918" s="5"/>
      <c r="L918" s="5"/>
      <c r="M918" s="5"/>
    </row>
    <row r="919" spans="1:13">
      <c r="B919" s="11" t="s">
        <v>13</v>
      </c>
      <c r="C919" s="12" t="s">
        <v>14</v>
      </c>
      <c r="D919" s="28" t="s">
        <v>29</v>
      </c>
      <c r="E919" s="28"/>
      <c r="F919" s="28">
        <f>SUM(G914:G916)</f>
        <v>8.8000000000000007</v>
      </c>
      <c r="G919" s="34">
        <f>SUM(F919)/20</f>
        <v>0.44000000000000006</v>
      </c>
      <c r="H919" s="23"/>
      <c r="I919" s="10">
        <f t="shared" si="141"/>
        <v>0</v>
      </c>
      <c r="J919" s="5"/>
      <c r="K919" s="5"/>
      <c r="L919" s="5"/>
      <c r="M919" s="5"/>
    </row>
    <row r="920" spans="1:13">
      <c r="B920" s="11" t="s">
        <v>13</v>
      </c>
      <c r="C920" s="12" t="s">
        <v>14</v>
      </c>
      <c r="D920" s="28" t="s">
        <v>60</v>
      </c>
      <c r="E920" s="28"/>
      <c r="F920" s="72">
        <v>4</v>
      </c>
      <c r="G920" s="34">
        <f>SUM(F920)*0.25</f>
        <v>1</v>
      </c>
      <c r="H920" s="23"/>
      <c r="I920" s="10">
        <f t="shared" si="141"/>
        <v>0</v>
      </c>
      <c r="J920" s="5"/>
      <c r="K920" s="5"/>
      <c r="L920" s="5"/>
      <c r="M920" s="5"/>
    </row>
    <row r="921" spans="1:13">
      <c r="B921" s="11" t="s">
        <v>13</v>
      </c>
      <c r="C921" s="12" t="s">
        <v>14</v>
      </c>
      <c r="D921" s="28" t="s">
        <v>248</v>
      </c>
      <c r="E921" s="28"/>
      <c r="F921" s="72"/>
      <c r="G921" s="34">
        <v>0.25</v>
      </c>
      <c r="H921" s="23"/>
      <c r="I921" s="10">
        <f t="shared" si="141"/>
        <v>0</v>
      </c>
      <c r="J921" s="5"/>
      <c r="K921" s="5"/>
      <c r="L921" s="5"/>
      <c r="M921" s="5"/>
    </row>
    <row r="922" spans="1:13">
      <c r="B922" s="11" t="s">
        <v>13</v>
      </c>
      <c r="C922" s="12" t="s">
        <v>14</v>
      </c>
      <c r="D922" s="28" t="s">
        <v>247</v>
      </c>
      <c r="E922" s="28"/>
      <c r="F922" s="28"/>
      <c r="G922" s="34">
        <f>SUM(G919)</f>
        <v>0.44000000000000006</v>
      </c>
      <c r="H922" s="23"/>
      <c r="I922" s="10">
        <f t="shared" si="141"/>
        <v>0</v>
      </c>
      <c r="J922" s="5"/>
      <c r="K922" s="5"/>
      <c r="L922" s="5"/>
      <c r="M922" s="5"/>
    </row>
    <row r="923" spans="1:13">
      <c r="B923" s="11" t="s">
        <v>13</v>
      </c>
      <c r="C923" s="12" t="s">
        <v>15</v>
      </c>
      <c r="D923" s="28"/>
      <c r="E923" s="28"/>
      <c r="F923" s="28"/>
      <c r="G923" s="34">
        <v>1.5</v>
      </c>
      <c r="H923" s="23"/>
      <c r="I923" s="10">
        <f t="shared" si="141"/>
        <v>0</v>
      </c>
      <c r="J923" s="5"/>
      <c r="K923" s="5"/>
      <c r="L923" s="5"/>
      <c r="M923" s="5"/>
    </row>
    <row r="924" spans="1:13">
      <c r="B924" s="11" t="s">
        <v>13</v>
      </c>
      <c r="C924" s="12" t="s">
        <v>15</v>
      </c>
      <c r="D924" s="28"/>
      <c r="E924" s="28"/>
      <c r="F924" s="28"/>
      <c r="G924" s="34"/>
      <c r="H924" s="23"/>
      <c r="I924" s="10">
        <f t="shared" si="141"/>
        <v>0</v>
      </c>
      <c r="J924" s="5"/>
      <c r="K924" s="5"/>
      <c r="L924" s="5"/>
      <c r="M924" s="5"/>
    </row>
    <row r="925" spans="1:13">
      <c r="B925" s="11" t="s">
        <v>13</v>
      </c>
      <c r="C925" s="12" t="s">
        <v>15</v>
      </c>
      <c r="D925" s="28"/>
      <c r="E925" s="28"/>
      <c r="F925" s="28"/>
      <c r="G925" s="34"/>
      <c r="H925" s="23"/>
      <c r="I925" s="10">
        <f t="shared" si="141"/>
        <v>0</v>
      </c>
      <c r="J925" s="5"/>
      <c r="K925" s="5"/>
      <c r="L925" s="5"/>
      <c r="M925" s="5"/>
    </row>
    <row r="926" spans="1:13">
      <c r="B926" s="11" t="s">
        <v>13</v>
      </c>
      <c r="C926" s="12" t="s">
        <v>16</v>
      </c>
      <c r="D926" s="28"/>
      <c r="E926" s="28"/>
      <c r="F926" s="28"/>
      <c r="G926" s="34">
        <v>0.5</v>
      </c>
      <c r="H926" s="23"/>
      <c r="I926" s="10">
        <f t="shared" si="141"/>
        <v>0</v>
      </c>
      <c r="J926" s="5"/>
      <c r="K926" s="5"/>
      <c r="L926" s="5"/>
      <c r="M926" s="5"/>
    </row>
    <row r="927" spans="1:13">
      <c r="B927" s="11" t="s">
        <v>13</v>
      </c>
      <c r="C927" s="12" t="s">
        <v>16</v>
      </c>
      <c r="D927" s="28"/>
      <c r="E927" s="28"/>
      <c r="F927" s="28"/>
      <c r="G927" s="34"/>
      <c r="H927" s="23"/>
      <c r="I927" s="10">
        <f t="shared" si="141"/>
        <v>0</v>
      </c>
      <c r="J927" s="5"/>
      <c r="K927" s="5"/>
      <c r="L927" s="5"/>
      <c r="M927" s="5"/>
    </row>
    <row r="928" spans="1:13">
      <c r="B928" s="11" t="s">
        <v>21</v>
      </c>
      <c r="C928" s="12" t="s">
        <v>14</v>
      </c>
      <c r="D928" s="28"/>
      <c r="E928" s="28"/>
      <c r="F928" s="28"/>
      <c r="G928" s="22">
        <f>SUM(G919:G922)</f>
        <v>2.13</v>
      </c>
      <c r="H928" s="15">
        <v>37.42</v>
      </c>
      <c r="I928" s="10">
        <f t="shared" si="141"/>
        <v>79.704599999999999</v>
      </c>
      <c r="J928" s="5"/>
      <c r="K928" s="5">
        <f>SUM(G928)*I912</f>
        <v>21.299999999999997</v>
      </c>
      <c r="L928" s="5"/>
      <c r="M928" s="5"/>
    </row>
    <row r="929" spans="1:13">
      <c r="B929" s="11" t="s">
        <v>21</v>
      </c>
      <c r="C929" s="12" t="s">
        <v>15</v>
      </c>
      <c r="D929" s="28"/>
      <c r="E929" s="28"/>
      <c r="F929" s="28"/>
      <c r="G929" s="22">
        <f>SUM(G923:G925)</f>
        <v>1.5</v>
      </c>
      <c r="H929" s="15">
        <v>37.42</v>
      </c>
      <c r="I929" s="10">
        <f t="shared" si="141"/>
        <v>56.13</v>
      </c>
      <c r="J929" s="5"/>
      <c r="K929" s="5"/>
      <c r="L929" s="5">
        <f>SUM(G929)*I912</f>
        <v>15</v>
      </c>
      <c r="M929" s="5"/>
    </row>
    <row r="930" spans="1:13">
      <c r="B930" s="11" t="s">
        <v>21</v>
      </c>
      <c r="C930" s="12" t="s">
        <v>16</v>
      </c>
      <c r="D930" s="28"/>
      <c r="E930" s="28"/>
      <c r="F930" s="28"/>
      <c r="G930" s="22">
        <f>SUM(G926:G927)</f>
        <v>0.5</v>
      </c>
      <c r="H930" s="15">
        <v>37.42</v>
      </c>
      <c r="I930" s="10">
        <f t="shared" si="141"/>
        <v>18.71</v>
      </c>
      <c r="J930" s="5"/>
      <c r="K930" s="5"/>
      <c r="L930" s="5"/>
      <c r="M930" s="5">
        <f>SUM(G930)*I912</f>
        <v>5</v>
      </c>
    </row>
    <row r="931" spans="1:13">
      <c r="B931" s="11" t="s">
        <v>13</v>
      </c>
      <c r="C931" s="12" t="s">
        <v>17</v>
      </c>
      <c r="D931" s="28"/>
      <c r="E931" s="28"/>
      <c r="F931" s="28"/>
      <c r="G931" s="34">
        <v>0.25</v>
      </c>
      <c r="H931" s="15">
        <v>37.42</v>
      </c>
      <c r="I931" s="10">
        <f t="shared" si="141"/>
        <v>9.3550000000000004</v>
      </c>
      <c r="J931" s="5"/>
      <c r="K931" s="5"/>
      <c r="L931" s="5">
        <f>SUM(G931)*I912</f>
        <v>2.5</v>
      </c>
      <c r="M931" s="5"/>
    </row>
    <row r="932" spans="1:13">
      <c r="B932" s="11" t="s">
        <v>12</v>
      </c>
      <c r="C932" s="12"/>
      <c r="D932" s="28"/>
      <c r="E932" s="28"/>
      <c r="F932" s="28"/>
      <c r="G932" s="10"/>
      <c r="H932" s="15">
        <v>37.42</v>
      </c>
      <c r="I932" s="10">
        <f t="shared" si="141"/>
        <v>0</v>
      </c>
      <c r="J932" s="5"/>
      <c r="K932" s="5"/>
      <c r="L932" s="5"/>
      <c r="M932" s="5"/>
    </row>
    <row r="933" spans="1:13">
      <c r="B933" s="11" t="s">
        <v>11</v>
      </c>
      <c r="C933" s="12"/>
      <c r="D933" s="28"/>
      <c r="E933" s="28"/>
      <c r="F933" s="28"/>
      <c r="G933" s="10">
        <v>1</v>
      </c>
      <c r="H933" s="15">
        <f>SUM(I914:I932)*0.01</f>
        <v>2.1808609999999997</v>
      </c>
      <c r="I933" s="10">
        <f>SUM(G933*H933)</f>
        <v>2.1808609999999997</v>
      </c>
      <c r="J933" s="5"/>
      <c r="K933" s="5"/>
      <c r="L933" s="5"/>
      <c r="M933" s="5"/>
    </row>
    <row r="934" spans="1:13" s="2" customFormat="1">
      <c r="B934" s="8" t="s">
        <v>10</v>
      </c>
      <c r="D934" s="27"/>
      <c r="E934" s="27"/>
      <c r="F934" s="27"/>
      <c r="G934" s="6">
        <f>SUM(G928:G931)</f>
        <v>4.38</v>
      </c>
      <c r="H934" s="14"/>
      <c r="I934" s="6">
        <f>SUM(I914:I933)</f>
        <v>220.26696099999998</v>
      </c>
      <c r="J934" s="6">
        <f>SUM(I934)*I912</f>
        <v>2202.6696099999999</v>
      </c>
      <c r="K934" s="6">
        <f>SUM(K928:K933)</f>
        <v>21.299999999999997</v>
      </c>
      <c r="L934" s="6">
        <f>SUM(L928:L933)</f>
        <v>17.5</v>
      </c>
      <c r="M934" s="6">
        <f>SUM(M928:M933)</f>
        <v>5</v>
      </c>
    </row>
    <row r="935" spans="1:13" ht="15.6">
      <c r="A935" s="3" t="s">
        <v>9</v>
      </c>
      <c r="B935" s="141" t="s">
        <v>473</v>
      </c>
      <c r="C935" s="12" t="s">
        <v>865</v>
      </c>
      <c r="D935" s="26">
        <v>0.65</v>
      </c>
      <c r="E935" s="26">
        <v>1.35</v>
      </c>
      <c r="F935" s="71">
        <v>0.125</v>
      </c>
      <c r="G935" s="5"/>
      <c r="H935" s="13" t="s">
        <v>22</v>
      </c>
      <c r="I935" s="24">
        <v>10</v>
      </c>
      <c r="J935" s="5"/>
      <c r="K935" s="5"/>
      <c r="L935" s="5"/>
      <c r="M935" s="5"/>
    </row>
    <row r="936" spans="1:13" s="2" customFormat="1">
      <c r="A936" s="69"/>
      <c r="B936" s="8" t="s">
        <v>3</v>
      </c>
      <c r="C936" s="2" t="s">
        <v>4</v>
      </c>
      <c r="D936" s="27" t="s">
        <v>5</v>
      </c>
      <c r="E936" s="27" t="s">
        <v>5</v>
      </c>
      <c r="F936" s="27" t="s">
        <v>23</v>
      </c>
      <c r="G936" s="6" t="s">
        <v>6</v>
      </c>
      <c r="H936" s="14" t="s">
        <v>7</v>
      </c>
      <c r="I936" s="6" t="s">
        <v>8</v>
      </c>
      <c r="J936" s="6"/>
      <c r="K936" s="6" t="s">
        <v>18</v>
      </c>
      <c r="L936" s="6" t="s">
        <v>19</v>
      </c>
      <c r="M936" s="6" t="s">
        <v>20</v>
      </c>
    </row>
    <row r="937" spans="1:13">
      <c r="A937" s="30" t="s">
        <v>24</v>
      </c>
      <c r="B937" s="11" t="s">
        <v>63</v>
      </c>
      <c r="C937" s="12" t="s">
        <v>873</v>
      </c>
      <c r="D937" s="28">
        <v>0.15</v>
      </c>
      <c r="E937" s="28">
        <v>0.05</v>
      </c>
      <c r="F937" s="28">
        <f t="shared" ref="F937:F939" si="142">SUM(D937*E937)</f>
        <v>7.4999999999999997E-3</v>
      </c>
      <c r="G937" s="10">
        <f>SUM(D935+D935+E935+E935+0.4)</f>
        <v>4.4000000000000004</v>
      </c>
      <c r="H937" s="15">
        <v>1800</v>
      </c>
      <c r="I937" s="10">
        <f t="shared" ref="I937:I939" si="143">SUM(F937*G937)*H937</f>
        <v>59.400000000000006</v>
      </c>
      <c r="J937" s="5"/>
      <c r="K937" s="5"/>
      <c r="L937" s="5"/>
      <c r="M937" s="5"/>
    </row>
    <row r="938" spans="1:13">
      <c r="A938" s="30" t="s">
        <v>24</v>
      </c>
      <c r="B938" s="11" t="s">
        <v>245</v>
      </c>
      <c r="C938" s="12" t="s">
        <v>873</v>
      </c>
      <c r="D938" s="28">
        <v>0.05</v>
      </c>
      <c r="E938" s="28">
        <v>2.5000000000000001E-2</v>
      </c>
      <c r="F938" s="28">
        <f t="shared" si="142"/>
        <v>1.2500000000000002E-3</v>
      </c>
      <c r="G938" s="10">
        <f>SUM(G937)</f>
        <v>4.4000000000000004</v>
      </c>
      <c r="H938" s="15">
        <v>1800</v>
      </c>
      <c r="I938" s="10">
        <f t="shared" si="143"/>
        <v>9.9000000000000021</v>
      </c>
      <c r="J938" s="5"/>
      <c r="K938" s="5"/>
      <c r="L938" s="5"/>
      <c r="M938" s="5"/>
    </row>
    <row r="939" spans="1:13">
      <c r="A939" s="30" t="s">
        <v>24</v>
      </c>
      <c r="B939" s="11"/>
      <c r="C939" s="12"/>
      <c r="D939" s="28"/>
      <c r="E939" s="28"/>
      <c r="F939" s="28">
        <f t="shared" si="142"/>
        <v>0</v>
      </c>
      <c r="G939" s="10"/>
      <c r="H939" s="15"/>
      <c r="I939" s="10">
        <f t="shared" si="143"/>
        <v>0</v>
      </c>
      <c r="J939" s="5"/>
      <c r="K939" s="5"/>
      <c r="L939" s="5"/>
      <c r="M939" s="5"/>
    </row>
    <row r="940" spans="1:13">
      <c r="A940" s="150"/>
      <c r="B940" s="11" t="s">
        <v>862</v>
      </c>
      <c r="C940" s="12"/>
      <c r="D940" s="28"/>
      <c r="E940" s="28"/>
      <c r="F940" s="28"/>
      <c r="G940" s="10">
        <v>4</v>
      </c>
      <c r="H940" s="15">
        <v>2.5</v>
      </c>
      <c r="I940" s="10">
        <f t="shared" ref="I940" si="144">SUM(G940*H940)</f>
        <v>10</v>
      </c>
      <c r="J940" s="5"/>
      <c r="K940" s="5"/>
      <c r="L940" s="5"/>
      <c r="M940" s="5"/>
    </row>
    <row r="941" spans="1:13">
      <c r="B941" s="11" t="s">
        <v>27</v>
      </c>
      <c r="C941" s="12"/>
      <c r="D941" s="28"/>
      <c r="E941" s="28"/>
      <c r="F941" s="28"/>
      <c r="G941" s="10">
        <f>SUM(G937)</f>
        <v>4.4000000000000004</v>
      </c>
      <c r="H941" s="15">
        <f>SUM(D937+D937+E937+E937+D938+D938+E938+E938)</f>
        <v>0.54999999999999993</v>
      </c>
      <c r="I941" s="10">
        <f t="shared" ref="I941:I955" si="145">SUM(G941*H941)</f>
        <v>2.42</v>
      </c>
      <c r="J941" s="5"/>
      <c r="K941" s="5"/>
      <c r="L941" s="5"/>
      <c r="M941" s="5"/>
    </row>
    <row r="942" spans="1:13">
      <c r="B942" s="11" t="s">
        <v>13</v>
      </c>
      <c r="C942" s="12" t="s">
        <v>14</v>
      </c>
      <c r="D942" s="28" t="s">
        <v>29</v>
      </c>
      <c r="E942" s="28"/>
      <c r="F942" s="28">
        <f>SUM(G937:G939)</f>
        <v>8.8000000000000007</v>
      </c>
      <c r="G942" s="34">
        <f>SUM(F942)/20</f>
        <v>0.44000000000000006</v>
      </c>
      <c r="H942" s="23"/>
      <c r="I942" s="10">
        <f t="shared" si="145"/>
        <v>0</v>
      </c>
      <c r="J942" s="5"/>
      <c r="K942" s="5"/>
      <c r="L942" s="5"/>
      <c r="M942" s="5"/>
    </row>
    <row r="943" spans="1:13">
      <c r="B943" s="11" t="s">
        <v>13</v>
      </c>
      <c r="C943" s="12" t="s">
        <v>14</v>
      </c>
      <c r="D943" s="28" t="s">
        <v>60</v>
      </c>
      <c r="E943" s="28"/>
      <c r="F943" s="72">
        <v>4</v>
      </c>
      <c r="G943" s="34">
        <f>SUM(F943)*0.25</f>
        <v>1</v>
      </c>
      <c r="H943" s="23"/>
      <c r="I943" s="10">
        <f t="shared" si="145"/>
        <v>0</v>
      </c>
      <c r="J943" s="5"/>
      <c r="K943" s="5"/>
      <c r="L943" s="5"/>
      <c r="M943" s="5"/>
    </row>
    <row r="944" spans="1:13">
      <c r="B944" s="11" t="s">
        <v>13</v>
      </c>
      <c r="C944" s="12" t="s">
        <v>14</v>
      </c>
      <c r="D944" s="28" t="s">
        <v>248</v>
      </c>
      <c r="E944" s="28"/>
      <c r="F944" s="72"/>
      <c r="G944" s="34">
        <v>0.5</v>
      </c>
      <c r="H944" s="23"/>
      <c r="I944" s="10">
        <f t="shared" si="145"/>
        <v>0</v>
      </c>
      <c r="J944" s="5"/>
      <c r="K944" s="5"/>
      <c r="L944" s="5"/>
      <c r="M944" s="5"/>
    </row>
    <row r="945" spans="2:13">
      <c r="B945" s="11" t="s">
        <v>13</v>
      </c>
      <c r="C945" s="12" t="s">
        <v>14</v>
      </c>
      <c r="D945" s="28" t="s">
        <v>247</v>
      </c>
      <c r="E945" s="28"/>
      <c r="F945" s="28"/>
      <c r="G945" s="34">
        <f>SUM(G942)</f>
        <v>0.44000000000000006</v>
      </c>
      <c r="H945" s="23"/>
      <c r="I945" s="10">
        <f t="shared" si="145"/>
        <v>0</v>
      </c>
      <c r="J945" s="5"/>
      <c r="K945" s="5"/>
      <c r="L945" s="5"/>
      <c r="M945" s="5"/>
    </row>
    <row r="946" spans="2:13">
      <c r="B946" s="11" t="s">
        <v>13</v>
      </c>
      <c r="C946" s="12" t="s">
        <v>15</v>
      </c>
      <c r="D946" s="28"/>
      <c r="E946" s="28"/>
      <c r="F946" s="28"/>
      <c r="G946" s="34">
        <v>1.5</v>
      </c>
      <c r="H946" s="23"/>
      <c r="I946" s="10">
        <f t="shared" si="145"/>
        <v>0</v>
      </c>
      <c r="J946" s="5"/>
      <c r="K946" s="5"/>
      <c r="L946" s="5"/>
      <c r="M946" s="5"/>
    </row>
    <row r="947" spans="2:13">
      <c r="B947" s="11" t="s">
        <v>13</v>
      </c>
      <c r="C947" s="12" t="s">
        <v>15</v>
      </c>
      <c r="D947" s="28"/>
      <c r="E947" s="28"/>
      <c r="F947" s="28"/>
      <c r="G947" s="34"/>
      <c r="H947" s="23"/>
      <c r="I947" s="10">
        <f t="shared" si="145"/>
        <v>0</v>
      </c>
      <c r="J947" s="5"/>
      <c r="K947" s="5"/>
      <c r="L947" s="5"/>
      <c r="M947" s="5"/>
    </row>
    <row r="948" spans="2:13">
      <c r="B948" s="11" t="s">
        <v>13</v>
      </c>
      <c r="C948" s="12" t="s">
        <v>15</v>
      </c>
      <c r="D948" s="28"/>
      <c r="E948" s="28"/>
      <c r="F948" s="28"/>
      <c r="G948" s="34"/>
      <c r="H948" s="23"/>
      <c r="I948" s="10">
        <f t="shared" si="145"/>
        <v>0</v>
      </c>
      <c r="J948" s="5"/>
      <c r="K948" s="5"/>
      <c r="L948" s="5"/>
      <c r="M948" s="5"/>
    </row>
    <row r="949" spans="2:13">
      <c r="B949" s="11" t="s">
        <v>13</v>
      </c>
      <c r="C949" s="12" t="s">
        <v>16</v>
      </c>
      <c r="D949" s="28"/>
      <c r="E949" s="28"/>
      <c r="F949" s="28"/>
      <c r="G949" s="34">
        <v>0.5</v>
      </c>
      <c r="H949" s="23"/>
      <c r="I949" s="10">
        <f t="shared" si="145"/>
        <v>0</v>
      </c>
      <c r="J949" s="5"/>
      <c r="K949" s="5"/>
      <c r="L949" s="5"/>
      <c r="M949" s="5"/>
    </row>
    <row r="950" spans="2:13">
      <c r="B950" s="11" t="s">
        <v>13</v>
      </c>
      <c r="C950" s="12" t="s">
        <v>16</v>
      </c>
      <c r="D950" s="28"/>
      <c r="E950" s="28"/>
      <c r="F950" s="28"/>
      <c r="G950" s="34"/>
      <c r="H950" s="23"/>
      <c r="I950" s="10">
        <f t="shared" si="145"/>
        <v>0</v>
      </c>
      <c r="J950" s="5"/>
      <c r="K950" s="5"/>
      <c r="L950" s="5"/>
      <c r="M950" s="5"/>
    </row>
    <row r="951" spans="2:13">
      <c r="B951" s="11" t="s">
        <v>21</v>
      </c>
      <c r="C951" s="12" t="s">
        <v>14</v>
      </c>
      <c r="D951" s="28"/>
      <c r="E951" s="28"/>
      <c r="F951" s="28"/>
      <c r="G951" s="22">
        <f>SUM(G942:G945)</f>
        <v>2.38</v>
      </c>
      <c r="H951" s="15">
        <v>37.42</v>
      </c>
      <c r="I951" s="10">
        <f t="shared" si="145"/>
        <v>89.059600000000003</v>
      </c>
      <c r="J951" s="5"/>
      <c r="K951" s="5">
        <f>SUM(G951)*I935</f>
        <v>23.799999999999997</v>
      </c>
      <c r="L951" s="5"/>
      <c r="M951" s="5"/>
    </row>
    <row r="952" spans="2:13">
      <c r="B952" s="11" t="s">
        <v>21</v>
      </c>
      <c r="C952" s="12" t="s">
        <v>15</v>
      </c>
      <c r="D952" s="28"/>
      <c r="E952" s="28"/>
      <c r="F952" s="28"/>
      <c r="G952" s="22">
        <f>SUM(G946:G948)</f>
        <v>1.5</v>
      </c>
      <c r="H952" s="15">
        <v>37.42</v>
      </c>
      <c r="I952" s="10">
        <f t="shared" si="145"/>
        <v>56.13</v>
      </c>
      <c r="J952" s="5"/>
      <c r="K952" s="5"/>
      <c r="L952" s="5">
        <f>SUM(G952)*I935</f>
        <v>15</v>
      </c>
      <c r="M952" s="5"/>
    </row>
    <row r="953" spans="2:13">
      <c r="B953" s="11" t="s">
        <v>21</v>
      </c>
      <c r="C953" s="12" t="s">
        <v>16</v>
      </c>
      <c r="D953" s="28"/>
      <c r="E953" s="28"/>
      <c r="F953" s="28"/>
      <c r="G953" s="22">
        <f>SUM(G949:G950)</f>
        <v>0.5</v>
      </c>
      <c r="H953" s="15">
        <v>37.42</v>
      </c>
      <c r="I953" s="10">
        <f t="shared" si="145"/>
        <v>18.71</v>
      </c>
      <c r="J953" s="5"/>
      <c r="K953" s="5"/>
      <c r="L953" s="5"/>
      <c r="M953" s="5">
        <f>SUM(G953)*I935</f>
        <v>5</v>
      </c>
    </row>
    <row r="954" spans="2:13">
      <c r="B954" s="11" t="s">
        <v>13</v>
      </c>
      <c r="C954" s="12" t="s">
        <v>17</v>
      </c>
      <c r="D954" s="28"/>
      <c r="E954" s="28"/>
      <c r="F954" s="28"/>
      <c r="G954" s="34">
        <v>0.25</v>
      </c>
      <c r="H954" s="15">
        <v>37.42</v>
      </c>
      <c r="I954" s="10">
        <f t="shared" si="145"/>
        <v>9.3550000000000004</v>
      </c>
      <c r="J954" s="5"/>
      <c r="K954" s="5"/>
      <c r="L954" s="5">
        <f>SUM(G954)*I935</f>
        <v>2.5</v>
      </c>
      <c r="M954" s="5"/>
    </row>
    <row r="955" spans="2:13">
      <c r="B955" s="11" t="s">
        <v>12</v>
      </c>
      <c r="C955" s="12"/>
      <c r="D955" s="28"/>
      <c r="E955" s="28"/>
      <c r="F955" s="28"/>
      <c r="G955" s="10"/>
      <c r="H955" s="15">
        <v>37.42</v>
      </c>
      <c r="I955" s="10">
        <f t="shared" si="145"/>
        <v>0</v>
      </c>
      <c r="J955" s="5"/>
      <c r="K955" s="5"/>
      <c r="L955" s="5"/>
      <c r="M955" s="5"/>
    </row>
    <row r="956" spans="2:13">
      <c r="B956" s="11" t="s">
        <v>11</v>
      </c>
      <c r="C956" s="12"/>
      <c r="D956" s="28"/>
      <c r="E956" s="28"/>
      <c r="F956" s="28"/>
      <c r="G956" s="10">
        <v>1</v>
      </c>
      <c r="H956" s="15">
        <f>SUM(I937:I955)*0.01</f>
        <v>2.5497460000000003</v>
      </c>
      <c r="I956" s="10">
        <f>SUM(G956*H956)</f>
        <v>2.5497460000000003</v>
      </c>
      <c r="J956" s="5"/>
      <c r="K956" s="5"/>
      <c r="L956" s="5"/>
      <c r="M956" s="5"/>
    </row>
    <row r="957" spans="2:13" s="2" customFormat="1">
      <c r="B957" s="8" t="s">
        <v>10</v>
      </c>
      <c r="D957" s="27"/>
      <c r="E957" s="27"/>
      <c r="F957" s="27"/>
      <c r="G957" s="6">
        <f>SUM(G951:G954)</f>
        <v>4.63</v>
      </c>
      <c r="H957" s="14"/>
      <c r="I957" s="6">
        <f>SUM(I937:I956)</f>
        <v>257.52434600000004</v>
      </c>
      <c r="J957" s="6">
        <f>SUM(I957)*I935</f>
        <v>2575.2434600000006</v>
      </c>
      <c r="K957" s="6">
        <f>SUM(K951:K956)</f>
        <v>23.799999999999997</v>
      </c>
      <c r="L957" s="6">
        <f>SUM(L951:L956)</f>
        <v>17.5</v>
      </c>
      <c r="M957" s="6">
        <f>SUM(M951:M956)</f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7A16-2696-4FF2-A314-2693D2528401}">
  <dimension ref="A1:ES55"/>
  <sheetViews>
    <sheetView workbookViewId="0">
      <selection activeCell="E18" sqref="E18"/>
    </sheetView>
  </sheetViews>
  <sheetFormatPr defaultColWidth="9.109375" defaultRowHeight="13.2"/>
  <cols>
    <col min="1" max="1" width="9.6640625" style="75" bestFit="1" customWidth="1"/>
    <col min="2" max="2" width="32.88671875" style="78" customWidth="1"/>
    <col min="3" max="3" width="8.88671875" style="102" bestFit="1" customWidth="1"/>
    <col min="4" max="4" width="9.109375" style="102" customWidth="1"/>
    <col min="5" max="5" width="15" style="78" customWidth="1"/>
    <col min="6" max="6" width="12.109375" style="78" customWidth="1"/>
    <col min="7" max="7" width="22.44140625" style="78" bestFit="1" customWidth="1"/>
    <col min="8" max="8" width="14.33203125" style="78" bestFit="1" customWidth="1"/>
    <col min="9" max="10" width="22.44140625" style="78" bestFit="1" customWidth="1"/>
    <col min="11" max="11" width="12.44140625" style="103" bestFit="1" customWidth="1"/>
    <col min="12" max="12" width="12.44140625" style="103" customWidth="1"/>
    <col min="13" max="13" width="37" style="107" customWidth="1"/>
    <col min="14" max="16384" width="9.109375" style="78"/>
  </cols>
  <sheetData>
    <row r="1" spans="1:149" ht="24.6">
      <c r="A1" s="89"/>
      <c r="B1" s="76"/>
      <c r="C1" s="95"/>
      <c r="D1" s="95"/>
      <c r="E1" s="77" t="s">
        <v>66</v>
      </c>
      <c r="F1" s="76"/>
      <c r="G1" s="77"/>
      <c r="H1" s="77"/>
      <c r="I1" s="76"/>
      <c r="J1" s="76"/>
    </row>
    <row r="2" spans="1:149">
      <c r="A2" s="90"/>
      <c r="B2" s="76"/>
      <c r="C2" s="95"/>
      <c r="D2" s="95"/>
      <c r="E2" s="76"/>
      <c r="F2" s="76"/>
      <c r="G2" s="76"/>
      <c r="H2" s="76"/>
      <c r="I2" s="76"/>
      <c r="J2" s="76"/>
    </row>
    <row r="3" spans="1:149" s="82" customFormat="1" ht="15.6">
      <c r="A3" s="91" t="s">
        <v>0</v>
      </c>
      <c r="B3" s="80"/>
      <c r="C3" s="96"/>
      <c r="D3" s="97"/>
      <c r="E3" s="81"/>
      <c r="F3" s="79"/>
      <c r="G3" s="79"/>
      <c r="H3" s="79"/>
      <c r="I3" s="81"/>
      <c r="J3" s="81"/>
      <c r="K3" s="104"/>
      <c r="L3" s="104"/>
      <c r="M3" s="108"/>
    </row>
    <row r="4" spans="1:149">
      <c r="A4" s="92"/>
      <c r="B4" s="83"/>
      <c r="C4" s="98"/>
      <c r="D4" s="98"/>
      <c r="E4" s="83"/>
      <c r="F4" s="83"/>
      <c r="G4" s="83"/>
      <c r="H4" s="83"/>
      <c r="I4" s="83"/>
      <c r="J4" s="83"/>
    </row>
    <row r="5" spans="1:149">
      <c r="A5" s="92"/>
      <c r="B5" s="84"/>
      <c r="C5" s="99"/>
      <c r="D5" s="99"/>
      <c r="E5" s="84"/>
      <c r="F5" s="84"/>
      <c r="G5" s="84"/>
      <c r="H5" s="84"/>
      <c r="I5" s="84"/>
      <c r="J5" s="84"/>
      <c r="K5" s="105"/>
      <c r="L5" s="105"/>
      <c r="M5" s="109"/>
      <c r="N5" s="85"/>
    </row>
    <row r="6" spans="1:149" s="88" customFormat="1">
      <c r="A6" s="93" t="s">
        <v>67</v>
      </c>
      <c r="B6" s="86" t="s">
        <v>3</v>
      </c>
      <c r="C6" s="100" t="s">
        <v>68</v>
      </c>
      <c r="D6" s="100" t="s">
        <v>65</v>
      </c>
      <c r="E6" s="86" t="s">
        <v>69</v>
      </c>
      <c r="F6" s="86" t="s">
        <v>70</v>
      </c>
      <c r="G6" s="86" t="s">
        <v>71</v>
      </c>
      <c r="H6" s="86" t="s">
        <v>75</v>
      </c>
      <c r="I6" s="86" t="s">
        <v>72</v>
      </c>
      <c r="J6" s="86" t="s">
        <v>73</v>
      </c>
      <c r="K6" s="106" t="s">
        <v>74</v>
      </c>
      <c r="L6" s="106" t="s">
        <v>62</v>
      </c>
      <c r="M6" s="110" t="s">
        <v>64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</row>
    <row r="7" spans="1:149" s="85" customFormat="1">
      <c r="A7" s="111"/>
      <c r="B7" s="113"/>
      <c r="C7" s="112"/>
      <c r="D7" s="112"/>
      <c r="E7" s="113"/>
      <c r="F7" s="113"/>
      <c r="G7" s="113"/>
      <c r="H7" s="113"/>
      <c r="I7" s="113"/>
      <c r="J7" s="113"/>
      <c r="K7" s="114"/>
      <c r="L7" s="114">
        <f>SUM(A7)*K7</f>
        <v>0</v>
      </c>
      <c r="M7" s="115"/>
    </row>
    <row r="8" spans="1:149" s="85" customFormat="1">
      <c r="A8" s="111"/>
      <c r="B8" s="113"/>
      <c r="C8" s="112"/>
      <c r="D8" s="112"/>
      <c r="E8" s="113"/>
      <c r="F8" s="113"/>
      <c r="G8" s="113"/>
      <c r="H8" s="113"/>
      <c r="I8" s="113"/>
      <c r="J8" s="113"/>
      <c r="K8" s="114"/>
      <c r="L8" s="114">
        <f t="shared" ref="L8:L36" si="0">SUM(A8)*K8</f>
        <v>0</v>
      </c>
      <c r="M8" s="115"/>
    </row>
    <row r="9" spans="1:149" s="85" customFormat="1">
      <c r="A9" s="111"/>
      <c r="B9" s="113"/>
      <c r="C9" s="112"/>
      <c r="D9" s="112"/>
      <c r="E9" s="113"/>
      <c r="F9" s="113"/>
      <c r="G9" s="113"/>
      <c r="H9" s="113"/>
      <c r="I9" s="113"/>
      <c r="J9" s="113"/>
      <c r="K9" s="114"/>
      <c r="L9" s="114">
        <f t="shared" si="0"/>
        <v>0</v>
      </c>
      <c r="M9" s="115"/>
    </row>
    <row r="10" spans="1:149" s="85" customFormat="1">
      <c r="A10" s="111"/>
      <c r="B10" s="113"/>
      <c r="C10" s="112"/>
      <c r="D10" s="112"/>
      <c r="E10" s="113"/>
      <c r="F10" s="113"/>
      <c r="G10" s="113"/>
      <c r="H10" s="113"/>
      <c r="I10" s="113"/>
      <c r="J10" s="113"/>
      <c r="K10" s="114"/>
      <c r="L10" s="114">
        <f t="shared" si="0"/>
        <v>0</v>
      </c>
      <c r="M10" s="115"/>
    </row>
    <row r="11" spans="1:149" s="85" customFormat="1">
      <c r="A11" s="111"/>
      <c r="B11" s="113"/>
      <c r="C11" s="112"/>
      <c r="D11" s="112"/>
      <c r="E11" s="113"/>
      <c r="F11" s="113"/>
      <c r="G11" s="113"/>
      <c r="H11" s="113"/>
      <c r="I11" s="113"/>
      <c r="J11" s="113"/>
      <c r="K11" s="114"/>
      <c r="L11" s="114">
        <f t="shared" si="0"/>
        <v>0</v>
      </c>
      <c r="M11" s="115"/>
    </row>
    <row r="12" spans="1:149" s="85" customFormat="1">
      <c r="A12" s="111"/>
      <c r="B12" s="113"/>
      <c r="C12" s="112"/>
      <c r="D12" s="112"/>
      <c r="E12" s="113"/>
      <c r="F12" s="113"/>
      <c r="G12" s="113"/>
      <c r="H12" s="113"/>
      <c r="I12" s="113"/>
      <c r="J12" s="113"/>
      <c r="K12" s="114"/>
      <c r="L12" s="114">
        <f t="shared" si="0"/>
        <v>0</v>
      </c>
      <c r="M12" s="115"/>
    </row>
    <row r="13" spans="1:149" s="85" customFormat="1">
      <c r="A13" s="111"/>
      <c r="B13" s="113"/>
      <c r="C13" s="112"/>
      <c r="D13" s="112"/>
      <c r="E13" s="113"/>
      <c r="F13" s="113"/>
      <c r="G13" s="113"/>
      <c r="H13" s="113"/>
      <c r="I13" s="113"/>
      <c r="J13" s="113"/>
      <c r="K13" s="114"/>
      <c r="L13" s="114">
        <f t="shared" si="0"/>
        <v>0</v>
      </c>
      <c r="M13" s="115"/>
    </row>
    <row r="14" spans="1:149" s="85" customFormat="1">
      <c r="A14" s="111"/>
      <c r="B14" s="113"/>
      <c r="C14" s="112"/>
      <c r="D14" s="112"/>
      <c r="E14" s="113"/>
      <c r="F14" s="113"/>
      <c r="G14" s="113"/>
      <c r="H14" s="113"/>
      <c r="I14" s="113"/>
      <c r="J14" s="113"/>
      <c r="K14" s="114"/>
      <c r="L14" s="114">
        <f t="shared" si="0"/>
        <v>0</v>
      </c>
      <c r="M14" s="115"/>
    </row>
    <row r="15" spans="1:149" s="85" customFormat="1">
      <c r="A15" s="111"/>
      <c r="B15" s="113"/>
      <c r="C15" s="112"/>
      <c r="D15" s="112"/>
      <c r="E15" s="113"/>
      <c r="F15" s="113"/>
      <c r="G15" s="113"/>
      <c r="H15" s="113"/>
      <c r="I15" s="113"/>
      <c r="J15" s="113"/>
      <c r="K15" s="114"/>
      <c r="L15" s="114">
        <f t="shared" si="0"/>
        <v>0</v>
      </c>
      <c r="M15" s="115"/>
    </row>
    <row r="16" spans="1:149" s="85" customFormat="1">
      <c r="A16" s="111"/>
      <c r="B16" s="113"/>
      <c r="C16" s="112"/>
      <c r="D16" s="112"/>
      <c r="E16" s="113"/>
      <c r="F16" s="113"/>
      <c r="G16" s="113"/>
      <c r="H16" s="113"/>
      <c r="I16" s="113"/>
      <c r="J16" s="113"/>
      <c r="K16" s="114"/>
      <c r="L16" s="114">
        <f t="shared" si="0"/>
        <v>0</v>
      </c>
      <c r="M16" s="115"/>
    </row>
    <row r="17" spans="1:13" s="85" customFormat="1">
      <c r="A17" s="111"/>
      <c r="B17" s="113"/>
      <c r="C17" s="112"/>
      <c r="D17" s="112"/>
      <c r="E17" s="113"/>
      <c r="F17" s="113"/>
      <c r="G17" s="113"/>
      <c r="H17" s="113"/>
      <c r="I17" s="113"/>
      <c r="J17" s="113"/>
      <c r="K17" s="114"/>
      <c r="L17" s="114">
        <f t="shared" si="0"/>
        <v>0</v>
      </c>
      <c r="M17" s="115"/>
    </row>
    <row r="18" spans="1:13" s="85" customFormat="1">
      <c r="A18" s="111"/>
      <c r="B18" s="113"/>
      <c r="C18" s="112"/>
      <c r="D18" s="112"/>
      <c r="E18" s="113"/>
      <c r="F18" s="113"/>
      <c r="G18" s="113"/>
      <c r="H18" s="113"/>
      <c r="I18" s="113"/>
      <c r="J18" s="113"/>
      <c r="K18" s="114"/>
      <c r="L18" s="114">
        <f t="shared" si="0"/>
        <v>0</v>
      </c>
      <c r="M18" s="115"/>
    </row>
    <row r="19" spans="1:13" s="85" customFormat="1">
      <c r="A19" s="111"/>
      <c r="B19" s="113"/>
      <c r="C19" s="112"/>
      <c r="D19" s="112"/>
      <c r="E19" s="113"/>
      <c r="F19" s="113"/>
      <c r="G19" s="113"/>
      <c r="H19" s="113"/>
      <c r="I19" s="113"/>
      <c r="J19" s="113"/>
      <c r="K19" s="114"/>
      <c r="L19" s="114">
        <f t="shared" si="0"/>
        <v>0</v>
      </c>
      <c r="M19" s="115"/>
    </row>
    <row r="20" spans="1:13" s="85" customFormat="1">
      <c r="A20" s="111"/>
      <c r="B20" s="113"/>
      <c r="C20" s="112"/>
      <c r="D20" s="112"/>
      <c r="E20" s="113"/>
      <c r="F20" s="113"/>
      <c r="G20" s="113"/>
      <c r="H20" s="113"/>
      <c r="I20" s="113"/>
      <c r="J20" s="113"/>
      <c r="K20" s="114"/>
      <c r="L20" s="114">
        <f t="shared" si="0"/>
        <v>0</v>
      </c>
      <c r="M20" s="115"/>
    </row>
    <row r="21" spans="1:13" s="85" customFormat="1">
      <c r="A21" s="111"/>
      <c r="B21" s="113"/>
      <c r="C21" s="112"/>
      <c r="D21" s="112"/>
      <c r="E21" s="113"/>
      <c r="F21" s="113"/>
      <c r="G21" s="113"/>
      <c r="H21" s="113"/>
      <c r="I21" s="113"/>
      <c r="J21" s="113"/>
      <c r="K21" s="114"/>
      <c r="L21" s="114">
        <f t="shared" si="0"/>
        <v>0</v>
      </c>
      <c r="M21" s="115"/>
    </row>
    <row r="22" spans="1:13" s="85" customFormat="1">
      <c r="A22" s="111"/>
      <c r="B22" s="113"/>
      <c r="C22" s="112"/>
      <c r="D22" s="112"/>
      <c r="E22" s="113"/>
      <c r="F22" s="113"/>
      <c r="G22" s="113"/>
      <c r="H22" s="113"/>
      <c r="I22" s="113"/>
      <c r="J22" s="113"/>
      <c r="K22" s="114"/>
      <c r="L22" s="114">
        <f t="shared" si="0"/>
        <v>0</v>
      </c>
      <c r="M22" s="115"/>
    </row>
    <row r="23" spans="1:13" s="85" customFormat="1">
      <c r="A23" s="111"/>
      <c r="B23" s="113"/>
      <c r="C23" s="112"/>
      <c r="D23" s="112"/>
      <c r="E23" s="113"/>
      <c r="F23" s="113"/>
      <c r="G23" s="113"/>
      <c r="H23" s="113"/>
      <c r="I23" s="113"/>
      <c r="J23" s="113"/>
      <c r="K23" s="114"/>
      <c r="L23" s="114">
        <f t="shared" si="0"/>
        <v>0</v>
      </c>
      <c r="M23" s="115"/>
    </row>
    <row r="24" spans="1:13" s="85" customFormat="1">
      <c r="A24" s="111"/>
      <c r="B24" s="113"/>
      <c r="C24" s="112"/>
      <c r="D24" s="112"/>
      <c r="E24" s="113"/>
      <c r="F24" s="113"/>
      <c r="G24" s="113"/>
      <c r="H24" s="113"/>
      <c r="I24" s="113"/>
      <c r="J24" s="113"/>
      <c r="K24" s="114"/>
      <c r="L24" s="114">
        <f t="shared" si="0"/>
        <v>0</v>
      </c>
      <c r="M24" s="115"/>
    </row>
    <row r="25" spans="1:13" s="85" customFormat="1">
      <c r="A25" s="111"/>
      <c r="B25" s="113"/>
      <c r="C25" s="112"/>
      <c r="D25" s="112"/>
      <c r="E25" s="113"/>
      <c r="F25" s="113"/>
      <c r="G25" s="113"/>
      <c r="H25" s="113"/>
      <c r="I25" s="113"/>
      <c r="J25" s="113"/>
      <c r="K25" s="114"/>
      <c r="L25" s="114">
        <f t="shared" si="0"/>
        <v>0</v>
      </c>
      <c r="M25" s="115"/>
    </row>
    <row r="26" spans="1:13" s="85" customFormat="1">
      <c r="A26" s="111"/>
      <c r="B26" s="113"/>
      <c r="C26" s="112"/>
      <c r="D26" s="112"/>
      <c r="E26" s="113"/>
      <c r="F26" s="113"/>
      <c r="G26" s="113"/>
      <c r="H26" s="113"/>
      <c r="I26" s="113"/>
      <c r="J26" s="113"/>
      <c r="K26" s="114"/>
      <c r="L26" s="114">
        <f t="shared" si="0"/>
        <v>0</v>
      </c>
      <c r="M26" s="115"/>
    </row>
    <row r="27" spans="1:13" s="85" customFormat="1">
      <c r="A27" s="111"/>
      <c r="B27" s="113"/>
      <c r="C27" s="112"/>
      <c r="D27" s="112"/>
      <c r="E27" s="113"/>
      <c r="F27" s="113"/>
      <c r="G27" s="113"/>
      <c r="H27" s="113"/>
      <c r="I27" s="113"/>
      <c r="J27" s="113"/>
      <c r="K27" s="114"/>
      <c r="L27" s="114">
        <f t="shared" si="0"/>
        <v>0</v>
      </c>
      <c r="M27" s="115"/>
    </row>
    <row r="28" spans="1:13" s="85" customFormat="1">
      <c r="A28" s="111"/>
      <c r="B28" s="113"/>
      <c r="C28" s="112"/>
      <c r="D28" s="112"/>
      <c r="E28" s="113"/>
      <c r="F28" s="113"/>
      <c r="G28" s="113"/>
      <c r="H28" s="113"/>
      <c r="I28" s="113"/>
      <c r="J28" s="113"/>
      <c r="K28" s="114"/>
      <c r="L28" s="114">
        <f t="shared" si="0"/>
        <v>0</v>
      </c>
      <c r="M28" s="115"/>
    </row>
    <row r="29" spans="1:13" s="85" customFormat="1">
      <c r="A29" s="111"/>
      <c r="B29" s="113"/>
      <c r="C29" s="112"/>
      <c r="D29" s="112"/>
      <c r="E29" s="113"/>
      <c r="F29" s="113"/>
      <c r="G29" s="113"/>
      <c r="H29" s="113"/>
      <c r="I29" s="113"/>
      <c r="J29" s="113"/>
      <c r="K29" s="114"/>
      <c r="L29" s="114">
        <f t="shared" si="0"/>
        <v>0</v>
      </c>
      <c r="M29" s="115"/>
    </row>
    <row r="30" spans="1:13" s="85" customFormat="1">
      <c r="A30" s="111"/>
      <c r="B30" s="113"/>
      <c r="C30" s="112"/>
      <c r="D30" s="112"/>
      <c r="E30" s="113"/>
      <c r="F30" s="113"/>
      <c r="G30" s="113"/>
      <c r="H30" s="113"/>
      <c r="I30" s="113"/>
      <c r="J30" s="113"/>
      <c r="K30" s="114"/>
      <c r="L30" s="114">
        <f t="shared" si="0"/>
        <v>0</v>
      </c>
      <c r="M30" s="115"/>
    </row>
    <row r="31" spans="1:13" s="85" customFormat="1">
      <c r="A31" s="111"/>
      <c r="B31" s="113"/>
      <c r="C31" s="112"/>
      <c r="D31" s="112"/>
      <c r="E31" s="113"/>
      <c r="F31" s="113"/>
      <c r="G31" s="113"/>
      <c r="H31" s="113"/>
      <c r="I31" s="113"/>
      <c r="J31" s="113"/>
      <c r="K31" s="114"/>
      <c r="L31" s="114">
        <f t="shared" si="0"/>
        <v>0</v>
      </c>
      <c r="M31" s="115"/>
    </row>
    <row r="32" spans="1:13" s="85" customFormat="1">
      <c r="A32" s="111"/>
      <c r="B32" s="113"/>
      <c r="C32" s="112"/>
      <c r="D32" s="112"/>
      <c r="E32" s="113"/>
      <c r="F32" s="113"/>
      <c r="G32" s="113"/>
      <c r="H32" s="113"/>
      <c r="I32" s="113"/>
      <c r="J32" s="113"/>
      <c r="K32" s="114"/>
      <c r="L32" s="114">
        <f t="shared" si="0"/>
        <v>0</v>
      </c>
      <c r="M32" s="115"/>
    </row>
    <row r="33" spans="1:13" s="85" customFormat="1">
      <c r="A33" s="111"/>
      <c r="B33" s="113"/>
      <c r="C33" s="112"/>
      <c r="D33" s="112"/>
      <c r="E33" s="113"/>
      <c r="F33" s="113"/>
      <c r="G33" s="113"/>
      <c r="H33" s="113"/>
      <c r="I33" s="113"/>
      <c r="J33" s="113"/>
      <c r="K33" s="114"/>
      <c r="L33" s="114">
        <f t="shared" si="0"/>
        <v>0</v>
      </c>
      <c r="M33" s="115"/>
    </row>
    <row r="34" spans="1:13" s="85" customFormat="1">
      <c r="A34" s="111"/>
      <c r="B34" s="116"/>
      <c r="C34" s="117"/>
      <c r="D34" s="117"/>
      <c r="E34" s="116"/>
      <c r="F34" s="116"/>
      <c r="G34" s="116"/>
      <c r="H34" s="116"/>
      <c r="I34" s="116"/>
      <c r="J34" s="116"/>
      <c r="K34" s="114"/>
      <c r="L34" s="114">
        <f t="shared" si="0"/>
        <v>0</v>
      </c>
      <c r="M34" s="115"/>
    </row>
    <row r="35" spans="1:13" s="85" customFormat="1">
      <c r="A35" s="111"/>
      <c r="B35" s="116"/>
      <c r="C35" s="117"/>
      <c r="D35" s="117"/>
      <c r="E35" s="116"/>
      <c r="F35" s="116"/>
      <c r="G35" s="116"/>
      <c r="H35" s="116"/>
      <c r="I35" s="116"/>
      <c r="J35" s="116"/>
      <c r="K35" s="114"/>
      <c r="L35" s="114">
        <f t="shared" si="0"/>
        <v>0</v>
      </c>
      <c r="M35" s="115"/>
    </row>
    <row r="36" spans="1:13" s="85" customFormat="1">
      <c r="A36" s="111"/>
      <c r="B36" s="116"/>
      <c r="C36" s="117"/>
      <c r="D36" s="117"/>
      <c r="E36" s="116"/>
      <c r="F36" s="116"/>
      <c r="G36" s="116"/>
      <c r="H36" s="116"/>
      <c r="I36" s="116"/>
      <c r="J36" s="116"/>
      <c r="K36" s="114"/>
      <c r="L36" s="114">
        <f t="shared" si="0"/>
        <v>0</v>
      </c>
      <c r="M36" s="115"/>
    </row>
    <row r="37" spans="1:13" s="85" customFormat="1">
      <c r="A37" s="94"/>
      <c r="C37" s="101"/>
      <c r="D37" s="101"/>
      <c r="K37" s="105"/>
      <c r="L37" s="105"/>
      <c r="M37" s="109"/>
    </row>
    <row r="38" spans="1:13" s="85" customFormat="1">
      <c r="A38" s="94"/>
      <c r="C38" s="101"/>
      <c r="D38" s="101"/>
      <c r="K38" s="105"/>
      <c r="L38" s="105"/>
      <c r="M38" s="109"/>
    </row>
    <row r="39" spans="1:13" s="85" customFormat="1">
      <c r="A39" s="94"/>
      <c r="C39" s="101"/>
      <c r="D39" s="101"/>
      <c r="K39" s="105"/>
      <c r="L39" s="105"/>
      <c r="M39" s="109"/>
    </row>
    <row r="40" spans="1:13" s="85" customFormat="1">
      <c r="A40" s="94"/>
      <c r="C40" s="101"/>
      <c r="D40" s="101"/>
      <c r="K40" s="105"/>
      <c r="L40" s="105"/>
      <c r="M40" s="109"/>
    </row>
    <row r="41" spans="1:13" s="85" customFormat="1">
      <c r="A41" s="94"/>
      <c r="C41" s="101"/>
      <c r="D41" s="101"/>
      <c r="K41" s="105"/>
      <c r="L41" s="105"/>
      <c r="M41" s="109"/>
    </row>
    <row r="42" spans="1:13" s="85" customFormat="1">
      <c r="A42" s="94"/>
      <c r="C42" s="101"/>
      <c r="D42" s="101"/>
      <c r="K42" s="105"/>
      <c r="L42" s="105"/>
      <c r="M42" s="109"/>
    </row>
    <row r="43" spans="1:13" s="85" customFormat="1">
      <c r="A43" s="94"/>
      <c r="C43" s="101"/>
      <c r="D43" s="101"/>
      <c r="K43" s="105"/>
      <c r="L43" s="105"/>
      <c r="M43" s="109"/>
    </row>
    <row r="44" spans="1:13" s="85" customFormat="1">
      <c r="A44" s="94"/>
      <c r="C44" s="101"/>
      <c r="D44" s="101"/>
      <c r="K44" s="105"/>
      <c r="L44" s="105"/>
      <c r="M44" s="109"/>
    </row>
    <row r="45" spans="1:13" s="85" customFormat="1">
      <c r="A45" s="94"/>
      <c r="C45" s="101"/>
      <c r="D45" s="101"/>
      <c r="K45" s="105"/>
      <c r="L45" s="105"/>
      <c r="M45" s="109"/>
    </row>
    <row r="46" spans="1:13" s="85" customFormat="1">
      <c r="A46" s="94"/>
      <c r="C46" s="101"/>
      <c r="D46" s="101"/>
      <c r="K46" s="105"/>
      <c r="L46" s="105"/>
      <c r="M46" s="109"/>
    </row>
    <row r="47" spans="1:13" s="85" customFormat="1">
      <c r="A47" s="94"/>
      <c r="C47" s="101"/>
      <c r="D47" s="101"/>
      <c r="K47" s="105"/>
      <c r="L47" s="105"/>
      <c r="M47" s="109"/>
    </row>
    <row r="48" spans="1:13" s="85" customFormat="1">
      <c r="A48" s="94"/>
      <c r="C48" s="101"/>
      <c r="D48" s="101"/>
      <c r="K48" s="105"/>
      <c r="L48" s="105"/>
      <c r="M48" s="109"/>
    </row>
    <row r="49" spans="1:13" s="85" customFormat="1">
      <c r="A49" s="94"/>
      <c r="C49" s="101"/>
      <c r="D49" s="101"/>
      <c r="K49" s="105"/>
      <c r="L49" s="105"/>
      <c r="M49" s="109"/>
    </row>
    <row r="50" spans="1:13" s="85" customFormat="1">
      <c r="A50" s="94"/>
      <c r="C50" s="101"/>
      <c r="D50" s="101"/>
      <c r="K50" s="105"/>
      <c r="L50" s="105"/>
      <c r="M50" s="109"/>
    </row>
    <row r="51" spans="1:13" s="85" customFormat="1">
      <c r="A51" s="94"/>
      <c r="C51" s="101"/>
      <c r="D51" s="101"/>
      <c r="K51" s="105"/>
      <c r="L51" s="105"/>
      <c r="M51" s="109"/>
    </row>
    <row r="52" spans="1:13" s="85" customFormat="1">
      <c r="A52" s="94"/>
      <c r="C52" s="101"/>
      <c r="D52" s="101"/>
      <c r="K52" s="105"/>
      <c r="L52" s="105"/>
      <c r="M52" s="109"/>
    </row>
    <row r="53" spans="1:13" s="85" customFormat="1">
      <c r="A53" s="94"/>
      <c r="C53" s="101"/>
      <c r="D53" s="101"/>
      <c r="K53" s="105"/>
      <c r="L53" s="105"/>
      <c r="M53" s="109"/>
    </row>
    <row r="54" spans="1:13" s="85" customFormat="1">
      <c r="A54" s="94"/>
      <c r="C54" s="101"/>
      <c r="D54" s="101"/>
      <c r="K54" s="105"/>
      <c r="L54" s="105"/>
      <c r="M54" s="109"/>
    </row>
    <row r="55" spans="1:13" s="85" customFormat="1">
      <c r="A55" s="94"/>
      <c r="C55" s="101"/>
      <c r="D55" s="101"/>
      <c r="K55" s="105"/>
      <c r="L55" s="105"/>
      <c r="M55" s="10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22A3-C31F-4178-900A-76383F27AE8B}">
  <dimension ref="A1:FA134"/>
  <sheetViews>
    <sheetView topLeftCell="A97" workbookViewId="0">
      <selection activeCell="A112" sqref="A112"/>
    </sheetView>
  </sheetViews>
  <sheetFormatPr defaultColWidth="9.109375" defaultRowHeight="13.2"/>
  <cols>
    <col min="1" max="1" width="9.44140625" style="10" customWidth="1"/>
    <col min="2" max="2" width="34.33203125" style="12" bestFit="1" customWidth="1"/>
    <col min="3" max="3" width="7.5546875" style="12" customWidth="1"/>
    <col min="4" max="4" width="9" style="28" customWidth="1"/>
    <col min="5" max="5" width="8.44140625" style="28" customWidth="1"/>
    <col min="6" max="6" width="5.6640625" style="12" customWidth="1"/>
    <col min="7" max="7" width="7.44140625" style="12" customWidth="1"/>
    <col min="8" max="9" width="12.44140625" style="12" bestFit="1" customWidth="1"/>
    <col min="10" max="10" width="8.6640625" style="12" customWidth="1"/>
    <col min="11" max="11" width="8.5546875" style="12" customWidth="1"/>
    <col min="12" max="12" width="8.109375" style="12" customWidth="1"/>
    <col min="13" max="13" width="8.88671875" style="12" customWidth="1"/>
    <col min="14" max="14" width="12.44140625" style="12" customWidth="1"/>
    <col min="15" max="15" width="13.33203125" style="12" customWidth="1"/>
    <col min="16" max="16" width="17.5546875" style="12" bestFit="1" customWidth="1"/>
    <col min="17" max="17" width="16.44140625" style="12" customWidth="1"/>
    <col min="18" max="18" width="31.109375" style="12" customWidth="1"/>
    <col min="19" max="21" width="9.109375" style="10"/>
    <col min="22" max="16384" width="9.109375" style="12"/>
  </cols>
  <sheetData>
    <row r="1" spans="1:157">
      <c r="A1" s="279" t="s">
        <v>76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1"/>
    </row>
    <row r="2" spans="1:157">
      <c r="A2" s="282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4"/>
    </row>
    <row r="3" spans="1:157" s="2" customFormat="1">
      <c r="A3" s="282" t="s">
        <v>0</v>
      </c>
      <c r="B3" s="283"/>
      <c r="C3" s="285"/>
      <c r="D3" s="285"/>
      <c r="E3" s="206"/>
      <c r="F3" s="207"/>
      <c r="G3" s="207" t="s">
        <v>1</v>
      </c>
      <c r="H3" s="285"/>
      <c r="I3" s="285"/>
      <c r="J3" s="285"/>
      <c r="K3" s="285"/>
      <c r="L3" s="285"/>
      <c r="M3" s="207"/>
      <c r="N3" s="207"/>
      <c r="O3" s="207"/>
      <c r="P3" s="207"/>
      <c r="Q3" s="207"/>
      <c r="R3" s="208"/>
      <c r="S3" s="6"/>
      <c r="T3" s="6"/>
      <c r="U3" s="6"/>
    </row>
    <row r="4" spans="1:157">
      <c r="A4" s="209"/>
      <c r="B4" s="210"/>
      <c r="C4" s="210"/>
      <c r="D4" s="211"/>
      <c r="E4" s="211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2"/>
    </row>
    <row r="5" spans="1:157">
      <c r="A5" s="209"/>
      <c r="B5" s="210"/>
      <c r="C5" s="286" t="s">
        <v>77</v>
      </c>
      <c r="D5" s="287"/>
      <c r="E5" s="287"/>
      <c r="F5" s="287"/>
      <c r="G5" s="288"/>
      <c r="H5" s="289" t="s">
        <v>78</v>
      </c>
      <c r="I5" s="289"/>
      <c r="J5" s="289"/>
      <c r="K5" s="289"/>
      <c r="L5" s="289"/>
      <c r="M5" s="289"/>
      <c r="N5" s="289" t="s">
        <v>79</v>
      </c>
      <c r="O5" s="289"/>
      <c r="P5" s="210"/>
      <c r="Q5" s="210"/>
      <c r="R5" s="212"/>
    </row>
    <row r="6" spans="1:157" ht="26.4">
      <c r="A6" s="213" t="s">
        <v>67</v>
      </c>
      <c r="B6" s="214" t="s">
        <v>93</v>
      </c>
      <c r="C6" s="214" t="s">
        <v>80</v>
      </c>
      <c r="D6" s="215" t="s">
        <v>81</v>
      </c>
      <c r="E6" s="215" t="s">
        <v>65</v>
      </c>
      <c r="F6" s="214" t="s">
        <v>82</v>
      </c>
      <c r="G6" s="214" t="s">
        <v>83</v>
      </c>
      <c r="H6" s="214" t="s">
        <v>84</v>
      </c>
      <c r="I6" s="214" t="s">
        <v>85</v>
      </c>
      <c r="J6" s="214" t="s">
        <v>86</v>
      </c>
      <c r="K6" s="214" t="s">
        <v>87</v>
      </c>
      <c r="L6" s="214" t="s">
        <v>88</v>
      </c>
      <c r="M6" s="214" t="s">
        <v>89</v>
      </c>
      <c r="N6" s="214" t="s">
        <v>90</v>
      </c>
      <c r="O6" s="214" t="s">
        <v>91</v>
      </c>
      <c r="P6" s="214" t="s">
        <v>92</v>
      </c>
      <c r="Q6" s="216" t="s">
        <v>27</v>
      </c>
      <c r="R6" s="216" t="s">
        <v>64</v>
      </c>
      <c r="S6" s="217" t="s">
        <v>94</v>
      </c>
      <c r="T6" s="217" t="s">
        <v>95</v>
      </c>
      <c r="U6" s="217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  <c r="BS6" s="218"/>
      <c r="BT6" s="218"/>
      <c r="BU6" s="218"/>
      <c r="BV6" s="218"/>
      <c r="BW6" s="218"/>
      <c r="BX6" s="218"/>
      <c r="BY6" s="218"/>
      <c r="BZ6" s="218"/>
      <c r="CA6" s="218"/>
      <c r="CB6" s="218"/>
      <c r="CC6" s="218"/>
      <c r="CD6" s="218"/>
      <c r="CE6" s="218"/>
      <c r="CF6" s="218"/>
      <c r="CG6" s="218"/>
      <c r="CH6" s="218"/>
      <c r="CI6" s="218"/>
      <c r="CJ6" s="218"/>
      <c r="CK6" s="218"/>
      <c r="CL6" s="218"/>
      <c r="CM6" s="218"/>
      <c r="CN6" s="218"/>
      <c r="CO6" s="218"/>
      <c r="CP6" s="218"/>
      <c r="CQ6" s="218"/>
      <c r="CR6" s="218"/>
      <c r="CS6" s="218"/>
      <c r="CT6" s="218"/>
      <c r="CU6" s="218"/>
      <c r="CV6" s="218"/>
      <c r="CW6" s="218"/>
      <c r="CX6" s="218"/>
      <c r="CY6" s="218"/>
      <c r="CZ6" s="218"/>
      <c r="DA6" s="218"/>
      <c r="DB6" s="218"/>
      <c r="DC6" s="218"/>
      <c r="DD6" s="218"/>
      <c r="DE6" s="218"/>
      <c r="DF6" s="218"/>
      <c r="DG6" s="218"/>
      <c r="DH6" s="218"/>
      <c r="DI6" s="218"/>
      <c r="DJ6" s="218"/>
      <c r="DK6" s="218"/>
      <c r="DL6" s="218"/>
      <c r="DM6" s="218"/>
      <c r="DN6" s="218"/>
      <c r="DO6" s="218"/>
      <c r="DP6" s="218"/>
      <c r="DQ6" s="218"/>
      <c r="DR6" s="218"/>
      <c r="DS6" s="218"/>
      <c r="DT6" s="218"/>
      <c r="DU6" s="218"/>
      <c r="DV6" s="218"/>
      <c r="DW6" s="218"/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8"/>
      <c r="EI6" s="218"/>
      <c r="EJ6" s="218"/>
      <c r="EK6" s="218"/>
      <c r="EL6" s="218"/>
      <c r="EM6" s="218"/>
      <c r="EN6" s="218"/>
      <c r="EO6" s="218"/>
      <c r="EP6" s="218"/>
      <c r="EQ6" s="218"/>
      <c r="ER6" s="218"/>
      <c r="ES6" s="218"/>
      <c r="ET6" s="218"/>
      <c r="EU6" s="218"/>
      <c r="EV6" s="218"/>
      <c r="EW6" s="218"/>
      <c r="EX6" s="218"/>
      <c r="EY6" s="218"/>
      <c r="EZ6" s="218"/>
      <c r="FA6" s="218"/>
    </row>
    <row r="7" spans="1:157" s="2" customFormat="1">
      <c r="A7" s="127" t="s">
        <v>137</v>
      </c>
      <c r="B7" s="127" t="s">
        <v>975</v>
      </c>
      <c r="C7" s="129"/>
      <c r="D7" s="219"/>
      <c r="E7" s="21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220"/>
      <c r="R7" s="221"/>
      <c r="S7" s="6"/>
      <c r="T7" s="6">
        <f>SUM(A7)*S7</f>
        <v>0</v>
      </c>
      <c r="U7" s="6"/>
    </row>
    <row r="8" spans="1:157">
      <c r="A8" s="222">
        <v>2</v>
      </c>
      <c r="B8" s="196" t="s">
        <v>1163</v>
      </c>
      <c r="C8" s="196" t="s">
        <v>399</v>
      </c>
      <c r="D8" s="223">
        <v>0.22</v>
      </c>
      <c r="E8" s="223">
        <v>0.39500000000000002</v>
      </c>
      <c r="F8" s="196">
        <v>19</v>
      </c>
      <c r="G8" s="196" t="s">
        <v>1164</v>
      </c>
      <c r="H8" s="196" t="s">
        <v>1165</v>
      </c>
      <c r="I8" s="196" t="s">
        <v>1166</v>
      </c>
      <c r="J8" s="196">
        <v>7</v>
      </c>
      <c r="K8" s="196">
        <v>7</v>
      </c>
      <c r="L8" s="196">
        <v>7</v>
      </c>
      <c r="M8" s="196">
        <v>7</v>
      </c>
      <c r="N8" s="196" t="s">
        <v>1077</v>
      </c>
      <c r="O8" s="196" t="s">
        <v>1077</v>
      </c>
      <c r="P8" s="196" t="s">
        <v>1169</v>
      </c>
      <c r="Q8" s="224" t="s">
        <v>1177</v>
      </c>
      <c r="R8" s="225"/>
      <c r="S8" s="10">
        <v>44.29</v>
      </c>
      <c r="T8" s="10">
        <f t="shared" ref="T8:T134" si="0">SUM(A8)*S8</f>
        <v>88.58</v>
      </c>
    </row>
    <row r="9" spans="1:157">
      <c r="A9" s="222">
        <v>1</v>
      </c>
      <c r="B9" s="196" t="s">
        <v>1167</v>
      </c>
      <c r="C9" s="196" t="s">
        <v>399</v>
      </c>
      <c r="D9" s="223">
        <v>1.1499999999999999</v>
      </c>
      <c r="E9" s="223">
        <v>0.39500000000000002</v>
      </c>
      <c r="F9" s="196">
        <v>19</v>
      </c>
      <c r="G9" s="196" t="s">
        <v>1164</v>
      </c>
      <c r="H9" s="196" t="s">
        <v>1165</v>
      </c>
      <c r="I9" s="196" t="s">
        <v>1166</v>
      </c>
      <c r="J9" s="196">
        <v>7</v>
      </c>
      <c r="K9" s="196">
        <v>7</v>
      </c>
      <c r="L9" s="196">
        <v>7</v>
      </c>
      <c r="M9" s="196">
        <v>7</v>
      </c>
      <c r="N9" s="196" t="s">
        <v>1077</v>
      </c>
      <c r="O9" s="196" t="s">
        <v>1077</v>
      </c>
      <c r="P9" s="196" t="s">
        <v>1169</v>
      </c>
      <c r="Q9" s="224" t="s">
        <v>1177</v>
      </c>
      <c r="R9" s="225"/>
      <c r="S9" s="10">
        <v>160.13999999999999</v>
      </c>
      <c r="T9" s="10">
        <f t="shared" si="0"/>
        <v>160.13999999999999</v>
      </c>
    </row>
    <row r="10" spans="1:157">
      <c r="A10" s="222">
        <v>1</v>
      </c>
      <c r="B10" s="196" t="s">
        <v>1168</v>
      </c>
      <c r="C10" s="196" t="s">
        <v>399</v>
      </c>
      <c r="D10" s="223">
        <v>1.65</v>
      </c>
      <c r="E10" s="223">
        <v>0.5</v>
      </c>
      <c r="F10" s="196">
        <v>19</v>
      </c>
      <c r="G10" s="196" t="s">
        <v>1164</v>
      </c>
      <c r="H10" s="196" t="s">
        <v>1165</v>
      </c>
      <c r="I10" s="196" t="s">
        <v>1166</v>
      </c>
      <c r="J10" s="196">
        <v>7</v>
      </c>
      <c r="K10" s="196">
        <v>7</v>
      </c>
      <c r="L10" s="196">
        <v>7</v>
      </c>
      <c r="M10" s="196">
        <v>7</v>
      </c>
      <c r="N10" s="196" t="s">
        <v>1077</v>
      </c>
      <c r="O10" s="196" t="s">
        <v>1077</v>
      </c>
      <c r="P10" s="196" t="s">
        <v>1169</v>
      </c>
      <c r="Q10" s="224" t="s">
        <v>1177</v>
      </c>
      <c r="R10" s="225"/>
      <c r="S10" s="10">
        <v>279.60000000000002</v>
      </c>
      <c r="T10" s="10">
        <f t="shared" si="0"/>
        <v>279.60000000000002</v>
      </c>
    </row>
    <row r="11" spans="1:157">
      <c r="A11" s="222">
        <v>4</v>
      </c>
      <c r="B11" s="196" t="s">
        <v>1171</v>
      </c>
      <c r="C11" s="196" t="s">
        <v>399</v>
      </c>
      <c r="D11" s="223">
        <v>0.4</v>
      </c>
      <c r="E11" s="223">
        <v>0.5</v>
      </c>
      <c r="F11" s="196">
        <v>19</v>
      </c>
      <c r="G11" s="196" t="s">
        <v>1164</v>
      </c>
      <c r="H11" s="196" t="s">
        <v>1165</v>
      </c>
      <c r="I11" s="196" t="s">
        <v>1166</v>
      </c>
      <c r="J11" s="196">
        <v>7</v>
      </c>
      <c r="K11" s="196">
        <v>7</v>
      </c>
      <c r="L11" s="196">
        <v>7</v>
      </c>
      <c r="M11" s="196">
        <v>7</v>
      </c>
      <c r="N11" s="196" t="s">
        <v>1077</v>
      </c>
      <c r="O11" s="196" t="s">
        <v>1077</v>
      </c>
      <c r="P11" s="196" t="s">
        <v>1169</v>
      </c>
      <c r="Q11" s="224" t="s">
        <v>1177</v>
      </c>
      <c r="R11" s="225"/>
      <c r="S11" s="10">
        <v>74.77</v>
      </c>
      <c r="T11" s="10">
        <f t="shared" si="0"/>
        <v>299.08</v>
      </c>
    </row>
    <row r="12" spans="1:157">
      <c r="A12" s="222">
        <v>2</v>
      </c>
      <c r="B12" s="196" t="s">
        <v>1172</v>
      </c>
      <c r="C12" s="196" t="s">
        <v>508</v>
      </c>
      <c r="D12" s="223">
        <v>0.4</v>
      </c>
      <c r="E12" s="223">
        <v>0.2</v>
      </c>
      <c r="F12" s="196">
        <v>19</v>
      </c>
      <c r="G12" s="196" t="s">
        <v>1164</v>
      </c>
      <c r="H12" s="196" t="s">
        <v>508</v>
      </c>
      <c r="I12" s="196" t="s">
        <v>508</v>
      </c>
      <c r="J12" s="196" t="s">
        <v>508</v>
      </c>
      <c r="K12" s="196" t="s">
        <v>508</v>
      </c>
      <c r="L12" s="196" t="s">
        <v>508</v>
      </c>
      <c r="M12" s="196" t="s">
        <v>508</v>
      </c>
      <c r="N12" s="196" t="s">
        <v>1077</v>
      </c>
      <c r="O12" s="196" t="s">
        <v>1173</v>
      </c>
      <c r="P12" s="196" t="s">
        <v>1169</v>
      </c>
      <c r="Q12" s="224" t="s">
        <v>1177</v>
      </c>
      <c r="R12" s="225"/>
      <c r="S12" s="10">
        <v>28.29</v>
      </c>
      <c r="T12" s="10">
        <f t="shared" si="0"/>
        <v>56.58</v>
      </c>
      <c r="U12" s="6">
        <f>SUM(T8:T12)</f>
        <v>883.9799999999999</v>
      </c>
    </row>
    <row r="13" spans="1:157">
      <c r="A13" s="127" t="s">
        <v>138</v>
      </c>
      <c r="B13" s="124" t="s">
        <v>975</v>
      </c>
      <c r="C13" s="196"/>
      <c r="D13" s="223"/>
      <c r="E13" s="223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224"/>
      <c r="R13" s="225"/>
      <c r="T13" s="10">
        <f t="shared" si="0"/>
        <v>0</v>
      </c>
    </row>
    <row r="14" spans="1:157">
      <c r="A14" s="222">
        <v>1</v>
      </c>
      <c r="B14" s="196" t="s">
        <v>1163</v>
      </c>
      <c r="C14" s="196" t="s">
        <v>399</v>
      </c>
      <c r="D14" s="223">
        <v>0.22</v>
      </c>
      <c r="E14" s="223">
        <v>0.39500000000000002</v>
      </c>
      <c r="F14" s="196">
        <v>19</v>
      </c>
      <c r="G14" s="196" t="s">
        <v>1164</v>
      </c>
      <c r="H14" s="196" t="s">
        <v>1165</v>
      </c>
      <c r="I14" s="196" t="s">
        <v>1166</v>
      </c>
      <c r="J14" s="196">
        <v>7</v>
      </c>
      <c r="K14" s="196">
        <v>7</v>
      </c>
      <c r="L14" s="196">
        <v>7</v>
      </c>
      <c r="M14" s="196">
        <v>7</v>
      </c>
      <c r="N14" s="196" t="s">
        <v>1077</v>
      </c>
      <c r="O14" s="196" t="s">
        <v>1077</v>
      </c>
      <c r="P14" s="196" t="s">
        <v>1169</v>
      </c>
      <c r="Q14" s="224" t="s">
        <v>1177</v>
      </c>
      <c r="R14" s="225"/>
      <c r="S14" s="10">
        <v>44.29</v>
      </c>
      <c r="T14" s="10">
        <f t="shared" ref="T14:T28" si="1">SUM(A14)*S14</f>
        <v>44.29</v>
      </c>
    </row>
    <row r="15" spans="1:157">
      <c r="A15" s="222">
        <v>1</v>
      </c>
      <c r="B15" s="196" t="s">
        <v>1167</v>
      </c>
      <c r="C15" s="196" t="s">
        <v>399</v>
      </c>
      <c r="D15" s="223">
        <v>0.57499999999999996</v>
      </c>
      <c r="E15" s="223">
        <v>0.39500000000000002</v>
      </c>
      <c r="F15" s="196">
        <v>19</v>
      </c>
      <c r="G15" s="196" t="s">
        <v>1164</v>
      </c>
      <c r="H15" s="196" t="s">
        <v>1165</v>
      </c>
      <c r="I15" s="196" t="s">
        <v>1166</v>
      </c>
      <c r="J15" s="196">
        <v>7</v>
      </c>
      <c r="K15" s="196">
        <v>7</v>
      </c>
      <c r="L15" s="196">
        <v>7</v>
      </c>
      <c r="M15" s="196">
        <v>7</v>
      </c>
      <c r="N15" s="196" t="s">
        <v>1077</v>
      </c>
      <c r="O15" s="196" t="s">
        <v>1077</v>
      </c>
      <c r="P15" s="196" t="s">
        <v>1169</v>
      </c>
      <c r="Q15" s="224" t="s">
        <v>1177</v>
      </c>
      <c r="R15" s="225"/>
      <c r="S15" s="10">
        <v>83.9</v>
      </c>
      <c r="T15" s="10">
        <f t="shared" si="1"/>
        <v>83.9</v>
      </c>
    </row>
    <row r="16" spans="1:157">
      <c r="A16" s="222">
        <v>1</v>
      </c>
      <c r="B16" s="196" t="s">
        <v>1168</v>
      </c>
      <c r="C16" s="196" t="s">
        <v>399</v>
      </c>
      <c r="D16" s="223">
        <v>0.8</v>
      </c>
      <c r="E16" s="223">
        <v>0.5</v>
      </c>
      <c r="F16" s="196">
        <v>19</v>
      </c>
      <c r="G16" s="196" t="s">
        <v>1164</v>
      </c>
      <c r="H16" s="196" t="s">
        <v>1165</v>
      </c>
      <c r="I16" s="196" t="s">
        <v>1166</v>
      </c>
      <c r="J16" s="196">
        <v>7</v>
      </c>
      <c r="K16" s="196">
        <v>7</v>
      </c>
      <c r="L16" s="196">
        <v>7</v>
      </c>
      <c r="M16" s="196">
        <v>7</v>
      </c>
      <c r="N16" s="196" t="s">
        <v>1077</v>
      </c>
      <c r="O16" s="196" t="s">
        <v>1077</v>
      </c>
      <c r="P16" s="196" t="s">
        <v>1169</v>
      </c>
      <c r="Q16" s="224" t="s">
        <v>1177</v>
      </c>
      <c r="R16" s="225"/>
      <c r="S16" s="10">
        <v>140.33000000000001</v>
      </c>
      <c r="T16" s="10">
        <f t="shared" si="1"/>
        <v>140.33000000000001</v>
      </c>
    </row>
    <row r="17" spans="1:21">
      <c r="A17" s="222">
        <v>2</v>
      </c>
      <c r="B17" s="196" t="s">
        <v>1171</v>
      </c>
      <c r="C17" s="196" t="s">
        <v>399</v>
      </c>
      <c r="D17" s="223">
        <v>0.4</v>
      </c>
      <c r="E17" s="223">
        <v>0.5</v>
      </c>
      <c r="F17" s="196">
        <v>19</v>
      </c>
      <c r="G17" s="196" t="s">
        <v>1164</v>
      </c>
      <c r="H17" s="196" t="s">
        <v>1165</v>
      </c>
      <c r="I17" s="196" t="s">
        <v>1166</v>
      </c>
      <c r="J17" s="196">
        <v>7</v>
      </c>
      <c r="K17" s="196">
        <v>7</v>
      </c>
      <c r="L17" s="196">
        <v>7</v>
      </c>
      <c r="M17" s="196">
        <v>7</v>
      </c>
      <c r="N17" s="196" t="s">
        <v>1077</v>
      </c>
      <c r="O17" s="196" t="s">
        <v>1077</v>
      </c>
      <c r="P17" s="196" t="s">
        <v>1169</v>
      </c>
      <c r="Q17" s="224" t="s">
        <v>1177</v>
      </c>
      <c r="R17" s="225"/>
      <c r="S17" s="10">
        <v>74.77</v>
      </c>
      <c r="T17" s="10">
        <f t="shared" si="1"/>
        <v>149.54</v>
      </c>
    </row>
    <row r="18" spans="1:21">
      <c r="A18" s="222">
        <v>1</v>
      </c>
      <c r="B18" s="196" t="s">
        <v>1172</v>
      </c>
      <c r="C18" s="196" t="s">
        <v>508</v>
      </c>
      <c r="D18" s="223">
        <v>0.4</v>
      </c>
      <c r="E18" s="223">
        <v>0.2</v>
      </c>
      <c r="F18" s="196">
        <v>19</v>
      </c>
      <c r="G18" s="196" t="s">
        <v>1164</v>
      </c>
      <c r="H18" s="196" t="s">
        <v>508</v>
      </c>
      <c r="I18" s="196" t="s">
        <v>508</v>
      </c>
      <c r="J18" s="196" t="s">
        <v>508</v>
      </c>
      <c r="K18" s="196" t="s">
        <v>508</v>
      </c>
      <c r="L18" s="196" t="s">
        <v>508</v>
      </c>
      <c r="M18" s="196" t="s">
        <v>508</v>
      </c>
      <c r="N18" s="196" t="s">
        <v>1077</v>
      </c>
      <c r="O18" s="196" t="s">
        <v>1173</v>
      </c>
      <c r="P18" s="196" t="s">
        <v>1169</v>
      </c>
      <c r="Q18" s="224" t="s">
        <v>1177</v>
      </c>
      <c r="R18" s="225"/>
      <c r="S18" s="10">
        <v>28.29</v>
      </c>
      <c r="T18" s="10">
        <f t="shared" si="1"/>
        <v>28.29</v>
      </c>
      <c r="U18" s="6">
        <f>SUM(T14:T18)</f>
        <v>446.34999999999997</v>
      </c>
    </row>
    <row r="19" spans="1:21">
      <c r="A19" s="127" t="s">
        <v>139</v>
      </c>
      <c r="B19" s="127" t="s">
        <v>977</v>
      </c>
      <c r="C19" s="196"/>
      <c r="D19" s="223"/>
      <c r="E19" s="223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224"/>
      <c r="R19" s="225"/>
      <c r="T19" s="10">
        <f t="shared" si="1"/>
        <v>0</v>
      </c>
    </row>
    <row r="20" spans="1:21">
      <c r="A20" s="222">
        <v>3</v>
      </c>
      <c r="B20" s="196" t="s">
        <v>1163</v>
      </c>
      <c r="C20" s="196" t="s">
        <v>399</v>
      </c>
      <c r="D20" s="223">
        <v>0.22</v>
      </c>
      <c r="E20" s="223">
        <v>0.39500000000000002</v>
      </c>
      <c r="F20" s="196">
        <v>19</v>
      </c>
      <c r="G20" s="196" t="s">
        <v>1164</v>
      </c>
      <c r="H20" s="196" t="s">
        <v>1165</v>
      </c>
      <c r="I20" s="196" t="s">
        <v>1166</v>
      </c>
      <c r="J20" s="196">
        <v>7</v>
      </c>
      <c r="K20" s="196">
        <v>7</v>
      </c>
      <c r="L20" s="196">
        <v>7</v>
      </c>
      <c r="M20" s="196">
        <v>7</v>
      </c>
      <c r="N20" s="196" t="s">
        <v>1077</v>
      </c>
      <c r="O20" s="196" t="s">
        <v>1077</v>
      </c>
      <c r="P20" s="196" t="s">
        <v>1169</v>
      </c>
      <c r="Q20" s="224" t="s">
        <v>1177</v>
      </c>
      <c r="R20" s="225"/>
      <c r="S20" s="10">
        <v>44.29</v>
      </c>
      <c r="T20" s="10">
        <f t="shared" si="1"/>
        <v>132.87</v>
      </c>
    </row>
    <row r="21" spans="1:21">
      <c r="A21" s="222">
        <v>2</v>
      </c>
      <c r="B21" s="196" t="s">
        <v>1167</v>
      </c>
      <c r="C21" s="196" t="s">
        <v>399</v>
      </c>
      <c r="D21" s="223">
        <v>1.1499999999999999</v>
      </c>
      <c r="E21" s="223">
        <v>0.39500000000000002</v>
      </c>
      <c r="F21" s="196">
        <v>19</v>
      </c>
      <c r="G21" s="196" t="s">
        <v>1164</v>
      </c>
      <c r="H21" s="196" t="s">
        <v>1165</v>
      </c>
      <c r="I21" s="196" t="s">
        <v>1166</v>
      </c>
      <c r="J21" s="196">
        <v>7</v>
      </c>
      <c r="K21" s="196">
        <v>7</v>
      </c>
      <c r="L21" s="196">
        <v>7</v>
      </c>
      <c r="M21" s="196">
        <v>7</v>
      </c>
      <c r="N21" s="196" t="s">
        <v>1077</v>
      </c>
      <c r="O21" s="196" t="s">
        <v>1077</v>
      </c>
      <c r="P21" s="196" t="s">
        <v>1169</v>
      </c>
      <c r="Q21" s="224" t="s">
        <v>1177</v>
      </c>
      <c r="R21" s="225"/>
      <c r="S21" s="10">
        <v>160.13999999999999</v>
      </c>
      <c r="T21" s="10">
        <f t="shared" si="1"/>
        <v>320.27999999999997</v>
      </c>
    </row>
    <row r="22" spans="1:21">
      <c r="A22" s="222">
        <v>1</v>
      </c>
      <c r="B22" s="196" t="s">
        <v>1168</v>
      </c>
      <c r="C22" s="196" t="s">
        <v>399</v>
      </c>
      <c r="D22" s="223">
        <v>3</v>
      </c>
      <c r="E22" s="223">
        <v>0.5</v>
      </c>
      <c r="F22" s="196">
        <v>19</v>
      </c>
      <c r="G22" s="196" t="s">
        <v>1164</v>
      </c>
      <c r="H22" s="196" t="s">
        <v>1165</v>
      </c>
      <c r="I22" s="196" t="s">
        <v>1166</v>
      </c>
      <c r="J22" s="196">
        <v>7</v>
      </c>
      <c r="K22" s="196">
        <v>7</v>
      </c>
      <c r="L22" s="196">
        <v>7</v>
      </c>
      <c r="M22" s="196">
        <v>7</v>
      </c>
      <c r="N22" s="196" t="s">
        <v>1077</v>
      </c>
      <c r="O22" s="196" t="s">
        <v>1077</v>
      </c>
      <c r="P22" s="196" t="s">
        <v>1169</v>
      </c>
      <c r="Q22" s="224" t="s">
        <v>1177</v>
      </c>
      <c r="R22" s="225"/>
      <c r="S22" s="10">
        <v>500.83</v>
      </c>
      <c r="T22" s="10">
        <f t="shared" si="1"/>
        <v>500.83</v>
      </c>
    </row>
    <row r="23" spans="1:21">
      <c r="A23" s="222">
        <v>6</v>
      </c>
      <c r="B23" s="196" t="s">
        <v>1171</v>
      </c>
      <c r="C23" s="196" t="s">
        <v>399</v>
      </c>
      <c r="D23" s="223">
        <v>0.4</v>
      </c>
      <c r="E23" s="223">
        <v>0.5</v>
      </c>
      <c r="F23" s="196">
        <v>19</v>
      </c>
      <c r="G23" s="196" t="s">
        <v>1164</v>
      </c>
      <c r="H23" s="196" t="s">
        <v>1165</v>
      </c>
      <c r="I23" s="196" t="s">
        <v>1166</v>
      </c>
      <c r="J23" s="196">
        <v>7</v>
      </c>
      <c r="K23" s="196">
        <v>7</v>
      </c>
      <c r="L23" s="196">
        <v>7</v>
      </c>
      <c r="M23" s="196">
        <v>7</v>
      </c>
      <c r="N23" s="196" t="s">
        <v>1077</v>
      </c>
      <c r="O23" s="196" t="s">
        <v>1077</v>
      </c>
      <c r="P23" s="196" t="s">
        <v>1169</v>
      </c>
      <c r="Q23" s="224" t="s">
        <v>1177</v>
      </c>
      <c r="R23" s="225"/>
      <c r="S23" s="10">
        <v>74.77</v>
      </c>
      <c r="T23" s="10">
        <f t="shared" si="1"/>
        <v>448.62</v>
      </c>
    </row>
    <row r="24" spans="1:21">
      <c r="A24" s="222">
        <v>3</v>
      </c>
      <c r="B24" s="196" t="s">
        <v>1172</v>
      </c>
      <c r="C24" s="196" t="s">
        <v>508</v>
      </c>
      <c r="D24" s="223">
        <v>0.4</v>
      </c>
      <c r="E24" s="223">
        <v>0.2</v>
      </c>
      <c r="F24" s="196">
        <v>19</v>
      </c>
      <c r="G24" s="196" t="s">
        <v>1164</v>
      </c>
      <c r="H24" s="196" t="s">
        <v>508</v>
      </c>
      <c r="I24" s="196" t="s">
        <v>508</v>
      </c>
      <c r="J24" s="196" t="s">
        <v>508</v>
      </c>
      <c r="K24" s="196" t="s">
        <v>508</v>
      </c>
      <c r="L24" s="196" t="s">
        <v>508</v>
      </c>
      <c r="M24" s="196" t="s">
        <v>508</v>
      </c>
      <c r="N24" s="196" t="s">
        <v>1077</v>
      </c>
      <c r="O24" s="196" t="s">
        <v>1173</v>
      </c>
      <c r="P24" s="196" t="s">
        <v>1169</v>
      </c>
      <c r="Q24" s="224" t="s">
        <v>1177</v>
      </c>
      <c r="R24" s="225"/>
      <c r="S24" s="10">
        <v>28.29</v>
      </c>
      <c r="T24" s="10">
        <f t="shared" si="1"/>
        <v>84.87</v>
      </c>
      <c r="U24" s="6">
        <f>SUM(T20:T24)</f>
        <v>1487.4699999999998</v>
      </c>
    </row>
    <row r="25" spans="1:21">
      <c r="A25" s="127" t="s">
        <v>140</v>
      </c>
      <c r="B25" s="127" t="s">
        <v>975</v>
      </c>
      <c r="C25" s="196"/>
      <c r="D25" s="223"/>
      <c r="E25" s="223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224"/>
      <c r="R25" s="225"/>
      <c r="T25" s="10">
        <f t="shared" si="1"/>
        <v>0</v>
      </c>
    </row>
    <row r="26" spans="1:21">
      <c r="A26" s="222">
        <v>20</v>
      </c>
      <c r="B26" s="196" t="s">
        <v>1163</v>
      </c>
      <c r="C26" s="196" t="s">
        <v>399</v>
      </c>
      <c r="D26" s="223">
        <v>0.22</v>
      </c>
      <c r="E26" s="223">
        <v>0.39500000000000002</v>
      </c>
      <c r="F26" s="196">
        <v>19</v>
      </c>
      <c r="G26" s="196" t="s">
        <v>1164</v>
      </c>
      <c r="H26" s="196" t="s">
        <v>1165</v>
      </c>
      <c r="I26" s="196" t="s">
        <v>1166</v>
      </c>
      <c r="J26" s="196">
        <v>7</v>
      </c>
      <c r="K26" s="196">
        <v>7</v>
      </c>
      <c r="L26" s="196">
        <v>7</v>
      </c>
      <c r="M26" s="196">
        <v>7</v>
      </c>
      <c r="N26" s="196" t="s">
        <v>1077</v>
      </c>
      <c r="O26" s="196" t="s">
        <v>1077</v>
      </c>
      <c r="P26" s="196" t="s">
        <v>1169</v>
      </c>
      <c r="Q26" s="224" t="s">
        <v>1177</v>
      </c>
      <c r="R26" s="225"/>
      <c r="S26" s="10">
        <v>44.29</v>
      </c>
      <c r="T26" s="10">
        <f t="shared" si="1"/>
        <v>885.8</v>
      </c>
    </row>
    <row r="27" spans="1:21">
      <c r="A27" s="222">
        <v>15</v>
      </c>
      <c r="B27" s="196" t="s">
        <v>1167</v>
      </c>
      <c r="C27" s="196" t="s">
        <v>399</v>
      </c>
      <c r="D27" s="223">
        <v>1.1499999999999999</v>
      </c>
      <c r="E27" s="223">
        <v>0.39500000000000002</v>
      </c>
      <c r="F27" s="196">
        <v>19</v>
      </c>
      <c r="G27" s="196" t="s">
        <v>1164</v>
      </c>
      <c r="H27" s="196" t="s">
        <v>1165</v>
      </c>
      <c r="I27" s="196" t="s">
        <v>1166</v>
      </c>
      <c r="J27" s="196">
        <v>7</v>
      </c>
      <c r="K27" s="196">
        <v>7</v>
      </c>
      <c r="L27" s="196">
        <v>7</v>
      </c>
      <c r="M27" s="196">
        <v>7</v>
      </c>
      <c r="N27" s="196" t="s">
        <v>1077</v>
      </c>
      <c r="O27" s="196" t="s">
        <v>1077</v>
      </c>
      <c r="P27" s="196" t="s">
        <v>1169</v>
      </c>
      <c r="Q27" s="224" t="s">
        <v>1177</v>
      </c>
      <c r="R27" s="225"/>
      <c r="S27" s="10">
        <v>160.13999999999999</v>
      </c>
      <c r="T27" s="10">
        <f t="shared" si="1"/>
        <v>2402.1</v>
      </c>
    </row>
    <row r="28" spans="1:21">
      <c r="A28" s="222">
        <v>10</v>
      </c>
      <c r="B28" s="196" t="s">
        <v>1168</v>
      </c>
      <c r="C28" s="196" t="s">
        <v>399</v>
      </c>
      <c r="D28" s="223">
        <v>1.65</v>
      </c>
      <c r="E28" s="223">
        <v>0.5</v>
      </c>
      <c r="F28" s="196">
        <v>19</v>
      </c>
      <c r="G28" s="196" t="s">
        <v>1164</v>
      </c>
      <c r="H28" s="196" t="s">
        <v>1165</v>
      </c>
      <c r="I28" s="196" t="s">
        <v>1166</v>
      </c>
      <c r="J28" s="196">
        <v>7</v>
      </c>
      <c r="K28" s="196">
        <v>7</v>
      </c>
      <c r="L28" s="196">
        <v>7</v>
      </c>
      <c r="M28" s="196">
        <v>7</v>
      </c>
      <c r="N28" s="196" t="s">
        <v>1077</v>
      </c>
      <c r="O28" s="196" t="s">
        <v>1077</v>
      </c>
      <c r="P28" s="196" t="s">
        <v>1169</v>
      </c>
      <c r="Q28" s="224" t="s">
        <v>1177</v>
      </c>
      <c r="R28" s="225"/>
      <c r="S28" s="10">
        <v>279.60000000000002</v>
      </c>
      <c r="T28" s="10">
        <f t="shared" si="1"/>
        <v>2796</v>
      </c>
    </row>
    <row r="29" spans="1:21">
      <c r="A29" s="222">
        <v>5</v>
      </c>
      <c r="B29" s="196" t="s">
        <v>1168</v>
      </c>
      <c r="C29" s="196" t="s">
        <v>399</v>
      </c>
      <c r="D29" s="223">
        <v>1.1499999999999999</v>
      </c>
      <c r="E29" s="223">
        <v>0.5</v>
      </c>
      <c r="F29" s="196">
        <v>19</v>
      </c>
      <c r="G29" s="196" t="s">
        <v>1164</v>
      </c>
      <c r="H29" s="196" t="s">
        <v>1165</v>
      </c>
      <c r="I29" s="196" t="s">
        <v>1166</v>
      </c>
      <c r="J29" s="196">
        <v>7</v>
      </c>
      <c r="K29" s="196">
        <v>7</v>
      </c>
      <c r="L29" s="196">
        <v>7</v>
      </c>
      <c r="M29" s="196">
        <v>7</v>
      </c>
      <c r="N29" s="196" t="s">
        <v>1077</v>
      </c>
      <c r="O29" s="196" t="s">
        <v>1077</v>
      </c>
      <c r="P29" s="196" t="s">
        <v>1169</v>
      </c>
      <c r="Q29" s="224" t="s">
        <v>1177</v>
      </c>
      <c r="R29" s="225"/>
      <c r="S29" s="10">
        <v>197.67</v>
      </c>
      <c r="T29" s="10">
        <f t="shared" ref="T29" si="2">SUM(A29)*S29</f>
        <v>988.34999999999991</v>
      </c>
    </row>
    <row r="30" spans="1:21">
      <c r="A30" s="222">
        <v>40</v>
      </c>
      <c r="B30" s="196" t="s">
        <v>1171</v>
      </c>
      <c r="C30" s="196" t="s">
        <v>399</v>
      </c>
      <c r="D30" s="223">
        <v>0.4</v>
      </c>
      <c r="E30" s="223">
        <v>0.5</v>
      </c>
      <c r="F30" s="196">
        <v>19</v>
      </c>
      <c r="G30" s="196" t="s">
        <v>1164</v>
      </c>
      <c r="H30" s="196" t="s">
        <v>1165</v>
      </c>
      <c r="I30" s="196" t="s">
        <v>1166</v>
      </c>
      <c r="J30" s="196">
        <v>7</v>
      </c>
      <c r="K30" s="196">
        <v>7</v>
      </c>
      <c r="L30" s="196">
        <v>7</v>
      </c>
      <c r="M30" s="196">
        <v>7</v>
      </c>
      <c r="N30" s="196" t="s">
        <v>1077</v>
      </c>
      <c r="O30" s="196" t="s">
        <v>1077</v>
      </c>
      <c r="P30" s="196" t="s">
        <v>1169</v>
      </c>
      <c r="Q30" s="224" t="s">
        <v>1177</v>
      </c>
      <c r="R30" s="225"/>
      <c r="S30" s="10">
        <v>74.77</v>
      </c>
      <c r="T30" s="10">
        <f t="shared" ref="T30:T31" si="3">SUM(A30)*S30</f>
        <v>2990.7999999999997</v>
      </c>
    </row>
    <row r="31" spans="1:21">
      <c r="A31" s="222">
        <v>20</v>
      </c>
      <c r="B31" s="196" t="s">
        <v>1172</v>
      </c>
      <c r="C31" s="196" t="s">
        <v>508</v>
      </c>
      <c r="D31" s="223">
        <v>0.4</v>
      </c>
      <c r="E31" s="223">
        <v>0.2</v>
      </c>
      <c r="F31" s="196">
        <v>19</v>
      </c>
      <c r="G31" s="196" t="s">
        <v>1164</v>
      </c>
      <c r="H31" s="196" t="s">
        <v>508</v>
      </c>
      <c r="I31" s="196" t="s">
        <v>508</v>
      </c>
      <c r="J31" s="196" t="s">
        <v>508</v>
      </c>
      <c r="K31" s="196" t="s">
        <v>508</v>
      </c>
      <c r="L31" s="196" t="s">
        <v>508</v>
      </c>
      <c r="M31" s="196" t="s">
        <v>508</v>
      </c>
      <c r="N31" s="196" t="s">
        <v>1077</v>
      </c>
      <c r="O31" s="196" t="s">
        <v>1173</v>
      </c>
      <c r="P31" s="196" t="s">
        <v>1169</v>
      </c>
      <c r="Q31" s="224" t="s">
        <v>1177</v>
      </c>
      <c r="R31" s="225"/>
      <c r="S31" s="10">
        <v>28.29</v>
      </c>
      <c r="T31" s="10">
        <f t="shared" si="3"/>
        <v>565.79999999999995</v>
      </c>
      <c r="U31" s="6">
        <f>SUM(T26:T31)/5</f>
        <v>2125.7699999999995</v>
      </c>
    </row>
    <row r="32" spans="1:21">
      <c r="A32" s="127" t="s">
        <v>141</v>
      </c>
      <c r="B32" s="127" t="s">
        <v>977</v>
      </c>
      <c r="C32" s="196"/>
      <c r="D32" s="223"/>
      <c r="E32" s="223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224"/>
      <c r="R32" s="225"/>
      <c r="T32" s="10">
        <f t="shared" si="0"/>
        <v>0</v>
      </c>
    </row>
    <row r="33" spans="1:21">
      <c r="A33" s="222">
        <v>25</v>
      </c>
      <c r="B33" s="196" t="s">
        <v>1163</v>
      </c>
      <c r="C33" s="196" t="s">
        <v>399</v>
      </c>
      <c r="D33" s="223">
        <v>0.22</v>
      </c>
      <c r="E33" s="223">
        <v>0.39500000000000002</v>
      </c>
      <c r="F33" s="196">
        <v>19</v>
      </c>
      <c r="G33" s="196" t="s">
        <v>1164</v>
      </c>
      <c r="H33" s="196" t="s">
        <v>1165</v>
      </c>
      <c r="I33" s="196" t="s">
        <v>1166</v>
      </c>
      <c r="J33" s="196">
        <v>7</v>
      </c>
      <c r="K33" s="196">
        <v>7</v>
      </c>
      <c r="L33" s="196">
        <v>7</v>
      </c>
      <c r="M33" s="196">
        <v>7</v>
      </c>
      <c r="N33" s="196" t="s">
        <v>1077</v>
      </c>
      <c r="O33" s="196" t="s">
        <v>1077</v>
      </c>
      <c r="P33" s="196" t="s">
        <v>1169</v>
      </c>
      <c r="Q33" s="224" t="s">
        <v>1177</v>
      </c>
      <c r="R33" s="225"/>
      <c r="S33" s="10">
        <v>44.29</v>
      </c>
      <c r="T33" s="10">
        <f t="shared" si="0"/>
        <v>1107.25</v>
      </c>
    </row>
    <row r="34" spans="1:21">
      <c r="A34" s="222">
        <v>20</v>
      </c>
      <c r="B34" s="196" t="s">
        <v>1167</v>
      </c>
      <c r="C34" s="196" t="s">
        <v>399</v>
      </c>
      <c r="D34" s="223">
        <v>1.1499999999999999</v>
      </c>
      <c r="E34" s="223">
        <v>0.39500000000000002</v>
      </c>
      <c r="F34" s="196">
        <v>19</v>
      </c>
      <c r="G34" s="196" t="s">
        <v>1164</v>
      </c>
      <c r="H34" s="196" t="s">
        <v>1165</v>
      </c>
      <c r="I34" s="196" t="s">
        <v>1166</v>
      </c>
      <c r="J34" s="196">
        <v>7</v>
      </c>
      <c r="K34" s="196">
        <v>7</v>
      </c>
      <c r="L34" s="196">
        <v>7</v>
      </c>
      <c r="M34" s="196">
        <v>7</v>
      </c>
      <c r="N34" s="196" t="s">
        <v>1077</v>
      </c>
      <c r="O34" s="196" t="s">
        <v>1077</v>
      </c>
      <c r="P34" s="196" t="s">
        <v>1169</v>
      </c>
      <c r="Q34" s="224" t="s">
        <v>1177</v>
      </c>
      <c r="R34" s="225"/>
      <c r="S34" s="10">
        <v>160.13999999999999</v>
      </c>
      <c r="T34" s="10">
        <f t="shared" si="0"/>
        <v>3202.7999999999997</v>
      </c>
    </row>
    <row r="35" spans="1:21">
      <c r="A35" s="222">
        <v>10</v>
      </c>
      <c r="B35" s="196" t="s">
        <v>1168</v>
      </c>
      <c r="C35" s="196" t="s">
        <v>399</v>
      </c>
      <c r="D35" s="223">
        <v>1.65</v>
      </c>
      <c r="E35" s="223">
        <v>0.5</v>
      </c>
      <c r="F35" s="196">
        <v>19</v>
      </c>
      <c r="G35" s="196" t="s">
        <v>1164</v>
      </c>
      <c r="H35" s="196" t="s">
        <v>1165</v>
      </c>
      <c r="I35" s="196" t="s">
        <v>1166</v>
      </c>
      <c r="J35" s="196">
        <v>7</v>
      </c>
      <c r="K35" s="196">
        <v>7</v>
      </c>
      <c r="L35" s="196">
        <v>7</v>
      </c>
      <c r="M35" s="196">
        <v>7</v>
      </c>
      <c r="N35" s="196" t="s">
        <v>1077</v>
      </c>
      <c r="O35" s="196" t="s">
        <v>1077</v>
      </c>
      <c r="P35" s="196" t="s">
        <v>1169</v>
      </c>
      <c r="Q35" s="224" t="s">
        <v>1177</v>
      </c>
      <c r="R35" s="225"/>
      <c r="S35" s="10">
        <v>279.60000000000002</v>
      </c>
      <c r="T35" s="10">
        <f t="shared" si="0"/>
        <v>2796</v>
      </c>
    </row>
    <row r="36" spans="1:21">
      <c r="A36" s="222">
        <v>5</v>
      </c>
      <c r="B36" s="196" t="s">
        <v>1168</v>
      </c>
      <c r="C36" s="196" t="s">
        <v>399</v>
      </c>
      <c r="D36" s="223">
        <v>2.52</v>
      </c>
      <c r="E36" s="223">
        <v>0.5</v>
      </c>
      <c r="F36" s="196">
        <v>19</v>
      </c>
      <c r="G36" s="196" t="s">
        <v>1164</v>
      </c>
      <c r="H36" s="196" t="s">
        <v>1165</v>
      </c>
      <c r="I36" s="196" t="s">
        <v>1166</v>
      </c>
      <c r="J36" s="196">
        <v>7</v>
      </c>
      <c r="K36" s="196">
        <v>7</v>
      </c>
      <c r="L36" s="196">
        <v>7</v>
      </c>
      <c r="M36" s="196">
        <v>7</v>
      </c>
      <c r="N36" s="196" t="s">
        <v>1077</v>
      </c>
      <c r="O36" s="196" t="s">
        <v>1077</v>
      </c>
      <c r="P36" s="196" t="s">
        <v>1169</v>
      </c>
      <c r="Q36" s="224" t="s">
        <v>1177</v>
      </c>
      <c r="R36" s="225"/>
      <c r="S36" s="10">
        <v>422.16</v>
      </c>
      <c r="T36" s="10">
        <f t="shared" si="0"/>
        <v>2110.8000000000002</v>
      </c>
    </row>
    <row r="37" spans="1:21">
      <c r="A37" s="222">
        <v>50</v>
      </c>
      <c r="B37" s="196" t="s">
        <v>1171</v>
      </c>
      <c r="C37" s="196" t="s">
        <v>399</v>
      </c>
      <c r="D37" s="223">
        <v>0.4</v>
      </c>
      <c r="E37" s="223">
        <v>0.5</v>
      </c>
      <c r="F37" s="196">
        <v>19</v>
      </c>
      <c r="G37" s="196" t="s">
        <v>1164</v>
      </c>
      <c r="H37" s="196" t="s">
        <v>1165</v>
      </c>
      <c r="I37" s="196" t="s">
        <v>1166</v>
      </c>
      <c r="J37" s="196">
        <v>7</v>
      </c>
      <c r="K37" s="196">
        <v>7</v>
      </c>
      <c r="L37" s="196">
        <v>7</v>
      </c>
      <c r="M37" s="196">
        <v>7</v>
      </c>
      <c r="N37" s="196" t="s">
        <v>1077</v>
      </c>
      <c r="O37" s="196" t="s">
        <v>1077</v>
      </c>
      <c r="P37" s="196" t="s">
        <v>1169</v>
      </c>
      <c r="Q37" s="224" t="s">
        <v>1177</v>
      </c>
      <c r="R37" s="225"/>
      <c r="S37" s="10">
        <v>74.77</v>
      </c>
      <c r="T37" s="10">
        <f t="shared" si="0"/>
        <v>3738.5</v>
      </c>
    </row>
    <row r="38" spans="1:21">
      <c r="A38" s="222">
        <v>25</v>
      </c>
      <c r="B38" s="196" t="s">
        <v>1172</v>
      </c>
      <c r="C38" s="196" t="s">
        <v>508</v>
      </c>
      <c r="D38" s="223">
        <v>0.4</v>
      </c>
      <c r="E38" s="223">
        <v>0.2</v>
      </c>
      <c r="F38" s="196">
        <v>19</v>
      </c>
      <c r="G38" s="196" t="s">
        <v>1164</v>
      </c>
      <c r="H38" s="196" t="s">
        <v>508</v>
      </c>
      <c r="I38" s="196" t="s">
        <v>508</v>
      </c>
      <c r="J38" s="196" t="s">
        <v>508</v>
      </c>
      <c r="K38" s="196" t="s">
        <v>508</v>
      </c>
      <c r="L38" s="196" t="s">
        <v>508</v>
      </c>
      <c r="M38" s="196" t="s">
        <v>508</v>
      </c>
      <c r="N38" s="196" t="s">
        <v>1077</v>
      </c>
      <c r="O38" s="196" t="s">
        <v>1173</v>
      </c>
      <c r="P38" s="196" t="s">
        <v>1169</v>
      </c>
      <c r="Q38" s="224" t="s">
        <v>1177</v>
      </c>
      <c r="R38" s="225"/>
      <c r="S38" s="10">
        <v>28.29</v>
      </c>
      <c r="T38" s="10">
        <f t="shared" si="0"/>
        <v>707.25</v>
      </c>
      <c r="U38" s="6">
        <f>SUM(T33:T38)/5</f>
        <v>2732.5199999999995</v>
      </c>
    </row>
    <row r="39" spans="1:21">
      <c r="A39" s="127" t="s">
        <v>142</v>
      </c>
      <c r="B39" s="127" t="s">
        <v>977</v>
      </c>
      <c r="C39" s="196"/>
      <c r="D39" s="223"/>
      <c r="E39" s="223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224"/>
      <c r="R39" s="225"/>
      <c r="T39" s="10">
        <f t="shared" si="0"/>
        <v>0</v>
      </c>
    </row>
    <row r="40" spans="1:21">
      <c r="A40" s="222">
        <v>1</v>
      </c>
      <c r="B40" s="196" t="s">
        <v>1163</v>
      </c>
      <c r="C40" s="196" t="s">
        <v>399</v>
      </c>
      <c r="D40" s="223">
        <v>0.22</v>
      </c>
      <c r="E40" s="223">
        <v>0.39500000000000002</v>
      </c>
      <c r="F40" s="196">
        <v>19</v>
      </c>
      <c r="G40" s="196" t="s">
        <v>1164</v>
      </c>
      <c r="H40" s="196" t="s">
        <v>1165</v>
      </c>
      <c r="I40" s="196" t="s">
        <v>1166</v>
      </c>
      <c r="J40" s="196">
        <v>7</v>
      </c>
      <c r="K40" s="196">
        <v>7</v>
      </c>
      <c r="L40" s="196">
        <v>7</v>
      </c>
      <c r="M40" s="196">
        <v>7</v>
      </c>
      <c r="N40" s="196" t="s">
        <v>1077</v>
      </c>
      <c r="O40" s="196" t="s">
        <v>1077</v>
      </c>
      <c r="P40" s="196" t="s">
        <v>1169</v>
      </c>
      <c r="Q40" s="224" t="s">
        <v>1177</v>
      </c>
      <c r="R40" s="225"/>
      <c r="S40" s="10">
        <v>44.29</v>
      </c>
      <c r="T40" s="10">
        <f t="shared" si="0"/>
        <v>44.29</v>
      </c>
    </row>
    <row r="41" spans="1:21">
      <c r="A41" s="222">
        <v>1</v>
      </c>
      <c r="B41" s="196" t="s">
        <v>1167</v>
      </c>
      <c r="C41" s="196" t="s">
        <v>399</v>
      </c>
      <c r="D41" s="223">
        <v>0.57499999999999996</v>
      </c>
      <c r="E41" s="223">
        <v>0.39500000000000002</v>
      </c>
      <c r="F41" s="196">
        <v>19</v>
      </c>
      <c r="G41" s="196" t="s">
        <v>1164</v>
      </c>
      <c r="H41" s="196" t="s">
        <v>1165</v>
      </c>
      <c r="I41" s="196" t="s">
        <v>1166</v>
      </c>
      <c r="J41" s="196">
        <v>7</v>
      </c>
      <c r="K41" s="196">
        <v>7</v>
      </c>
      <c r="L41" s="196">
        <v>7</v>
      </c>
      <c r="M41" s="196">
        <v>7</v>
      </c>
      <c r="N41" s="196" t="s">
        <v>1077</v>
      </c>
      <c r="O41" s="196" t="s">
        <v>1077</v>
      </c>
      <c r="P41" s="196" t="s">
        <v>1169</v>
      </c>
      <c r="Q41" s="224" t="s">
        <v>1177</v>
      </c>
      <c r="R41" s="225"/>
      <c r="S41" s="10">
        <v>83.9</v>
      </c>
      <c r="T41" s="10">
        <f t="shared" si="0"/>
        <v>83.9</v>
      </c>
    </row>
    <row r="42" spans="1:21">
      <c r="A42" s="222">
        <v>1</v>
      </c>
      <c r="B42" s="196" t="s">
        <v>1168</v>
      </c>
      <c r="C42" s="196" t="s">
        <v>399</v>
      </c>
      <c r="D42" s="223">
        <v>0.8</v>
      </c>
      <c r="E42" s="223">
        <v>0.5</v>
      </c>
      <c r="F42" s="196">
        <v>19</v>
      </c>
      <c r="G42" s="196" t="s">
        <v>1164</v>
      </c>
      <c r="H42" s="196" t="s">
        <v>1165</v>
      </c>
      <c r="I42" s="196" t="s">
        <v>1166</v>
      </c>
      <c r="J42" s="196">
        <v>7</v>
      </c>
      <c r="K42" s="196">
        <v>7</v>
      </c>
      <c r="L42" s="196">
        <v>7</v>
      </c>
      <c r="M42" s="196">
        <v>7</v>
      </c>
      <c r="N42" s="196" t="s">
        <v>1077</v>
      </c>
      <c r="O42" s="196" t="s">
        <v>1077</v>
      </c>
      <c r="P42" s="196" t="s">
        <v>1169</v>
      </c>
      <c r="Q42" s="224" t="s">
        <v>1177</v>
      </c>
      <c r="R42" s="225"/>
      <c r="S42" s="10">
        <v>140.33000000000001</v>
      </c>
      <c r="T42" s="10">
        <f t="shared" si="0"/>
        <v>140.33000000000001</v>
      </c>
    </row>
    <row r="43" spans="1:21">
      <c r="A43" s="222">
        <v>2</v>
      </c>
      <c r="B43" s="196" t="s">
        <v>1171</v>
      </c>
      <c r="C43" s="196" t="s">
        <v>399</v>
      </c>
      <c r="D43" s="223">
        <v>0.4</v>
      </c>
      <c r="E43" s="223">
        <v>0.5</v>
      </c>
      <c r="F43" s="196">
        <v>19</v>
      </c>
      <c r="G43" s="196" t="s">
        <v>1164</v>
      </c>
      <c r="H43" s="196" t="s">
        <v>1165</v>
      </c>
      <c r="I43" s="196" t="s">
        <v>1166</v>
      </c>
      <c r="J43" s="196">
        <v>7</v>
      </c>
      <c r="K43" s="196">
        <v>7</v>
      </c>
      <c r="L43" s="196">
        <v>7</v>
      </c>
      <c r="M43" s="196">
        <v>7</v>
      </c>
      <c r="N43" s="196" t="s">
        <v>1077</v>
      </c>
      <c r="O43" s="196" t="s">
        <v>1077</v>
      </c>
      <c r="P43" s="196" t="s">
        <v>1169</v>
      </c>
      <c r="Q43" s="224" t="s">
        <v>1177</v>
      </c>
      <c r="R43" s="225"/>
      <c r="S43" s="10">
        <v>74.77</v>
      </c>
      <c r="T43" s="10">
        <f t="shared" si="0"/>
        <v>149.54</v>
      </c>
    </row>
    <row r="44" spans="1:21">
      <c r="A44" s="222">
        <v>1</v>
      </c>
      <c r="B44" s="196" t="s">
        <v>1172</v>
      </c>
      <c r="C44" s="196" t="s">
        <v>508</v>
      </c>
      <c r="D44" s="223">
        <v>0.4</v>
      </c>
      <c r="E44" s="223">
        <v>0.2</v>
      </c>
      <c r="F44" s="196">
        <v>19</v>
      </c>
      <c r="G44" s="196" t="s">
        <v>1164</v>
      </c>
      <c r="H44" s="196" t="s">
        <v>508</v>
      </c>
      <c r="I44" s="196" t="s">
        <v>508</v>
      </c>
      <c r="J44" s="196" t="s">
        <v>508</v>
      </c>
      <c r="K44" s="196" t="s">
        <v>508</v>
      </c>
      <c r="L44" s="196" t="s">
        <v>508</v>
      </c>
      <c r="M44" s="196" t="s">
        <v>508</v>
      </c>
      <c r="N44" s="196" t="s">
        <v>1077</v>
      </c>
      <c r="O44" s="196" t="s">
        <v>1173</v>
      </c>
      <c r="P44" s="196" t="s">
        <v>1169</v>
      </c>
      <c r="Q44" s="224" t="s">
        <v>1177</v>
      </c>
      <c r="R44" s="225"/>
      <c r="S44" s="10">
        <v>28.29</v>
      </c>
      <c r="T44" s="10">
        <f t="shared" si="0"/>
        <v>28.29</v>
      </c>
      <c r="U44" s="6">
        <f>SUM(T40:T44)</f>
        <v>446.34999999999997</v>
      </c>
    </row>
    <row r="45" spans="1:21">
      <c r="A45" s="127" t="s">
        <v>157</v>
      </c>
      <c r="B45" s="127" t="s">
        <v>1026</v>
      </c>
      <c r="C45" s="196"/>
      <c r="D45" s="223"/>
      <c r="E45" s="223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224"/>
      <c r="R45" s="225"/>
      <c r="T45" s="10">
        <f t="shared" si="0"/>
        <v>0</v>
      </c>
    </row>
    <row r="46" spans="1:21">
      <c r="A46" s="222">
        <v>1</v>
      </c>
      <c r="B46" s="196" t="s">
        <v>1174</v>
      </c>
      <c r="C46" s="196" t="s">
        <v>399</v>
      </c>
      <c r="D46" s="223">
        <v>0.9</v>
      </c>
      <c r="E46" s="223">
        <v>2.4</v>
      </c>
      <c r="F46" s="196">
        <v>19</v>
      </c>
      <c r="G46" s="196" t="s">
        <v>1164</v>
      </c>
      <c r="H46" s="196" t="s">
        <v>1165</v>
      </c>
      <c r="I46" s="196" t="s">
        <v>1166</v>
      </c>
      <c r="J46" s="196">
        <v>7</v>
      </c>
      <c r="K46" s="196">
        <v>7</v>
      </c>
      <c r="L46" s="196">
        <v>7</v>
      </c>
      <c r="M46" s="196">
        <v>7</v>
      </c>
      <c r="N46" s="196" t="s">
        <v>1077</v>
      </c>
      <c r="O46" s="196" t="s">
        <v>1077</v>
      </c>
      <c r="P46" s="196" t="s">
        <v>1169</v>
      </c>
      <c r="Q46" s="224" t="s">
        <v>1177</v>
      </c>
      <c r="R46" s="225"/>
      <c r="S46" s="10">
        <v>694.46</v>
      </c>
      <c r="T46" s="10">
        <f t="shared" si="0"/>
        <v>694.46</v>
      </c>
      <c r="U46" s="6">
        <f>SUM(T46)</f>
        <v>694.46</v>
      </c>
    </row>
    <row r="47" spans="1:21">
      <c r="A47" s="127" t="s">
        <v>158</v>
      </c>
      <c r="B47" s="127" t="s">
        <v>1029</v>
      </c>
      <c r="C47" s="196"/>
      <c r="D47" s="223"/>
      <c r="E47" s="223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224"/>
      <c r="R47" s="225"/>
      <c r="T47" s="10">
        <f t="shared" si="0"/>
        <v>0</v>
      </c>
    </row>
    <row r="48" spans="1:21">
      <c r="A48" s="222">
        <v>6</v>
      </c>
      <c r="B48" s="196" t="s">
        <v>1171</v>
      </c>
      <c r="C48" s="196" t="s">
        <v>399</v>
      </c>
      <c r="D48" s="223">
        <v>0.75</v>
      </c>
      <c r="E48" s="223">
        <v>0.45</v>
      </c>
      <c r="F48" s="196">
        <v>19</v>
      </c>
      <c r="G48" s="196" t="s">
        <v>1164</v>
      </c>
      <c r="H48" s="196" t="s">
        <v>1165</v>
      </c>
      <c r="I48" s="196" t="s">
        <v>1166</v>
      </c>
      <c r="J48" s="196">
        <v>7</v>
      </c>
      <c r="K48" s="196">
        <v>7</v>
      </c>
      <c r="L48" s="196">
        <v>7</v>
      </c>
      <c r="M48" s="196">
        <v>7</v>
      </c>
      <c r="N48" s="196" t="s">
        <v>1077</v>
      </c>
      <c r="O48" s="196" t="s">
        <v>1173</v>
      </c>
      <c r="P48" s="196" t="s">
        <v>1169</v>
      </c>
      <c r="Q48" s="224" t="s">
        <v>1177</v>
      </c>
      <c r="R48" s="225"/>
      <c r="S48" s="10">
        <v>76.62</v>
      </c>
      <c r="T48" s="10">
        <f t="shared" ref="T48:T63" si="4">SUM(A48)*S48</f>
        <v>459.72</v>
      </c>
    </row>
    <row r="49" spans="1:20">
      <c r="A49" s="222">
        <v>6</v>
      </c>
      <c r="B49" s="196" t="s">
        <v>1175</v>
      </c>
      <c r="C49" s="196" t="s">
        <v>346</v>
      </c>
      <c r="D49" s="223">
        <v>0.95</v>
      </c>
      <c r="E49" s="223">
        <v>0.45</v>
      </c>
      <c r="F49" s="196">
        <v>19</v>
      </c>
      <c r="G49" s="196" t="s">
        <v>1164</v>
      </c>
      <c r="H49" s="196" t="s">
        <v>1165</v>
      </c>
      <c r="I49" s="196" t="s">
        <v>1166</v>
      </c>
      <c r="J49" s="196" t="s">
        <v>508</v>
      </c>
      <c r="K49" s="196" t="s">
        <v>508</v>
      </c>
      <c r="L49" s="196">
        <v>7</v>
      </c>
      <c r="M49" s="196">
        <v>7</v>
      </c>
      <c r="N49" s="196" t="s">
        <v>1077</v>
      </c>
      <c r="O49" s="196" t="s">
        <v>1173</v>
      </c>
      <c r="P49" s="196" t="s">
        <v>1169</v>
      </c>
      <c r="Q49" s="224" t="s">
        <v>1177</v>
      </c>
      <c r="R49" s="225"/>
      <c r="S49" s="10">
        <v>80.62</v>
      </c>
      <c r="T49" s="10">
        <f t="shared" si="4"/>
        <v>483.72</v>
      </c>
    </row>
    <row r="50" spans="1:20">
      <c r="A50" s="222">
        <v>3</v>
      </c>
      <c r="B50" s="196" t="s">
        <v>1178</v>
      </c>
      <c r="C50" s="196" t="s">
        <v>1170</v>
      </c>
      <c r="D50" s="223">
        <v>0.75</v>
      </c>
      <c r="E50" s="223">
        <v>0.45</v>
      </c>
      <c r="F50" s="196">
        <v>19</v>
      </c>
      <c r="G50" s="196" t="s">
        <v>1164</v>
      </c>
      <c r="H50" s="196" t="s">
        <v>1165</v>
      </c>
      <c r="I50" s="196" t="s">
        <v>1166</v>
      </c>
      <c r="J50" s="196" t="s">
        <v>508</v>
      </c>
      <c r="K50" s="196" t="s">
        <v>508</v>
      </c>
      <c r="L50" s="196">
        <v>7</v>
      </c>
      <c r="M50" s="196" t="s">
        <v>508</v>
      </c>
      <c r="N50" s="196" t="s">
        <v>1077</v>
      </c>
      <c r="O50" s="196" t="s">
        <v>1077</v>
      </c>
      <c r="P50" s="196" t="s">
        <v>1169</v>
      </c>
      <c r="Q50" s="224" t="s">
        <v>1177</v>
      </c>
      <c r="R50" s="225"/>
      <c r="S50" s="10">
        <v>107.92</v>
      </c>
      <c r="T50" s="10">
        <f t="shared" si="4"/>
        <v>323.76</v>
      </c>
    </row>
    <row r="51" spans="1:20">
      <c r="A51" s="222">
        <v>3</v>
      </c>
      <c r="B51" s="196" t="s">
        <v>1172</v>
      </c>
      <c r="C51" s="196" t="s">
        <v>508</v>
      </c>
      <c r="D51" s="223">
        <v>0.75</v>
      </c>
      <c r="E51" s="223">
        <v>0.95</v>
      </c>
      <c r="F51" s="196">
        <v>19</v>
      </c>
      <c r="G51" s="196" t="s">
        <v>1164</v>
      </c>
      <c r="H51" s="196" t="s">
        <v>508</v>
      </c>
      <c r="I51" s="196" t="s">
        <v>1166</v>
      </c>
      <c r="J51" s="196" t="s">
        <v>508</v>
      </c>
      <c r="K51" s="196" t="s">
        <v>508</v>
      </c>
      <c r="L51" s="196" t="s">
        <v>508</v>
      </c>
      <c r="M51" s="196" t="s">
        <v>508</v>
      </c>
      <c r="N51" s="196" t="s">
        <v>1077</v>
      </c>
      <c r="O51" s="196" t="s">
        <v>1173</v>
      </c>
      <c r="P51" s="196" t="s">
        <v>1169</v>
      </c>
      <c r="Q51" s="224" t="s">
        <v>1177</v>
      </c>
      <c r="R51" s="225"/>
      <c r="S51" s="10">
        <v>122.01</v>
      </c>
      <c r="T51" s="10">
        <f t="shared" si="4"/>
        <v>366.03000000000003</v>
      </c>
    </row>
    <row r="52" spans="1:20">
      <c r="A52" s="222">
        <v>6</v>
      </c>
      <c r="B52" s="196" t="s">
        <v>1176</v>
      </c>
      <c r="C52" s="196" t="s">
        <v>399</v>
      </c>
      <c r="D52" s="223">
        <v>0.75</v>
      </c>
      <c r="E52" s="223">
        <v>0.47499999999999998</v>
      </c>
      <c r="F52" s="196">
        <v>19</v>
      </c>
      <c r="G52" s="196" t="s">
        <v>1164</v>
      </c>
      <c r="H52" s="196" t="s">
        <v>1165</v>
      </c>
      <c r="I52" s="196" t="s">
        <v>1166</v>
      </c>
      <c r="J52" s="196">
        <v>7</v>
      </c>
      <c r="K52" s="196">
        <v>7</v>
      </c>
      <c r="L52" s="196">
        <v>7</v>
      </c>
      <c r="M52" s="196">
        <v>7</v>
      </c>
      <c r="N52" s="196" t="s">
        <v>1077</v>
      </c>
      <c r="O52" s="196" t="s">
        <v>1077</v>
      </c>
      <c r="P52" s="196" t="s">
        <v>1169</v>
      </c>
      <c r="Q52" s="224" t="s">
        <v>1177</v>
      </c>
      <c r="R52" s="225"/>
      <c r="S52" s="10">
        <v>126.17</v>
      </c>
      <c r="T52" s="10">
        <f t="shared" si="4"/>
        <v>757.02</v>
      </c>
    </row>
    <row r="53" spans="1:20">
      <c r="A53" s="222">
        <v>4</v>
      </c>
      <c r="B53" s="196" t="s">
        <v>1171</v>
      </c>
      <c r="C53" s="196" t="s">
        <v>399</v>
      </c>
      <c r="D53" s="223">
        <v>0.75</v>
      </c>
      <c r="E53" s="223">
        <v>0.45</v>
      </c>
      <c r="F53" s="196">
        <v>19</v>
      </c>
      <c r="G53" s="196" t="s">
        <v>1164</v>
      </c>
      <c r="H53" s="196" t="s">
        <v>1165</v>
      </c>
      <c r="I53" s="196" t="s">
        <v>1166</v>
      </c>
      <c r="J53" s="196">
        <v>7</v>
      </c>
      <c r="K53" s="196">
        <v>7</v>
      </c>
      <c r="L53" s="196">
        <v>7</v>
      </c>
      <c r="M53" s="196">
        <v>7</v>
      </c>
      <c r="N53" s="196" t="s">
        <v>1077</v>
      </c>
      <c r="O53" s="196" t="s">
        <v>1173</v>
      </c>
      <c r="P53" s="196" t="s">
        <v>1169</v>
      </c>
      <c r="Q53" s="224" t="s">
        <v>1177</v>
      </c>
      <c r="R53" s="225"/>
      <c r="S53" s="10">
        <v>76.62</v>
      </c>
      <c r="T53" s="10">
        <f t="shared" si="4"/>
        <v>306.48</v>
      </c>
    </row>
    <row r="54" spans="1:20">
      <c r="A54" s="222">
        <v>2</v>
      </c>
      <c r="B54" s="196" t="s">
        <v>1175</v>
      </c>
      <c r="C54" s="196" t="s">
        <v>346</v>
      </c>
      <c r="D54" s="223">
        <v>1</v>
      </c>
      <c r="E54" s="223">
        <v>0.45</v>
      </c>
      <c r="F54" s="196">
        <v>19</v>
      </c>
      <c r="G54" s="196" t="s">
        <v>1164</v>
      </c>
      <c r="H54" s="196" t="s">
        <v>1165</v>
      </c>
      <c r="I54" s="196" t="s">
        <v>1166</v>
      </c>
      <c r="J54" s="196" t="s">
        <v>508</v>
      </c>
      <c r="K54" s="196" t="s">
        <v>508</v>
      </c>
      <c r="L54" s="196">
        <v>7</v>
      </c>
      <c r="M54" s="196">
        <v>7</v>
      </c>
      <c r="N54" s="196" t="s">
        <v>1077</v>
      </c>
      <c r="O54" s="196" t="s">
        <v>1173</v>
      </c>
      <c r="P54" s="196" t="s">
        <v>1169</v>
      </c>
      <c r="Q54" s="224" t="s">
        <v>1177</v>
      </c>
      <c r="R54" s="225"/>
      <c r="S54" s="10">
        <v>92.63</v>
      </c>
      <c r="T54" s="10">
        <f t="shared" ref="T54" si="5">SUM(A54)*S54</f>
        <v>185.26</v>
      </c>
    </row>
    <row r="55" spans="1:20">
      <c r="A55" s="222">
        <v>2</v>
      </c>
      <c r="B55" s="196" t="s">
        <v>1175</v>
      </c>
      <c r="C55" s="196" t="s">
        <v>346</v>
      </c>
      <c r="D55" s="223">
        <v>0.5</v>
      </c>
      <c r="E55" s="223">
        <v>0.45</v>
      </c>
      <c r="F55" s="196">
        <v>19</v>
      </c>
      <c r="G55" s="196" t="s">
        <v>1164</v>
      </c>
      <c r="H55" s="196" t="s">
        <v>1165</v>
      </c>
      <c r="I55" s="196" t="s">
        <v>1166</v>
      </c>
      <c r="J55" s="196" t="s">
        <v>508</v>
      </c>
      <c r="K55" s="196" t="s">
        <v>508</v>
      </c>
      <c r="L55" s="196">
        <v>7</v>
      </c>
      <c r="M55" s="196">
        <v>7</v>
      </c>
      <c r="N55" s="196" t="s">
        <v>1077</v>
      </c>
      <c r="O55" s="196" t="s">
        <v>1173</v>
      </c>
      <c r="P55" s="196" t="s">
        <v>1169</v>
      </c>
      <c r="Q55" s="224" t="s">
        <v>1177</v>
      </c>
      <c r="R55" s="225"/>
      <c r="S55" s="10">
        <v>47.2</v>
      </c>
      <c r="T55" s="10">
        <f t="shared" ref="T55:T58" si="6">SUM(A55)*S55</f>
        <v>94.4</v>
      </c>
    </row>
    <row r="56" spans="1:20">
      <c r="A56" s="222">
        <v>1</v>
      </c>
      <c r="B56" s="196" t="s">
        <v>1172</v>
      </c>
      <c r="C56" s="196" t="s">
        <v>508</v>
      </c>
      <c r="D56" s="223">
        <v>0.75</v>
      </c>
      <c r="E56" s="223">
        <v>1</v>
      </c>
      <c r="F56" s="196">
        <v>19</v>
      </c>
      <c r="G56" s="196" t="s">
        <v>1164</v>
      </c>
      <c r="H56" s="196" t="s">
        <v>508</v>
      </c>
      <c r="I56" s="196" t="s">
        <v>1166</v>
      </c>
      <c r="J56" s="196" t="s">
        <v>508</v>
      </c>
      <c r="K56" s="196" t="s">
        <v>508</v>
      </c>
      <c r="L56" s="196" t="s">
        <v>508</v>
      </c>
      <c r="M56" s="196" t="s">
        <v>508</v>
      </c>
      <c r="N56" s="196" t="s">
        <v>1077</v>
      </c>
      <c r="O56" s="196" t="s">
        <v>1173</v>
      </c>
      <c r="P56" s="196" t="s">
        <v>1169</v>
      </c>
      <c r="Q56" s="224" t="s">
        <v>1177</v>
      </c>
      <c r="R56" s="225"/>
      <c r="S56" s="10">
        <v>128.33000000000001</v>
      </c>
      <c r="T56" s="10">
        <f t="shared" si="6"/>
        <v>128.33000000000001</v>
      </c>
    </row>
    <row r="57" spans="1:20">
      <c r="A57" s="222">
        <v>1</v>
      </c>
      <c r="B57" s="196" t="s">
        <v>1172</v>
      </c>
      <c r="C57" s="196" t="s">
        <v>508</v>
      </c>
      <c r="D57" s="223">
        <v>0.75</v>
      </c>
      <c r="E57" s="223">
        <v>0.5</v>
      </c>
      <c r="F57" s="196">
        <v>19</v>
      </c>
      <c r="G57" s="196" t="s">
        <v>1164</v>
      </c>
      <c r="H57" s="196" t="s">
        <v>508</v>
      </c>
      <c r="I57" s="196" t="s">
        <v>1166</v>
      </c>
      <c r="J57" s="196" t="s">
        <v>508</v>
      </c>
      <c r="K57" s="196" t="s">
        <v>508</v>
      </c>
      <c r="L57" s="196" t="s">
        <v>508</v>
      </c>
      <c r="M57" s="196" t="s">
        <v>508</v>
      </c>
      <c r="N57" s="196" t="s">
        <v>1077</v>
      </c>
      <c r="O57" s="196" t="s">
        <v>1173</v>
      </c>
      <c r="P57" s="196" t="s">
        <v>1169</v>
      </c>
      <c r="Q57" s="224" t="s">
        <v>1177</v>
      </c>
      <c r="R57" s="225"/>
      <c r="S57" s="10">
        <v>65.069999999999993</v>
      </c>
      <c r="T57" s="10">
        <f t="shared" si="6"/>
        <v>65.069999999999993</v>
      </c>
    </row>
    <row r="58" spans="1:20">
      <c r="A58" s="222">
        <v>3</v>
      </c>
      <c r="B58" s="196" t="s">
        <v>1176</v>
      </c>
      <c r="C58" s="196" t="s">
        <v>399</v>
      </c>
      <c r="D58" s="223">
        <v>0.75</v>
      </c>
      <c r="E58" s="223">
        <v>0.5</v>
      </c>
      <c r="F58" s="196">
        <v>19</v>
      </c>
      <c r="G58" s="196" t="s">
        <v>1164</v>
      </c>
      <c r="H58" s="196" t="s">
        <v>1165</v>
      </c>
      <c r="I58" s="196" t="s">
        <v>1166</v>
      </c>
      <c r="J58" s="196">
        <v>7</v>
      </c>
      <c r="K58" s="196">
        <v>7</v>
      </c>
      <c r="L58" s="196">
        <v>7</v>
      </c>
      <c r="M58" s="196">
        <v>7</v>
      </c>
      <c r="N58" s="196" t="s">
        <v>1077</v>
      </c>
      <c r="O58" s="196" t="s">
        <v>1077</v>
      </c>
      <c r="P58" s="196" t="s">
        <v>1169</v>
      </c>
      <c r="Q58" s="224" t="s">
        <v>1177</v>
      </c>
      <c r="R58" s="225"/>
      <c r="S58" s="10">
        <v>132.15</v>
      </c>
      <c r="T58" s="10">
        <f t="shared" si="6"/>
        <v>396.45000000000005</v>
      </c>
    </row>
    <row r="59" spans="1:20">
      <c r="A59" s="222">
        <v>2</v>
      </c>
      <c r="B59" s="196" t="s">
        <v>1179</v>
      </c>
      <c r="C59" s="196" t="s">
        <v>399</v>
      </c>
      <c r="D59" s="223">
        <v>0.5</v>
      </c>
      <c r="E59" s="223">
        <v>0.4</v>
      </c>
      <c r="F59" s="196">
        <v>19</v>
      </c>
      <c r="G59" s="196" t="s">
        <v>1164</v>
      </c>
      <c r="H59" s="196" t="s">
        <v>1165</v>
      </c>
      <c r="I59" s="196" t="s">
        <v>1166</v>
      </c>
      <c r="J59" s="196">
        <v>7</v>
      </c>
      <c r="K59" s="196">
        <v>7</v>
      </c>
      <c r="L59" s="196">
        <v>7</v>
      </c>
      <c r="M59" s="196">
        <v>7</v>
      </c>
      <c r="N59" s="196" t="s">
        <v>1077</v>
      </c>
      <c r="O59" s="196" t="s">
        <v>1077</v>
      </c>
      <c r="P59" s="196" t="s">
        <v>1169</v>
      </c>
      <c r="Q59" s="224" t="s">
        <v>1177</v>
      </c>
      <c r="R59" s="225"/>
      <c r="S59" s="10">
        <v>74.77</v>
      </c>
      <c r="T59" s="10">
        <f t="shared" si="4"/>
        <v>149.54</v>
      </c>
    </row>
    <row r="60" spans="1:20">
      <c r="A60" s="222">
        <v>1</v>
      </c>
      <c r="B60" s="196" t="s">
        <v>1179</v>
      </c>
      <c r="C60" s="196" t="s">
        <v>399</v>
      </c>
      <c r="D60" s="223">
        <v>1</v>
      </c>
      <c r="E60" s="223">
        <v>0.4</v>
      </c>
      <c r="F60" s="196">
        <v>19</v>
      </c>
      <c r="G60" s="196" t="s">
        <v>1164</v>
      </c>
      <c r="H60" s="196" t="s">
        <v>1165</v>
      </c>
      <c r="I60" s="196" t="s">
        <v>1166</v>
      </c>
      <c r="J60" s="196">
        <v>7</v>
      </c>
      <c r="K60" s="196">
        <v>7</v>
      </c>
      <c r="L60" s="196">
        <v>7</v>
      </c>
      <c r="M60" s="196">
        <v>7</v>
      </c>
      <c r="N60" s="196" t="s">
        <v>1077</v>
      </c>
      <c r="O60" s="196" t="s">
        <v>1077</v>
      </c>
      <c r="P60" s="196" t="s">
        <v>1169</v>
      </c>
      <c r="Q60" s="224" t="s">
        <v>1177</v>
      </c>
      <c r="R60" s="225"/>
      <c r="S60" s="10">
        <v>141.82</v>
      </c>
      <c r="T60" s="10">
        <f t="shared" si="4"/>
        <v>141.82</v>
      </c>
    </row>
    <row r="61" spans="1:20">
      <c r="A61" s="222">
        <v>1</v>
      </c>
      <c r="B61" s="196" t="s">
        <v>1180</v>
      </c>
      <c r="C61" s="196" t="s">
        <v>399</v>
      </c>
      <c r="D61" s="223">
        <v>3</v>
      </c>
      <c r="E61" s="223">
        <v>0.15</v>
      </c>
      <c r="F61" s="196">
        <v>19</v>
      </c>
      <c r="G61" s="196" t="s">
        <v>1164</v>
      </c>
      <c r="H61" s="196" t="s">
        <v>1165</v>
      </c>
      <c r="I61" s="196" t="s">
        <v>1166</v>
      </c>
      <c r="J61" s="196">
        <v>7</v>
      </c>
      <c r="K61" s="196">
        <v>7</v>
      </c>
      <c r="L61" s="196">
        <v>7</v>
      </c>
      <c r="M61" s="196">
        <v>7</v>
      </c>
      <c r="N61" s="196" t="s">
        <v>1077</v>
      </c>
      <c r="O61" s="196" t="s">
        <v>1173</v>
      </c>
      <c r="P61" s="196" t="s">
        <v>1169</v>
      </c>
      <c r="Q61" s="224" t="s">
        <v>1177</v>
      </c>
      <c r="R61" s="225"/>
      <c r="S61" s="10">
        <v>124.67</v>
      </c>
      <c r="T61" s="10">
        <f t="shared" si="4"/>
        <v>124.67</v>
      </c>
    </row>
    <row r="62" spans="1:20">
      <c r="A62" s="222">
        <v>1</v>
      </c>
      <c r="B62" s="196" t="s">
        <v>1180</v>
      </c>
      <c r="C62" s="196" t="s">
        <v>399</v>
      </c>
      <c r="D62" s="223">
        <v>2</v>
      </c>
      <c r="E62" s="223">
        <v>0.15</v>
      </c>
      <c r="F62" s="196">
        <v>19</v>
      </c>
      <c r="G62" s="196" t="s">
        <v>1164</v>
      </c>
      <c r="H62" s="196" t="s">
        <v>1165</v>
      </c>
      <c r="I62" s="196" t="s">
        <v>1166</v>
      </c>
      <c r="J62" s="196">
        <v>7</v>
      </c>
      <c r="K62" s="196">
        <v>7</v>
      </c>
      <c r="L62" s="196">
        <v>7</v>
      </c>
      <c r="M62" s="196">
        <v>7</v>
      </c>
      <c r="N62" s="196" t="s">
        <v>1077</v>
      </c>
      <c r="O62" s="196" t="s">
        <v>1173</v>
      </c>
      <c r="P62" s="196" t="s">
        <v>1169</v>
      </c>
      <c r="Q62" s="224" t="s">
        <v>1177</v>
      </c>
      <c r="R62" s="225"/>
      <c r="S62" s="10">
        <v>84.46</v>
      </c>
      <c r="T62" s="10">
        <f t="shared" si="4"/>
        <v>84.46</v>
      </c>
    </row>
    <row r="63" spans="1:20">
      <c r="A63" s="222">
        <v>8</v>
      </c>
      <c r="B63" s="196" t="s">
        <v>1171</v>
      </c>
      <c r="C63" s="196" t="s">
        <v>399</v>
      </c>
      <c r="D63" s="223">
        <v>1.5</v>
      </c>
      <c r="E63" s="223">
        <v>0.45</v>
      </c>
      <c r="F63" s="196">
        <v>19</v>
      </c>
      <c r="G63" s="196" t="s">
        <v>1164</v>
      </c>
      <c r="H63" s="196" t="s">
        <v>1165</v>
      </c>
      <c r="I63" s="196" t="s">
        <v>1166</v>
      </c>
      <c r="J63" s="196">
        <v>7</v>
      </c>
      <c r="K63" s="196">
        <v>7</v>
      </c>
      <c r="L63" s="196">
        <v>7</v>
      </c>
      <c r="M63" s="196">
        <v>7</v>
      </c>
      <c r="N63" s="196" t="s">
        <v>1077</v>
      </c>
      <c r="O63" s="196" t="s">
        <v>1173</v>
      </c>
      <c r="P63" s="196" t="s">
        <v>1169</v>
      </c>
      <c r="Q63" s="224" t="s">
        <v>1177</v>
      </c>
      <c r="R63" s="225"/>
      <c r="S63" s="10">
        <v>144.74</v>
      </c>
      <c r="T63" s="10">
        <f t="shared" si="4"/>
        <v>1157.92</v>
      </c>
    </row>
    <row r="64" spans="1:20">
      <c r="A64" s="222">
        <v>6</v>
      </c>
      <c r="B64" s="196" t="s">
        <v>1175</v>
      </c>
      <c r="C64" s="196" t="s">
        <v>346</v>
      </c>
      <c r="D64" s="223">
        <v>0.95</v>
      </c>
      <c r="E64" s="223">
        <v>0.45</v>
      </c>
      <c r="F64" s="196">
        <v>19</v>
      </c>
      <c r="G64" s="196" t="s">
        <v>1164</v>
      </c>
      <c r="H64" s="196" t="s">
        <v>1165</v>
      </c>
      <c r="I64" s="196" t="s">
        <v>1166</v>
      </c>
      <c r="J64" s="196" t="s">
        <v>508</v>
      </c>
      <c r="K64" s="196" t="s">
        <v>508</v>
      </c>
      <c r="L64" s="196">
        <v>7</v>
      </c>
      <c r="M64" s="196">
        <v>7</v>
      </c>
      <c r="N64" s="196" t="s">
        <v>1077</v>
      </c>
      <c r="O64" s="196" t="s">
        <v>1173</v>
      </c>
      <c r="P64" s="196" t="s">
        <v>1169</v>
      </c>
      <c r="Q64" s="224" t="s">
        <v>1177</v>
      </c>
      <c r="R64" s="225"/>
      <c r="S64" s="10">
        <v>80.62</v>
      </c>
      <c r="T64" s="10">
        <f t="shared" ref="T64:T117" si="7">SUM(A64)*S64</f>
        <v>483.72</v>
      </c>
    </row>
    <row r="65" spans="1:21">
      <c r="A65" s="222">
        <v>2</v>
      </c>
      <c r="B65" s="196" t="s">
        <v>1175</v>
      </c>
      <c r="C65" s="196" t="s">
        <v>346</v>
      </c>
      <c r="D65" s="223">
        <v>0.47499999999999998</v>
      </c>
      <c r="E65" s="223">
        <v>0.45</v>
      </c>
      <c r="F65" s="196">
        <v>19</v>
      </c>
      <c r="G65" s="196" t="s">
        <v>1164</v>
      </c>
      <c r="H65" s="196" t="s">
        <v>1165</v>
      </c>
      <c r="I65" s="196" t="s">
        <v>1166</v>
      </c>
      <c r="J65" s="196" t="s">
        <v>508</v>
      </c>
      <c r="K65" s="196" t="s">
        <v>508</v>
      </c>
      <c r="L65" s="196">
        <v>7</v>
      </c>
      <c r="M65" s="196">
        <v>7</v>
      </c>
      <c r="N65" s="196" t="s">
        <v>1077</v>
      </c>
      <c r="O65" s="196" t="s">
        <v>1173</v>
      </c>
      <c r="P65" s="196" t="s">
        <v>1169</v>
      </c>
      <c r="Q65" s="224" t="s">
        <v>1177</v>
      </c>
      <c r="R65" s="225"/>
      <c r="S65" s="10">
        <v>44.57</v>
      </c>
      <c r="T65" s="10">
        <f t="shared" ref="T65" si="8">SUM(A65)*S65</f>
        <v>89.14</v>
      </c>
    </row>
    <row r="66" spans="1:21">
      <c r="A66" s="222">
        <v>3</v>
      </c>
      <c r="B66" s="196" t="s">
        <v>1178</v>
      </c>
      <c r="C66" s="196" t="s">
        <v>1170</v>
      </c>
      <c r="D66" s="223">
        <v>1.5</v>
      </c>
      <c r="E66" s="223">
        <v>0.45</v>
      </c>
      <c r="F66" s="196">
        <v>19</v>
      </c>
      <c r="G66" s="196" t="s">
        <v>1164</v>
      </c>
      <c r="H66" s="196" t="s">
        <v>1165</v>
      </c>
      <c r="I66" s="196" t="s">
        <v>1166</v>
      </c>
      <c r="J66" s="196" t="s">
        <v>508</v>
      </c>
      <c r="K66" s="196" t="s">
        <v>508</v>
      </c>
      <c r="L66" s="196">
        <v>7</v>
      </c>
      <c r="M66" s="196" t="s">
        <v>508</v>
      </c>
      <c r="N66" s="196" t="s">
        <v>1077</v>
      </c>
      <c r="O66" s="196" t="s">
        <v>1077</v>
      </c>
      <c r="P66" s="196" t="s">
        <v>1169</v>
      </c>
      <c r="Q66" s="224" t="s">
        <v>1177</v>
      </c>
      <c r="R66" s="225"/>
      <c r="S66" s="10">
        <v>214.04</v>
      </c>
      <c r="T66" s="10">
        <f t="shared" si="7"/>
        <v>642.12</v>
      </c>
    </row>
    <row r="67" spans="1:21">
      <c r="A67" s="222">
        <v>3</v>
      </c>
      <c r="B67" s="196" t="s">
        <v>1172</v>
      </c>
      <c r="C67" s="196" t="s">
        <v>508</v>
      </c>
      <c r="D67" s="223">
        <v>1.5</v>
      </c>
      <c r="E67" s="223">
        <v>1</v>
      </c>
      <c r="F67" s="196">
        <v>19</v>
      </c>
      <c r="G67" s="196" t="s">
        <v>1164</v>
      </c>
      <c r="H67" s="196" t="s">
        <v>508</v>
      </c>
      <c r="I67" s="196" t="s">
        <v>1166</v>
      </c>
      <c r="J67" s="196" t="s">
        <v>508</v>
      </c>
      <c r="K67" s="196" t="s">
        <v>508</v>
      </c>
      <c r="L67" s="196" t="s">
        <v>508</v>
      </c>
      <c r="M67" s="196" t="s">
        <v>508</v>
      </c>
      <c r="N67" s="196" t="s">
        <v>1077</v>
      </c>
      <c r="O67" s="196" t="s">
        <v>1173</v>
      </c>
      <c r="P67" s="196" t="s">
        <v>1169</v>
      </c>
      <c r="Q67" s="224" t="s">
        <v>1177</v>
      </c>
      <c r="R67" s="225"/>
      <c r="S67" s="10">
        <v>254.89</v>
      </c>
      <c r="T67" s="10">
        <f t="shared" si="7"/>
        <v>764.67</v>
      </c>
    </row>
    <row r="68" spans="1:21">
      <c r="A68" s="222">
        <v>1</v>
      </c>
      <c r="B68" s="196" t="s">
        <v>1172</v>
      </c>
      <c r="C68" s="196" t="s">
        <v>508</v>
      </c>
      <c r="D68" s="223">
        <v>1.5</v>
      </c>
      <c r="E68" s="223">
        <v>0.47499999999999998</v>
      </c>
      <c r="F68" s="196">
        <v>19</v>
      </c>
      <c r="G68" s="196" t="s">
        <v>1164</v>
      </c>
      <c r="H68" s="196" t="s">
        <v>508</v>
      </c>
      <c r="I68" s="196" t="s">
        <v>1166</v>
      </c>
      <c r="J68" s="196" t="s">
        <v>508</v>
      </c>
      <c r="K68" s="196" t="s">
        <v>508</v>
      </c>
      <c r="L68" s="196" t="s">
        <v>508</v>
      </c>
      <c r="M68" s="196" t="s">
        <v>508</v>
      </c>
      <c r="N68" s="196" t="s">
        <v>1077</v>
      </c>
      <c r="O68" s="196" t="s">
        <v>1173</v>
      </c>
      <c r="P68" s="196" t="s">
        <v>1169</v>
      </c>
      <c r="Q68" s="224" t="s">
        <v>1177</v>
      </c>
      <c r="R68" s="225"/>
      <c r="S68" s="10">
        <v>122.01</v>
      </c>
      <c r="T68" s="10">
        <f t="shared" ref="T68:T69" si="9">SUM(A68)*S68</f>
        <v>122.01</v>
      </c>
    </row>
    <row r="69" spans="1:21">
      <c r="A69" s="222">
        <v>21</v>
      </c>
      <c r="B69" s="196" t="s">
        <v>1179</v>
      </c>
      <c r="C69" s="196" t="s">
        <v>399</v>
      </c>
      <c r="D69" s="223">
        <v>0.47499999999999998</v>
      </c>
      <c r="E69" s="223">
        <v>0.45</v>
      </c>
      <c r="F69" s="196">
        <v>19</v>
      </c>
      <c r="G69" s="196" t="s">
        <v>1164</v>
      </c>
      <c r="H69" s="196" t="s">
        <v>1165</v>
      </c>
      <c r="I69" s="196" t="s">
        <v>1166</v>
      </c>
      <c r="J69" s="196">
        <v>7</v>
      </c>
      <c r="K69" s="196">
        <v>7</v>
      </c>
      <c r="L69" s="196">
        <v>7</v>
      </c>
      <c r="M69" s="196">
        <v>7</v>
      </c>
      <c r="N69" s="196" t="s">
        <v>1077</v>
      </c>
      <c r="O69" s="196" t="s">
        <v>1077</v>
      </c>
      <c r="P69" s="196" t="s">
        <v>1169</v>
      </c>
      <c r="Q69" s="224" t="s">
        <v>1177</v>
      </c>
      <c r="R69" s="225"/>
      <c r="S69" s="10">
        <v>79.260000000000005</v>
      </c>
      <c r="T69" s="10">
        <f t="shared" si="9"/>
        <v>1664.46</v>
      </c>
    </row>
    <row r="70" spans="1:21">
      <c r="A70" s="222">
        <v>1</v>
      </c>
      <c r="B70" s="196" t="s">
        <v>1181</v>
      </c>
      <c r="C70" s="196" t="s">
        <v>399</v>
      </c>
      <c r="D70" s="223">
        <v>2.2999999999999998</v>
      </c>
      <c r="E70" s="223">
        <v>0.1</v>
      </c>
      <c r="F70" s="196">
        <v>19</v>
      </c>
      <c r="G70" s="196" t="s">
        <v>1164</v>
      </c>
      <c r="H70" s="196" t="s">
        <v>1165</v>
      </c>
      <c r="I70" s="196" t="s">
        <v>1166</v>
      </c>
      <c r="J70" s="196">
        <v>7</v>
      </c>
      <c r="K70" s="196">
        <v>7</v>
      </c>
      <c r="L70" s="196">
        <v>7</v>
      </c>
      <c r="M70" s="196">
        <v>7</v>
      </c>
      <c r="N70" s="196" t="s">
        <v>1077</v>
      </c>
      <c r="O70" s="196" t="s">
        <v>1173</v>
      </c>
      <c r="P70" s="196" t="s">
        <v>1169</v>
      </c>
      <c r="Q70" s="224" t="s">
        <v>1177</v>
      </c>
      <c r="R70" s="225"/>
      <c r="S70" s="10">
        <v>76.39</v>
      </c>
      <c r="T70" s="10">
        <f t="shared" si="7"/>
        <v>76.39</v>
      </c>
    </row>
    <row r="71" spans="1:21">
      <c r="A71" s="222">
        <v>1</v>
      </c>
      <c r="B71" s="196" t="s">
        <v>1181</v>
      </c>
      <c r="C71" s="196" t="s">
        <v>399</v>
      </c>
      <c r="D71" s="223">
        <v>1.5</v>
      </c>
      <c r="E71" s="223">
        <v>0.1</v>
      </c>
      <c r="F71" s="196">
        <v>19</v>
      </c>
      <c r="G71" s="196" t="s">
        <v>1164</v>
      </c>
      <c r="H71" s="196" t="s">
        <v>1165</v>
      </c>
      <c r="I71" s="196" t="s">
        <v>1166</v>
      </c>
      <c r="J71" s="196">
        <v>7</v>
      </c>
      <c r="K71" s="196">
        <v>7</v>
      </c>
      <c r="L71" s="196">
        <v>7</v>
      </c>
      <c r="M71" s="196">
        <v>7</v>
      </c>
      <c r="N71" s="196" t="s">
        <v>1077</v>
      </c>
      <c r="O71" s="196" t="s">
        <v>1173</v>
      </c>
      <c r="P71" s="196" t="s">
        <v>1169</v>
      </c>
      <c r="Q71" s="224" t="s">
        <v>1177</v>
      </c>
      <c r="R71" s="225"/>
      <c r="S71" s="10">
        <v>50.95</v>
      </c>
      <c r="T71" s="10">
        <f t="shared" ref="T71" si="10">SUM(A71)*S71</f>
        <v>50.95</v>
      </c>
      <c r="U71" s="6">
        <f>SUM(T48:T71)</f>
        <v>9118.11</v>
      </c>
    </row>
    <row r="72" spans="1:21" s="2" customFormat="1">
      <c r="A72" s="127" t="s">
        <v>159</v>
      </c>
      <c r="B72" s="127" t="s">
        <v>1036</v>
      </c>
      <c r="C72" s="129"/>
      <c r="D72" s="219"/>
      <c r="E72" s="21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220"/>
      <c r="R72" s="221"/>
      <c r="S72" s="6"/>
      <c r="T72" s="6"/>
      <c r="U72" s="6"/>
    </row>
    <row r="73" spans="1:21">
      <c r="A73" s="222">
        <v>4</v>
      </c>
      <c r="B73" s="196" t="s">
        <v>1171</v>
      </c>
      <c r="C73" s="196" t="s">
        <v>399</v>
      </c>
      <c r="D73" s="223">
        <v>0.75</v>
      </c>
      <c r="E73" s="223">
        <v>0.45</v>
      </c>
      <c r="F73" s="196">
        <v>19</v>
      </c>
      <c r="G73" s="196" t="s">
        <v>1164</v>
      </c>
      <c r="H73" s="196" t="s">
        <v>1165</v>
      </c>
      <c r="I73" s="196" t="s">
        <v>1166</v>
      </c>
      <c r="J73" s="196">
        <v>7</v>
      </c>
      <c r="K73" s="196">
        <v>7</v>
      </c>
      <c r="L73" s="196">
        <v>7</v>
      </c>
      <c r="M73" s="196">
        <v>7</v>
      </c>
      <c r="N73" s="196" t="s">
        <v>1077</v>
      </c>
      <c r="O73" s="196" t="s">
        <v>1173</v>
      </c>
      <c r="P73" s="196" t="s">
        <v>1169</v>
      </c>
      <c r="Q73" s="224" t="s">
        <v>1177</v>
      </c>
      <c r="R73" s="225"/>
      <c r="S73" s="10">
        <v>76.62</v>
      </c>
      <c r="T73" s="10">
        <f t="shared" si="7"/>
        <v>306.48</v>
      </c>
    </row>
    <row r="74" spans="1:21">
      <c r="A74" s="222">
        <v>4</v>
      </c>
      <c r="B74" s="196" t="s">
        <v>1175</v>
      </c>
      <c r="C74" s="196" t="s">
        <v>346</v>
      </c>
      <c r="D74" s="223">
        <v>0.95</v>
      </c>
      <c r="E74" s="223">
        <v>0.45</v>
      </c>
      <c r="F74" s="196">
        <v>19</v>
      </c>
      <c r="G74" s="196" t="s">
        <v>1164</v>
      </c>
      <c r="H74" s="196" t="s">
        <v>1165</v>
      </c>
      <c r="I74" s="196" t="s">
        <v>1166</v>
      </c>
      <c r="J74" s="196" t="s">
        <v>508</v>
      </c>
      <c r="K74" s="196" t="s">
        <v>508</v>
      </c>
      <c r="L74" s="196">
        <v>7</v>
      </c>
      <c r="M74" s="196">
        <v>7</v>
      </c>
      <c r="N74" s="196" t="s">
        <v>1077</v>
      </c>
      <c r="O74" s="196" t="s">
        <v>1173</v>
      </c>
      <c r="P74" s="196" t="s">
        <v>1169</v>
      </c>
      <c r="Q74" s="224" t="s">
        <v>1177</v>
      </c>
      <c r="R74" s="225"/>
      <c r="S74" s="10">
        <v>80.62</v>
      </c>
      <c r="T74" s="10">
        <f t="shared" si="7"/>
        <v>322.48</v>
      </c>
    </row>
    <row r="75" spans="1:21">
      <c r="A75" s="222">
        <v>2</v>
      </c>
      <c r="B75" s="196" t="s">
        <v>1178</v>
      </c>
      <c r="C75" s="196" t="s">
        <v>1170</v>
      </c>
      <c r="D75" s="223">
        <v>0.75</v>
      </c>
      <c r="E75" s="223">
        <v>0.45</v>
      </c>
      <c r="F75" s="196">
        <v>19</v>
      </c>
      <c r="G75" s="196" t="s">
        <v>1164</v>
      </c>
      <c r="H75" s="196" t="s">
        <v>1165</v>
      </c>
      <c r="I75" s="196" t="s">
        <v>1166</v>
      </c>
      <c r="J75" s="196" t="s">
        <v>508</v>
      </c>
      <c r="K75" s="196" t="s">
        <v>508</v>
      </c>
      <c r="L75" s="196">
        <v>7</v>
      </c>
      <c r="M75" s="196" t="s">
        <v>508</v>
      </c>
      <c r="N75" s="196" t="s">
        <v>1077</v>
      </c>
      <c r="O75" s="196" t="s">
        <v>1077</v>
      </c>
      <c r="P75" s="196" t="s">
        <v>1169</v>
      </c>
      <c r="Q75" s="224" t="s">
        <v>1177</v>
      </c>
      <c r="R75" s="225"/>
      <c r="S75" s="10">
        <v>107.92</v>
      </c>
      <c r="T75" s="10">
        <f t="shared" si="7"/>
        <v>215.84</v>
      </c>
    </row>
    <row r="76" spans="1:21">
      <c r="A76" s="222">
        <v>2</v>
      </c>
      <c r="B76" s="196" t="s">
        <v>1172</v>
      </c>
      <c r="C76" s="196" t="s">
        <v>508</v>
      </c>
      <c r="D76" s="223">
        <v>0.75</v>
      </c>
      <c r="E76" s="223">
        <v>0.95</v>
      </c>
      <c r="F76" s="196">
        <v>19</v>
      </c>
      <c r="G76" s="196" t="s">
        <v>1164</v>
      </c>
      <c r="H76" s="196" t="s">
        <v>508</v>
      </c>
      <c r="I76" s="196" t="s">
        <v>1166</v>
      </c>
      <c r="J76" s="196" t="s">
        <v>508</v>
      </c>
      <c r="K76" s="196" t="s">
        <v>508</v>
      </c>
      <c r="L76" s="196" t="s">
        <v>508</v>
      </c>
      <c r="M76" s="196" t="s">
        <v>508</v>
      </c>
      <c r="N76" s="196" t="s">
        <v>1077</v>
      </c>
      <c r="O76" s="196" t="s">
        <v>1173</v>
      </c>
      <c r="P76" s="196" t="s">
        <v>1169</v>
      </c>
      <c r="Q76" s="224" t="s">
        <v>1177</v>
      </c>
      <c r="R76" s="225"/>
      <c r="S76" s="10">
        <v>122.01</v>
      </c>
      <c r="T76" s="10">
        <f t="shared" si="7"/>
        <v>244.02</v>
      </c>
    </row>
    <row r="77" spans="1:21">
      <c r="A77" s="222">
        <v>4</v>
      </c>
      <c r="B77" s="196" t="s">
        <v>1176</v>
      </c>
      <c r="C77" s="196" t="s">
        <v>399</v>
      </c>
      <c r="D77" s="223">
        <v>0.75</v>
      </c>
      <c r="E77" s="223">
        <v>0.47499999999999998</v>
      </c>
      <c r="F77" s="196">
        <v>19</v>
      </c>
      <c r="G77" s="196" t="s">
        <v>1164</v>
      </c>
      <c r="H77" s="196" t="s">
        <v>1165</v>
      </c>
      <c r="I77" s="196" t="s">
        <v>1166</v>
      </c>
      <c r="J77" s="196">
        <v>7</v>
      </c>
      <c r="K77" s="196">
        <v>7</v>
      </c>
      <c r="L77" s="196">
        <v>7</v>
      </c>
      <c r="M77" s="196">
        <v>7</v>
      </c>
      <c r="N77" s="196" t="s">
        <v>1077</v>
      </c>
      <c r="O77" s="196" t="s">
        <v>1077</v>
      </c>
      <c r="P77" s="196" t="s">
        <v>1169</v>
      </c>
      <c r="Q77" s="224" t="s">
        <v>1177</v>
      </c>
      <c r="R77" s="225"/>
      <c r="S77" s="10">
        <v>126.17</v>
      </c>
      <c r="T77" s="10">
        <f t="shared" si="7"/>
        <v>504.68</v>
      </c>
    </row>
    <row r="78" spans="1:21">
      <c r="A78" s="222">
        <v>4</v>
      </c>
      <c r="B78" s="196" t="s">
        <v>1171</v>
      </c>
      <c r="C78" s="196" t="s">
        <v>399</v>
      </c>
      <c r="D78" s="223">
        <v>0.75</v>
      </c>
      <c r="E78" s="223">
        <v>0.45</v>
      </c>
      <c r="F78" s="196">
        <v>19</v>
      </c>
      <c r="G78" s="196" t="s">
        <v>1164</v>
      </c>
      <c r="H78" s="196" t="s">
        <v>1165</v>
      </c>
      <c r="I78" s="196" t="s">
        <v>1166</v>
      </c>
      <c r="J78" s="196">
        <v>7</v>
      </c>
      <c r="K78" s="196">
        <v>7</v>
      </c>
      <c r="L78" s="196">
        <v>7</v>
      </c>
      <c r="M78" s="196">
        <v>7</v>
      </c>
      <c r="N78" s="196" t="s">
        <v>1077</v>
      </c>
      <c r="O78" s="196" t="s">
        <v>1173</v>
      </c>
      <c r="P78" s="196" t="s">
        <v>1169</v>
      </c>
      <c r="Q78" s="224" t="s">
        <v>1177</v>
      </c>
      <c r="R78" s="225"/>
      <c r="S78" s="10">
        <v>76.62</v>
      </c>
      <c r="T78" s="10">
        <f t="shared" si="7"/>
        <v>306.48</v>
      </c>
    </row>
    <row r="79" spans="1:21">
      <c r="A79" s="222">
        <v>2</v>
      </c>
      <c r="B79" s="196" t="s">
        <v>1175</v>
      </c>
      <c r="C79" s="196" t="s">
        <v>346</v>
      </c>
      <c r="D79" s="223">
        <v>1</v>
      </c>
      <c r="E79" s="223">
        <v>0.45</v>
      </c>
      <c r="F79" s="196">
        <v>19</v>
      </c>
      <c r="G79" s="196" t="s">
        <v>1164</v>
      </c>
      <c r="H79" s="196" t="s">
        <v>1165</v>
      </c>
      <c r="I79" s="196" t="s">
        <v>1166</v>
      </c>
      <c r="J79" s="196" t="s">
        <v>508</v>
      </c>
      <c r="K79" s="196" t="s">
        <v>508</v>
      </c>
      <c r="L79" s="196">
        <v>7</v>
      </c>
      <c r="M79" s="196">
        <v>7</v>
      </c>
      <c r="N79" s="196" t="s">
        <v>1077</v>
      </c>
      <c r="O79" s="196" t="s">
        <v>1173</v>
      </c>
      <c r="P79" s="196" t="s">
        <v>1169</v>
      </c>
      <c r="Q79" s="224" t="s">
        <v>1177</v>
      </c>
      <c r="R79" s="225"/>
      <c r="S79" s="10">
        <v>99.34</v>
      </c>
      <c r="T79" s="10">
        <f t="shared" si="7"/>
        <v>198.68</v>
      </c>
    </row>
    <row r="80" spans="1:21">
      <c r="A80" s="222">
        <v>2</v>
      </c>
      <c r="B80" s="196" t="s">
        <v>1175</v>
      </c>
      <c r="C80" s="196" t="s">
        <v>346</v>
      </c>
      <c r="D80" s="223">
        <v>0.5</v>
      </c>
      <c r="E80" s="223">
        <v>0.45</v>
      </c>
      <c r="F80" s="196">
        <v>19</v>
      </c>
      <c r="G80" s="196" t="s">
        <v>1164</v>
      </c>
      <c r="H80" s="196" t="s">
        <v>1165</v>
      </c>
      <c r="I80" s="196" t="s">
        <v>1166</v>
      </c>
      <c r="J80" s="196" t="s">
        <v>508</v>
      </c>
      <c r="K80" s="196" t="s">
        <v>508</v>
      </c>
      <c r="L80" s="196">
        <v>7</v>
      </c>
      <c r="M80" s="196">
        <v>7</v>
      </c>
      <c r="N80" s="196" t="s">
        <v>1077</v>
      </c>
      <c r="O80" s="196" t="s">
        <v>1173</v>
      </c>
      <c r="P80" s="196" t="s">
        <v>1169</v>
      </c>
      <c r="Q80" s="224" t="s">
        <v>1177</v>
      </c>
      <c r="R80" s="225"/>
      <c r="S80" s="10">
        <v>46.46</v>
      </c>
      <c r="T80" s="10">
        <f t="shared" si="7"/>
        <v>92.92</v>
      </c>
    </row>
    <row r="81" spans="1:21">
      <c r="A81" s="222">
        <v>1</v>
      </c>
      <c r="B81" s="196" t="s">
        <v>1172</v>
      </c>
      <c r="C81" s="196" t="s">
        <v>508</v>
      </c>
      <c r="D81" s="223">
        <v>0.75</v>
      </c>
      <c r="E81" s="223">
        <v>1</v>
      </c>
      <c r="F81" s="196">
        <v>19</v>
      </c>
      <c r="G81" s="196" t="s">
        <v>1164</v>
      </c>
      <c r="H81" s="196" t="s">
        <v>508</v>
      </c>
      <c r="I81" s="196" t="s">
        <v>1166</v>
      </c>
      <c r="J81" s="196" t="s">
        <v>508</v>
      </c>
      <c r="K81" s="196" t="s">
        <v>508</v>
      </c>
      <c r="L81" s="196" t="s">
        <v>508</v>
      </c>
      <c r="M81" s="196" t="s">
        <v>508</v>
      </c>
      <c r="N81" s="196" t="s">
        <v>1077</v>
      </c>
      <c r="O81" s="196" t="s">
        <v>1173</v>
      </c>
      <c r="P81" s="196" t="s">
        <v>1169</v>
      </c>
      <c r="Q81" s="224" t="s">
        <v>1177</v>
      </c>
      <c r="R81" s="225"/>
      <c r="S81" s="10">
        <v>128.33000000000001</v>
      </c>
      <c r="T81" s="10">
        <f t="shared" si="7"/>
        <v>128.33000000000001</v>
      </c>
    </row>
    <row r="82" spans="1:21">
      <c r="A82" s="222">
        <v>1</v>
      </c>
      <c r="B82" s="196" t="s">
        <v>1172</v>
      </c>
      <c r="C82" s="196" t="s">
        <v>508</v>
      </c>
      <c r="D82" s="223">
        <v>0.75</v>
      </c>
      <c r="E82" s="223">
        <v>0.5</v>
      </c>
      <c r="F82" s="196">
        <v>19</v>
      </c>
      <c r="G82" s="196" t="s">
        <v>1164</v>
      </c>
      <c r="H82" s="196" t="s">
        <v>508</v>
      </c>
      <c r="I82" s="196" t="s">
        <v>1166</v>
      </c>
      <c r="J82" s="196" t="s">
        <v>508</v>
      </c>
      <c r="K82" s="196" t="s">
        <v>508</v>
      </c>
      <c r="L82" s="196" t="s">
        <v>508</v>
      </c>
      <c r="M82" s="196" t="s">
        <v>508</v>
      </c>
      <c r="N82" s="196" t="s">
        <v>1077</v>
      </c>
      <c r="O82" s="196" t="s">
        <v>1173</v>
      </c>
      <c r="P82" s="196" t="s">
        <v>1169</v>
      </c>
      <c r="Q82" s="224" t="s">
        <v>1177</v>
      </c>
      <c r="R82" s="225"/>
      <c r="S82" s="10">
        <v>65.069999999999993</v>
      </c>
      <c r="T82" s="10">
        <f t="shared" si="7"/>
        <v>65.069999999999993</v>
      </c>
    </row>
    <row r="83" spans="1:21">
      <c r="A83" s="222">
        <v>3</v>
      </c>
      <c r="B83" s="196" t="s">
        <v>1176</v>
      </c>
      <c r="C83" s="196" t="s">
        <v>399</v>
      </c>
      <c r="D83" s="223">
        <v>0.75</v>
      </c>
      <c r="E83" s="223">
        <v>0.5</v>
      </c>
      <c r="F83" s="196">
        <v>19</v>
      </c>
      <c r="G83" s="196" t="s">
        <v>1164</v>
      </c>
      <c r="H83" s="196" t="s">
        <v>1165</v>
      </c>
      <c r="I83" s="196" t="s">
        <v>1166</v>
      </c>
      <c r="J83" s="196">
        <v>7</v>
      </c>
      <c r="K83" s="196">
        <v>7</v>
      </c>
      <c r="L83" s="196">
        <v>7</v>
      </c>
      <c r="M83" s="196">
        <v>7</v>
      </c>
      <c r="N83" s="196" t="s">
        <v>1077</v>
      </c>
      <c r="O83" s="196" t="s">
        <v>1077</v>
      </c>
      <c r="P83" s="196" t="s">
        <v>1169</v>
      </c>
      <c r="Q83" s="224" t="s">
        <v>1177</v>
      </c>
      <c r="R83" s="225"/>
      <c r="S83" s="10">
        <v>132.15</v>
      </c>
      <c r="T83" s="10">
        <f t="shared" si="7"/>
        <v>396.45000000000005</v>
      </c>
    </row>
    <row r="84" spans="1:21">
      <c r="A84" s="222">
        <v>2</v>
      </c>
      <c r="B84" s="196" t="s">
        <v>1179</v>
      </c>
      <c r="C84" s="196" t="s">
        <v>399</v>
      </c>
      <c r="D84" s="223">
        <v>0.5</v>
      </c>
      <c r="E84" s="223">
        <v>0.4</v>
      </c>
      <c r="F84" s="196">
        <v>19</v>
      </c>
      <c r="G84" s="196" t="s">
        <v>1164</v>
      </c>
      <c r="H84" s="196" t="s">
        <v>1165</v>
      </c>
      <c r="I84" s="196" t="s">
        <v>1166</v>
      </c>
      <c r="J84" s="196">
        <v>7</v>
      </c>
      <c r="K84" s="196">
        <v>7</v>
      </c>
      <c r="L84" s="196">
        <v>7</v>
      </c>
      <c r="M84" s="196">
        <v>7</v>
      </c>
      <c r="N84" s="196" t="s">
        <v>1077</v>
      </c>
      <c r="O84" s="196" t="s">
        <v>1077</v>
      </c>
      <c r="P84" s="196" t="s">
        <v>1169</v>
      </c>
      <c r="Q84" s="224" t="s">
        <v>1177</v>
      </c>
      <c r="R84" s="225"/>
      <c r="S84" s="10">
        <v>74.77</v>
      </c>
      <c r="T84" s="10">
        <f t="shared" si="7"/>
        <v>149.54</v>
      </c>
    </row>
    <row r="85" spans="1:21">
      <c r="A85" s="222">
        <v>1</v>
      </c>
      <c r="B85" s="196" t="s">
        <v>1179</v>
      </c>
      <c r="C85" s="196" t="s">
        <v>399</v>
      </c>
      <c r="D85" s="223">
        <v>1</v>
      </c>
      <c r="E85" s="223">
        <v>0.4</v>
      </c>
      <c r="F85" s="196">
        <v>19</v>
      </c>
      <c r="G85" s="196" t="s">
        <v>1164</v>
      </c>
      <c r="H85" s="196" t="s">
        <v>1165</v>
      </c>
      <c r="I85" s="196" t="s">
        <v>1166</v>
      </c>
      <c r="J85" s="196">
        <v>7</v>
      </c>
      <c r="K85" s="196">
        <v>7</v>
      </c>
      <c r="L85" s="196">
        <v>7</v>
      </c>
      <c r="M85" s="196">
        <v>7</v>
      </c>
      <c r="N85" s="196" t="s">
        <v>1077</v>
      </c>
      <c r="O85" s="196" t="s">
        <v>1077</v>
      </c>
      <c r="P85" s="196" t="s">
        <v>1169</v>
      </c>
      <c r="Q85" s="224" t="s">
        <v>1177</v>
      </c>
      <c r="R85" s="225"/>
      <c r="S85" s="10">
        <v>141.82</v>
      </c>
      <c r="T85" s="10">
        <f t="shared" si="7"/>
        <v>141.82</v>
      </c>
    </row>
    <row r="86" spans="1:21">
      <c r="A86" s="222">
        <v>1</v>
      </c>
      <c r="B86" s="196" t="s">
        <v>1180</v>
      </c>
      <c r="C86" s="196" t="s">
        <v>399</v>
      </c>
      <c r="D86" s="223">
        <v>3</v>
      </c>
      <c r="E86" s="223">
        <v>0.15</v>
      </c>
      <c r="F86" s="196">
        <v>19</v>
      </c>
      <c r="G86" s="196" t="s">
        <v>1164</v>
      </c>
      <c r="H86" s="196" t="s">
        <v>1165</v>
      </c>
      <c r="I86" s="196" t="s">
        <v>1166</v>
      </c>
      <c r="J86" s="196">
        <v>7</v>
      </c>
      <c r="K86" s="196">
        <v>7</v>
      </c>
      <c r="L86" s="196">
        <v>7</v>
      </c>
      <c r="M86" s="196">
        <v>7</v>
      </c>
      <c r="N86" s="196" t="s">
        <v>1077</v>
      </c>
      <c r="O86" s="196" t="s">
        <v>1173</v>
      </c>
      <c r="P86" s="196" t="s">
        <v>1169</v>
      </c>
      <c r="Q86" s="224" t="s">
        <v>1177</v>
      </c>
      <c r="R86" s="225"/>
      <c r="S86" s="10">
        <v>124.67</v>
      </c>
      <c r="T86" s="10">
        <f t="shared" si="7"/>
        <v>124.67</v>
      </c>
    </row>
    <row r="87" spans="1:21">
      <c r="A87" s="222">
        <v>1</v>
      </c>
      <c r="B87" s="196" t="s">
        <v>1180</v>
      </c>
      <c r="C87" s="196" t="s">
        <v>399</v>
      </c>
      <c r="D87" s="223">
        <v>2</v>
      </c>
      <c r="E87" s="223">
        <v>0.15</v>
      </c>
      <c r="F87" s="196">
        <v>19</v>
      </c>
      <c r="G87" s="196" t="s">
        <v>1164</v>
      </c>
      <c r="H87" s="196" t="s">
        <v>1165</v>
      </c>
      <c r="I87" s="196" t="s">
        <v>1166</v>
      </c>
      <c r="J87" s="196">
        <v>7</v>
      </c>
      <c r="K87" s="196">
        <v>7</v>
      </c>
      <c r="L87" s="196">
        <v>7</v>
      </c>
      <c r="M87" s="196">
        <v>7</v>
      </c>
      <c r="N87" s="196" t="s">
        <v>1077</v>
      </c>
      <c r="O87" s="196" t="s">
        <v>1173</v>
      </c>
      <c r="P87" s="196" t="s">
        <v>1169</v>
      </c>
      <c r="Q87" s="224" t="s">
        <v>1177</v>
      </c>
      <c r="R87" s="225"/>
      <c r="S87" s="10">
        <v>84.46</v>
      </c>
      <c r="T87" s="10">
        <f t="shared" si="7"/>
        <v>84.46</v>
      </c>
    </row>
    <row r="88" spans="1:21">
      <c r="A88" s="222">
        <v>6</v>
      </c>
      <c r="B88" s="196" t="s">
        <v>1171</v>
      </c>
      <c r="C88" s="196" t="s">
        <v>399</v>
      </c>
      <c r="D88" s="223">
        <v>1.5</v>
      </c>
      <c r="E88" s="223">
        <v>0.45</v>
      </c>
      <c r="F88" s="196">
        <v>19</v>
      </c>
      <c r="G88" s="196" t="s">
        <v>1164</v>
      </c>
      <c r="H88" s="196" t="s">
        <v>1165</v>
      </c>
      <c r="I88" s="196" t="s">
        <v>1166</v>
      </c>
      <c r="J88" s="196">
        <v>7</v>
      </c>
      <c r="K88" s="196">
        <v>7</v>
      </c>
      <c r="L88" s="196">
        <v>7</v>
      </c>
      <c r="M88" s="196">
        <v>7</v>
      </c>
      <c r="N88" s="196" t="s">
        <v>1077</v>
      </c>
      <c r="O88" s="196" t="s">
        <v>1173</v>
      </c>
      <c r="P88" s="196" t="s">
        <v>1169</v>
      </c>
      <c r="Q88" s="224" t="s">
        <v>1177</v>
      </c>
      <c r="R88" s="225"/>
      <c r="S88" s="10">
        <v>144.74</v>
      </c>
      <c r="T88" s="10">
        <f t="shared" si="7"/>
        <v>868.44</v>
      </c>
    </row>
    <row r="89" spans="1:21">
      <c r="A89" s="222">
        <v>4</v>
      </c>
      <c r="B89" s="196" t="s">
        <v>1175</v>
      </c>
      <c r="C89" s="196" t="s">
        <v>346</v>
      </c>
      <c r="D89" s="223">
        <v>0.95</v>
      </c>
      <c r="E89" s="223">
        <v>0.45</v>
      </c>
      <c r="F89" s="196">
        <v>19</v>
      </c>
      <c r="G89" s="196" t="s">
        <v>1164</v>
      </c>
      <c r="H89" s="196" t="s">
        <v>1165</v>
      </c>
      <c r="I89" s="196" t="s">
        <v>1166</v>
      </c>
      <c r="J89" s="196" t="s">
        <v>508</v>
      </c>
      <c r="K89" s="196" t="s">
        <v>508</v>
      </c>
      <c r="L89" s="196">
        <v>7</v>
      </c>
      <c r="M89" s="196">
        <v>7</v>
      </c>
      <c r="N89" s="196" t="s">
        <v>1077</v>
      </c>
      <c r="O89" s="196" t="s">
        <v>1173</v>
      </c>
      <c r="P89" s="196" t="s">
        <v>1169</v>
      </c>
      <c r="Q89" s="224" t="s">
        <v>1177</v>
      </c>
      <c r="R89" s="225"/>
      <c r="S89" s="10">
        <v>80.62</v>
      </c>
      <c r="T89" s="10">
        <f t="shared" ref="T89:T96" si="11">SUM(A89)*S89</f>
        <v>322.48</v>
      </c>
    </row>
    <row r="90" spans="1:21">
      <c r="A90" s="222">
        <v>2</v>
      </c>
      <c r="B90" s="196" t="s">
        <v>1175</v>
      </c>
      <c r="C90" s="196" t="s">
        <v>346</v>
      </c>
      <c r="D90" s="223">
        <v>0.47499999999999998</v>
      </c>
      <c r="E90" s="223">
        <v>0.45</v>
      </c>
      <c r="F90" s="196">
        <v>19</v>
      </c>
      <c r="G90" s="196" t="s">
        <v>1164</v>
      </c>
      <c r="H90" s="196" t="s">
        <v>1165</v>
      </c>
      <c r="I90" s="196" t="s">
        <v>1166</v>
      </c>
      <c r="J90" s="196" t="s">
        <v>508</v>
      </c>
      <c r="K90" s="196" t="s">
        <v>508</v>
      </c>
      <c r="L90" s="196">
        <v>7</v>
      </c>
      <c r="M90" s="196">
        <v>7</v>
      </c>
      <c r="N90" s="196" t="s">
        <v>1077</v>
      </c>
      <c r="O90" s="196" t="s">
        <v>1173</v>
      </c>
      <c r="P90" s="196" t="s">
        <v>1169</v>
      </c>
      <c r="Q90" s="224" t="s">
        <v>1177</v>
      </c>
      <c r="R90" s="225"/>
      <c r="S90" s="10">
        <v>44.57</v>
      </c>
      <c r="T90" s="10">
        <f t="shared" si="11"/>
        <v>89.14</v>
      </c>
    </row>
    <row r="91" spans="1:21">
      <c r="A91" s="222">
        <v>2</v>
      </c>
      <c r="B91" s="196" t="s">
        <v>1178</v>
      </c>
      <c r="C91" s="196" t="s">
        <v>1170</v>
      </c>
      <c r="D91" s="223">
        <v>1.5</v>
      </c>
      <c r="E91" s="223">
        <v>0.45</v>
      </c>
      <c r="F91" s="196">
        <v>19</v>
      </c>
      <c r="G91" s="196" t="s">
        <v>1164</v>
      </c>
      <c r="H91" s="196" t="s">
        <v>1165</v>
      </c>
      <c r="I91" s="196" t="s">
        <v>1166</v>
      </c>
      <c r="J91" s="196" t="s">
        <v>508</v>
      </c>
      <c r="K91" s="196" t="s">
        <v>508</v>
      </c>
      <c r="L91" s="196">
        <v>7</v>
      </c>
      <c r="M91" s="196" t="s">
        <v>508</v>
      </c>
      <c r="N91" s="196" t="s">
        <v>1077</v>
      </c>
      <c r="O91" s="196" t="s">
        <v>1077</v>
      </c>
      <c r="P91" s="196" t="s">
        <v>1169</v>
      </c>
      <c r="Q91" s="224" t="s">
        <v>1177</v>
      </c>
      <c r="R91" s="225"/>
      <c r="S91" s="10">
        <v>214.04</v>
      </c>
      <c r="T91" s="10">
        <f t="shared" si="11"/>
        <v>428.08</v>
      </c>
    </row>
    <row r="92" spans="1:21">
      <c r="A92" s="222">
        <v>2</v>
      </c>
      <c r="B92" s="196" t="s">
        <v>1172</v>
      </c>
      <c r="C92" s="196" t="s">
        <v>508</v>
      </c>
      <c r="D92" s="223">
        <v>1.5</v>
      </c>
      <c r="E92" s="223">
        <v>1</v>
      </c>
      <c r="F92" s="196">
        <v>19</v>
      </c>
      <c r="G92" s="196" t="s">
        <v>1164</v>
      </c>
      <c r="H92" s="196" t="s">
        <v>508</v>
      </c>
      <c r="I92" s="196" t="s">
        <v>1166</v>
      </c>
      <c r="J92" s="196" t="s">
        <v>508</v>
      </c>
      <c r="K92" s="196" t="s">
        <v>508</v>
      </c>
      <c r="L92" s="196" t="s">
        <v>508</v>
      </c>
      <c r="M92" s="196" t="s">
        <v>508</v>
      </c>
      <c r="N92" s="196" t="s">
        <v>1077</v>
      </c>
      <c r="O92" s="196" t="s">
        <v>1173</v>
      </c>
      <c r="P92" s="196" t="s">
        <v>1169</v>
      </c>
      <c r="Q92" s="224" t="s">
        <v>1177</v>
      </c>
      <c r="R92" s="225"/>
      <c r="S92" s="10">
        <v>254.89</v>
      </c>
      <c r="T92" s="10">
        <f t="shared" si="11"/>
        <v>509.78</v>
      </c>
    </row>
    <row r="93" spans="1:21">
      <c r="A93" s="222">
        <v>1</v>
      </c>
      <c r="B93" s="196" t="s">
        <v>1172</v>
      </c>
      <c r="C93" s="196" t="s">
        <v>508</v>
      </c>
      <c r="D93" s="223">
        <v>1.5</v>
      </c>
      <c r="E93" s="223">
        <v>0.47499999999999998</v>
      </c>
      <c r="F93" s="196">
        <v>19</v>
      </c>
      <c r="G93" s="196" t="s">
        <v>1164</v>
      </c>
      <c r="H93" s="196" t="s">
        <v>508</v>
      </c>
      <c r="I93" s="196" t="s">
        <v>1166</v>
      </c>
      <c r="J93" s="196" t="s">
        <v>508</v>
      </c>
      <c r="K93" s="196" t="s">
        <v>508</v>
      </c>
      <c r="L93" s="196" t="s">
        <v>508</v>
      </c>
      <c r="M93" s="196" t="s">
        <v>508</v>
      </c>
      <c r="N93" s="196" t="s">
        <v>1077</v>
      </c>
      <c r="O93" s="196" t="s">
        <v>1173</v>
      </c>
      <c r="P93" s="196" t="s">
        <v>1169</v>
      </c>
      <c r="Q93" s="224" t="s">
        <v>1177</v>
      </c>
      <c r="R93" s="225"/>
      <c r="S93" s="10">
        <v>122.01</v>
      </c>
      <c r="T93" s="10">
        <f t="shared" si="11"/>
        <v>122.01</v>
      </c>
    </row>
    <row r="94" spans="1:21">
      <c r="A94" s="222">
        <v>15</v>
      </c>
      <c r="B94" s="196" t="s">
        <v>1179</v>
      </c>
      <c r="C94" s="196" t="s">
        <v>399</v>
      </c>
      <c r="D94" s="223">
        <v>0.47499999999999998</v>
      </c>
      <c r="E94" s="223">
        <v>0.45</v>
      </c>
      <c r="F94" s="196">
        <v>19</v>
      </c>
      <c r="G94" s="196" t="s">
        <v>1164</v>
      </c>
      <c r="H94" s="196" t="s">
        <v>1165</v>
      </c>
      <c r="I94" s="196" t="s">
        <v>1166</v>
      </c>
      <c r="J94" s="196">
        <v>7</v>
      </c>
      <c r="K94" s="196">
        <v>7</v>
      </c>
      <c r="L94" s="196">
        <v>7</v>
      </c>
      <c r="M94" s="196">
        <v>7</v>
      </c>
      <c r="N94" s="196" t="s">
        <v>1077</v>
      </c>
      <c r="O94" s="196" t="s">
        <v>1077</v>
      </c>
      <c r="P94" s="196" t="s">
        <v>1169</v>
      </c>
      <c r="Q94" s="224" t="s">
        <v>1177</v>
      </c>
      <c r="R94" s="225"/>
      <c r="S94" s="10">
        <v>79.260000000000005</v>
      </c>
      <c r="T94" s="10">
        <f t="shared" si="11"/>
        <v>1188.9000000000001</v>
      </c>
    </row>
    <row r="95" spans="1:21">
      <c r="A95" s="222">
        <v>1</v>
      </c>
      <c r="B95" s="196" t="s">
        <v>1181</v>
      </c>
      <c r="C95" s="196" t="s">
        <v>399</v>
      </c>
      <c r="D95" s="223">
        <v>2.2999999999999998</v>
      </c>
      <c r="E95" s="223">
        <v>0.1</v>
      </c>
      <c r="F95" s="196">
        <v>19</v>
      </c>
      <c r="G95" s="196" t="s">
        <v>1164</v>
      </c>
      <c r="H95" s="196" t="s">
        <v>1165</v>
      </c>
      <c r="I95" s="196" t="s">
        <v>1166</v>
      </c>
      <c r="J95" s="196">
        <v>7</v>
      </c>
      <c r="K95" s="196">
        <v>7</v>
      </c>
      <c r="L95" s="196">
        <v>7</v>
      </c>
      <c r="M95" s="196">
        <v>7</v>
      </c>
      <c r="N95" s="196" t="s">
        <v>1077</v>
      </c>
      <c r="O95" s="196" t="s">
        <v>1173</v>
      </c>
      <c r="P95" s="196" t="s">
        <v>1169</v>
      </c>
      <c r="Q95" s="224" t="s">
        <v>1177</v>
      </c>
      <c r="R95" s="225"/>
      <c r="S95" s="10">
        <v>76.39</v>
      </c>
      <c r="T95" s="10">
        <f t="shared" si="11"/>
        <v>76.39</v>
      </c>
    </row>
    <row r="96" spans="1:21">
      <c r="A96" s="222">
        <v>1</v>
      </c>
      <c r="B96" s="196" t="s">
        <v>1181</v>
      </c>
      <c r="C96" s="196" t="s">
        <v>399</v>
      </c>
      <c r="D96" s="223">
        <v>1.5</v>
      </c>
      <c r="E96" s="223">
        <v>0.1</v>
      </c>
      <c r="F96" s="196">
        <v>19</v>
      </c>
      <c r="G96" s="196" t="s">
        <v>1164</v>
      </c>
      <c r="H96" s="196" t="s">
        <v>1165</v>
      </c>
      <c r="I96" s="196" t="s">
        <v>1166</v>
      </c>
      <c r="J96" s="196">
        <v>7</v>
      </c>
      <c r="K96" s="196">
        <v>7</v>
      </c>
      <c r="L96" s="196">
        <v>7</v>
      </c>
      <c r="M96" s="196">
        <v>7</v>
      </c>
      <c r="N96" s="196" t="s">
        <v>1077</v>
      </c>
      <c r="O96" s="196" t="s">
        <v>1173</v>
      </c>
      <c r="P96" s="196" t="s">
        <v>1169</v>
      </c>
      <c r="Q96" s="224" t="s">
        <v>1177</v>
      </c>
      <c r="R96" s="225"/>
      <c r="S96" s="10">
        <v>50.95</v>
      </c>
      <c r="T96" s="10">
        <f t="shared" si="11"/>
        <v>50.95</v>
      </c>
      <c r="U96" s="6">
        <f>SUM(T73:T96)</f>
        <v>6938.09</v>
      </c>
    </row>
    <row r="97" spans="1:21">
      <c r="A97" s="127" t="s">
        <v>172</v>
      </c>
      <c r="B97" s="127" t="s">
        <v>1062</v>
      </c>
      <c r="C97" s="196"/>
      <c r="D97" s="223"/>
      <c r="E97" s="223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6"/>
      <c r="Q97" s="224"/>
      <c r="R97" s="225"/>
      <c r="T97" s="10">
        <f t="shared" si="7"/>
        <v>0</v>
      </c>
    </row>
    <row r="98" spans="1:21">
      <c r="A98" s="222">
        <v>3</v>
      </c>
      <c r="B98" s="196" t="s">
        <v>1163</v>
      </c>
      <c r="C98" s="196" t="s">
        <v>399</v>
      </c>
      <c r="D98" s="223">
        <v>0.22</v>
      </c>
      <c r="E98" s="223">
        <v>0.39500000000000002</v>
      </c>
      <c r="F98" s="196">
        <v>19</v>
      </c>
      <c r="G98" s="196" t="s">
        <v>1164</v>
      </c>
      <c r="H98" s="196" t="s">
        <v>1165</v>
      </c>
      <c r="I98" s="196" t="s">
        <v>1166</v>
      </c>
      <c r="J98" s="196">
        <v>7</v>
      </c>
      <c r="K98" s="196">
        <v>7</v>
      </c>
      <c r="L98" s="196">
        <v>7</v>
      </c>
      <c r="M98" s="196">
        <v>7</v>
      </c>
      <c r="N98" s="196" t="s">
        <v>1077</v>
      </c>
      <c r="O98" s="196" t="s">
        <v>1077</v>
      </c>
      <c r="P98" s="196" t="s">
        <v>1169</v>
      </c>
      <c r="Q98" s="224" t="s">
        <v>1177</v>
      </c>
      <c r="R98" s="225"/>
      <c r="S98" s="10">
        <v>44.29</v>
      </c>
      <c r="T98" s="10">
        <f t="shared" si="7"/>
        <v>132.87</v>
      </c>
    </row>
    <row r="99" spans="1:21">
      <c r="A99" s="222">
        <v>2</v>
      </c>
      <c r="B99" s="196" t="s">
        <v>1167</v>
      </c>
      <c r="C99" s="196" t="s">
        <v>399</v>
      </c>
      <c r="D99" s="223">
        <v>1.7450000000000001</v>
      </c>
      <c r="E99" s="223">
        <v>0.39500000000000002</v>
      </c>
      <c r="F99" s="196">
        <v>19</v>
      </c>
      <c r="G99" s="196" t="s">
        <v>1164</v>
      </c>
      <c r="H99" s="196" t="s">
        <v>1165</v>
      </c>
      <c r="I99" s="196" t="s">
        <v>1166</v>
      </c>
      <c r="J99" s="196">
        <v>7</v>
      </c>
      <c r="K99" s="196">
        <v>7</v>
      </c>
      <c r="L99" s="196">
        <v>7</v>
      </c>
      <c r="M99" s="196">
        <v>7</v>
      </c>
      <c r="N99" s="196" t="s">
        <v>1077</v>
      </c>
      <c r="O99" s="196" t="s">
        <v>1077</v>
      </c>
      <c r="P99" s="196" t="s">
        <v>1169</v>
      </c>
      <c r="Q99" s="224" t="s">
        <v>1177</v>
      </c>
      <c r="R99" s="225"/>
      <c r="S99" s="10">
        <v>239.02</v>
      </c>
      <c r="T99" s="10">
        <f t="shared" si="7"/>
        <v>478.04</v>
      </c>
    </row>
    <row r="100" spans="1:21">
      <c r="A100" s="222">
        <v>2</v>
      </c>
      <c r="B100" s="196" t="s">
        <v>1168</v>
      </c>
      <c r="C100" s="196" t="s">
        <v>399</v>
      </c>
      <c r="D100" s="223">
        <v>2.1</v>
      </c>
      <c r="E100" s="223">
        <v>0.5</v>
      </c>
      <c r="F100" s="196">
        <v>19</v>
      </c>
      <c r="G100" s="196" t="s">
        <v>1164</v>
      </c>
      <c r="H100" s="196" t="s">
        <v>1165</v>
      </c>
      <c r="I100" s="196" t="s">
        <v>1166</v>
      </c>
      <c r="J100" s="196">
        <v>7</v>
      </c>
      <c r="K100" s="196">
        <v>7</v>
      </c>
      <c r="L100" s="196">
        <v>7</v>
      </c>
      <c r="M100" s="196">
        <v>7</v>
      </c>
      <c r="N100" s="196" t="s">
        <v>1077</v>
      </c>
      <c r="O100" s="196" t="s">
        <v>1077</v>
      </c>
      <c r="P100" s="196" t="s">
        <v>1169</v>
      </c>
      <c r="Q100" s="224" t="s">
        <v>1177</v>
      </c>
      <c r="R100" s="225"/>
      <c r="S100" s="10">
        <v>353.34</v>
      </c>
      <c r="T100" s="10">
        <f t="shared" si="7"/>
        <v>706.68</v>
      </c>
    </row>
    <row r="101" spans="1:21">
      <c r="A101" s="222">
        <v>6</v>
      </c>
      <c r="B101" s="196" t="s">
        <v>1171</v>
      </c>
      <c r="C101" s="196" t="s">
        <v>399</v>
      </c>
      <c r="D101" s="223">
        <v>0.4</v>
      </c>
      <c r="E101" s="223">
        <v>0.5</v>
      </c>
      <c r="F101" s="196">
        <v>19</v>
      </c>
      <c r="G101" s="196" t="s">
        <v>1164</v>
      </c>
      <c r="H101" s="196" t="s">
        <v>1165</v>
      </c>
      <c r="I101" s="196" t="s">
        <v>1166</v>
      </c>
      <c r="J101" s="196">
        <v>7</v>
      </c>
      <c r="K101" s="196">
        <v>7</v>
      </c>
      <c r="L101" s="196">
        <v>7</v>
      </c>
      <c r="M101" s="196">
        <v>7</v>
      </c>
      <c r="N101" s="196" t="s">
        <v>1077</v>
      </c>
      <c r="O101" s="196" t="s">
        <v>1077</v>
      </c>
      <c r="P101" s="196" t="s">
        <v>1169</v>
      </c>
      <c r="Q101" s="224" t="s">
        <v>1177</v>
      </c>
      <c r="R101" s="225"/>
      <c r="S101" s="10">
        <v>74.77</v>
      </c>
      <c r="T101" s="10">
        <f t="shared" si="7"/>
        <v>448.62</v>
      </c>
    </row>
    <row r="102" spans="1:21">
      <c r="A102" s="222">
        <v>3</v>
      </c>
      <c r="B102" s="196" t="s">
        <v>1172</v>
      </c>
      <c r="C102" s="196" t="s">
        <v>508</v>
      </c>
      <c r="D102" s="223">
        <v>0.4</v>
      </c>
      <c r="E102" s="223">
        <v>0.2</v>
      </c>
      <c r="F102" s="196">
        <v>19</v>
      </c>
      <c r="G102" s="196" t="s">
        <v>1164</v>
      </c>
      <c r="H102" s="196" t="s">
        <v>508</v>
      </c>
      <c r="I102" s="196" t="s">
        <v>508</v>
      </c>
      <c r="J102" s="196" t="s">
        <v>508</v>
      </c>
      <c r="K102" s="196" t="s">
        <v>508</v>
      </c>
      <c r="L102" s="196" t="s">
        <v>508</v>
      </c>
      <c r="M102" s="196" t="s">
        <v>508</v>
      </c>
      <c r="N102" s="196" t="s">
        <v>1077</v>
      </c>
      <c r="O102" s="196" t="s">
        <v>1173</v>
      </c>
      <c r="P102" s="196" t="s">
        <v>1169</v>
      </c>
      <c r="Q102" s="224" t="s">
        <v>1177</v>
      </c>
      <c r="R102" s="225"/>
      <c r="S102" s="10">
        <v>28.29</v>
      </c>
      <c r="T102" s="10">
        <f t="shared" si="7"/>
        <v>84.87</v>
      </c>
      <c r="U102" s="6">
        <f>SUM(T98:T102)</f>
        <v>1851.08</v>
      </c>
    </row>
    <row r="103" spans="1:21">
      <c r="A103" s="127" t="s">
        <v>173</v>
      </c>
      <c r="B103" s="127" t="s">
        <v>1063</v>
      </c>
      <c r="C103" s="196"/>
      <c r="D103" s="223"/>
      <c r="E103" s="223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6"/>
      <c r="Q103" s="224"/>
      <c r="R103" s="225"/>
      <c r="T103" s="10">
        <f t="shared" si="7"/>
        <v>0</v>
      </c>
    </row>
    <row r="104" spans="1:21">
      <c r="A104" s="222">
        <v>2</v>
      </c>
      <c r="B104" s="196" t="s">
        <v>1163</v>
      </c>
      <c r="C104" s="196" t="s">
        <v>399</v>
      </c>
      <c r="D104" s="223">
        <v>0.22</v>
      </c>
      <c r="E104" s="223">
        <v>0.39500000000000002</v>
      </c>
      <c r="F104" s="196">
        <v>19</v>
      </c>
      <c r="G104" s="196" t="s">
        <v>1164</v>
      </c>
      <c r="H104" s="196" t="s">
        <v>1165</v>
      </c>
      <c r="I104" s="196" t="s">
        <v>1166</v>
      </c>
      <c r="J104" s="196">
        <v>7</v>
      </c>
      <c r="K104" s="196">
        <v>7</v>
      </c>
      <c r="L104" s="196">
        <v>7</v>
      </c>
      <c r="M104" s="196">
        <v>7</v>
      </c>
      <c r="N104" s="196" t="s">
        <v>1077</v>
      </c>
      <c r="O104" s="196" t="s">
        <v>1077</v>
      </c>
      <c r="P104" s="196" t="s">
        <v>1169</v>
      </c>
      <c r="Q104" s="224" t="s">
        <v>1177</v>
      </c>
      <c r="R104" s="225"/>
      <c r="S104" s="10">
        <v>44.29</v>
      </c>
      <c r="T104" s="10">
        <f t="shared" ref="T104:T108" si="12">SUM(A104)*S104</f>
        <v>88.58</v>
      </c>
    </row>
    <row r="105" spans="1:21">
      <c r="A105" s="222">
        <v>1</v>
      </c>
      <c r="B105" s="196" t="s">
        <v>1167</v>
      </c>
      <c r="C105" s="196" t="s">
        <v>399</v>
      </c>
      <c r="D105" s="223">
        <v>2.16</v>
      </c>
      <c r="E105" s="223">
        <v>0.39500000000000002</v>
      </c>
      <c r="F105" s="196">
        <v>19</v>
      </c>
      <c r="G105" s="196" t="s">
        <v>1164</v>
      </c>
      <c r="H105" s="196" t="s">
        <v>1165</v>
      </c>
      <c r="I105" s="196" t="s">
        <v>1166</v>
      </c>
      <c r="J105" s="196">
        <v>7</v>
      </c>
      <c r="K105" s="196">
        <v>7</v>
      </c>
      <c r="L105" s="196">
        <v>7</v>
      </c>
      <c r="M105" s="196">
        <v>7</v>
      </c>
      <c r="N105" s="196" t="s">
        <v>1077</v>
      </c>
      <c r="O105" s="196" t="s">
        <v>1077</v>
      </c>
      <c r="P105" s="196" t="s">
        <v>1169</v>
      </c>
      <c r="Q105" s="224" t="s">
        <v>1177</v>
      </c>
      <c r="R105" s="225"/>
      <c r="S105" s="10">
        <v>294.04000000000002</v>
      </c>
      <c r="T105" s="10">
        <f t="shared" si="12"/>
        <v>294.04000000000002</v>
      </c>
    </row>
    <row r="106" spans="1:21">
      <c r="A106" s="222">
        <v>1</v>
      </c>
      <c r="B106" s="196" t="s">
        <v>1168</v>
      </c>
      <c r="C106" s="196" t="s">
        <v>399</v>
      </c>
      <c r="D106" s="223">
        <v>2.7</v>
      </c>
      <c r="E106" s="223">
        <v>0.5</v>
      </c>
      <c r="F106" s="196">
        <v>19</v>
      </c>
      <c r="G106" s="196" t="s">
        <v>1164</v>
      </c>
      <c r="H106" s="196" t="s">
        <v>1165</v>
      </c>
      <c r="I106" s="196" t="s">
        <v>1166</v>
      </c>
      <c r="J106" s="196">
        <v>7</v>
      </c>
      <c r="K106" s="196">
        <v>7</v>
      </c>
      <c r="L106" s="196">
        <v>7</v>
      </c>
      <c r="M106" s="196">
        <v>7</v>
      </c>
      <c r="N106" s="196" t="s">
        <v>1077</v>
      </c>
      <c r="O106" s="196" t="s">
        <v>1077</v>
      </c>
      <c r="P106" s="196" t="s">
        <v>1169</v>
      </c>
      <c r="Q106" s="224" t="s">
        <v>1177</v>
      </c>
      <c r="R106" s="225"/>
      <c r="S106" s="10">
        <v>451.65</v>
      </c>
      <c r="T106" s="10">
        <f t="shared" si="12"/>
        <v>451.65</v>
      </c>
    </row>
    <row r="107" spans="1:21">
      <c r="A107" s="222">
        <v>4</v>
      </c>
      <c r="B107" s="196" t="s">
        <v>1171</v>
      </c>
      <c r="C107" s="196" t="s">
        <v>399</v>
      </c>
      <c r="D107" s="223">
        <v>0.4</v>
      </c>
      <c r="E107" s="223">
        <v>0.5</v>
      </c>
      <c r="F107" s="196">
        <v>19</v>
      </c>
      <c r="G107" s="196" t="s">
        <v>1164</v>
      </c>
      <c r="H107" s="196" t="s">
        <v>1165</v>
      </c>
      <c r="I107" s="196" t="s">
        <v>1166</v>
      </c>
      <c r="J107" s="196">
        <v>7</v>
      </c>
      <c r="K107" s="196">
        <v>7</v>
      </c>
      <c r="L107" s="196">
        <v>7</v>
      </c>
      <c r="M107" s="196">
        <v>7</v>
      </c>
      <c r="N107" s="196" t="s">
        <v>1077</v>
      </c>
      <c r="O107" s="196" t="s">
        <v>1077</v>
      </c>
      <c r="P107" s="196" t="s">
        <v>1169</v>
      </c>
      <c r="Q107" s="224" t="s">
        <v>1177</v>
      </c>
      <c r="R107" s="225"/>
      <c r="S107" s="10">
        <v>74.77</v>
      </c>
      <c r="T107" s="10">
        <f t="shared" si="12"/>
        <v>299.08</v>
      </c>
    </row>
    <row r="108" spans="1:21">
      <c r="A108" s="222">
        <v>2</v>
      </c>
      <c r="B108" s="196" t="s">
        <v>1172</v>
      </c>
      <c r="C108" s="196" t="s">
        <v>508</v>
      </c>
      <c r="D108" s="223">
        <v>0.4</v>
      </c>
      <c r="E108" s="223">
        <v>0.2</v>
      </c>
      <c r="F108" s="196">
        <v>19</v>
      </c>
      <c r="G108" s="196" t="s">
        <v>1164</v>
      </c>
      <c r="H108" s="196" t="s">
        <v>508</v>
      </c>
      <c r="I108" s="196" t="s">
        <v>508</v>
      </c>
      <c r="J108" s="196" t="s">
        <v>508</v>
      </c>
      <c r="K108" s="196" t="s">
        <v>508</v>
      </c>
      <c r="L108" s="196" t="s">
        <v>508</v>
      </c>
      <c r="M108" s="196" t="s">
        <v>508</v>
      </c>
      <c r="N108" s="196" t="s">
        <v>1077</v>
      </c>
      <c r="O108" s="196" t="s">
        <v>1173</v>
      </c>
      <c r="P108" s="196" t="s">
        <v>1169</v>
      </c>
      <c r="Q108" s="224" t="s">
        <v>1177</v>
      </c>
      <c r="R108" s="225"/>
      <c r="S108" s="10">
        <v>28.29</v>
      </c>
      <c r="T108" s="10">
        <f t="shared" si="12"/>
        <v>56.58</v>
      </c>
      <c r="U108" s="6">
        <f>SUM(T104:T108)</f>
        <v>1189.9299999999998</v>
      </c>
    </row>
    <row r="109" spans="1:21">
      <c r="A109" s="127" t="s">
        <v>187</v>
      </c>
      <c r="B109" s="127" t="s">
        <v>1128</v>
      </c>
      <c r="C109" s="196"/>
      <c r="D109" s="223"/>
      <c r="E109" s="223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224"/>
      <c r="R109" s="225"/>
      <c r="T109" s="10">
        <f t="shared" si="7"/>
        <v>0</v>
      </c>
    </row>
    <row r="110" spans="1:21">
      <c r="A110" s="237">
        <v>8</v>
      </c>
      <c r="B110" s="196" t="s">
        <v>1175</v>
      </c>
      <c r="C110" s="196" t="s">
        <v>508</v>
      </c>
      <c r="D110" s="236">
        <v>1.75</v>
      </c>
      <c r="E110" s="236">
        <v>0.9</v>
      </c>
      <c r="F110" s="196">
        <v>19</v>
      </c>
      <c r="G110" s="196" t="s">
        <v>1164</v>
      </c>
      <c r="H110" s="196" t="s">
        <v>508</v>
      </c>
      <c r="I110" s="196" t="s">
        <v>508</v>
      </c>
      <c r="J110" s="196" t="s">
        <v>508</v>
      </c>
      <c r="K110" s="196" t="s">
        <v>508</v>
      </c>
      <c r="L110" s="196" t="s">
        <v>508</v>
      </c>
      <c r="M110" s="196" t="s">
        <v>508</v>
      </c>
      <c r="N110" s="196" t="s">
        <v>1077</v>
      </c>
      <c r="O110" s="196" t="s">
        <v>1173</v>
      </c>
      <c r="P110" s="196" t="s">
        <v>1169</v>
      </c>
      <c r="Q110" s="224" t="s">
        <v>1177</v>
      </c>
      <c r="R110" s="225"/>
      <c r="S110" s="10">
        <v>267.52</v>
      </c>
      <c r="T110" s="10">
        <f t="shared" si="7"/>
        <v>2140.16</v>
      </c>
      <c r="U110" s="6">
        <f>SUM(T110)/2</f>
        <v>1070.08</v>
      </c>
    </row>
    <row r="111" spans="1:21">
      <c r="A111" s="127" t="s">
        <v>191</v>
      </c>
      <c r="B111" s="127" t="s">
        <v>1141</v>
      </c>
      <c r="C111" s="196"/>
      <c r="D111" s="223"/>
      <c r="E111" s="223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224"/>
      <c r="R111" s="225"/>
      <c r="T111" s="10">
        <f t="shared" si="7"/>
        <v>0</v>
      </c>
    </row>
    <row r="112" spans="1:21">
      <c r="A112" s="237">
        <v>8</v>
      </c>
      <c r="B112" s="196" t="s">
        <v>1175</v>
      </c>
      <c r="C112" s="196" t="s">
        <v>508</v>
      </c>
      <c r="D112" s="236">
        <v>2</v>
      </c>
      <c r="E112" s="236">
        <v>0.24299999999999999</v>
      </c>
      <c r="F112" s="196">
        <v>19</v>
      </c>
      <c r="G112" s="196" t="s">
        <v>1164</v>
      </c>
      <c r="H112" s="196" t="s">
        <v>508</v>
      </c>
      <c r="I112" s="196" t="s">
        <v>508</v>
      </c>
      <c r="J112" s="196" t="s">
        <v>508</v>
      </c>
      <c r="K112" s="196" t="s">
        <v>508</v>
      </c>
      <c r="L112" s="196" t="s">
        <v>508</v>
      </c>
      <c r="M112" s="196" t="s">
        <v>508</v>
      </c>
      <c r="N112" s="196" t="s">
        <v>1077</v>
      </c>
      <c r="O112" s="196" t="s">
        <v>1173</v>
      </c>
      <c r="P112" s="196" t="s">
        <v>1169</v>
      </c>
      <c r="Q112" s="224" t="s">
        <v>1177</v>
      </c>
      <c r="R112" s="225"/>
      <c r="S112" s="10">
        <v>81.31</v>
      </c>
      <c r="T112" s="10">
        <f t="shared" si="7"/>
        <v>650.48</v>
      </c>
      <c r="U112" s="6">
        <f>SUM(T112)/2</f>
        <v>325.24</v>
      </c>
    </row>
    <row r="113" spans="1:24">
      <c r="A113" s="127" t="s">
        <v>192</v>
      </c>
      <c r="B113" s="127" t="s">
        <v>1149</v>
      </c>
      <c r="C113" s="196"/>
      <c r="D113" s="223"/>
      <c r="E113" s="223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224"/>
      <c r="R113" s="225"/>
      <c r="T113" s="10">
        <f t="shared" si="7"/>
        <v>0</v>
      </c>
    </row>
    <row r="114" spans="1:24">
      <c r="A114" s="222">
        <v>2</v>
      </c>
      <c r="B114" s="196" t="s">
        <v>1171</v>
      </c>
      <c r="C114" s="196" t="s">
        <v>399</v>
      </c>
      <c r="D114" s="223">
        <v>0.85</v>
      </c>
      <c r="E114" s="223">
        <v>0.3</v>
      </c>
      <c r="F114" s="196">
        <v>19</v>
      </c>
      <c r="G114" s="196" t="s">
        <v>1164</v>
      </c>
      <c r="H114" s="196" t="s">
        <v>1165</v>
      </c>
      <c r="I114" s="196" t="s">
        <v>1166</v>
      </c>
      <c r="J114" s="196">
        <v>7</v>
      </c>
      <c r="K114" s="196">
        <v>7</v>
      </c>
      <c r="L114" s="196">
        <v>7</v>
      </c>
      <c r="M114" s="196">
        <v>7</v>
      </c>
      <c r="N114" s="196" t="s">
        <v>1077</v>
      </c>
      <c r="O114" s="196" t="s">
        <v>1173</v>
      </c>
      <c r="P114" s="196" t="s">
        <v>1169</v>
      </c>
      <c r="Q114" s="224" t="s">
        <v>1177</v>
      </c>
      <c r="R114" s="225"/>
      <c r="S114" s="10">
        <v>61.95</v>
      </c>
      <c r="T114" s="10">
        <f t="shared" si="7"/>
        <v>123.9</v>
      </c>
    </row>
    <row r="115" spans="1:24">
      <c r="A115" s="222">
        <v>2</v>
      </c>
      <c r="B115" s="196" t="s">
        <v>1175</v>
      </c>
      <c r="C115" s="196" t="s">
        <v>346</v>
      </c>
      <c r="D115" s="223">
        <v>1.2</v>
      </c>
      <c r="E115" s="223">
        <v>0.3</v>
      </c>
      <c r="F115" s="196">
        <v>19</v>
      </c>
      <c r="G115" s="196" t="s">
        <v>1164</v>
      </c>
      <c r="H115" s="196" t="s">
        <v>1165</v>
      </c>
      <c r="I115" s="196" t="s">
        <v>1166</v>
      </c>
      <c r="J115" s="196" t="s">
        <v>508</v>
      </c>
      <c r="K115" s="196" t="s">
        <v>508</v>
      </c>
      <c r="L115" s="196">
        <v>7</v>
      </c>
      <c r="M115" s="196">
        <v>7</v>
      </c>
      <c r="N115" s="196" t="s">
        <v>1077</v>
      </c>
      <c r="O115" s="196" t="s">
        <v>1173</v>
      </c>
      <c r="P115" s="196" t="s">
        <v>1169</v>
      </c>
      <c r="Q115" s="224" t="s">
        <v>1177</v>
      </c>
      <c r="R115" s="225"/>
      <c r="S115" s="10">
        <v>67.010000000000005</v>
      </c>
      <c r="T115" s="10">
        <f t="shared" si="7"/>
        <v>134.02000000000001</v>
      </c>
    </row>
    <row r="116" spans="1:24">
      <c r="A116" s="222">
        <v>1</v>
      </c>
      <c r="B116" s="196" t="s">
        <v>1172</v>
      </c>
      <c r="C116" s="196" t="s">
        <v>508</v>
      </c>
      <c r="D116" s="223">
        <v>0.85</v>
      </c>
      <c r="E116" s="223">
        <v>1.2</v>
      </c>
      <c r="F116" s="196">
        <v>19</v>
      </c>
      <c r="G116" s="196" t="s">
        <v>1164</v>
      </c>
      <c r="H116" s="196" t="s">
        <v>508</v>
      </c>
      <c r="I116" s="196" t="s">
        <v>508</v>
      </c>
      <c r="J116" s="196" t="s">
        <v>508</v>
      </c>
      <c r="K116" s="196" t="s">
        <v>508</v>
      </c>
      <c r="L116" s="196" t="s">
        <v>508</v>
      </c>
      <c r="M116" s="196" t="s">
        <v>508</v>
      </c>
      <c r="N116" s="196" t="s">
        <v>1077</v>
      </c>
      <c r="O116" s="196" t="s">
        <v>1173</v>
      </c>
      <c r="P116" s="196" t="s">
        <v>1169</v>
      </c>
      <c r="Q116" s="224" t="s">
        <v>1177</v>
      </c>
      <c r="R116" s="225"/>
      <c r="S116" s="10">
        <v>173.89</v>
      </c>
      <c r="T116" s="10">
        <f t="shared" si="7"/>
        <v>173.89</v>
      </c>
    </row>
    <row r="117" spans="1:24">
      <c r="A117" s="222">
        <v>2</v>
      </c>
      <c r="B117" s="196" t="s">
        <v>1179</v>
      </c>
      <c r="C117" s="196" t="s">
        <v>399</v>
      </c>
      <c r="D117" s="223">
        <v>1.2</v>
      </c>
      <c r="E117" s="223">
        <v>0.3</v>
      </c>
      <c r="F117" s="196">
        <v>39</v>
      </c>
      <c r="G117" s="196" t="s">
        <v>1164</v>
      </c>
      <c r="H117" s="196" t="s">
        <v>1165</v>
      </c>
      <c r="I117" s="196" t="s">
        <v>1166</v>
      </c>
      <c r="J117" s="196">
        <v>7</v>
      </c>
      <c r="K117" s="196">
        <v>7</v>
      </c>
      <c r="L117" s="196">
        <v>7</v>
      </c>
      <c r="M117" s="196">
        <v>7</v>
      </c>
      <c r="N117" s="196" t="s">
        <v>1077</v>
      </c>
      <c r="O117" s="196" t="s">
        <v>1077</v>
      </c>
      <c r="P117" s="196" t="s">
        <v>1182</v>
      </c>
      <c r="Q117" s="224" t="s">
        <v>1177</v>
      </c>
      <c r="R117" s="225"/>
      <c r="S117" s="10">
        <v>131.38999999999999</v>
      </c>
      <c r="T117" s="10">
        <f t="shared" si="7"/>
        <v>262.77999999999997</v>
      </c>
      <c r="U117" s="6">
        <f>SUM(T114:T117)</f>
        <v>694.58999999999992</v>
      </c>
    </row>
    <row r="118" spans="1:24">
      <c r="A118" s="127" t="s">
        <v>194</v>
      </c>
      <c r="B118" s="127" t="s">
        <v>1141</v>
      </c>
      <c r="C118" s="196"/>
      <c r="D118" s="223"/>
      <c r="E118" s="223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224"/>
      <c r="R118" s="225"/>
      <c r="T118" s="10">
        <f t="shared" ref="T118:T133" si="13">SUM(A118)*S118</f>
        <v>0</v>
      </c>
    </row>
    <row r="119" spans="1:24">
      <c r="A119" s="237">
        <v>8</v>
      </c>
      <c r="B119" s="196" t="s">
        <v>1175</v>
      </c>
      <c r="C119" s="196" t="s">
        <v>508</v>
      </c>
      <c r="D119" s="236">
        <v>2</v>
      </c>
      <c r="E119" s="236">
        <v>0.24299999999999999</v>
      </c>
      <c r="F119" s="196">
        <v>19</v>
      </c>
      <c r="G119" s="196" t="s">
        <v>1164</v>
      </c>
      <c r="H119" s="196" t="s">
        <v>508</v>
      </c>
      <c r="I119" s="196" t="s">
        <v>508</v>
      </c>
      <c r="J119" s="196" t="s">
        <v>508</v>
      </c>
      <c r="K119" s="196" t="s">
        <v>508</v>
      </c>
      <c r="L119" s="196" t="s">
        <v>508</v>
      </c>
      <c r="M119" s="196" t="s">
        <v>508</v>
      </c>
      <c r="N119" s="196" t="s">
        <v>1077</v>
      </c>
      <c r="O119" s="196" t="s">
        <v>1173</v>
      </c>
      <c r="P119" s="196" t="s">
        <v>1169</v>
      </c>
      <c r="Q119" s="224" t="s">
        <v>1177</v>
      </c>
      <c r="R119" s="225"/>
      <c r="S119" s="10">
        <v>81.31</v>
      </c>
      <c r="T119" s="10">
        <f t="shared" si="13"/>
        <v>650.48</v>
      </c>
      <c r="U119" s="6">
        <f>SUM(T119)/2</f>
        <v>325.24</v>
      </c>
    </row>
    <row r="120" spans="1:24">
      <c r="A120" s="127" t="s">
        <v>175</v>
      </c>
      <c r="B120" s="127" t="s">
        <v>1076</v>
      </c>
      <c r="C120" s="196"/>
      <c r="D120" s="223"/>
      <c r="E120" s="223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224"/>
      <c r="R120" s="225"/>
      <c r="T120" s="10">
        <f t="shared" si="13"/>
        <v>0</v>
      </c>
    </row>
    <row r="121" spans="1:24">
      <c r="A121" s="222">
        <v>8</v>
      </c>
      <c r="B121" s="196" t="s">
        <v>1174</v>
      </c>
      <c r="C121" s="196" t="s">
        <v>399</v>
      </c>
      <c r="D121" s="223">
        <v>0.6</v>
      </c>
      <c r="E121" s="223">
        <v>1</v>
      </c>
      <c r="F121" s="196">
        <v>19</v>
      </c>
      <c r="G121" s="196" t="s">
        <v>1164</v>
      </c>
      <c r="H121" s="196" t="s">
        <v>1165</v>
      </c>
      <c r="I121" s="196" t="s">
        <v>1166</v>
      </c>
      <c r="J121" s="196">
        <v>7</v>
      </c>
      <c r="K121" s="196">
        <v>7</v>
      </c>
      <c r="L121" s="196">
        <v>7</v>
      </c>
      <c r="M121" s="196">
        <v>7</v>
      </c>
      <c r="N121" s="196" t="s">
        <v>1077</v>
      </c>
      <c r="O121" s="196" t="s">
        <v>1173</v>
      </c>
      <c r="P121" s="196" t="s">
        <v>1183</v>
      </c>
      <c r="Q121" s="224" t="s">
        <v>1177</v>
      </c>
      <c r="R121" s="225" t="s">
        <v>1184</v>
      </c>
      <c r="S121" s="10">
        <v>126.88</v>
      </c>
      <c r="T121" s="10">
        <f t="shared" si="13"/>
        <v>1015.04</v>
      </c>
      <c r="V121" s="12">
        <f>SUM(D121*E121)</f>
        <v>0.6</v>
      </c>
      <c r="W121" s="12">
        <f>SUM(V121)*A121</f>
        <v>4.8</v>
      </c>
    </row>
    <row r="122" spans="1:24">
      <c r="A122" s="222">
        <v>20</v>
      </c>
      <c r="B122" s="196" t="s">
        <v>1174</v>
      </c>
      <c r="C122" s="196" t="s">
        <v>399</v>
      </c>
      <c r="D122" s="223">
        <v>0.6</v>
      </c>
      <c r="E122" s="223">
        <v>2.2000000000000002</v>
      </c>
      <c r="F122" s="196">
        <v>19</v>
      </c>
      <c r="G122" s="196" t="s">
        <v>1164</v>
      </c>
      <c r="H122" s="196" t="s">
        <v>1165</v>
      </c>
      <c r="I122" s="196" t="s">
        <v>1166</v>
      </c>
      <c r="J122" s="196">
        <v>7</v>
      </c>
      <c r="K122" s="196">
        <v>7</v>
      </c>
      <c r="L122" s="196">
        <v>7</v>
      </c>
      <c r="M122" s="196">
        <v>7</v>
      </c>
      <c r="N122" s="196" t="s">
        <v>1077</v>
      </c>
      <c r="O122" s="196" t="s">
        <v>1173</v>
      </c>
      <c r="P122" s="196" t="s">
        <v>1183</v>
      </c>
      <c r="Q122" s="224" t="s">
        <v>1177</v>
      </c>
      <c r="R122" s="225" t="s">
        <v>1184</v>
      </c>
      <c r="S122" s="10">
        <v>266.25</v>
      </c>
      <c r="T122" s="10">
        <f t="shared" si="13"/>
        <v>5325</v>
      </c>
      <c r="U122" s="6">
        <f>SUM(T121:T122)</f>
        <v>6340.04</v>
      </c>
      <c r="V122" s="12">
        <f>SUM(D122*E122)</f>
        <v>1.32</v>
      </c>
      <c r="W122" s="12">
        <f>SUM(V122)*A122</f>
        <v>26.400000000000002</v>
      </c>
    </row>
    <row r="123" spans="1:24">
      <c r="A123" s="222"/>
      <c r="B123" s="196"/>
      <c r="C123" s="196"/>
      <c r="D123" s="223"/>
      <c r="E123" s="223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224"/>
      <c r="R123" s="225"/>
      <c r="T123" s="10">
        <f t="shared" si="13"/>
        <v>0</v>
      </c>
      <c r="W123" s="12">
        <f>SUM(W121:W122)</f>
        <v>31.200000000000003</v>
      </c>
      <c r="X123" s="12">
        <f>SUM(U122)/W123</f>
        <v>203.20641025641024</v>
      </c>
    </row>
    <row r="124" spans="1:24">
      <c r="A124" s="222"/>
      <c r="B124" s="196"/>
      <c r="C124" s="196"/>
      <c r="D124" s="223"/>
      <c r="E124" s="223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224"/>
      <c r="R124" s="225"/>
      <c r="T124" s="10">
        <f t="shared" si="13"/>
        <v>0</v>
      </c>
    </row>
    <row r="125" spans="1:24">
      <c r="A125" s="222"/>
      <c r="B125" s="196"/>
      <c r="C125" s="196"/>
      <c r="D125" s="223"/>
      <c r="E125" s="223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224"/>
      <c r="R125" s="225"/>
      <c r="T125" s="10">
        <f t="shared" si="13"/>
        <v>0</v>
      </c>
    </row>
    <row r="126" spans="1:24">
      <c r="A126" s="222"/>
      <c r="B126" s="196"/>
      <c r="C126" s="196"/>
      <c r="D126" s="223"/>
      <c r="E126" s="223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224"/>
      <c r="R126" s="225"/>
      <c r="T126" s="10">
        <f t="shared" si="13"/>
        <v>0</v>
      </c>
    </row>
    <row r="127" spans="1:24">
      <c r="A127" s="222"/>
      <c r="B127" s="196"/>
      <c r="C127" s="196"/>
      <c r="D127" s="223"/>
      <c r="E127" s="223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224"/>
      <c r="R127" s="225"/>
      <c r="T127" s="10">
        <f t="shared" si="13"/>
        <v>0</v>
      </c>
    </row>
    <row r="128" spans="1:24">
      <c r="A128" s="222"/>
      <c r="B128" s="196"/>
      <c r="C128" s="196"/>
      <c r="D128" s="223"/>
      <c r="E128" s="223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224"/>
      <c r="R128" s="225"/>
      <c r="T128" s="10">
        <f t="shared" si="13"/>
        <v>0</v>
      </c>
    </row>
    <row r="129" spans="1:20">
      <c r="A129" s="222"/>
      <c r="B129" s="196"/>
      <c r="C129" s="196"/>
      <c r="D129" s="223"/>
      <c r="E129" s="223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224"/>
      <c r="R129" s="225"/>
      <c r="T129" s="10">
        <f t="shared" si="13"/>
        <v>0</v>
      </c>
    </row>
    <row r="130" spans="1:20">
      <c r="A130" s="222"/>
      <c r="B130" s="196"/>
      <c r="C130" s="196"/>
      <c r="D130" s="223"/>
      <c r="E130" s="223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224"/>
      <c r="R130" s="225"/>
      <c r="T130" s="10">
        <f t="shared" si="13"/>
        <v>0</v>
      </c>
    </row>
    <row r="131" spans="1:20">
      <c r="A131" s="222"/>
      <c r="B131" s="196"/>
      <c r="C131" s="196"/>
      <c r="D131" s="223"/>
      <c r="E131" s="223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224"/>
      <c r="R131" s="225"/>
      <c r="T131" s="10">
        <f t="shared" si="13"/>
        <v>0</v>
      </c>
    </row>
    <row r="132" spans="1:20">
      <c r="A132" s="222"/>
      <c r="B132" s="196"/>
      <c r="C132" s="196"/>
      <c r="D132" s="223"/>
      <c r="E132" s="223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224"/>
      <c r="R132" s="225"/>
      <c r="T132" s="10">
        <f t="shared" si="13"/>
        <v>0</v>
      </c>
    </row>
    <row r="133" spans="1:20">
      <c r="A133" s="222"/>
      <c r="B133" s="196"/>
      <c r="C133" s="196"/>
      <c r="D133" s="223"/>
      <c r="E133" s="223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224"/>
      <c r="R133" s="225"/>
      <c r="T133" s="10">
        <f t="shared" si="13"/>
        <v>0</v>
      </c>
    </row>
    <row r="134" spans="1:20">
      <c r="A134" s="222"/>
      <c r="B134" s="196"/>
      <c r="C134" s="196"/>
      <c r="D134" s="223"/>
      <c r="E134" s="223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224"/>
      <c r="R134" s="225"/>
      <c r="T134" s="10">
        <f t="shared" si="0"/>
        <v>0</v>
      </c>
    </row>
  </sheetData>
  <mergeCells count="7">
    <mergeCell ref="A1:R2"/>
    <mergeCell ref="A3:B3"/>
    <mergeCell ref="C3:D3"/>
    <mergeCell ref="H3:L3"/>
    <mergeCell ref="C5:G5"/>
    <mergeCell ref="H5:M5"/>
    <mergeCell ref="N5:O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49"/>
  <sheetViews>
    <sheetView workbookViewId="0">
      <selection activeCell="H37" sqref="H37"/>
    </sheetView>
  </sheetViews>
  <sheetFormatPr defaultRowHeight="13.2"/>
  <cols>
    <col min="1" max="1" width="21" customWidth="1"/>
    <col min="2" max="2" width="18.44140625" style="9" bestFit="1" customWidth="1"/>
    <col min="3" max="3" width="15.5546875" customWidth="1"/>
    <col min="4" max="5" width="9.109375" style="26"/>
    <col min="6" max="6" width="12.33203125" style="26" customWidth="1"/>
    <col min="7" max="7" width="9.44140625" style="5" bestFit="1" customWidth="1"/>
    <col min="8" max="8" width="9.44140625" style="13" bestFit="1" customWidth="1"/>
    <col min="9" max="9" width="11.109375" style="5" bestFit="1" customWidth="1"/>
    <col min="10" max="11" width="9.33203125" style="5" bestFit="1" customWidth="1"/>
    <col min="12" max="13" width="9.109375" style="5"/>
  </cols>
  <sheetData>
    <row r="2" spans="1:13" ht="15.6">
      <c r="A2" s="3" t="s">
        <v>0</v>
      </c>
      <c r="B2" s="7"/>
      <c r="C2" s="1"/>
    </row>
    <row r="3" spans="1:13" ht="15.6">
      <c r="A3" s="3" t="s">
        <v>1</v>
      </c>
      <c r="B3" s="7"/>
      <c r="C3" s="1"/>
    </row>
    <row r="4" spans="1:13" ht="15.6">
      <c r="A4" s="3" t="s">
        <v>2</v>
      </c>
      <c r="B4" s="7"/>
      <c r="C4" s="1"/>
    </row>
    <row r="5" spans="1:13" ht="15.6">
      <c r="A5" s="3"/>
      <c r="B5" s="7"/>
      <c r="C5" s="1"/>
    </row>
    <row r="6" spans="1:13" ht="17.399999999999999">
      <c r="A6" s="16"/>
    </row>
    <row r="7" spans="1:13" ht="15.6">
      <c r="A7" s="3" t="s">
        <v>9</v>
      </c>
      <c r="B7" s="25"/>
      <c r="H7" s="13" t="s">
        <v>22</v>
      </c>
      <c r="I7" s="24"/>
    </row>
    <row r="8" spans="1:13" s="2" customFormat="1">
      <c r="A8" s="4"/>
      <c r="B8" s="8" t="s">
        <v>3</v>
      </c>
      <c r="C8" s="2" t="s">
        <v>4</v>
      </c>
      <c r="D8" s="27" t="s">
        <v>5</v>
      </c>
      <c r="E8" s="27" t="s">
        <v>5</v>
      </c>
      <c r="F8" s="27" t="s">
        <v>23</v>
      </c>
      <c r="G8" s="6" t="s">
        <v>6</v>
      </c>
      <c r="H8" s="14" t="s">
        <v>7</v>
      </c>
      <c r="I8" s="6" t="s">
        <v>8</v>
      </c>
      <c r="J8" s="6"/>
      <c r="K8" s="6" t="s">
        <v>18</v>
      </c>
      <c r="L8" s="6" t="s">
        <v>19</v>
      </c>
      <c r="M8" s="6" t="s">
        <v>20</v>
      </c>
    </row>
    <row r="9" spans="1:13">
      <c r="A9" s="30" t="s">
        <v>24</v>
      </c>
      <c r="B9" s="11"/>
      <c r="C9" s="12"/>
      <c r="D9" s="28"/>
      <c r="E9" s="28"/>
      <c r="F9" s="28">
        <f t="shared" ref="F9:F14" si="0">SUM(D9*E9)</f>
        <v>0</v>
      </c>
      <c r="G9" s="10"/>
      <c r="H9" s="15"/>
      <c r="I9" s="10">
        <f t="shared" ref="I9:I13" si="1">SUM(F9*G9)*H9</f>
        <v>0</v>
      </c>
    </row>
    <row r="10" spans="1:13">
      <c r="A10" s="30" t="s">
        <v>24</v>
      </c>
      <c r="B10" s="11"/>
      <c r="C10" s="12"/>
      <c r="D10" s="28"/>
      <c r="E10" s="28"/>
      <c r="F10" s="28">
        <f t="shared" si="0"/>
        <v>0</v>
      </c>
      <c r="G10" s="10"/>
      <c r="H10" s="15"/>
      <c r="I10" s="10">
        <f t="shared" si="1"/>
        <v>0</v>
      </c>
    </row>
    <row r="11" spans="1:13">
      <c r="A11" s="30" t="s">
        <v>24</v>
      </c>
      <c r="B11" s="11"/>
      <c r="C11" s="12"/>
      <c r="D11" s="28"/>
      <c r="E11" s="28"/>
      <c r="F11" s="28">
        <f t="shared" si="0"/>
        <v>0</v>
      </c>
      <c r="G11" s="10"/>
      <c r="H11" s="15"/>
      <c r="I11" s="10">
        <f t="shared" si="1"/>
        <v>0</v>
      </c>
    </row>
    <row r="12" spans="1:13">
      <c r="A12" s="31" t="s">
        <v>25</v>
      </c>
      <c r="B12" s="11"/>
      <c r="C12" s="12"/>
      <c r="D12" s="28"/>
      <c r="E12" s="28"/>
      <c r="F12" s="28">
        <f t="shared" si="0"/>
        <v>0</v>
      </c>
      <c r="G12" s="10"/>
      <c r="H12" s="15"/>
      <c r="I12" s="10">
        <f t="shared" si="1"/>
        <v>0</v>
      </c>
    </row>
    <row r="13" spans="1:13">
      <c r="A13" s="31" t="s">
        <v>25</v>
      </c>
      <c r="B13" s="11"/>
      <c r="C13" s="12"/>
      <c r="D13" s="28"/>
      <c r="E13" s="28"/>
      <c r="F13" s="28">
        <f t="shared" si="0"/>
        <v>0</v>
      </c>
      <c r="G13" s="10"/>
      <c r="H13" s="15"/>
      <c r="I13" s="10">
        <f t="shared" si="1"/>
        <v>0</v>
      </c>
    </row>
    <row r="14" spans="1:13">
      <c r="A14" s="31" t="s">
        <v>25</v>
      </c>
      <c r="B14" s="11"/>
      <c r="C14" s="12"/>
      <c r="D14" s="28"/>
      <c r="E14" s="28"/>
      <c r="F14" s="28">
        <f t="shared" si="0"/>
        <v>0</v>
      </c>
      <c r="G14" s="10"/>
      <c r="H14" s="15"/>
      <c r="I14" s="10">
        <f t="shared" ref="I14:I17" si="2">SUM(G14*H14)</f>
        <v>0</v>
      </c>
    </row>
    <row r="15" spans="1:13">
      <c r="A15" s="31" t="s">
        <v>39</v>
      </c>
      <c r="B15" s="11"/>
      <c r="C15" s="12"/>
      <c r="D15" s="28"/>
      <c r="E15" s="28"/>
      <c r="F15" s="28"/>
      <c r="G15" s="10"/>
      <c r="H15" s="15"/>
      <c r="I15" s="10">
        <f t="shared" si="2"/>
        <v>0</v>
      </c>
    </row>
    <row r="16" spans="1:13">
      <c r="A16" s="31" t="s">
        <v>39</v>
      </c>
      <c r="B16" s="11"/>
      <c r="C16" s="12"/>
      <c r="D16" s="28"/>
      <c r="E16" s="28"/>
      <c r="F16" s="28"/>
      <c r="G16" s="10"/>
      <c r="H16" s="15"/>
      <c r="I16" s="10">
        <f t="shared" si="2"/>
        <v>0</v>
      </c>
    </row>
    <row r="17" spans="1:11">
      <c r="A17" s="31" t="s">
        <v>39</v>
      </c>
      <c r="B17" s="11"/>
      <c r="C17" s="12"/>
      <c r="D17" s="28"/>
      <c r="E17" s="28"/>
      <c r="F17" s="28"/>
      <c r="G17" s="10"/>
      <c r="H17" s="15"/>
      <c r="I17" s="10">
        <f t="shared" si="2"/>
        <v>0</v>
      </c>
    </row>
    <row r="18" spans="1:11">
      <c r="A18" s="32" t="s">
        <v>28</v>
      </c>
      <c r="B18" s="11"/>
      <c r="C18" s="12"/>
      <c r="D18" s="28"/>
      <c r="E18" s="28"/>
      <c r="F18" s="28"/>
      <c r="G18" s="10"/>
      <c r="H18" s="15"/>
      <c r="I18" s="10">
        <f t="shared" ref="I18:I36" si="3">SUM(G18*H18)</f>
        <v>0</v>
      </c>
    </row>
    <row r="19" spans="1:11">
      <c r="A19" s="32" t="s">
        <v>28</v>
      </c>
      <c r="B19" s="11"/>
      <c r="C19" s="12"/>
      <c r="D19" s="28"/>
      <c r="E19" s="28"/>
      <c r="F19" s="28"/>
      <c r="G19" s="10"/>
      <c r="H19" s="15"/>
      <c r="I19" s="10">
        <f t="shared" si="3"/>
        <v>0</v>
      </c>
    </row>
    <row r="20" spans="1:11">
      <c r="A20" s="32" t="s">
        <v>28</v>
      </c>
      <c r="B20" s="11"/>
      <c r="C20" s="12"/>
      <c r="D20" s="28"/>
      <c r="E20" s="28"/>
      <c r="F20" s="28"/>
      <c r="G20" s="10"/>
      <c r="H20" s="15"/>
      <c r="I20" s="10">
        <f t="shared" si="3"/>
        <v>0</v>
      </c>
    </row>
    <row r="21" spans="1:11">
      <c r="A21" t="s">
        <v>26</v>
      </c>
      <c r="B21" s="11"/>
      <c r="C21" s="12"/>
      <c r="D21" s="28"/>
      <c r="E21" s="28"/>
      <c r="F21" s="28"/>
      <c r="G21" s="33">
        <v>0.3</v>
      </c>
      <c r="H21" s="15">
        <f>SUM(I18:I20)</f>
        <v>0</v>
      </c>
      <c r="I21" s="10">
        <f t="shared" si="3"/>
        <v>0</v>
      </c>
    </row>
    <row r="22" spans="1:11">
      <c r="B22" s="11" t="s">
        <v>27</v>
      </c>
      <c r="C22" s="12"/>
      <c r="D22" s="28"/>
      <c r="E22" s="28"/>
      <c r="F22" s="28"/>
      <c r="G22" s="10"/>
      <c r="H22" s="15"/>
      <c r="I22" s="10">
        <f t="shared" si="3"/>
        <v>0</v>
      </c>
    </row>
    <row r="23" spans="1:11">
      <c r="B23" s="11" t="s">
        <v>13</v>
      </c>
      <c r="C23" s="12" t="s">
        <v>14</v>
      </c>
      <c r="D23" s="28" t="s">
        <v>29</v>
      </c>
      <c r="E23" s="28"/>
      <c r="F23" s="28">
        <f>SUM(G9:G11)</f>
        <v>0</v>
      </c>
      <c r="G23" s="34"/>
      <c r="H23" s="23"/>
      <c r="I23" s="10">
        <f t="shared" si="3"/>
        <v>0</v>
      </c>
    </row>
    <row r="24" spans="1:11">
      <c r="B24" s="11" t="s">
        <v>13</v>
      </c>
      <c r="C24" s="12" t="s">
        <v>14</v>
      </c>
      <c r="D24" s="28" t="s">
        <v>30</v>
      </c>
      <c r="E24" s="28"/>
      <c r="F24" s="28">
        <f>SUM(G12:G14)</f>
        <v>0</v>
      </c>
      <c r="G24" s="34"/>
      <c r="H24" s="23"/>
      <c r="I24" s="10">
        <f t="shared" si="3"/>
        <v>0</v>
      </c>
    </row>
    <row r="25" spans="1:11">
      <c r="B25" s="11" t="s">
        <v>13</v>
      </c>
      <c r="C25" s="12" t="s">
        <v>14</v>
      </c>
      <c r="D25" s="28"/>
      <c r="E25" s="28"/>
      <c r="F25" s="28"/>
      <c r="G25" s="34"/>
      <c r="H25" s="23"/>
      <c r="I25" s="10">
        <f t="shared" si="3"/>
        <v>0</v>
      </c>
    </row>
    <row r="26" spans="1:11">
      <c r="B26" s="11" t="s">
        <v>13</v>
      </c>
      <c r="C26" s="12" t="s">
        <v>14</v>
      </c>
      <c r="D26" s="28"/>
      <c r="E26" s="28"/>
      <c r="F26" s="28"/>
      <c r="G26" s="34"/>
      <c r="H26" s="23"/>
      <c r="I26" s="10">
        <f t="shared" si="3"/>
        <v>0</v>
      </c>
    </row>
    <row r="27" spans="1:11">
      <c r="B27" s="11" t="s">
        <v>13</v>
      </c>
      <c r="C27" s="12" t="s">
        <v>15</v>
      </c>
      <c r="D27" s="28"/>
      <c r="E27" s="28"/>
      <c r="F27" s="28"/>
      <c r="G27" s="34"/>
      <c r="H27" s="23"/>
      <c r="I27" s="10">
        <f t="shared" si="3"/>
        <v>0</v>
      </c>
    </row>
    <row r="28" spans="1:11">
      <c r="B28" s="11" t="s">
        <v>13</v>
      </c>
      <c r="C28" s="12" t="s">
        <v>15</v>
      </c>
      <c r="D28" s="28"/>
      <c r="E28" s="28"/>
      <c r="F28" s="28"/>
      <c r="G28" s="34"/>
      <c r="H28" s="23"/>
      <c r="I28" s="10">
        <f t="shared" ref="I28" si="4">SUM(G28*H28)</f>
        <v>0</v>
      </c>
    </row>
    <row r="29" spans="1:11">
      <c r="B29" s="11" t="s">
        <v>13</v>
      </c>
      <c r="C29" s="12" t="s">
        <v>15</v>
      </c>
      <c r="D29" s="28"/>
      <c r="E29" s="28"/>
      <c r="F29" s="28"/>
      <c r="G29" s="34"/>
      <c r="H29" s="23"/>
      <c r="I29" s="10">
        <f t="shared" si="3"/>
        <v>0</v>
      </c>
    </row>
    <row r="30" spans="1:11">
      <c r="B30" s="11" t="s">
        <v>13</v>
      </c>
      <c r="C30" s="12" t="s">
        <v>16</v>
      </c>
      <c r="D30" s="28"/>
      <c r="E30" s="28"/>
      <c r="F30" s="28"/>
      <c r="G30" s="34"/>
      <c r="H30" s="23"/>
      <c r="I30" s="10">
        <f t="shared" si="3"/>
        <v>0</v>
      </c>
    </row>
    <row r="31" spans="1:11">
      <c r="B31" s="11" t="s">
        <v>13</v>
      </c>
      <c r="C31" s="12" t="s">
        <v>16</v>
      </c>
      <c r="D31" s="28"/>
      <c r="E31" s="28"/>
      <c r="F31" s="28"/>
      <c r="G31" s="34"/>
      <c r="H31" s="23"/>
      <c r="I31" s="10">
        <f t="shared" si="3"/>
        <v>0</v>
      </c>
    </row>
    <row r="32" spans="1:11">
      <c r="B32" s="11" t="s">
        <v>21</v>
      </c>
      <c r="C32" s="12" t="s">
        <v>14</v>
      </c>
      <c r="D32" s="28"/>
      <c r="E32" s="28"/>
      <c r="F32" s="28"/>
      <c r="G32" s="22">
        <f>SUM(G23:G26)</f>
        <v>0</v>
      </c>
      <c r="H32" s="15">
        <v>40</v>
      </c>
      <c r="I32" s="10">
        <f t="shared" si="3"/>
        <v>0</v>
      </c>
      <c r="K32" s="5">
        <f>SUM(G32)*I7</f>
        <v>0</v>
      </c>
    </row>
    <row r="33" spans="1:13">
      <c r="B33" s="11" t="s">
        <v>21</v>
      </c>
      <c r="C33" s="12" t="s">
        <v>15</v>
      </c>
      <c r="D33" s="28"/>
      <c r="E33" s="28"/>
      <c r="F33" s="28"/>
      <c r="G33" s="22">
        <f>SUM(G27:G29)</f>
        <v>0</v>
      </c>
      <c r="H33" s="15">
        <v>40</v>
      </c>
      <c r="I33" s="10">
        <f t="shared" si="3"/>
        <v>0</v>
      </c>
      <c r="L33" s="5">
        <f>SUM(G33)*I7</f>
        <v>0</v>
      </c>
    </row>
    <row r="34" spans="1:13">
      <c r="B34" s="11" t="s">
        <v>21</v>
      </c>
      <c r="C34" s="12" t="s">
        <v>16</v>
      </c>
      <c r="D34" s="28"/>
      <c r="E34" s="28"/>
      <c r="F34" s="28"/>
      <c r="G34" s="22">
        <f>SUM(G30:G31)</f>
        <v>0</v>
      </c>
      <c r="H34" s="15">
        <v>40</v>
      </c>
      <c r="I34" s="10">
        <f t="shared" si="3"/>
        <v>0</v>
      </c>
      <c r="M34" s="5">
        <f>SUM(G34)*I7</f>
        <v>0</v>
      </c>
    </row>
    <row r="35" spans="1:13">
      <c r="B35" s="11" t="s">
        <v>13</v>
      </c>
      <c r="C35" s="12" t="s">
        <v>17</v>
      </c>
      <c r="D35" s="28"/>
      <c r="E35" s="28"/>
      <c r="F35" s="28"/>
      <c r="G35" s="34"/>
      <c r="H35" s="15">
        <v>40</v>
      </c>
      <c r="I35" s="10">
        <f t="shared" si="3"/>
        <v>0</v>
      </c>
      <c r="L35" s="5">
        <f>SUM(G35)*I7</f>
        <v>0</v>
      </c>
    </row>
    <row r="36" spans="1:13">
      <c r="B36" s="11" t="s">
        <v>12</v>
      </c>
      <c r="C36" s="12"/>
      <c r="D36" s="28"/>
      <c r="E36" s="28"/>
      <c r="F36" s="28"/>
      <c r="G36" s="10"/>
      <c r="H36" s="15">
        <v>40</v>
      </c>
      <c r="I36" s="10">
        <f t="shared" si="3"/>
        <v>0</v>
      </c>
    </row>
    <row r="37" spans="1:13">
      <c r="B37" s="11" t="s">
        <v>11</v>
      </c>
      <c r="C37" s="12"/>
      <c r="D37" s="28"/>
      <c r="E37" s="28"/>
      <c r="F37" s="28"/>
      <c r="G37" s="10">
        <v>1</v>
      </c>
      <c r="H37" s="34"/>
      <c r="I37" s="10">
        <f>SUM(G37*H37)</f>
        <v>0</v>
      </c>
    </row>
    <row r="38" spans="1:13" s="2" customFormat="1">
      <c r="B38" s="8" t="s">
        <v>10</v>
      </c>
      <c r="D38" s="27"/>
      <c r="E38" s="27"/>
      <c r="F38" s="27"/>
      <c r="G38" s="6">
        <f>SUM(G32:G35)</f>
        <v>0</v>
      </c>
      <c r="H38" s="14"/>
      <c r="I38" s="6">
        <f>SUM(I9:I37)</f>
        <v>0</v>
      </c>
      <c r="J38" s="6">
        <f>SUM(I38)*I7</f>
        <v>0</v>
      </c>
      <c r="K38" s="6"/>
      <c r="L38" s="6"/>
      <c r="M38" s="6"/>
    </row>
    <row r="39" spans="1:13" s="12" customFormat="1">
      <c r="A39" s="4"/>
      <c r="B39" s="11"/>
      <c r="D39" s="28"/>
      <c r="E39" s="28"/>
      <c r="F39" s="28"/>
      <c r="G39" s="10"/>
      <c r="H39" s="15"/>
      <c r="I39" s="10"/>
      <c r="J39" s="10"/>
      <c r="K39" s="10"/>
      <c r="L39" s="10"/>
      <c r="M39" s="10"/>
    </row>
    <row r="40" spans="1:13" ht="15.6">
      <c r="A40" s="3"/>
    </row>
    <row r="41" spans="1:13" s="2" customFormat="1">
      <c r="A41" s="4"/>
      <c r="B41" s="8"/>
      <c r="D41" s="27"/>
      <c r="E41" s="27"/>
      <c r="F41" s="27"/>
      <c r="G41" s="6"/>
      <c r="H41" s="14"/>
      <c r="I41" s="6"/>
      <c r="J41" s="6"/>
      <c r="K41" s="6"/>
      <c r="L41" s="6"/>
      <c r="M41" s="6"/>
    </row>
    <row r="45" spans="1:13" s="2" customFormat="1">
      <c r="B45" s="8"/>
      <c r="D45" s="27"/>
      <c r="E45" s="27"/>
      <c r="F45" s="27"/>
      <c r="G45" s="6"/>
      <c r="H45" s="14"/>
      <c r="I45" s="6"/>
      <c r="J45" s="6"/>
      <c r="K45" s="6"/>
      <c r="L45" s="6"/>
      <c r="M45" s="6"/>
    </row>
    <row r="47" spans="1:13" ht="15.6">
      <c r="A47" s="3"/>
    </row>
    <row r="48" spans="1:13" s="2" customFormat="1">
      <c r="A48" s="4"/>
      <c r="B48" s="8"/>
      <c r="D48" s="27"/>
      <c r="E48" s="27"/>
      <c r="F48" s="27"/>
      <c r="G48" s="6"/>
      <c r="H48" s="14"/>
      <c r="I48" s="6"/>
      <c r="J48" s="6"/>
      <c r="K48" s="6"/>
      <c r="L48" s="6"/>
      <c r="M48" s="6"/>
    </row>
    <row r="52" spans="1:13" s="2" customFormat="1">
      <c r="B52" s="8"/>
      <c r="D52" s="27"/>
      <c r="E52" s="27"/>
      <c r="F52" s="27"/>
      <c r="G52" s="6"/>
      <c r="H52" s="14"/>
      <c r="I52" s="6"/>
      <c r="J52" s="6"/>
      <c r="K52" s="6"/>
      <c r="L52" s="6"/>
      <c r="M52" s="6"/>
    </row>
    <row r="54" spans="1:13" ht="15.6">
      <c r="A54" s="3"/>
    </row>
    <row r="55" spans="1:13" s="2" customFormat="1">
      <c r="A55" s="4"/>
      <c r="B55" s="8"/>
      <c r="D55" s="27"/>
      <c r="E55" s="27"/>
      <c r="F55" s="27"/>
      <c r="G55" s="6"/>
      <c r="H55" s="14"/>
      <c r="I55" s="6"/>
      <c r="J55" s="6"/>
      <c r="K55" s="6"/>
      <c r="L55" s="6"/>
      <c r="M55" s="6"/>
    </row>
    <row r="61" spans="1:13" s="2" customFormat="1">
      <c r="B61" s="8"/>
      <c r="D61" s="27"/>
      <c r="E61" s="27"/>
      <c r="F61" s="27"/>
      <c r="G61" s="6"/>
      <c r="H61" s="14"/>
      <c r="I61" s="6"/>
      <c r="J61" s="6"/>
      <c r="K61" s="6"/>
      <c r="L61" s="6"/>
      <c r="M61" s="6"/>
    </row>
    <row r="62" spans="1:13" s="2" customFormat="1">
      <c r="B62" s="8"/>
      <c r="D62" s="27"/>
      <c r="E62" s="27"/>
      <c r="F62" s="27"/>
      <c r="G62" s="6"/>
      <c r="H62" s="14"/>
      <c r="I62" s="6"/>
      <c r="J62" s="6"/>
      <c r="K62" s="6"/>
      <c r="L62" s="6"/>
      <c r="M62" s="6"/>
    </row>
    <row r="63" spans="1:13" ht="15.6">
      <c r="A63" s="3"/>
    </row>
    <row r="64" spans="1:13" s="2" customFormat="1">
      <c r="A64" s="4"/>
      <c r="B64" s="8"/>
      <c r="D64" s="27"/>
      <c r="E64" s="27"/>
      <c r="F64" s="27"/>
      <c r="G64" s="6"/>
      <c r="H64" s="14"/>
      <c r="I64" s="6"/>
      <c r="J64" s="6"/>
      <c r="K64" s="6"/>
      <c r="L64" s="6"/>
      <c r="M64" s="6"/>
    </row>
    <row r="68" spans="1:13" s="2" customFormat="1">
      <c r="B68" s="8"/>
      <c r="D68" s="27"/>
      <c r="E68" s="27"/>
      <c r="F68" s="27"/>
      <c r="G68" s="6"/>
      <c r="H68" s="14"/>
      <c r="I68" s="6"/>
      <c r="J68" s="6"/>
      <c r="K68" s="6"/>
      <c r="L68" s="6"/>
      <c r="M68" s="6"/>
    </row>
    <row r="70" spans="1:13" ht="15.6">
      <c r="A70" s="3"/>
    </row>
    <row r="71" spans="1:13" s="2" customFormat="1">
      <c r="A71" s="4"/>
      <c r="B71" s="8"/>
      <c r="D71" s="27"/>
      <c r="E71" s="27"/>
      <c r="F71" s="27"/>
      <c r="G71" s="6"/>
      <c r="H71" s="14"/>
      <c r="I71" s="6"/>
      <c r="J71" s="6"/>
      <c r="K71" s="6"/>
      <c r="L71" s="6"/>
      <c r="M71" s="6"/>
    </row>
    <row r="75" spans="1:13" s="2" customFormat="1">
      <c r="B75" s="8"/>
      <c r="D75" s="27"/>
      <c r="E75" s="27"/>
      <c r="F75" s="27"/>
      <c r="G75" s="6"/>
      <c r="H75" s="14"/>
      <c r="I75" s="6"/>
      <c r="J75" s="6"/>
      <c r="K75" s="6"/>
      <c r="L75" s="6"/>
      <c r="M75" s="6"/>
    </row>
    <row r="76" spans="1:13" s="2" customFormat="1">
      <c r="B76" s="8"/>
      <c r="D76" s="27"/>
      <c r="E76" s="27"/>
      <c r="F76" s="27"/>
      <c r="G76" s="6"/>
      <c r="H76" s="14"/>
      <c r="I76" s="6"/>
      <c r="J76" s="6"/>
      <c r="K76" s="6"/>
      <c r="L76" s="6"/>
      <c r="M76" s="6"/>
    </row>
    <row r="77" spans="1:13" ht="15.6">
      <c r="A77" s="3"/>
    </row>
    <row r="78" spans="1:13" s="2" customFormat="1">
      <c r="A78" s="4"/>
      <c r="B78" s="8"/>
      <c r="D78" s="27"/>
      <c r="E78" s="27"/>
      <c r="F78" s="27"/>
      <c r="G78" s="6"/>
      <c r="H78" s="14"/>
      <c r="I78" s="6"/>
      <c r="J78" s="6"/>
      <c r="K78" s="6"/>
      <c r="L78" s="6"/>
      <c r="M78" s="6"/>
    </row>
    <row r="82" spans="1:13" s="2" customFormat="1">
      <c r="B82" s="8"/>
      <c r="D82" s="27"/>
      <c r="E82" s="27"/>
      <c r="F82" s="27"/>
      <c r="G82" s="6"/>
      <c r="H82" s="14"/>
      <c r="I82" s="6"/>
      <c r="J82" s="6"/>
      <c r="K82" s="6"/>
      <c r="L82" s="6"/>
      <c r="M82" s="6"/>
    </row>
    <row r="84" spans="1:13" ht="15.6">
      <c r="A84" s="3"/>
    </row>
    <row r="85" spans="1:13" s="2" customFormat="1">
      <c r="A85" s="4"/>
      <c r="B85" s="8"/>
      <c r="D85" s="27"/>
      <c r="E85" s="27"/>
      <c r="F85" s="27"/>
      <c r="G85" s="6"/>
      <c r="H85" s="14"/>
      <c r="I85" s="6"/>
      <c r="J85" s="6"/>
      <c r="K85" s="6"/>
      <c r="L85" s="6"/>
      <c r="M85" s="6"/>
    </row>
    <row r="89" spans="1:13" s="2" customFormat="1">
      <c r="B89" s="8"/>
      <c r="D89" s="27"/>
      <c r="E89" s="27"/>
      <c r="F89" s="27"/>
      <c r="G89" s="6"/>
      <c r="H89" s="14"/>
      <c r="I89" s="6"/>
      <c r="J89" s="6"/>
      <c r="K89" s="6"/>
      <c r="L89" s="6"/>
      <c r="M89" s="6"/>
    </row>
    <row r="91" spans="1:13" ht="17.399999999999999">
      <c r="A91" s="17"/>
    </row>
    <row r="92" spans="1:13" ht="15.6">
      <c r="A92" s="3"/>
    </row>
    <row r="93" spans="1:13" s="2" customFormat="1">
      <c r="A93" s="4"/>
      <c r="B93" s="8"/>
      <c r="D93" s="27"/>
      <c r="E93" s="27"/>
      <c r="F93" s="27"/>
      <c r="G93" s="6"/>
      <c r="H93" s="14"/>
      <c r="I93" s="6"/>
      <c r="J93" s="6"/>
      <c r="K93" s="6"/>
      <c r="L93" s="6"/>
      <c r="M93" s="6"/>
    </row>
    <row r="97" spans="1:13" s="2" customFormat="1">
      <c r="B97" s="8"/>
      <c r="D97" s="27"/>
      <c r="E97" s="27"/>
      <c r="F97" s="27"/>
      <c r="G97" s="6"/>
      <c r="H97" s="14"/>
      <c r="I97" s="6"/>
      <c r="J97" s="6"/>
      <c r="K97" s="6"/>
      <c r="L97" s="6"/>
      <c r="M97" s="6"/>
    </row>
    <row r="99" spans="1:13" ht="17.399999999999999">
      <c r="A99" s="17"/>
    </row>
    <row r="100" spans="1:13" ht="15.6">
      <c r="A100" s="3"/>
    </row>
    <row r="101" spans="1:13" s="2" customFormat="1">
      <c r="A101" s="4"/>
      <c r="B101" s="8"/>
      <c r="D101" s="27"/>
      <c r="E101" s="27"/>
      <c r="F101" s="27"/>
      <c r="G101" s="6"/>
      <c r="H101" s="14"/>
      <c r="I101" s="6"/>
      <c r="J101" s="6"/>
      <c r="K101" s="6"/>
      <c r="L101" s="6"/>
      <c r="M101" s="6"/>
    </row>
    <row r="105" spans="1:13" s="2" customFormat="1">
      <c r="B105" s="8"/>
      <c r="D105" s="27"/>
      <c r="E105" s="27"/>
      <c r="F105" s="27"/>
      <c r="G105" s="6"/>
      <c r="H105" s="14"/>
      <c r="I105" s="6"/>
      <c r="J105" s="6"/>
      <c r="K105" s="6"/>
      <c r="L105" s="6"/>
      <c r="M105" s="6"/>
    </row>
    <row r="107" spans="1:13">
      <c r="B107" s="8"/>
      <c r="C107" s="2"/>
      <c r="D107" s="27"/>
      <c r="E107" s="27"/>
      <c r="F107" s="27"/>
      <c r="G107" s="6"/>
      <c r="H107" s="14"/>
      <c r="I107" s="6"/>
    </row>
    <row r="108" spans="1:13" s="18" customFormat="1" ht="17.399999999999999">
      <c r="B108" s="19"/>
      <c r="D108" s="29"/>
      <c r="E108" s="29"/>
      <c r="F108" s="29"/>
      <c r="G108" s="20"/>
      <c r="H108" s="21"/>
      <c r="I108" s="20"/>
      <c r="J108" s="20"/>
      <c r="K108" s="20"/>
      <c r="L108" s="20"/>
      <c r="M108" s="20"/>
    </row>
    <row r="109" spans="1:13" ht="15.6">
      <c r="A109" s="3"/>
    </row>
    <row r="110" spans="1:13" s="2" customFormat="1">
      <c r="A110" s="4"/>
      <c r="B110" s="9"/>
      <c r="C110"/>
      <c r="D110" s="26"/>
      <c r="E110" s="26"/>
      <c r="F110" s="26"/>
      <c r="G110" s="5"/>
      <c r="H110" s="13"/>
      <c r="I110" s="5"/>
      <c r="J110" s="6"/>
      <c r="K110" s="6"/>
      <c r="L110" s="6"/>
      <c r="M110" s="6"/>
    </row>
    <row r="111" spans="1:13">
      <c r="B111" s="8"/>
      <c r="C111" s="2"/>
      <c r="D111" s="27"/>
      <c r="E111" s="27"/>
      <c r="F111" s="27"/>
      <c r="G111" s="6"/>
      <c r="H111" s="14"/>
      <c r="I111" s="6"/>
    </row>
    <row r="126" spans="2:13" s="2" customFormat="1">
      <c r="B126" s="9"/>
      <c r="C126"/>
      <c r="D126" s="26"/>
      <c r="E126" s="26"/>
      <c r="F126" s="26"/>
      <c r="G126" s="5"/>
      <c r="H126" s="13"/>
      <c r="I126" s="5"/>
      <c r="J126" s="6"/>
      <c r="K126" s="6"/>
      <c r="L126" s="6"/>
      <c r="M126" s="6"/>
    </row>
    <row r="128" spans="2:13">
      <c r="B128" s="8"/>
      <c r="C128" s="2"/>
      <c r="D128" s="27"/>
      <c r="E128" s="27"/>
      <c r="F128" s="27"/>
      <c r="G128" s="6"/>
      <c r="H128" s="14"/>
      <c r="I128" s="6"/>
    </row>
    <row r="130" spans="1:13" ht="15.6">
      <c r="A130" s="3"/>
    </row>
    <row r="131" spans="1:13" s="2" customFormat="1">
      <c r="A131" s="4"/>
      <c r="B131" s="9"/>
      <c r="C131"/>
      <c r="D131" s="26"/>
      <c r="E131" s="26"/>
      <c r="F131" s="26"/>
      <c r="G131" s="5"/>
      <c r="H131" s="13"/>
      <c r="I131" s="5"/>
      <c r="J131" s="6"/>
      <c r="K131" s="6"/>
      <c r="L131" s="6"/>
      <c r="M131" s="6"/>
    </row>
    <row r="132" spans="1:13">
      <c r="B132" s="8"/>
      <c r="C132" s="2"/>
      <c r="D132" s="27"/>
      <c r="E132" s="27"/>
      <c r="F132" s="27"/>
      <c r="G132" s="6"/>
      <c r="H132" s="14"/>
      <c r="I132" s="6"/>
    </row>
    <row r="147" spans="2:13" s="2" customFormat="1">
      <c r="B147" s="9"/>
      <c r="C147"/>
      <c r="D147" s="26"/>
      <c r="E147" s="26"/>
      <c r="F147" s="26"/>
      <c r="G147" s="5"/>
      <c r="H147" s="13"/>
      <c r="I147" s="5"/>
      <c r="J147" s="6"/>
      <c r="K147" s="6"/>
      <c r="L147" s="6"/>
      <c r="M147" s="6"/>
    </row>
    <row r="149" spans="2:13">
      <c r="B149" s="8"/>
      <c r="C149" s="2"/>
      <c r="D149" s="27"/>
      <c r="E149" s="27"/>
      <c r="F149" s="27"/>
      <c r="G149" s="6"/>
      <c r="H149" s="14"/>
      <c r="I149" s="6"/>
      <c r="J149"/>
      <c r="K149"/>
      <c r="L149"/>
      <c r="M1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3A41-9E8A-4492-92AD-0D0DB2EA798C}">
  <dimension ref="A1:K51"/>
  <sheetViews>
    <sheetView topLeftCell="A10" workbookViewId="0">
      <selection activeCell="E30" sqref="E30"/>
    </sheetView>
  </sheetViews>
  <sheetFormatPr defaultRowHeight="13.2"/>
  <cols>
    <col min="1" max="1" width="4" style="38" customWidth="1"/>
    <col min="2" max="2" width="10" style="38" customWidth="1"/>
    <col min="3" max="3" width="44.6640625" customWidth="1"/>
    <col min="4" max="4" width="10.109375" bestFit="1" customWidth="1"/>
    <col min="5" max="5" width="40.109375" customWidth="1"/>
    <col min="6" max="6" width="10.109375" bestFit="1" customWidth="1"/>
    <col min="7" max="7" width="9.109375" style="12"/>
    <col min="259" max="259" width="4" customWidth="1"/>
    <col min="260" max="260" width="11.44140625" bestFit="1" customWidth="1"/>
    <col min="261" max="261" width="60.6640625" customWidth="1"/>
    <col min="262" max="262" width="67.6640625" customWidth="1"/>
    <col min="515" max="515" width="4" customWidth="1"/>
    <col min="516" max="516" width="11.44140625" bestFit="1" customWidth="1"/>
    <col min="517" max="517" width="60.6640625" customWidth="1"/>
    <col min="518" max="518" width="67.6640625" customWidth="1"/>
    <col min="771" max="771" width="4" customWidth="1"/>
    <col min="772" max="772" width="11.44140625" bestFit="1" customWidth="1"/>
    <col min="773" max="773" width="60.6640625" customWidth="1"/>
    <col min="774" max="774" width="67.6640625" customWidth="1"/>
    <col min="1027" max="1027" width="4" customWidth="1"/>
    <col min="1028" max="1028" width="11.44140625" bestFit="1" customWidth="1"/>
    <col min="1029" max="1029" width="60.6640625" customWidth="1"/>
    <col min="1030" max="1030" width="67.6640625" customWidth="1"/>
    <col min="1283" max="1283" width="4" customWidth="1"/>
    <col min="1284" max="1284" width="11.44140625" bestFit="1" customWidth="1"/>
    <col min="1285" max="1285" width="60.6640625" customWidth="1"/>
    <col min="1286" max="1286" width="67.6640625" customWidth="1"/>
    <col min="1539" max="1539" width="4" customWidth="1"/>
    <col min="1540" max="1540" width="11.44140625" bestFit="1" customWidth="1"/>
    <col min="1541" max="1541" width="60.6640625" customWidth="1"/>
    <col min="1542" max="1542" width="67.6640625" customWidth="1"/>
    <col min="1795" max="1795" width="4" customWidth="1"/>
    <col min="1796" max="1796" width="11.44140625" bestFit="1" customWidth="1"/>
    <col min="1797" max="1797" width="60.6640625" customWidth="1"/>
    <col min="1798" max="1798" width="67.6640625" customWidth="1"/>
    <col min="2051" max="2051" width="4" customWidth="1"/>
    <col min="2052" max="2052" width="11.44140625" bestFit="1" customWidth="1"/>
    <col min="2053" max="2053" width="60.6640625" customWidth="1"/>
    <col min="2054" max="2054" width="67.6640625" customWidth="1"/>
    <col min="2307" max="2307" width="4" customWidth="1"/>
    <col min="2308" max="2308" width="11.44140625" bestFit="1" customWidth="1"/>
    <col min="2309" max="2309" width="60.6640625" customWidth="1"/>
    <col min="2310" max="2310" width="67.6640625" customWidth="1"/>
    <col min="2563" max="2563" width="4" customWidth="1"/>
    <col min="2564" max="2564" width="11.44140625" bestFit="1" customWidth="1"/>
    <col min="2565" max="2565" width="60.6640625" customWidth="1"/>
    <col min="2566" max="2566" width="67.6640625" customWidth="1"/>
    <col min="2819" max="2819" width="4" customWidth="1"/>
    <col min="2820" max="2820" width="11.44140625" bestFit="1" customWidth="1"/>
    <col min="2821" max="2821" width="60.6640625" customWidth="1"/>
    <col min="2822" max="2822" width="67.6640625" customWidth="1"/>
    <col min="3075" max="3075" width="4" customWidth="1"/>
    <col min="3076" max="3076" width="11.44140625" bestFit="1" customWidth="1"/>
    <col min="3077" max="3077" width="60.6640625" customWidth="1"/>
    <col min="3078" max="3078" width="67.6640625" customWidth="1"/>
    <col min="3331" max="3331" width="4" customWidth="1"/>
    <col min="3332" max="3332" width="11.44140625" bestFit="1" customWidth="1"/>
    <col min="3333" max="3333" width="60.6640625" customWidth="1"/>
    <col min="3334" max="3334" width="67.6640625" customWidth="1"/>
    <col min="3587" max="3587" width="4" customWidth="1"/>
    <col min="3588" max="3588" width="11.44140625" bestFit="1" customWidth="1"/>
    <col min="3589" max="3589" width="60.6640625" customWidth="1"/>
    <col min="3590" max="3590" width="67.6640625" customWidth="1"/>
    <col min="3843" max="3843" width="4" customWidth="1"/>
    <col min="3844" max="3844" width="11.44140625" bestFit="1" customWidth="1"/>
    <col min="3845" max="3845" width="60.6640625" customWidth="1"/>
    <col min="3846" max="3846" width="67.6640625" customWidth="1"/>
    <col min="4099" max="4099" width="4" customWidth="1"/>
    <col min="4100" max="4100" width="11.44140625" bestFit="1" customWidth="1"/>
    <col min="4101" max="4101" width="60.6640625" customWidth="1"/>
    <col min="4102" max="4102" width="67.6640625" customWidth="1"/>
    <col min="4355" max="4355" width="4" customWidth="1"/>
    <col min="4356" max="4356" width="11.44140625" bestFit="1" customWidth="1"/>
    <col min="4357" max="4357" width="60.6640625" customWidth="1"/>
    <col min="4358" max="4358" width="67.6640625" customWidth="1"/>
    <col min="4611" max="4611" width="4" customWidth="1"/>
    <col min="4612" max="4612" width="11.44140625" bestFit="1" customWidth="1"/>
    <col min="4613" max="4613" width="60.6640625" customWidth="1"/>
    <col min="4614" max="4614" width="67.6640625" customWidth="1"/>
    <col min="4867" max="4867" width="4" customWidth="1"/>
    <col min="4868" max="4868" width="11.44140625" bestFit="1" customWidth="1"/>
    <col min="4869" max="4869" width="60.6640625" customWidth="1"/>
    <col min="4870" max="4870" width="67.6640625" customWidth="1"/>
    <col min="5123" max="5123" width="4" customWidth="1"/>
    <col min="5124" max="5124" width="11.44140625" bestFit="1" customWidth="1"/>
    <col min="5125" max="5125" width="60.6640625" customWidth="1"/>
    <col min="5126" max="5126" width="67.6640625" customWidth="1"/>
    <col min="5379" max="5379" width="4" customWidth="1"/>
    <col min="5380" max="5380" width="11.44140625" bestFit="1" customWidth="1"/>
    <col min="5381" max="5381" width="60.6640625" customWidth="1"/>
    <col min="5382" max="5382" width="67.6640625" customWidth="1"/>
    <col min="5635" max="5635" width="4" customWidth="1"/>
    <col min="5636" max="5636" width="11.44140625" bestFit="1" customWidth="1"/>
    <col min="5637" max="5637" width="60.6640625" customWidth="1"/>
    <col min="5638" max="5638" width="67.6640625" customWidth="1"/>
    <col min="5891" max="5891" width="4" customWidth="1"/>
    <col min="5892" max="5892" width="11.44140625" bestFit="1" customWidth="1"/>
    <col min="5893" max="5893" width="60.6640625" customWidth="1"/>
    <col min="5894" max="5894" width="67.6640625" customWidth="1"/>
    <col min="6147" max="6147" width="4" customWidth="1"/>
    <col min="6148" max="6148" width="11.44140625" bestFit="1" customWidth="1"/>
    <col min="6149" max="6149" width="60.6640625" customWidth="1"/>
    <col min="6150" max="6150" width="67.6640625" customWidth="1"/>
    <col min="6403" max="6403" width="4" customWidth="1"/>
    <col min="6404" max="6404" width="11.44140625" bestFit="1" customWidth="1"/>
    <col min="6405" max="6405" width="60.6640625" customWidth="1"/>
    <col min="6406" max="6406" width="67.6640625" customWidth="1"/>
    <col min="6659" max="6659" width="4" customWidth="1"/>
    <col min="6660" max="6660" width="11.44140625" bestFit="1" customWidth="1"/>
    <col min="6661" max="6661" width="60.6640625" customWidth="1"/>
    <col min="6662" max="6662" width="67.6640625" customWidth="1"/>
    <col min="6915" max="6915" width="4" customWidth="1"/>
    <col min="6916" max="6916" width="11.44140625" bestFit="1" customWidth="1"/>
    <col min="6917" max="6917" width="60.6640625" customWidth="1"/>
    <col min="6918" max="6918" width="67.6640625" customWidth="1"/>
    <col min="7171" max="7171" width="4" customWidth="1"/>
    <col min="7172" max="7172" width="11.44140625" bestFit="1" customWidth="1"/>
    <col min="7173" max="7173" width="60.6640625" customWidth="1"/>
    <col min="7174" max="7174" width="67.6640625" customWidth="1"/>
    <col min="7427" max="7427" width="4" customWidth="1"/>
    <col min="7428" max="7428" width="11.44140625" bestFit="1" customWidth="1"/>
    <col min="7429" max="7429" width="60.6640625" customWidth="1"/>
    <col min="7430" max="7430" width="67.6640625" customWidth="1"/>
    <col min="7683" max="7683" width="4" customWidth="1"/>
    <col min="7684" max="7684" width="11.44140625" bestFit="1" customWidth="1"/>
    <col min="7685" max="7685" width="60.6640625" customWidth="1"/>
    <col min="7686" max="7686" width="67.6640625" customWidth="1"/>
    <col min="7939" max="7939" width="4" customWidth="1"/>
    <col min="7940" max="7940" width="11.44140625" bestFit="1" customWidth="1"/>
    <col min="7941" max="7941" width="60.6640625" customWidth="1"/>
    <col min="7942" max="7942" width="67.6640625" customWidth="1"/>
    <col min="8195" max="8195" width="4" customWidth="1"/>
    <col min="8196" max="8196" width="11.44140625" bestFit="1" customWidth="1"/>
    <col min="8197" max="8197" width="60.6640625" customWidth="1"/>
    <col min="8198" max="8198" width="67.6640625" customWidth="1"/>
    <col min="8451" max="8451" width="4" customWidth="1"/>
    <col min="8452" max="8452" width="11.44140625" bestFit="1" customWidth="1"/>
    <col min="8453" max="8453" width="60.6640625" customWidth="1"/>
    <col min="8454" max="8454" width="67.6640625" customWidth="1"/>
    <col min="8707" max="8707" width="4" customWidth="1"/>
    <col min="8708" max="8708" width="11.44140625" bestFit="1" customWidth="1"/>
    <col min="8709" max="8709" width="60.6640625" customWidth="1"/>
    <col min="8710" max="8710" width="67.6640625" customWidth="1"/>
    <col min="8963" max="8963" width="4" customWidth="1"/>
    <col min="8964" max="8964" width="11.44140625" bestFit="1" customWidth="1"/>
    <col min="8965" max="8965" width="60.6640625" customWidth="1"/>
    <col min="8966" max="8966" width="67.6640625" customWidth="1"/>
    <col min="9219" max="9219" width="4" customWidth="1"/>
    <col min="9220" max="9220" width="11.44140625" bestFit="1" customWidth="1"/>
    <col min="9221" max="9221" width="60.6640625" customWidth="1"/>
    <col min="9222" max="9222" width="67.6640625" customWidth="1"/>
    <col min="9475" max="9475" width="4" customWidth="1"/>
    <col min="9476" max="9476" width="11.44140625" bestFit="1" customWidth="1"/>
    <col min="9477" max="9477" width="60.6640625" customWidth="1"/>
    <col min="9478" max="9478" width="67.6640625" customWidth="1"/>
    <col min="9731" max="9731" width="4" customWidth="1"/>
    <col min="9732" max="9732" width="11.44140625" bestFit="1" customWidth="1"/>
    <col min="9733" max="9733" width="60.6640625" customWidth="1"/>
    <col min="9734" max="9734" width="67.6640625" customWidth="1"/>
    <col min="9987" max="9987" width="4" customWidth="1"/>
    <col min="9988" max="9988" width="11.44140625" bestFit="1" customWidth="1"/>
    <col min="9989" max="9989" width="60.6640625" customWidth="1"/>
    <col min="9990" max="9990" width="67.6640625" customWidth="1"/>
    <col min="10243" max="10243" width="4" customWidth="1"/>
    <col min="10244" max="10244" width="11.44140625" bestFit="1" customWidth="1"/>
    <col min="10245" max="10245" width="60.6640625" customWidth="1"/>
    <col min="10246" max="10246" width="67.6640625" customWidth="1"/>
    <col min="10499" max="10499" width="4" customWidth="1"/>
    <col min="10500" max="10500" width="11.44140625" bestFit="1" customWidth="1"/>
    <col min="10501" max="10501" width="60.6640625" customWidth="1"/>
    <col min="10502" max="10502" width="67.6640625" customWidth="1"/>
    <col min="10755" max="10755" width="4" customWidth="1"/>
    <col min="10756" max="10756" width="11.44140625" bestFit="1" customWidth="1"/>
    <col min="10757" max="10757" width="60.6640625" customWidth="1"/>
    <col min="10758" max="10758" width="67.6640625" customWidth="1"/>
    <col min="11011" max="11011" width="4" customWidth="1"/>
    <col min="11012" max="11012" width="11.44140625" bestFit="1" customWidth="1"/>
    <col min="11013" max="11013" width="60.6640625" customWidth="1"/>
    <col min="11014" max="11014" width="67.6640625" customWidth="1"/>
    <col min="11267" max="11267" width="4" customWidth="1"/>
    <col min="11268" max="11268" width="11.44140625" bestFit="1" customWidth="1"/>
    <col min="11269" max="11269" width="60.6640625" customWidth="1"/>
    <col min="11270" max="11270" width="67.6640625" customWidth="1"/>
    <col min="11523" max="11523" width="4" customWidth="1"/>
    <col min="11524" max="11524" width="11.44140625" bestFit="1" customWidth="1"/>
    <col min="11525" max="11525" width="60.6640625" customWidth="1"/>
    <col min="11526" max="11526" width="67.6640625" customWidth="1"/>
    <col min="11779" max="11779" width="4" customWidth="1"/>
    <col min="11780" max="11780" width="11.44140625" bestFit="1" customWidth="1"/>
    <col min="11781" max="11781" width="60.6640625" customWidth="1"/>
    <col min="11782" max="11782" width="67.6640625" customWidth="1"/>
    <col min="12035" max="12035" width="4" customWidth="1"/>
    <col min="12036" max="12036" width="11.44140625" bestFit="1" customWidth="1"/>
    <col min="12037" max="12037" width="60.6640625" customWidth="1"/>
    <col min="12038" max="12038" width="67.6640625" customWidth="1"/>
    <col min="12291" max="12291" width="4" customWidth="1"/>
    <col min="12292" max="12292" width="11.44140625" bestFit="1" customWidth="1"/>
    <col min="12293" max="12293" width="60.6640625" customWidth="1"/>
    <col min="12294" max="12294" width="67.6640625" customWidth="1"/>
    <col min="12547" max="12547" width="4" customWidth="1"/>
    <col min="12548" max="12548" width="11.44140625" bestFit="1" customWidth="1"/>
    <col min="12549" max="12549" width="60.6640625" customWidth="1"/>
    <col min="12550" max="12550" width="67.6640625" customWidth="1"/>
    <col min="12803" max="12803" width="4" customWidth="1"/>
    <col min="12804" max="12804" width="11.44140625" bestFit="1" customWidth="1"/>
    <col min="12805" max="12805" width="60.6640625" customWidth="1"/>
    <col min="12806" max="12806" width="67.6640625" customWidth="1"/>
    <col min="13059" max="13059" width="4" customWidth="1"/>
    <col min="13060" max="13060" width="11.44140625" bestFit="1" customWidth="1"/>
    <col min="13061" max="13061" width="60.6640625" customWidth="1"/>
    <col min="13062" max="13062" width="67.6640625" customWidth="1"/>
    <col min="13315" max="13315" width="4" customWidth="1"/>
    <col min="13316" max="13316" width="11.44140625" bestFit="1" customWidth="1"/>
    <col min="13317" max="13317" width="60.6640625" customWidth="1"/>
    <col min="13318" max="13318" width="67.6640625" customWidth="1"/>
    <col min="13571" max="13571" width="4" customWidth="1"/>
    <col min="13572" max="13572" width="11.44140625" bestFit="1" customWidth="1"/>
    <col min="13573" max="13573" width="60.6640625" customWidth="1"/>
    <col min="13574" max="13574" width="67.6640625" customWidth="1"/>
    <col min="13827" max="13827" width="4" customWidth="1"/>
    <col min="13828" max="13828" width="11.44140625" bestFit="1" customWidth="1"/>
    <col min="13829" max="13829" width="60.6640625" customWidth="1"/>
    <col min="13830" max="13830" width="67.6640625" customWidth="1"/>
    <col min="14083" max="14083" width="4" customWidth="1"/>
    <col min="14084" max="14084" width="11.44140625" bestFit="1" customWidth="1"/>
    <col min="14085" max="14085" width="60.6640625" customWidth="1"/>
    <col min="14086" max="14086" width="67.6640625" customWidth="1"/>
    <col min="14339" max="14339" width="4" customWidth="1"/>
    <col min="14340" max="14340" width="11.44140625" bestFit="1" customWidth="1"/>
    <col min="14341" max="14341" width="60.6640625" customWidth="1"/>
    <col min="14342" max="14342" width="67.6640625" customWidth="1"/>
    <col min="14595" max="14595" width="4" customWidth="1"/>
    <col min="14596" max="14596" width="11.44140625" bestFit="1" customWidth="1"/>
    <col min="14597" max="14597" width="60.6640625" customWidth="1"/>
    <col min="14598" max="14598" width="67.6640625" customWidth="1"/>
    <col min="14851" max="14851" width="4" customWidth="1"/>
    <col min="14852" max="14852" width="11.44140625" bestFit="1" customWidth="1"/>
    <col min="14853" max="14853" width="60.6640625" customWidth="1"/>
    <col min="14854" max="14854" width="67.6640625" customWidth="1"/>
    <col min="15107" max="15107" width="4" customWidth="1"/>
    <col min="15108" max="15108" width="11.44140625" bestFit="1" customWidth="1"/>
    <col min="15109" max="15109" width="60.6640625" customWidth="1"/>
    <col min="15110" max="15110" width="67.6640625" customWidth="1"/>
    <col min="15363" max="15363" width="4" customWidth="1"/>
    <col min="15364" max="15364" width="11.44140625" bestFit="1" customWidth="1"/>
    <col min="15365" max="15365" width="60.6640625" customWidth="1"/>
    <col min="15366" max="15366" width="67.6640625" customWidth="1"/>
    <col min="15619" max="15619" width="4" customWidth="1"/>
    <col min="15620" max="15620" width="11.44140625" bestFit="1" customWidth="1"/>
    <col min="15621" max="15621" width="60.6640625" customWidth="1"/>
    <col min="15622" max="15622" width="67.6640625" customWidth="1"/>
    <col min="15875" max="15875" width="4" customWidth="1"/>
    <col min="15876" max="15876" width="11.44140625" bestFit="1" customWidth="1"/>
    <col min="15877" max="15877" width="60.6640625" customWidth="1"/>
    <col min="15878" max="15878" width="67.6640625" customWidth="1"/>
    <col min="16131" max="16131" width="4" customWidth="1"/>
    <col min="16132" max="16132" width="11.44140625" bestFit="1" customWidth="1"/>
    <col min="16133" max="16133" width="60.6640625" customWidth="1"/>
    <col min="16134" max="16134" width="67.6640625" customWidth="1"/>
  </cols>
  <sheetData>
    <row r="1" spans="1:11" ht="15.6">
      <c r="A1" s="39" t="s">
        <v>40</v>
      </c>
      <c r="B1" s="40"/>
    </row>
    <row r="2" spans="1:11">
      <c r="A2" s="8"/>
      <c r="B2" s="41"/>
    </row>
    <row r="3" spans="1:11">
      <c r="A3" s="8"/>
      <c r="B3" s="41"/>
    </row>
    <row r="4" spans="1:11">
      <c r="A4" s="8" t="s">
        <v>41</v>
      </c>
      <c r="B4" s="41"/>
      <c r="F4" s="42"/>
      <c r="K4" s="43"/>
    </row>
    <row r="5" spans="1:11" ht="13.8" thickBot="1"/>
    <row r="6" spans="1:11">
      <c r="A6" s="44"/>
      <c r="B6" s="44"/>
      <c r="C6" s="45"/>
      <c r="D6" s="45"/>
      <c r="E6" s="45"/>
      <c r="F6" s="45"/>
    </row>
    <row r="7" spans="1:11">
      <c r="A7" s="46" t="s">
        <v>42</v>
      </c>
      <c r="B7" s="46" t="s">
        <v>43</v>
      </c>
      <c r="C7" s="47" t="s">
        <v>44</v>
      </c>
      <c r="D7" s="47" t="s">
        <v>45</v>
      </c>
      <c r="E7" s="47" t="s">
        <v>46</v>
      </c>
      <c r="F7" s="47" t="s">
        <v>45</v>
      </c>
    </row>
    <row r="8" spans="1:11" ht="13.8" thickBot="1">
      <c r="A8" s="48"/>
      <c r="B8" s="48"/>
      <c r="C8" s="49"/>
      <c r="D8" s="49"/>
      <c r="E8" s="49"/>
      <c r="F8" s="49"/>
    </row>
    <row r="9" spans="1:11">
      <c r="A9" s="46"/>
      <c r="B9" s="46"/>
      <c r="C9" s="50"/>
      <c r="D9" s="51"/>
      <c r="E9" s="51"/>
      <c r="F9" s="51"/>
    </row>
    <row r="10" spans="1:11" s="57" customFormat="1" ht="26.4">
      <c r="A10" s="52">
        <v>1</v>
      </c>
      <c r="B10" s="53" t="s">
        <v>47</v>
      </c>
      <c r="C10" s="54" t="s">
        <v>868</v>
      </c>
      <c r="D10" s="55">
        <v>43747</v>
      </c>
      <c r="E10" s="55" t="s">
        <v>879</v>
      </c>
      <c r="F10" s="55">
        <v>43747</v>
      </c>
      <c r="G10" s="56"/>
    </row>
    <row r="11" spans="1:11">
      <c r="A11" s="46"/>
      <c r="B11" s="46"/>
      <c r="C11" s="58"/>
      <c r="D11" s="58"/>
      <c r="E11" s="58"/>
      <c r="F11" s="58"/>
    </row>
    <row r="12" spans="1:11" s="57" customFormat="1">
      <c r="A12" s="52">
        <v>2</v>
      </c>
      <c r="B12" s="53" t="s">
        <v>48</v>
      </c>
      <c r="C12" s="59" t="s">
        <v>880</v>
      </c>
      <c r="D12" s="55">
        <v>43747</v>
      </c>
      <c r="E12" s="55" t="s">
        <v>887</v>
      </c>
      <c r="F12" s="55">
        <v>43747</v>
      </c>
      <c r="G12" s="56"/>
    </row>
    <row r="13" spans="1:11">
      <c r="A13" s="60"/>
      <c r="B13" s="60"/>
      <c r="C13" s="58"/>
      <c r="D13" s="58"/>
      <c r="E13" s="60"/>
      <c r="F13" s="58"/>
    </row>
    <row r="14" spans="1:11" s="57" customFormat="1">
      <c r="A14" s="61">
        <v>3</v>
      </c>
      <c r="B14" s="62" t="s">
        <v>49</v>
      </c>
      <c r="C14" s="59" t="s">
        <v>881</v>
      </c>
      <c r="D14" s="55">
        <v>43747</v>
      </c>
      <c r="E14" s="55" t="s">
        <v>887</v>
      </c>
      <c r="F14" s="55">
        <v>43747</v>
      </c>
      <c r="G14" s="56"/>
    </row>
    <row r="15" spans="1:11">
      <c r="A15" s="60"/>
      <c r="B15" s="60"/>
      <c r="C15" s="58"/>
      <c r="D15" s="58"/>
      <c r="E15" s="60"/>
      <c r="F15" s="58"/>
    </row>
    <row r="16" spans="1:11">
      <c r="A16" s="46">
        <v>4</v>
      </c>
      <c r="B16" s="63" t="s">
        <v>50</v>
      </c>
      <c r="C16" s="64" t="s">
        <v>882</v>
      </c>
      <c r="D16" s="55">
        <v>43747</v>
      </c>
      <c r="E16" s="55" t="s">
        <v>887</v>
      </c>
      <c r="F16" s="55">
        <v>43747</v>
      </c>
    </row>
    <row r="17" spans="1:7">
      <c r="A17" s="60"/>
      <c r="B17" s="60"/>
      <c r="C17" s="58"/>
      <c r="D17" s="58"/>
      <c r="E17" s="58"/>
      <c r="F17" s="58"/>
    </row>
    <row r="18" spans="1:7" s="57" customFormat="1">
      <c r="A18" s="61">
        <v>5</v>
      </c>
      <c r="B18" s="62" t="s">
        <v>51</v>
      </c>
      <c r="C18" s="54" t="s">
        <v>883</v>
      </c>
      <c r="D18" s="55">
        <v>43747</v>
      </c>
      <c r="E18" s="55" t="s">
        <v>887</v>
      </c>
      <c r="F18" s="55">
        <v>43747</v>
      </c>
      <c r="G18" s="56"/>
    </row>
    <row r="19" spans="1:7">
      <c r="A19" s="60"/>
      <c r="B19" s="60"/>
      <c r="C19" s="65"/>
      <c r="D19" s="58"/>
      <c r="E19" s="58"/>
      <c r="F19" s="58"/>
    </row>
    <row r="20" spans="1:7" s="57" customFormat="1" ht="26.4">
      <c r="A20" s="52">
        <v>6</v>
      </c>
      <c r="B20" s="62" t="s">
        <v>1081</v>
      </c>
      <c r="C20" s="199" t="s">
        <v>1080</v>
      </c>
      <c r="D20" s="200">
        <v>43748</v>
      </c>
      <c r="E20" s="55" t="s">
        <v>887</v>
      </c>
      <c r="F20" s="200">
        <v>43749</v>
      </c>
      <c r="G20" s="56"/>
    </row>
    <row r="21" spans="1:7">
      <c r="A21" s="46"/>
      <c r="B21" s="46"/>
      <c r="C21" s="58"/>
      <c r="D21" s="58"/>
      <c r="E21" s="58"/>
      <c r="F21" s="58"/>
    </row>
    <row r="22" spans="1:7" ht="26.4">
      <c r="A22" s="60">
        <v>7</v>
      </c>
      <c r="B22" s="62" t="s">
        <v>1082</v>
      </c>
      <c r="C22" s="201" t="s">
        <v>1083</v>
      </c>
      <c r="D22" s="200">
        <v>43748</v>
      </c>
      <c r="E22" s="55" t="s">
        <v>887</v>
      </c>
      <c r="F22" s="200">
        <v>43749</v>
      </c>
    </row>
    <row r="23" spans="1:7">
      <c r="A23" s="60"/>
      <c r="B23" s="60"/>
      <c r="C23" s="58"/>
      <c r="D23" s="58"/>
      <c r="E23" s="58"/>
      <c r="F23" s="58"/>
    </row>
    <row r="24" spans="1:7">
      <c r="A24" s="46">
        <v>8</v>
      </c>
      <c r="B24" s="62" t="s">
        <v>1084</v>
      </c>
      <c r="C24" s="65" t="s">
        <v>1085</v>
      </c>
      <c r="D24" s="200">
        <v>43748</v>
      </c>
      <c r="E24" s="58"/>
      <c r="F24" s="58"/>
    </row>
    <row r="25" spans="1:7">
      <c r="A25" s="60"/>
      <c r="B25" s="60"/>
      <c r="C25" s="58"/>
      <c r="D25" s="58"/>
      <c r="E25" s="58"/>
      <c r="F25" s="58"/>
    </row>
    <row r="26" spans="1:7">
      <c r="A26" s="60">
        <v>9</v>
      </c>
      <c r="B26" s="63" t="s">
        <v>1097</v>
      </c>
      <c r="C26" s="65" t="s">
        <v>1098</v>
      </c>
      <c r="D26" s="198">
        <v>43748</v>
      </c>
      <c r="E26" s="55" t="s">
        <v>887</v>
      </c>
      <c r="F26" s="200">
        <v>43749</v>
      </c>
    </row>
    <row r="27" spans="1:7">
      <c r="A27" s="46"/>
      <c r="B27" s="60"/>
      <c r="C27" s="58"/>
      <c r="D27" s="58"/>
      <c r="E27" s="58"/>
      <c r="F27" s="58"/>
    </row>
    <row r="28" spans="1:7" s="57" customFormat="1" ht="26.4">
      <c r="A28" s="52">
        <v>10</v>
      </c>
      <c r="B28" s="53" t="s">
        <v>1113</v>
      </c>
      <c r="C28" s="54" t="s">
        <v>1159</v>
      </c>
      <c r="D28" s="200">
        <v>43748</v>
      </c>
      <c r="E28" s="55" t="s">
        <v>887</v>
      </c>
      <c r="F28" s="200">
        <v>43749</v>
      </c>
      <c r="G28" s="56"/>
    </row>
    <row r="29" spans="1:7">
      <c r="A29" s="60"/>
      <c r="B29" s="60"/>
      <c r="C29" s="58"/>
      <c r="D29" s="58"/>
      <c r="E29" s="58"/>
      <c r="F29" s="58"/>
    </row>
    <row r="30" spans="1:7" ht="26.4">
      <c r="A30" s="46">
        <v>11</v>
      </c>
      <c r="B30" s="53" t="s">
        <v>1117</v>
      </c>
      <c r="C30" s="54" t="s">
        <v>1118</v>
      </c>
      <c r="D30" s="200">
        <v>43748</v>
      </c>
      <c r="E30" s="58"/>
      <c r="F30" s="58"/>
    </row>
    <row r="31" spans="1:7">
      <c r="A31" s="60"/>
      <c r="B31" s="60"/>
      <c r="C31" s="58"/>
      <c r="D31" s="58"/>
      <c r="E31" s="58"/>
      <c r="F31" s="58"/>
    </row>
    <row r="32" spans="1:7">
      <c r="A32" s="60">
        <v>12</v>
      </c>
      <c r="B32" s="53" t="s">
        <v>1119</v>
      </c>
      <c r="C32" s="65" t="s">
        <v>1120</v>
      </c>
      <c r="D32" s="200">
        <v>43748</v>
      </c>
      <c r="E32" s="58"/>
      <c r="F32" s="58"/>
    </row>
    <row r="33" spans="1:6">
      <c r="A33" s="46"/>
      <c r="B33" s="46"/>
      <c r="C33" s="58"/>
      <c r="D33" s="58"/>
      <c r="E33" s="58"/>
      <c r="F33" s="58"/>
    </row>
    <row r="34" spans="1:6">
      <c r="A34" s="60">
        <v>13</v>
      </c>
      <c r="B34" s="53" t="s">
        <v>1126</v>
      </c>
      <c r="C34" s="65" t="s">
        <v>1127</v>
      </c>
      <c r="D34" s="202">
        <v>43748</v>
      </c>
      <c r="E34" s="51"/>
      <c r="F34" s="51"/>
    </row>
    <row r="35" spans="1:6">
      <c r="A35" s="66"/>
      <c r="B35" s="60"/>
      <c r="C35" s="58"/>
      <c r="D35" s="58"/>
      <c r="E35" s="58"/>
      <c r="F35" s="58"/>
    </row>
    <row r="36" spans="1:6">
      <c r="A36" s="66">
        <v>14</v>
      </c>
      <c r="B36" s="53" t="s">
        <v>1135</v>
      </c>
      <c r="C36" s="65" t="s">
        <v>1144</v>
      </c>
      <c r="D36" s="202">
        <v>43748</v>
      </c>
      <c r="E36" s="58"/>
      <c r="F36" s="58"/>
    </row>
    <row r="37" spans="1:6">
      <c r="A37" s="66"/>
      <c r="B37" s="60"/>
      <c r="C37" s="58"/>
      <c r="D37" s="58"/>
      <c r="E37" s="58"/>
      <c r="F37" s="58"/>
    </row>
    <row r="38" spans="1:6">
      <c r="A38" s="66">
        <v>15</v>
      </c>
      <c r="B38" s="53" t="s">
        <v>1137</v>
      </c>
      <c r="C38" s="65" t="s">
        <v>1136</v>
      </c>
      <c r="D38" s="202">
        <v>43748</v>
      </c>
      <c r="E38" s="58"/>
      <c r="F38" s="58"/>
    </row>
    <row r="39" spans="1:6">
      <c r="A39" s="66"/>
      <c r="B39" s="60"/>
      <c r="C39" s="58"/>
      <c r="D39" s="58"/>
      <c r="E39" s="58"/>
      <c r="F39" s="58"/>
    </row>
    <row r="40" spans="1:6">
      <c r="A40" s="66">
        <v>16</v>
      </c>
      <c r="B40" s="53" t="s">
        <v>1143</v>
      </c>
      <c r="C40" s="65" t="s">
        <v>1138</v>
      </c>
      <c r="D40" s="202">
        <v>43748</v>
      </c>
      <c r="E40" s="58"/>
      <c r="F40" s="58"/>
    </row>
    <row r="41" spans="1:6">
      <c r="A41" s="66"/>
      <c r="B41" s="53"/>
      <c r="C41" s="65"/>
      <c r="D41" s="203"/>
      <c r="E41" s="58"/>
      <c r="F41" s="58"/>
    </row>
    <row r="42" spans="1:6">
      <c r="A42" s="66">
        <v>17</v>
      </c>
      <c r="B42" s="53" t="s">
        <v>1145</v>
      </c>
      <c r="C42" s="65" t="s">
        <v>1146</v>
      </c>
      <c r="D42" s="202">
        <v>43748</v>
      </c>
      <c r="E42" s="58"/>
      <c r="F42" s="58"/>
    </row>
    <row r="43" spans="1:6">
      <c r="A43" s="66"/>
      <c r="B43" s="53"/>
      <c r="C43" s="65"/>
      <c r="D43" s="203"/>
      <c r="E43" s="58"/>
      <c r="F43" s="58"/>
    </row>
    <row r="44" spans="1:6">
      <c r="A44" s="66">
        <v>18</v>
      </c>
      <c r="B44" s="53" t="s">
        <v>1155</v>
      </c>
      <c r="C44" s="65"/>
      <c r="D44" s="203"/>
      <c r="E44" s="58"/>
      <c r="F44" s="58"/>
    </row>
    <row r="45" spans="1:6">
      <c r="A45" s="66"/>
      <c r="B45" s="53"/>
      <c r="C45" s="65"/>
      <c r="D45" s="203"/>
      <c r="E45" s="58"/>
      <c r="F45" s="58"/>
    </row>
    <row r="46" spans="1:6">
      <c r="A46" s="66"/>
      <c r="B46" s="53"/>
      <c r="C46" s="65"/>
      <c r="D46" s="203"/>
      <c r="E46" s="58"/>
      <c r="F46" s="58"/>
    </row>
    <row r="47" spans="1:6">
      <c r="A47" s="66"/>
      <c r="B47" s="53"/>
      <c r="C47" s="65"/>
      <c r="D47" s="203"/>
      <c r="E47" s="58"/>
      <c r="F47" s="58"/>
    </row>
    <row r="48" spans="1:6">
      <c r="A48" s="66"/>
      <c r="B48" s="53"/>
      <c r="C48" s="65"/>
      <c r="D48" s="203"/>
      <c r="E48" s="58"/>
      <c r="F48" s="58"/>
    </row>
    <row r="49" spans="1:6">
      <c r="A49" s="66"/>
      <c r="B49" s="53"/>
      <c r="C49" s="65"/>
      <c r="D49" s="203"/>
      <c r="E49" s="58"/>
      <c r="F49" s="58"/>
    </row>
    <row r="50" spans="1:6">
      <c r="A50" s="66"/>
      <c r="B50" s="60"/>
      <c r="C50" s="58"/>
      <c r="D50" s="204"/>
      <c r="E50" s="58"/>
      <c r="F50" s="58"/>
    </row>
    <row r="51" spans="1:6" ht="13.8" thickBot="1">
      <c r="A51" s="67"/>
      <c r="B51" s="67"/>
      <c r="C51" s="68"/>
      <c r="D51" s="49"/>
      <c r="E51" s="68"/>
      <c r="F51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JMS SHEDULE OF WORKS</vt:lpstr>
      <vt:lpstr>BUILDUPS</vt:lpstr>
      <vt:lpstr>DOOR SCHEDULE</vt:lpstr>
      <vt:lpstr>FRAME BUILDUPS</vt:lpstr>
      <vt:lpstr>LAMINATE</vt:lpstr>
      <vt:lpstr>VENEER</vt:lpstr>
      <vt:lpstr>ADD ORDERS</vt:lpstr>
      <vt:lpstr>RTFI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2019-10-22T11:29:33Z</cp:lastPrinted>
  <dcterms:created xsi:type="dcterms:W3CDTF">2002-11-02T06:54:37Z</dcterms:created>
  <dcterms:modified xsi:type="dcterms:W3CDTF">2019-10-22T11:32:56Z</dcterms:modified>
</cp:coreProperties>
</file>