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Tenders\Current\Moorfields\Doors\Addendum 5\"/>
    </mc:Choice>
  </mc:AlternateContent>
  <xr:revisionPtr revIDLastSave="0" documentId="13_ncr:1_{FD01F8D4-834C-4AFD-8C2F-A1C379D799F4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Door Comparison" sheetId="6" r:id="rId1"/>
    <sheet name="Door Labour" sheetId="5" r:id="rId2"/>
    <sheet name="Iron Lab" sheetId="11" r:id="rId3"/>
    <sheet name="Door Materials" sheetId="4" r:id="rId4"/>
    <sheet name="Door Summary" sheetId="7" r:id="rId5"/>
    <sheet name="SRM Pricing SChedule" sheetId="15" r:id="rId6"/>
  </sheets>
  <externalReferences>
    <externalReference r:id="rId7"/>
  </externalReferences>
  <definedNames>
    <definedName name="_xlnm._FilterDatabase" localSheetId="0" hidden="1">'Door Comparison'!$A$8:$V$44</definedName>
    <definedName name="_xlnm._FilterDatabase" localSheetId="1" hidden="1">'Door Labour'!$A$7:$Z$42</definedName>
    <definedName name="_xlnm._FilterDatabase" localSheetId="3" hidden="1">'Door Materials'!$A$7:$Y$42</definedName>
    <definedName name="_xlnm._FilterDatabase" localSheetId="4" hidden="1">'Door Summary'!$A$6:$M$41</definedName>
    <definedName name="_Val48">[1]Validation!$C$879:$C$880</definedName>
    <definedName name="_Val7">[1]Validation!$C$46:$C$54</definedName>
    <definedName name="_xlnm.Print_Titles" localSheetId="0">'Door Comparison'!$1:$7</definedName>
    <definedName name="_xlnm.Print_Titles" localSheetId="1">'Door Labour'!$1:$8</definedName>
    <definedName name="_xlnm.Print_Titles" localSheetId="3">'Door Materials'!$1:$6</definedName>
    <definedName name="_xlnm.Print_Titles" localSheetId="4">'Door Summary'!$1:$7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4" i="6" l="1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M65" i="15"/>
  <c r="AK65" i="15"/>
  <c r="V31" i="6" l="1"/>
  <c r="Y42" i="5" l="1"/>
  <c r="D41" i="7" s="1"/>
  <c r="Y41" i="5"/>
  <c r="D40" i="7" s="1"/>
  <c r="Y40" i="5"/>
  <c r="D39" i="7" s="1"/>
  <c r="Y39" i="5"/>
  <c r="D38" i="7" s="1"/>
  <c r="Y38" i="5"/>
  <c r="D37" i="7" s="1"/>
  <c r="Y37" i="5"/>
  <c r="D36" i="7" s="1"/>
  <c r="Y36" i="5"/>
  <c r="D35" i="7" s="1"/>
  <c r="Y35" i="5"/>
  <c r="D34" i="7" s="1"/>
  <c r="Y34" i="5"/>
  <c r="D33" i="7" s="1"/>
  <c r="Y33" i="5"/>
  <c r="D32" i="7" s="1"/>
  <c r="Y32" i="5"/>
  <c r="D31" i="7" s="1"/>
  <c r="Y30" i="5"/>
  <c r="D29" i="7" s="1"/>
  <c r="Y29" i="5"/>
  <c r="D28" i="7" s="1"/>
  <c r="Y28" i="5"/>
  <c r="D27" i="7" s="1"/>
  <c r="Y27" i="5"/>
  <c r="D26" i="7" s="1"/>
  <c r="Y26" i="5"/>
  <c r="D25" i="7" s="1"/>
  <c r="D24" i="7"/>
  <c r="Y24" i="5"/>
  <c r="D23" i="7" s="1"/>
  <c r="Y22" i="5"/>
  <c r="D21" i="7" s="1"/>
  <c r="Y16" i="5"/>
  <c r="D15" i="7" s="1"/>
  <c r="Y15" i="5"/>
  <c r="D14" i="7" s="1"/>
  <c r="Y13" i="5"/>
  <c r="D12" i="7" s="1"/>
  <c r="Y12" i="5"/>
  <c r="D11" i="7" s="1"/>
  <c r="C113" i="11"/>
  <c r="D113" i="11"/>
  <c r="E113" i="11"/>
  <c r="F113" i="11"/>
  <c r="G113" i="11"/>
  <c r="H113" i="11"/>
  <c r="I113" i="11"/>
  <c r="J113" i="11"/>
  <c r="K113" i="11"/>
  <c r="L113" i="11"/>
  <c r="M113" i="11"/>
  <c r="N113" i="11"/>
  <c r="O113" i="11"/>
  <c r="P113" i="11"/>
  <c r="Q113" i="11"/>
  <c r="R113" i="11"/>
  <c r="S113" i="11"/>
  <c r="T113" i="11"/>
  <c r="U113" i="11"/>
  <c r="V113" i="11"/>
  <c r="W113" i="11"/>
  <c r="X113" i="11"/>
  <c r="Y113" i="11"/>
  <c r="Z113" i="11"/>
  <c r="AA113" i="11"/>
  <c r="AB113" i="11"/>
  <c r="AC113" i="11"/>
  <c r="AD113" i="11"/>
  <c r="AE113" i="11"/>
  <c r="AF113" i="11"/>
  <c r="AG113" i="11"/>
  <c r="AH113" i="11"/>
  <c r="AI113" i="11"/>
  <c r="AJ113" i="11"/>
  <c r="AK113" i="11"/>
  <c r="AL113" i="11"/>
  <c r="AM113" i="11"/>
  <c r="B113" i="11"/>
  <c r="AR106" i="11"/>
  <c r="AR103" i="11"/>
  <c r="AR99" i="11"/>
  <c r="AR92" i="11"/>
  <c r="AR88" i="11"/>
  <c r="AR79" i="11"/>
  <c r="AR73" i="11"/>
  <c r="AR71" i="11"/>
  <c r="AR65" i="11"/>
  <c r="AS64" i="11"/>
  <c r="AR63" i="11"/>
  <c r="AS63" i="11"/>
  <c r="AS62" i="11"/>
  <c r="AS61" i="11"/>
  <c r="AS60" i="11"/>
  <c r="AS59" i="11"/>
  <c r="AS58" i="11"/>
  <c r="AS57" i="11"/>
  <c r="AT63" i="11"/>
  <c r="AU63" i="11"/>
  <c r="AS56" i="11"/>
  <c r="AR55" i="11"/>
  <c r="AS55" i="11"/>
  <c r="AS54" i="11"/>
  <c r="AS53" i="11"/>
  <c r="AS52" i="11"/>
  <c r="AT55" i="11"/>
  <c r="AU55" i="11"/>
  <c r="AR51" i="11"/>
  <c r="AS47" i="11"/>
  <c r="AS48" i="11"/>
  <c r="AS49" i="11"/>
  <c r="AS50" i="11"/>
  <c r="AS51" i="11"/>
  <c r="AS46" i="11"/>
  <c r="AT51" i="11"/>
  <c r="AU51" i="11"/>
  <c r="V10" i="6"/>
  <c r="S10" i="4" s="1"/>
  <c r="V11" i="6"/>
  <c r="S11" i="4" s="1"/>
  <c r="V12" i="6"/>
  <c r="S12" i="4" s="1"/>
  <c r="V13" i="6"/>
  <c r="S13" i="4" s="1"/>
  <c r="V14" i="6"/>
  <c r="S14" i="4" s="1"/>
  <c r="V15" i="6"/>
  <c r="S15" i="4" s="1"/>
  <c r="V16" i="6"/>
  <c r="S16" i="4" s="1"/>
  <c r="V17" i="6"/>
  <c r="S17" i="4" s="1"/>
  <c r="V18" i="6"/>
  <c r="S18" i="4" s="1"/>
  <c r="V19" i="6"/>
  <c r="S19" i="4" s="1"/>
  <c r="V20" i="6"/>
  <c r="S20" i="4" s="1"/>
  <c r="V21" i="6"/>
  <c r="S21" i="4" s="1"/>
  <c r="V22" i="6"/>
  <c r="S22" i="4" s="1"/>
  <c r="V23" i="6"/>
  <c r="S23" i="4" s="1"/>
  <c r="V24" i="6"/>
  <c r="S24" i="4" s="1"/>
  <c r="S25" i="4"/>
  <c r="V26" i="6"/>
  <c r="S26" i="4" s="1"/>
  <c r="V27" i="6"/>
  <c r="S27" i="4" s="1"/>
  <c r="V28" i="6"/>
  <c r="S28" i="4" s="1"/>
  <c r="V29" i="6"/>
  <c r="S29" i="4" s="1"/>
  <c r="V30" i="6"/>
  <c r="S30" i="4" s="1"/>
  <c r="V32" i="6"/>
  <c r="S32" i="4" s="1"/>
  <c r="V33" i="6"/>
  <c r="S33" i="4" s="1"/>
  <c r="V34" i="6"/>
  <c r="S34" i="4" s="1"/>
  <c r="V35" i="6"/>
  <c r="S35" i="4" s="1"/>
  <c r="V36" i="6"/>
  <c r="S36" i="4" s="1"/>
  <c r="V37" i="6"/>
  <c r="S37" i="4" s="1"/>
  <c r="V38" i="6"/>
  <c r="S38" i="4" s="1"/>
  <c r="V39" i="6"/>
  <c r="S39" i="4" s="1"/>
  <c r="V40" i="6"/>
  <c r="S40" i="4" s="1"/>
  <c r="V41" i="6"/>
  <c r="S41" i="4" s="1"/>
  <c r="V42" i="6"/>
  <c r="S42" i="4" s="1"/>
  <c r="V9" i="6"/>
  <c r="S9" i="4" s="1"/>
  <c r="AN10" i="11"/>
  <c r="AN31" i="11"/>
  <c r="AO31" i="11"/>
  <c r="AN32" i="11"/>
  <c r="AO32" i="11"/>
  <c r="AN33" i="11"/>
  <c r="AN34" i="11"/>
  <c r="AO34" i="11"/>
  <c r="AP34" i="11"/>
  <c r="AN35" i="11"/>
  <c r="AO35" i="11"/>
  <c r="AP35" i="11"/>
  <c r="AN36" i="11"/>
  <c r="AO36" i="11"/>
  <c r="AN37" i="11"/>
  <c r="AN38" i="11"/>
  <c r="AO38" i="11"/>
  <c r="AP38" i="11"/>
  <c r="AN39" i="11"/>
  <c r="AO39" i="11"/>
  <c r="AP39" i="11"/>
  <c r="AN40" i="11"/>
  <c r="AO40" i="11"/>
  <c r="AN41" i="11"/>
  <c r="AN42" i="11"/>
  <c r="AO42" i="11"/>
  <c r="AP42" i="11"/>
  <c r="AN43" i="11"/>
  <c r="AO43" i="11"/>
  <c r="AP43" i="11"/>
  <c r="AN44" i="11"/>
  <c r="AO44" i="11"/>
  <c r="AN45" i="11"/>
  <c r="AN46" i="11"/>
  <c r="AO46" i="11"/>
  <c r="AP46" i="11"/>
  <c r="AN47" i="11"/>
  <c r="AO47" i="11"/>
  <c r="AP47" i="11"/>
  <c r="AN48" i="11"/>
  <c r="AO48" i="11"/>
  <c r="AN49" i="11"/>
  <c r="AN50" i="11"/>
  <c r="AO50" i="11"/>
  <c r="AP50" i="11"/>
  <c r="AN51" i="11"/>
  <c r="AO51" i="11"/>
  <c r="AP51" i="11"/>
  <c r="AN52" i="11"/>
  <c r="AO52" i="11"/>
  <c r="AN53" i="11"/>
  <c r="AN54" i="11"/>
  <c r="AO54" i="11"/>
  <c r="AP54" i="11"/>
  <c r="AN55" i="11"/>
  <c r="AO55" i="11"/>
  <c r="AP55" i="11"/>
  <c r="AN56" i="11"/>
  <c r="AO56" i="11"/>
  <c r="AN57" i="11"/>
  <c r="AN58" i="11"/>
  <c r="AO58" i="11"/>
  <c r="AP58" i="11"/>
  <c r="AN59" i="11"/>
  <c r="AO59" i="11"/>
  <c r="AP59" i="11"/>
  <c r="AN60" i="11"/>
  <c r="AO60" i="11"/>
  <c r="AN61" i="11"/>
  <c r="AN62" i="11"/>
  <c r="AO62" i="11"/>
  <c r="AP62" i="11"/>
  <c r="AN63" i="11"/>
  <c r="AO63" i="11"/>
  <c r="AP63" i="11"/>
  <c r="AN64" i="11"/>
  <c r="AO64" i="11"/>
  <c r="AN65" i="11"/>
  <c r="AN66" i="11"/>
  <c r="AO66" i="11"/>
  <c r="AP66" i="11"/>
  <c r="AU66" i="11"/>
  <c r="AN67" i="11"/>
  <c r="AO67" i="11"/>
  <c r="AP67" i="11"/>
  <c r="AS67" i="11"/>
  <c r="AN68" i="11"/>
  <c r="AO68" i="11"/>
  <c r="AN69" i="11"/>
  <c r="AN70" i="11"/>
  <c r="AO70" i="11"/>
  <c r="AP70" i="11"/>
  <c r="AS70" i="11"/>
  <c r="AN71" i="11"/>
  <c r="AO71" i="11"/>
  <c r="AP71" i="11"/>
  <c r="AS71" i="11"/>
  <c r="AN72" i="11"/>
  <c r="AO72" i="11"/>
  <c r="AN73" i="11"/>
  <c r="AN74" i="11"/>
  <c r="AO74" i="11"/>
  <c r="AP74" i="11"/>
  <c r="AU74" i="11"/>
  <c r="AN75" i="11"/>
  <c r="AO75" i="11"/>
  <c r="AP75" i="11"/>
  <c r="AS75" i="11"/>
  <c r="AN76" i="11"/>
  <c r="AN77" i="11"/>
  <c r="AN78" i="11"/>
  <c r="AO78" i="11"/>
  <c r="AP78" i="11"/>
  <c r="AS78" i="11"/>
  <c r="AN79" i="11"/>
  <c r="AO79" i="11"/>
  <c r="AP79" i="11"/>
  <c r="AS79" i="11"/>
  <c r="AN80" i="11"/>
  <c r="AO80" i="11"/>
  <c r="AN81" i="11"/>
  <c r="AN82" i="11"/>
  <c r="AO82" i="11"/>
  <c r="AP82" i="11"/>
  <c r="AS82" i="11"/>
  <c r="AN83" i="11"/>
  <c r="AO83" i="11"/>
  <c r="AP83" i="11"/>
  <c r="AS83" i="11"/>
  <c r="AN84" i="11"/>
  <c r="AO84" i="11"/>
  <c r="AN85" i="11"/>
  <c r="AN86" i="11"/>
  <c r="AO86" i="11"/>
  <c r="AP86" i="11"/>
  <c r="AS86" i="11"/>
  <c r="AN87" i="11"/>
  <c r="AO87" i="11"/>
  <c r="AP87" i="11"/>
  <c r="AS87" i="11"/>
  <c r="AN88" i="11"/>
  <c r="AN89" i="11"/>
  <c r="AN90" i="11"/>
  <c r="AO90" i="11"/>
  <c r="AP90" i="11"/>
  <c r="AS90" i="11"/>
  <c r="AN91" i="11"/>
  <c r="AO91" i="11"/>
  <c r="AP91" i="11"/>
  <c r="AS91" i="11"/>
  <c r="AN92" i="11"/>
  <c r="AO92" i="11"/>
  <c r="AN93" i="11"/>
  <c r="AN94" i="11"/>
  <c r="AO94" i="11"/>
  <c r="AP94" i="11"/>
  <c r="AS94" i="11"/>
  <c r="AN95" i="11"/>
  <c r="AO95" i="11"/>
  <c r="AP95" i="11"/>
  <c r="AS95" i="11"/>
  <c r="AN96" i="11"/>
  <c r="AO96" i="11"/>
  <c r="AN97" i="11"/>
  <c r="AN98" i="11"/>
  <c r="AO98" i="11"/>
  <c r="AP98" i="11"/>
  <c r="AS98" i="11"/>
  <c r="AN99" i="11"/>
  <c r="AO99" i="11"/>
  <c r="AP99" i="11"/>
  <c r="AS99" i="11"/>
  <c r="AN100" i="11"/>
  <c r="AN101" i="11"/>
  <c r="AN102" i="11"/>
  <c r="AO102" i="11"/>
  <c r="AP102" i="11"/>
  <c r="AS102" i="11"/>
  <c r="AN103" i="11"/>
  <c r="AO103" i="11"/>
  <c r="AP103" i="11"/>
  <c r="AS103" i="11"/>
  <c r="AN104" i="11"/>
  <c r="AO104" i="11"/>
  <c r="AN105" i="11"/>
  <c r="AN106" i="11"/>
  <c r="AO106" i="11"/>
  <c r="AP106" i="11"/>
  <c r="AN107" i="11"/>
  <c r="AO107" i="11"/>
  <c r="AP107" i="11"/>
  <c r="AN108" i="11"/>
  <c r="AO108" i="11"/>
  <c r="AN109" i="11"/>
  <c r="AN110" i="11"/>
  <c r="AO110" i="11"/>
  <c r="AN111" i="11"/>
  <c r="AO111" i="11"/>
  <c r="AP111" i="11"/>
  <c r="AN112" i="11"/>
  <c r="AU106" i="11"/>
  <c r="AS106" i="11"/>
  <c r="AT79" i="11"/>
  <c r="AU79" i="11"/>
  <c r="AP68" i="11"/>
  <c r="AS68" i="11"/>
  <c r="AT71" i="11"/>
  <c r="AU71" i="11"/>
  <c r="AP60" i="11"/>
  <c r="AP52" i="11"/>
  <c r="AP44" i="11"/>
  <c r="AP36" i="11"/>
  <c r="AO76" i="11"/>
  <c r="AP76" i="11"/>
  <c r="AS76" i="11"/>
  <c r="AP84" i="11"/>
  <c r="AS84" i="11"/>
  <c r="AO112" i="11"/>
  <c r="AP112" i="11"/>
  <c r="AP110" i="11"/>
  <c r="AO100" i="11"/>
  <c r="AP100" i="11"/>
  <c r="AS100" i="11"/>
  <c r="AO88" i="11"/>
  <c r="AP88" i="11"/>
  <c r="AS88" i="11"/>
  <c r="AP72" i="11"/>
  <c r="AS72" i="11"/>
  <c r="AT73" i="11"/>
  <c r="AU73" i="11"/>
  <c r="AP64" i="11"/>
  <c r="AP56" i="11"/>
  <c r="AP48" i="11"/>
  <c r="AP40" i="11"/>
  <c r="AP32" i="11"/>
  <c r="AO109" i="11"/>
  <c r="AP109" i="11"/>
  <c r="AO105" i="11"/>
  <c r="AP105" i="11"/>
  <c r="AS105" i="11"/>
  <c r="AT106" i="11"/>
  <c r="AO101" i="11"/>
  <c r="AP101" i="11"/>
  <c r="AS101" i="11"/>
  <c r="AO97" i="11"/>
  <c r="AP97" i="11"/>
  <c r="AS97" i="11"/>
  <c r="AO93" i="11"/>
  <c r="AP93" i="11"/>
  <c r="AS93" i="11"/>
  <c r="AO89" i="11"/>
  <c r="AP89" i="11"/>
  <c r="AS89" i="11"/>
  <c r="AT92" i="11"/>
  <c r="AU92" i="11"/>
  <c r="AO85" i="11"/>
  <c r="AP85" i="11"/>
  <c r="AS85" i="11"/>
  <c r="AO81" i="11"/>
  <c r="AP81" i="11"/>
  <c r="AS81" i="11"/>
  <c r="AO77" i="11"/>
  <c r="AP77" i="11"/>
  <c r="AS77" i="11"/>
  <c r="AO73" i="11"/>
  <c r="AP73" i="11"/>
  <c r="AS73" i="11"/>
  <c r="AO69" i="11"/>
  <c r="AP69" i="11"/>
  <c r="AS69" i="11"/>
  <c r="AO65" i="11"/>
  <c r="AP65" i="11"/>
  <c r="AS65" i="11"/>
  <c r="AT65" i="11"/>
  <c r="AU65" i="11"/>
  <c r="AO61" i="11"/>
  <c r="AP61" i="11"/>
  <c r="AO57" i="11"/>
  <c r="AP57" i="11"/>
  <c r="AO53" i="11"/>
  <c r="AP53" i="11"/>
  <c r="AO49" i="11"/>
  <c r="AP49" i="11"/>
  <c r="AO45" i="11"/>
  <c r="AP45" i="11"/>
  <c r="AO41" i="11"/>
  <c r="AP41" i="11"/>
  <c r="AO37" i="11"/>
  <c r="AP37" i="11"/>
  <c r="AO33" i="11"/>
  <c r="AP33" i="11"/>
  <c r="AP31" i="11"/>
  <c r="AP108" i="11"/>
  <c r="AP104" i="11"/>
  <c r="AU104" i="11"/>
  <c r="AP96" i="11"/>
  <c r="AS96" i="11"/>
  <c r="AP92" i="11"/>
  <c r="AS92" i="11"/>
  <c r="AP80" i="11"/>
  <c r="AS80" i="11"/>
  <c r="AT88" i="11"/>
  <c r="AU88" i="11"/>
  <c r="AT99" i="11"/>
  <c r="AU99" i="11"/>
  <c r="AT103" i="11"/>
  <c r="AU103" i="11"/>
  <c r="S31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9" i="4"/>
  <c r="C6" i="4"/>
  <c r="C5" i="4"/>
  <c r="N44" i="6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9" i="5"/>
  <c r="G10" i="4"/>
  <c r="H10" i="4"/>
  <c r="J10" i="4"/>
  <c r="K10" i="4"/>
  <c r="L10" i="4"/>
  <c r="G11" i="4"/>
  <c r="H11" i="4"/>
  <c r="J11" i="4"/>
  <c r="K11" i="4"/>
  <c r="L11" i="4"/>
  <c r="G12" i="4"/>
  <c r="H12" i="4"/>
  <c r="J12" i="4"/>
  <c r="K12" i="4"/>
  <c r="L12" i="4"/>
  <c r="G13" i="4"/>
  <c r="H13" i="4"/>
  <c r="J13" i="4"/>
  <c r="K13" i="4"/>
  <c r="L13" i="4"/>
  <c r="G14" i="4"/>
  <c r="H14" i="4"/>
  <c r="J14" i="4"/>
  <c r="K14" i="4"/>
  <c r="L14" i="4"/>
  <c r="G15" i="4"/>
  <c r="H15" i="4"/>
  <c r="J15" i="4"/>
  <c r="K15" i="4"/>
  <c r="L15" i="4"/>
  <c r="G16" i="4"/>
  <c r="H16" i="4"/>
  <c r="J16" i="4"/>
  <c r="K16" i="4"/>
  <c r="L16" i="4"/>
  <c r="G17" i="4"/>
  <c r="H17" i="4"/>
  <c r="J17" i="4"/>
  <c r="K17" i="4"/>
  <c r="L17" i="4"/>
  <c r="G18" i="4"/>
  <c r="H18" i="4"/>
  <c r="J18" i="4"/>
  <c r="K18" i="4"/>
  <c r="L18" i="4"/>
  <c r="G19" i="4"/>
  <c r="H19" i="4"/>
  <c r="J19" i="4"/>
  <c r="K19" i="4"/>
  <c r="L19" i="4"/>
  <c r="G20" i="4"/>
  <c r="H20" i="4"/>
  <c r="J20" i="4"/>
  <c r="K20" i="4"/>
  <c r="L20" i="4"/>
  <c r="G21" i="4"/>
  <c r="H21" i="4"/>
  <c r="J21" i="4"/>
  <c r="K21" i="4"/>
  <c r="L21" i="4"/>
  <c r="G22" i="4"/>
  <c r="H22" i="4"/>
  <c r="J22" i="4"/>
  <c r="K22" i="4"/>
  <c r="L22" i="4"/>
  <c r="G23" i="4"/>
  <c r="H23" i="4"/>
  <c r="J23" i="4"/>
  <c r="K23" i="4"/>
  <c r="L23" i="4"/>
  <c r="G24" i="4"/>
  <c r="H24" i="4"/>
  <c r="J24" i="4"/>
  <c r="K24" i="4"/>
  <c r="L24" i="4"/>
  <c r="G25" i="4"/>
  <c r="H25" i="4"/>
  <c r="J25" i="4"/>
  <c r="K25" i="4"/>
  <c r="L25" i="4"/>
  <c r="G26" i="4"/>
  <c r="H26" i="4"/>
  <c r="J26" i="4"/>
  <c r="K26" i="4"/>
  <c r="L26" i="4"/>
  <c r="G27" i="4"/>
  <c r="H27" i="4"/>
  <c r="J27" i="4"/>
  <c r="K27" i="4"/>
  <c r="L27" i="4"/>
  <c r="G28" i="4"/>
  <c r="H28" i="4"/>
  <c r="J28" i="4"/>
  <c r="K28" i="4"/>
  <c r="L28" i="4"/>
  <c r="G29" i="4"/>
  <c r="H29" i="4"/>
  <c r="J29" i="4"/>
  <c r="K29" i="4"/>
  <c r="L29" i="4"/>
  <c r="G30" i="4"/>
  <c r="H30" i="4"/>
  <c r="J30" i="4"/>
  <c r="K30" i="4"/>
  <c r="L30" i="4"/>
  <c r="G31" i="4"/>
  <c r="H31" i="4"/>
  <c r="J31" i="4"/>
  <c r="K31" i="4"/>
  <c r="L31" i="4"/>
  <c r="G32" i="4"/>
  <c r="H32" i="4"/>
  <c r="J32" i="4"/>
  <c r="K32" i="4"/>
  <c r="L32" i="4"/>
  <c r="G33" i="4"/>
  <c r="H33" i="4"/>
  <c r="J33" i="4"/>
  <c r="K33" i="4"/>
  <c r="L33" i="4"/>
  <c r="G34" i="4"/>
  <c r="H34" i="4"/>
  <c r="J34" i="4"/>
  <c r="K34" i="4"/>
  <c r="L34" i="4"/>
  <c r="G35" i="4"/>
  <c r="H35" i="4"/>
  <c r="J35" i="4"/>
  <c r="K35" i="4"/>
  <c r="L35" i="4"/>
  <c r="G36" i="4"/>
  <c r="H36" i="4"/>
  <c r="J36" i="4"/>
  <c r="K36" i="4"/>
  <c r="L36" i="4"/>
  <c r="G37" i="4"/>
  <c r="H37" i="4"/>
  <c r="J37" i="4"/>
  <c r="K37" i="4"/>
  <c r="L37" i="4"/>
  <c r="G38" i="4"/>
  <c r="H38" i="4"/>
  <c r="J38" i="4"/>
  <c r="K38" i="4"/>
  <c r="L38" i="4"/>
  <c r="G39" i="4"/>
  <c r="H39" i="4"/>
  <c r="J39" i="4"/>
  <c r="K39" i="4"/>
  <c r="L39" i="4"/>
  <c r="G40" i="4"/>
  <c r="H40" i="4"/>
  <c r="J40" i="4"/>
  <c r="K40" i="4"/>
  <c r="L40" i="4"/>
  <c r="G41" i="4"/>
  <c r="H41" i="4"/>
  <c r="J41" i="4"/>
  <c r="K41" i="4"/>
  <c r="L41" i="4"/>
  <c r="G42" i="4"/>
  <c r="H42" i="4"/>
  <c r="J42" i="4"/>
  <c r="K42" i="4"/>
  <c r="L42" i="4"/>
  <c r="L9" i="4"/>
  <c r="K9" i="4"/>
  <c r="J9" i="4"/>
  <c r="H9" i="4"/>
  <c r="G9" i="4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F10" i="5"/>
  <c r="G10" i="5"/>
  <c r="I10" i="5"/>
  <c r="J10" i="5"/>
  <c r="K10" i="5"/>
  <c r="L10" i="5"/>
  <c r="F11" i="5"/>
  <c r="G11" i="5"/>
  <c r="I11" i="5"/>
  <c r="J11" i="5"/>
  <c r="K11" i="5"/>
  <c r="L11" i="5"/>
  <c r="F12" i="5"/>
  <c r="G12" i="5"/>
  <c r="I12" i="5"/>
  <c r="J12" i="5"/>
  <c r="K12" i="5"/>
  <c r="L12" i="5"/>
  <c r="F13" i="5"/>
  <c r="G13" i="5"/>
  <c r="I13" i="5"/>
  <c r="J13" i="5"/>
  <c r="K13" i="5"/>
  <c r="L13" i="5"/>
  <c r="F14" i="5"/>
  <c r="G14" i="5"/>
  <c r="I14" i="5"/>
  <c r="J14" i="5"/>
  <c r="K14" i="5"/>
  <c r="L14" i="5"/>
  <c r="F15" i="5"/>
  <c r="G15" i="5"/>
  <c r="I15" i="5"/>
  <c r="J15" i="5"/>
  <c r="K15" i="5"/>
  <c r="L15" i="5"/>
  <c r="F16" i="5"/>
  <c r="G16" i="5"/>
  <c r="I16" i="5"/>
  <c r="J16" i="5"/>
  <c r="K16" i="5"/>
  <c r="L16" i="5"/>
  <c r="F17" i="5"/>
  <c r="G17" i="5"/>
  <c r="I17" i="5"/>
  <c r="J17" i="5"/>
  <c r="K17" i="5"/>
  <c r="L17" i="5"/>
  <c r="F18" i="5"/>
  <c r="G18" i="5"/>
  <c r="I18" i="5"/>
  <c r="J18" i="5"/>
  <c r="K18" i="5"/>
  <c r="L18" i="5"/>
  <c r="F19" i="5"/>
  <c r="G19" i="5"/>
  <c r="I19" i="5"/>
  <c r="J19" i="5"/>
  <c r="K19" i="5"/>
  <c r="L19" i="5"/>
  <c r="F20" i="5"/>
  <c r="G20" i="5"/>
  <c r="I20" i="5"/>
  <c r="J20" i="5"/>
  <c r="K20" i="5"/>
  <c r="L20" i="5"/>
  <c r="F21" i="5"/>
  <c r="G21" i="5"/>
  <c r="I21" i="5"/>
  <c r="J21" i="5"/>
  <c r="K21" i="5"/>
  <c r="L21" i="5"/>
  <c r="F22" i="5"/>
  <c r="G22" i="5"/>
  <c r="I22" i="5"/>
  <c r="J22" i="5"/>
  <c r="K22" i="5"/>
  <c r="L22" i="5"/>
  <c r="F23" i="5"/>
  <c r="G23" i="5"/>
  <c r="I23" i="5"/>
  <c r="J23" i="5"/>
  <c r="K23" i="5"/>
  <c r="L23" i="5"/>
  <c r="F24" i="5"/>
  <c r="G24" i="5"/>
  <c r="I24" i="5"/>
  <c r="J24" i="5"/>
  <c r="K24" i="5"/>
  <c r="L24" i="5"/>
  <c r="F26" i="5"/>
  <c r="G26" i="5"/>
  <c r="I26" i="5"/>
  <c r="J26" i="5"/>
  <c r="K26" i="5"/>
  <c r="L26" i="5"/>
  <c r="F27" i="5"/>
  <c r="G27" i="5"/>
  <c r="I27" i="5"/>
  <c r="J27" i="5"/>
  <c r="K27" i="5"/>
  <c r="L27" i="5"/>
  <c r="F28" i="5"/>
  <c r="G28" i="5"/>
  <c r="I28" i="5"/>
  <c r="J28" i="5"/>
  <c r="K28" i="5"/>
  <c r="L28" i="5"/>
  <c r="F29" i="5"/>
  <c r="G29" i="5"/>
  <c r="I29" i="5"/>
  <c r="J29" i="5"/>
  <c r="K29" i="5"/>
  <c r="L29" i="5"/>
  <c r="F30" i="5"/>
  <c r="G30" i="5"/>
  <c r="I30" i="5"/>
  <c r="J30" i="5"/>
  <c r="K30" i="5"/>
  <c r="L30" i="5"/>
  <c r="F31" i="5"/>
  <c r="G31" i="5"/>
  <c r="I31" i="5"/>
  <c r="J31" i="5"/>
  <c r="K31" i="5"/>
  <c r="L31" i="5"/>
  <c r="F32" i="5"/>
  <c r="G32" i="5"/>
  <c r="I32" i="5"/>
  <c r="J32" i="5"/>
  <c r="K32" i="5"/>
  <c r="L32" i="5"/>
  <c r="F33" i="5"/>
  <c r="G33" i="5"/>
  <c r="I33" i="5"/>
  <c r="J33" i="5"/>
  <c r="K33" i="5"/>
  <c r="L33" i="5"/>
  <c r="F34" i="5"/>
  <c r="G34" i="5"/>
  <c r="I34" i="5"/>
  <c r="J34" i="5"/>
  <c r="K34" i="5"/>
  <c r="L34" i="5"/>
  <c r="F35" i="5"/>
  <c r="G35" i="5"/>
  <c r="I35" i="5"/>
  <c r="J35" i="5"/>
  <c r="K35" i="5"/>
  <c r="L35" i="5"/>
  <c r="F36" i="5"/>
  <c r="G36" i="5"/>
  <c r="I36" i="5"/>
  <c r="J36" i="5"/>
  <c r="K36" i="5"/>
  <c r="L36" i="5"/>
  <c r="F37" i="5"/>
  <c r="G37" i="5"/>
  <c r="I37" i="5"/>
  <c r="J37" i="5"/>
  <c r="K37" i="5"/>
  <c r="L37" i="5"/>
  <c r="F38" i="5"/>
  <c r="G38" i="5"/>
  <c r="I38" i="5"/>
  <c r="J38" i="5"/>
  <c r="K38" i="5"/>
  <c r="L38" i="5"/>
  <c r="F39" i="5"/>
  <c r="G39" i="5"/>
  <c r="I39" i="5"/>
  <c r="J39" i="5"/>
  <c r="K39" i="5"/>
  <c r="L39" i="5"/>
  <c r="F40" i="5"/>
  <c r="G40" i="5"/>
  <c r="I40" i="5"/>
  <c r="J40" i="5"/>
  <c r="K40" i="5"/>
  <c r="L40" i="5"/>
  <c r="F41" i="5"/>
  <c r="G41" i="5"/>
  <c r="I41" i="5"/>
  <c r="J41" i="5"/>
  <c r="K41" i="5"/>
  <c r="L41" i="5"/>
  <c r="F42" i="5"/>
  <c r="G42" i="5"/>
  <c r="I42" i="5"/>
  <c r="J42" i="5"/>
  <c r="K42" i="5"/>
  <c r="L42" i="5"/>
  <c r="L9" i="5"/>
  <c r="K9" i="5"/>
  <c r="J9" i="5"/>
  <c r="G9" i="5"/>
  <c r="D9" i="4"/>
  <c r="E9" i="4"/>
  <c r="D10" i="4"/>
  <c r="E10" i="4"/>
  <c r="D11" i="4"/>
  <c r="E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0" i="4"/>
  <c r="E20" i="4"/>
  <c r="D21" i="4"/>
  <c r="E21" i="4"/>
  <c r="D22" i="4"/>
  <c r="E22" i="4"/>
  <c r="D23" i="4"/>
  <c r="E23" i="4"/>
  <c r="D24" i="4"/>
  <c r="E24" i="4"/>
  <c r="D25" i="4"/>
  <c r="E25" i="4"/>
  <c r="D26" i="4"/>
  <c r="E26" i="4"/>
  <c r="D27" i="4"/>
  <c r="E27" i="4"/>
  <c r="D28" i="4"/>
  <c r="E28" i="4"/>
  <c r="D29" i="4"/>
  <c r="E29" i="4"/>
  <c r="D30" i="4"/>
  <c r="E30" i="4"/>
  <c r="D31" i="4"/>
  <c r="E31" i="4"/>
  <c r="D32" i="4"/>
  <c r="E32" i="4"/>
  <c r="D33" i="4"/>
  <c r="E33" i="4"/>
  <c r="D34" i="4"/>
  <c r="E34" i="4"/>
  <c r="D35" i="4"/>
  <c r="E35" i="4"/>
  <c r="D36" i="4"/>
  <c r="E36" i="4"/>
  <c r="D37" i="4"/>
  <c r="E37" i="4"/>
  <c r="D38" i="4"/>
  <c r="E38" i="4"/>
  <c r="D39" i="4"/>
  <c r="E39" i="4"/>
  <c r="D40" i="4"/>
  <c r="E40" i="4"/>
  <c r="D41" i="4"/>
  <c r="E41" i="4"/>
  <c r="D42" i="4"/>
  <c r="E42" i="4"/>
  <c r="B9" i="4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A9" i="4"/>
  <c r="A28" i="4"/>
  <c r="A27" i="7"/>
  <c r="A12" i="4"/>
  <c r="A11" i="7"/>
  <c r="A36" i="4"/>
  <c r="A35" i="7"/>
  <c r="A16" i="4"/>
  <c r="A15" i="7"/>
  <c r="A31" i="4"/>
  <c r="A30" i="7"/>
  <c r="A19" i="4"/>
  <c r="A18" i="7"/>
  <c r="A11" i="4"/>
  <c r="A10" i="7"/>
  <c r="B42" i="4"/>
  <c r="B41" i="7"/>
  <c r="B40" i="4"/>
  <c r="B39" i="7"/>
  <c r="B38" i="4"/>
  <c r="B37" i="7"/>
  <c r="B36" i="4"/>
  <c r="B35" i="7"/>
  <c r="B34" i="4"/>
  <c r="B33" i="7"/>
  <c r="B32" i="4"/>
  <c r="B31" i="7"/>
  <c r="B30" i="4"/>
  <c r="B29" i="7"/>
  <c r="B28" i="4"/>
  <c r="B27" i="7"/>
  <c r="B26" i="4"/>
  <c r="B25" i="7"/>
  <c r="B24" i="4"/>
  <c r="B23" i="7"/>
  <c r="B22" i="4"/>
  <c r="B21" i="7"/>
  <c r="B20" i="4"/>
  <c r="B19" i="7"/>
  <c r="B18" i="4"/>
  <c r="B17" i="7"/>
  <c r="B16" i="4"/>
  <c r="B15" i="7"/>
  <c r="B14" i="4"/>
  <c r="B13" i="7"/>
  <c r="B12" i="4"/>
  <c r="B11" i="7"/>
  <c r="B10" i="4"/>
  <c r="B9" i="7"/>
  <c r="A32" i="4"/>
  <c r="A31" i="7"/>
  <c r="A35" i="4"/>
  <c r="A34" i="7"/>
  <c r="A23" i="4"/>
  <c r="A22" i="7"/>
  <c r="A42" i="4"/>
  <c r="A41" i="7"/>
  <c r="A34" i="4"/>
  <c r="A33" i="7"/>
  <c r="A26" i="4"/>
  <c r="A25" i="7"/>
  <c r="A18" i="4"/>
  <c r="A17" i="7"/>
  <c r="A10" i="4"/>
  <c r="A9" i="7"/>
  <c r="A40" i="4"/>
  <c r="A39" i="7"/>
  <c r="A24" i="4"/>
  <c r="A23" i="7"/>
  <c r="A20" i="4"/>
  <c r="A19" i="7"/>
  <c r="A39" i="4"/>
  <c r="A38" i="7"/>
  <c r="A27" i="4"/>
  <c r="A26" i="7"/>
  <c r="A15" i="4"/>
  <c r="A14" i="7"/>
  <c r="A38" i="4"/>
  <c r="A37" i="7"/>
  <c r="A30" i="4"/>
  <c r="A29" i="7"/>
  <c r="A22" i="4"/>
  <c r="A21" i="7"/>
  <c r="A14" i="4"/>
  <c r="A13" i="7"/>
  <c r="A41" i="4"/>
  <c r="A40" i="7"/>
  <c r="A37" i="4"/>
  <c r="A36" i="7"/>
  <c r="A33" i="4"/>
  <c r="A32" i="7"/>
  <c r="A29" i="4"/>
  <c r="A28" i="7"/>
  <c r="A25" i="4"/>
  <c r="A24" i="7"/>
  <c r="A21" i="4"/>
  <c r="A20" i="7"/>
  <c r="A17" i="4"/>
  <c r="A16" i="7"/>
  <c r="A13" i="4"/>
  <c r="A12" i="7"/>
  <c r="B41" i="4"/>
  <c r="B40" i="7"/>
  <c r="B39" i="4"/>
  <c r="B38" i="7"/>
  <c r="B37" i="4"/>
  <c r="B36" i="7"/>
  <c r="B35" i="4"/>
  <c r="B34" i="7"/>
  <c r="B33" i="4"/>
  <c r="B32" i="7"/>
  <c r="B31" i="4"/>
  <c r="B30" i="7"/>
  <c r="B29" i="4"/>
  <c r="B28" i="7"/>
  <c r="B27" i="4"/>
  <c r="B26" i="7"/>
  <c r="B25" i="4"/>
  <c r="B24" i="7"/>
  <c r="B23" i="4"/>
  <c r="B22" i="7"/>
  <c r="B21" i="4"/>
  <c r="B20" i="7"/>
  <c r="B19" i="4"/>
  <c r="B18" i="7"/>
  <c r="B17" i="4"/>
  <c r="B16" i="7"/>
  <c r="B15" i="4"/>
  <c r="B14" i="7"/>
  <c r="B13" i="4"/>
  <c r="B12" i="7"/>
  <c r="B11" i="4"/>
  <c r="B10" i="7"/>
  <c r="A35" i="5"/>
  <c r="A31" i="5"/>
  <c r="A19" i="5"/>
  <c r="B42" i="5"/>
  <c r="B38" i="5"/>
  <c r="B34" i="5"/>
  <c r="B30" i="5"/>
  <c r="B24" i="5"/>
  <c r="B18" i="5"/>
  <c r="B14" i="5"/>
  <c r="B12" i="5"/>
  <c r="D42" i="5"/>
  <c r="D38" i="5"/>
  <c r="D34" i="5"/>
  <c r="D30" i="5"/>
  <c r="D26" i="5"/>
  <c r="D22" i="5"/>
  <c r="D18" i="5"/>
  <c r="D14" i="5"/>
  <c r="D12" i="5"/>
  <c r="A42" i="5"/>
  <c r="A34" i="5"/>
  <c r="A26" i="5"/>
  <c r="A18" i="5"/>
  <c r="A10" i="5"/>
  <c r="E41" i="5"/>
  <c r="E39" i="5"/>
  <c r="E37" i="5"/>
  <c r="E35" i="5"/>
  <c r="E33" i="5"/>
  <c r="E31" i="5"/>
  <c r="E29" i="5"/>
  <c r="E27" i="5"/>
  <c r="E23" i="5"/>
  <c r="E21" i="5"/>
  <c r="E19" i="5"/>
  <c r="E17" i="5"/>
  <c r="E15" i="5"/>
  <c r="E13" i="5"/>
  <c r="E11" i="5"/>
  <c r="E9" i="5"/>
  <c r="A27" i="5"/>
  <c r="A15" i="5"/>
  <c r="B40" i="5"/>
  <c r="B36" i="5"/>
  <c r="B32" i="5"/>
  <c r="B28" i="5"/>
  <c r="B26" i="5"/>
  <c r="B22" i="5"/>
  <c r="B20" i="5"/>
  <c r="B16" i="5"/>
  <c r="B10" i="5"/>
  <c r="D40" i="5"/>
  <c r="D36" i="5"/>
  <c r="D32" i="5"/>
  <c r="D28" i="5"/>
  <c r="D24" i="5"/>
  <c r="D20" i="5"/>
  <c r="D16" i="5"/>
  <c r="D10" i="5"/>
  <c r="A38" i="5"/>
  <c r="A30" i="5"/>
  <c r="A22" i="5"/>
  <c r="A14" i="5"/>
  <c r="A41" i="5"/>
  <c r="A37" i="5"/>
  <c r="A33" i="5"/>
  <c r="A29" i="5"/>
  <c r="A21" i="5"/>
  <c r="A17" i="5"/>
  <c r="A13" i="5"/>
  <c r="A9" i="5"/>
  <c r="B41" i="5"/>
  <c r="B39" i="5"/>
  <c r="B37" i="5"/>
  <c r="B35" i="5"/>
  <c r="B33" i="5"/>
  <c r="B31" i="5"/>
  <c r="B29" i="5"/>
  <c r="B27" i="5"/>
  <c r="B23" i="5"/>
  <c r="B21" i="5"/>
  <c r="B19" i="5"/>
  <c r="B17" i="5"/>
  <c r="B15" i="5"/>
  <c r="B13" i="5"/>
  <c r="B11" i="5"/>
  <c r="B9" i="5"/>
  <c r="D41" i="5"/>
  <c r="D39" i="5"/>
  <c r="D37" i="5"/>
  <c r="D35" i="5"/>
  <c r="D33" i="5"/>
  <c r="D31" i="5"/>
  <c r="D29" i="5"/>
  <c r="D27" i="5"/>
  <c r="D23" i="5"/>
  <c r="D21" i="5"/>
  <c r="D19" i="5"/>
  <c r="D17" i="5"/>
  <c r="D15" i="5"/>
  <c r="D13" i="5"/>
  <c r="D11" i="5"/>
  <c r="D9" i="5"/>
  <c r="A39" i="5"/>
  <c r="A23" i="5"/>
  <c r="A11" i="5"/>
  <c r="A40" i="5"/>
  <c r="A36" i="5"/>
  <c r="A32" i="5"/>
  <c r="A28" i="5"/>
  <c r="A24" i="5"/>
  <c r="A20" i="5"/>
  <c r="A16" i="5"/>
  <c r="A12" i="5"/>
  <c r="E42" i="5"/>
  <c r="E40" i="5"/>
  <c r="E38" i="5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A8" i="7"/>
  <c r="B8" i="7"/>
  <c r="C8" i="7"/>
  <c r="F9" i="5"/>
  <c r="I9" i="5"/>
  <c r="C6" i="5"/>
  <c r="C5" i="5"/>
  <c r="AN30" i="11"/>
  <c r="AN29" i="11"/>
  <c r="AO29" i="11"/>
  <c r="AP29" i="11"/>
  <c r="AN28" i="11"/>
  <c r="AN27" i="11"/>
  <c r="AN26" i="11"/>
  <c r="AO26" i="11"/>
  <c r="AP26" i="11"/>
  <c r="AN22" i="11"/>
  <c r="AN21" i="11"/>
  <c r="AO21" i="11"/>
  <c r="AP21" i="11"/>
  <c r="AN20" i="11"/>
  <c r="AN19" i="11"/>
  <c r="AN18" i="11"/>
  <c r="AO18" i="11"/>
  <c r="AP18" i="11"/>
  <c r="AN17" i="11"/>
  <c r="AO17" i="11"/>
  <c r="AP17" i="11"/>
  <c r="AN15" i="11"/>
  <c r="AO10" i="11"/>
  <c r="AP10" i="11"/>
  <c r="AN11" i="11"/>
  <c r="AO11" i="11"/>
  <c r="AN12" i="11"/>
  <c r="AO12" i="11"/>
  <c r="AN13" i="11"/>
  <c r="AN14" i="11"/>
  <c r="AN16" i="11"/>
  <c r="AO16" i="11"/>
  <c r="AP16" i="11"/>
  <c r="AN23" i="11"/>
  <c r="AO23" i="11"/>
  <c r="AN24" i="11"/>
  <c r="AO24" i="11"/>
  <c r="AN25" i="11"/>
  <c r="AO25" i="11"/>
  <c r="AO30" i="11"/>
  <c r="AP30" i="11"/>
  <c r="AP11" i="11"/>
  <c r="AO28" i="11"/>
  <c r="AP28" i="11"/>
  <c r="AO27" i="11"/>
  <c r="AP27" i="11"/>
  <c r="AO22" i="11"/>
  <c r="AP22" i="11"/>
  <c r="AO20" i="11"/>
  <c r="AP20" i="11"/>
  <c r="AO19" i="11"/>
  <c r="AP19" i="11"/>
  <c r="AO15" i="11"/>
  <c r="AP15" i="11"/>
  <c r="AO14" i="11"/>
  <c r="AP14" i="11"/>
  <c r="AO13" i="11"/>
  <c r="AP13" i="11"/>
  <c r="AP12" i="11"/>
  <c r="AP25" i="11"/>
  <c r="AP24" i="11"/>
  <c r="AP23" i="11"/>
  <c r="AP114" i="11"/>
  <c r="A1" i="11"/>
  <c r="A1" i="5"/>
  <c r="A1" i="7"/>
  <c r="A1" i="4"/>
  <c r="B5" i="4"/>
  <c r="B6" i="4"/>
  <c r="B5" i="5"/>
  <c r="B6" i="5"/>
  <c r="L6" i="5"/>
  <c r="W23" i="5" l="1"/>
  <c r="Y23" i="5" s="1"/>
  <c r="D22" i="7" s="1"/>
  <c r="W14" i="5"/>
  <c r="Y14" i="5" s="1"/>
  <c r="D13" i="7" s="1"/>
  <c r="W11" i="5"/>
  <c r="Y11" i="5" s="1"/>
  <c r="D10" i="7" s="1"/>
  <c r="W19" i="5"/>
  <c r="Y19" i="5" s="1"/>
  <c r="D18" i="7" s="1"/>
  <c r="W17" i="5"/>
  <c r="Y17" i="5" s="1"/>
  <c r="D16" i="7" s="1"/>
  <c r="W10" i="5"/>
  <c r="Y10" i="5" s="1"/>
  <c r="D9" i="7" s="1"/>
  <c r="W21" i="5"/>
  <c r="Y21" i="5" s="1"/>
  <c r="D20" i="7" s="1"/>
  <c r="W20" i="5"/>
  <c r="Y20" i="5" s="1"/>
  <c r="D19" i="7" s="1"/>
  <c r="W18" i="5"/>
  <c r="Y18" i="5" s="1"/>
  <c r="D17" i="7" s="1"/>
  <c r="W9" i="5"/>
  <c r="Y9" i="5" s="1"/>
  <c r="D8" i="7" s="1"/>
  <c r="T38" i="4"/>
  <c r="T20" i="4"/>
  <c r="W20" i="4" s="1"/>
  <c r="E19" i="7" s="1"/>
  <c r="T12" i="4"/>
  <c r="W12" i="4" s="1"/>
  <c r="E11" i="7" s="1"/>
  <c r="F11" i="7" s="1"/>
  <c r="G11" i="7" s="1"/>
  <c r="H11" i="7" s="1"/>
  <c r="I11" i="7" s="1"/>
  <c r="K11" i="7" s="1"/>
  <c r="L11" i="7" s="1"/>
  <c r="W30" i="4"/>
  <c r="E29" i="7" s="1"/>
  <c r="F29" i="7" s="1"/>
  <c r="G29" i="7" s="1"/>
  <c r="T34" i="4"/>
  <c r="W42" i="4"/>
  <c r="E41" i="7" s="1"/>
  <c r="F41" i="7" s="1"/>
  <c r="G41" i="7" s="1"/>
  <c r="T42" i="4"/>
  <c r="T40" i="4"/>
  <c r="T36" i="4"/>
  <c r="T32" i="4"/>
  <c r="T31" i="4"/>
  <c r="T30" i="4"/>
  <c r="T28" i="4"/>
  <c r="T26" i="4"/>
  <c r="T24" i="4"/>
  <c r="W24" i="4" s="1"/>
  <c r="E23" i="7" s="1"/>
  <c r="F23" i="7" s="1"/>
  <c r="G23" i="7" s="1"/>
  <c r="H23" i="7" s="1"/>
  <c r="T22" i="4"/>
  <c r="T18" i="4"/>
  <c r="T16" i="4"/>
  <c r="T14" i="4"/>
  <c r="W14" i="4" s="1"/>
  <c r="E13" i="7" s="1"/>
  <c r="T10" i="4"/>
  <c r="T39" i="4"/>
  <c r="T9" i="4"/>
  <c r="T41" i="4"/>
  <c r="T37" i="4"/>
  <c r="T35" i="4"/>
  <c r="T33" i="4"/>
  <c r="T29" i="4"/>
  <c r="T27" i="4"/>
  <c r="T25" i="4"/>
  <c r="T23" i="4"/>
  <c r="T21" i="4"/>
  <c r="T19" i="4"/>
  <c r="T17" i="4"/>
  <c r="T15" i="4"/>
  <c r="T13" i="4"/>
  <c r="T11" i="4"/>
  <c r="F19" i="7" l="1"/>
  <c r="G19" i="7" s="1"/>
  <c r="H19" i="7" s="1"/>
  <c r="I19" i="7" s="1"/>
  <c r="K19" i="7" s="1"/>
  <c r="L19" i="7" s="1"/>
  <c r="F13" i="7"/>
  <c r="G13" i="7" s="1"/>
  <c r="H13" i="7" s="1"/>
  <c r="I13" i="7" s="1"/>
  <c r="K13" i="7" s="1"/>
  <c r="L13" i="7" s="1"/>
  <c r="W22" i="4"/>
  <c r="E21" i="7" s="1"/>
  <c r="F21" i="7" s="1"/>
  <c r="G21" i="7" s="1"/>
  <c r="H21" i="7" s="1"/>
  <c r="I21" i="7" s="1"/>
  <c r="K21" i="7" s="1"/>
  <c r="L21" i="7" s="1"/>
  <c r="W34" i="4"/>
  <c r="E33" i="7" s="1"/>
  <c r="F33" i="7" s="1"/>
  <c r="G33" i="7" s="1"/>
  <c r="H33" i="7" s="1"/>
  <c r="W28" i="4"/>
  <c r="E27" i="7" s="1"/>
  <c r="F27" i="7" s="1"/>
  <c r="G27" i="7" s="1"/>
  <c r="H27" i="7" s="1"/>
  <c r="W38" i="4"/>
  <c r="E37" i="7" s="1"/>
  <c r="F37" i="7" s="1"/>
  <c r="G37" i="7" s="1"/>
  <c r="W10" i="4"/>
  <c r="E9" i="7" s="1"/>
  <c r="F9" i="7" s="1"/>
  <c r="G9" i="7" s="1"/>
  <c r="H9" i="7" s="1"/>
  <c r="I9" i="7" s="1"/>
  <c r="K9" i="7" s="1"/>
  <c r="L9" i="7" s="1"/>
  <c r="W40" i="4"/>
  <c r="E39" i="7" s="1"/>
  <c r="F39" i="7" s="1"/>
  <c r="W9" i="4"/>
  <c r="E8" i="7" s="1"/>
  <c r="F8" i="7" s="1"/>
  <c r="G8" i="7" s="1"/>
  <c r="H8" i="7" s="1"/>
  <c r="I8" i="7" s="1"/>
  <c r="K8" i="7" s="1"/>
  <c r="L8" i="7" s="1"/>
  <c r="W16" i="4"/>
  <c r="E15" i="7" s="1"/>
  <c r="F15" i="7" s="1"/>
  <c r="G15" i="7" s="1"/>
  <c r="H15" i="7" s="1"/>
  <c r="I15" i="7" s="1"/>
  <c r="K15" i="7" s="1"/>
  <c r="L15" i="7" s="1"/>
  <c r="W36" i="4"/>
  <c r="E35" i="7" s="1"/>
  <c r="F35" i="7" s="1"/>
  <c r="G35" i="7" s="1"/>
  <c r="W18" i="4"/>
  <c r="E17" i="7" s="1"/>
  <c r="F17" i="7" s="1"/>
  <c r="G17" i="7" s="1"/>
  <c r="H17" i="7" s="1"/>
  <c r="I17" i="7" s="1"/>
  <c r="K17" i="7" s="1"/>
  <c r="L17" i="7" s="1"/>
  <c r="W32" i="4"/>
  <c r="E31" i="7" s="1"/>
  <c r="F31" i="7" s="1"/>
  <c r="G31" i="7" s="1"/>
  <c r="H31" i="7" s="1"/>
  <c r="I31" i="7" s="1"/>
  <c r="K31" i="7" s="1"/>
  <c r="L31" i="7" s="1"/>
  <c r="W26" i="4"/>
  <c r="E25" i="7" s="1"/>
  <c r="F25" i="7" s="1"/>
  <c r="G25" i="7" s="1"/>
  <c r="H25" i="7" s="1"/>
  <c r="I25" i="7" s="1"/>
  <c r="K25" i="7" s="1"/>
  <c r="L25" i="7" s="1"/>
  <c r="W19" i="4"/>
  <c r="E18" i="7" s="1"/>
  <c r="F18" i="7" s="1"/>
  <c r="G18" i="7" s="1"/>
  <c r="H18" i="7" s="1"/>
  <c r="W23" i="4"/>
  <c r="E22" i="7" s="1"/>
  <c r="F22" i="7" s="1"/>
  <c r="G22" i="7" s="1"/>
  <c r="H22" i="7" s="1"/>
  <c r="I22" i="7" s="1"/>
  <c r="K22" i="7" s="1"/>
  <c r="L22" i="7" s="1"/>
  <c r="W27" i="4"/>
  <c r="E26" i="7" s="1"/>
  <c r="F26" i="7" s="1"/>
  <c r="G26" i="7" s="1"/>
  <c r="H26" i="7" s="1"/>
  <c r="I26" i="7" s="1"/>
  <c r="K26" i="7" s="1"/>
  <c r="L26" i="7" s="1"/>
  <c r="W33" i="4"/>
  <c r="E32" i="7" s="1"/>
  <c r="F32" i="7" s="1"/>
  <c r="G32" i="7" s="1"/>
  <c r="H32" i="7" s="1"/>
  <c r="I32" i="7" s="1"/>
  <c r="K32" i="7" s="1"/>
  <c r="L32" i="7" s="1"/>
  <c r="W15" i="4"/>
  <c r="E14" i="7" s="1"/>
  <c r="F14" i="7" s="1"/>
  <c r="G14" i="7" s="1"/>
  <c r="H14" i="7" s="1"/>
  <c r="I14" i="7" s="1"/>
  <c r="K14" i="7" s="1"/>
  <c r="L14" i="7" s="1"/>
  <c r="H41" i="7"/>
  <c r="I41" i="7" s="1"/>
  <c r="K41" i="7" s="1"/>
  <c r="L41" i="7" s="1"/>
  <c r="H29" i="7"/>
  <c r="I29" i="7" s="1"/>
  <c r="K29" i="7" s="1"/>
  <c r="L29" i="7" s="1"/>
  <c r="I27" i="7"/>
  <c r="K27" i="7" s="1"/>
  <c r="L27" i="7" s="1"/>
  <c r="G39" i="7"/>
  <c r="H39" i="7" s="1"/>
  <c r="Y31" i="5"/>
  <c r="D30" i="7" s="1"/>
  <c r="W11" i="4"/>
  <c r="E10" i="7" s="1"/>
  <c r="F10" i="7" s="1"/>
  <c r="W21" i="4"/>
  <c r="E20" i="7" s="1"/>
  <c r="F20" i="7" s="1"/>
  <c r="W13" i="4"/>
  <c r="E12" i="7" s="1"/>
  <c r="F12" i="7" s="1"/>
  <c r="W37" i="4"/>
  <c r="E36" i="7" s="1"/>
  <c r="F36" i="7" s="1"/>
  <c r="W41" i="4"/>
  <c r="E40" i="7" s="1"/>
  <c r="F40" i="7" s="1"/>
  <c r="W17" i="4"/>
  <c r="E16" i="7" s="1"/>
  <c r="F16" i="7" s="1"/>
  <c r="W31" i="4"/>
  <c r="E30" i="7" s="1"/>
  <c r="W25" i="4"/>
  <c r="E24" i="7" s="1"/>
  <c r="F24" i="7" s="1"/>
  <c r="G24" i="7" s="1"/>
  <c r="H24" i="7" s="1"/>
  <c r="I24" i="7" s="1"/>
  <c r="K24" i="7" s="1"/>
  <c r="L24" i="7" s="1"/>
  <c r="W29" i="4"/>
  <c r="E28" i="7" s="1"/>
  <c r="F28" i="7" s="1"/>
  <c r="W35" i="4"/>
  <c r="E34" i="7" s="1"/>
  <c r="F34" i="7" s="1"/>
  <c r="W39" i="4"/>
  <c r="E38" i="7" s="1"/>
  <c r="F38" i="7" s="1"/>
  <c r="I33" i="7"/>
  <c r="K33" i="7" s="1"/>
  <c r="L33" i="7" s="1"/>
  <c r="I23" i="7"/>
  <c r="K23" i="7" s="1"/>
  <c r="L23" i="7" s="1"/>
  <c r="H37" i="7" l="1"/>
  <c r="I37" i="7" s="1"/>
  <c r="K37" i="7" s="1"/>
  <c r="L37" i="7" s="1"/>
  <c r="H35" i="7"/>
  <c r="I35" i="7" s="1"/>
  <c r="K35" i="7" s="1"/>
  <c r="L35" i="7" s="1"/>
  <c r="F30" i="7"/>
  <c r="G30" i="7" s="1"/>
  <c r="H30" i="7" s="1"/>
  <c r="I30" i="7" s="1"/>
  <c r="K30" i="7" s="1"/>
  <c r="L30" i="7" s="1"/>
  <c r="I39" i="7"/>
  <c r="K39" i="7" s="1"/>
  <c r="L39" i="7" s="1"/>
  <c r="G20" i="7"/>
  <c r="H20" i="7" s="1"/>
  <c r="G10" i="7"/>
  <c r="H10" i="7" s="1"/>
  <c r="I10" i="7" s="1"/>
  <c r="K10" i="7" s="1"/>
  <c r="L10" i="7" s="1"/>
  <c r="G40" i="7"/>
  <c r="H40" i="7" s="1"/>
  <c r="I40" i="7" s="1"/>
  <c r="K40" i="7" s="1"/>
  <c r="L40" i="7" s="1"/>
  <c r="G28" i="7"/>
  <c r="H28" i="7" s="1"/>
  <c r="I18" i="7"/>
  <c r="K18" i="7" s="1"/>
  <c r="L18" i="7" s="1"/>
  <c r="G12" i="7"/>
  <c r="H12" i="7" s="1"/>
  <c r="G38" i="7"/>
  <c r="H38" i="7" s="1"/>
  <c r="G34" i="7"/>
  <c r="H34" i="7" s="1"/>
  <c r="G36" i="7"/>
  <c r="H36" i="7" s="1"/>
  <c r="I36" i="7" s="1"/>
  <c r="K36" i="7" s="1"/>
  <c r="L36" i="7" s="1"/>
  <c r="G16" i="7"/>
  <c r="H16" i="7" s="1"/>
  <c r="I20" i="7" l="1"/>
  <c r="K20" i="7" s="1"/>
  <c r="L20" i="7" s="1"/>
  <c r="I38" i="7"/>
  <c r="K38" i="7" s="1"/>
  <c r="L38" i="7" s="1"/>
  <c r="I34" i="7"/>
  <c r="K34" i="7" s="1"/>
  <c r="L34" i="7" s="1"/>
  <c r="I28" i="7"/>
  <c r="K28" i="7" s="1"/>
  <c r="L28" i="7" s="1"/>
  <c r="I16" i="7"/>
  <c r="K16" i="7" s="1"/>
  <c r="L16" i="7" s="1"/>
  <c r="I12" i="7"/>
  <c r="K12" i="7" s="1"/>
  <c r="L12" i="7" s="1"/>
  <c r="L43" i="7" l="1"/>
</calcChain>
</file>

<file path=xl/sharedStrings.xml><?xml version="1.0" encoding="utf-8"?>
<sst xmlns="http://schemas.openxmlformats.org/spreadsheetml/2006/main" count="919" uniqueCount="419">
  <si>
    <t>Frame</t>
  </si>
  <si>
    <t>Width</t>
  </si>
  <si>
    <t>Height</t>
  </si>
  <si>
    <t>S/W</t>
  </si>
  <si>
    <t>H/W</t>
  </si>
  <si>
    <t>FD30</t>
  </si>
  <si>
    <t>FD60</t>
  </si>
  <si>
    <t>Fxngs</t>
  </si>
  <si>
    <t>Sub-frame</t>
  </si>
  <si>
    <t>Mastic</t>
  </si>
  <si>
    <t>Strips</t>
  </si>
  <si>
    <t>SUPPLY</t>
  </si>
  <si>
    <t>DOOR LABOUR</t>
  </si>
  <si>
    <t>Door</t>
  </si>
  <si>
    <t>Sub</t>
  </si>
  <si>
    <t>LABOUR</t>
  </si>
  <si>
    <t>Qty</t>
  </si>
  <si>
    <t xml:space="preserve">Rate </t>
  </si>
  <si>
    <t>OH &amp; P</t>
  </si>
  <si>
    <t>SUB</t>
  </si>
  <si>
    <t>&amp; FIX</t>
  </si>
  <si>
    <t>TOTAL</t>
  </si>
  <si>
    <t>MCD</t>
  </si>
  <si>
    <t>JMS</t>
  </si>
  <si>
    <t>RATE</t>
  </si>
  <si>
    <t>Q</t>
  </si>
  <si>
    <t>Iron</t>
  </si>
  <si>
    <t>dB</t>
  </si>
  <si>
    <t>/120</t>
  </si>
  <si>
    <t>4 sided</t>
  </si>
  <si>
    <t>Arcs(2)</t>
  </si>
  <si>
    <t>DOOR MATERIALS</t>
  </si>
  <si>
    <t>Type</t>
  </si>
  <si>
    <t>DOORSET SUMMARY</t>
  </si>
  <si>
    <t>TYPE</t>
  </si>
  <si>
    <t>IRONMONGERY LABOUR</t>
  </si>
  <si>
    <t>Set</t>
  </si>
  <si>
    <t>Closer</t>
  </si>
  <si>
    <t>hold open</t>
  </si>
  <si>
    <t>Levers</t>
  </si>
  <si>
    <t>Pull handle (bolt thru)</t>
  </si>
  <si>
    <t>Push plate</t>
  </si>
  <si>
    <t>Cylinder pull</t>
  </si>
  <si>
    <t>Escutcheon</t>
  </si>
  <si>
    <t>Concealed closer</t>
  </si>
  <si>
    <t>Door viewer</t>
  </si>
  <si>
    <t>Kickplates</t>
  </si>
  <si>
    <t>Lockcase</t>
  </si>
  <si>
    <t>Single cylinder</t>
  </si>
  <si>
    <t>Cylinder &amp; turn</t>
  </si>
  <si>
    <t>Flush bolts</t>
  </si>
  <si>
    <t>Digital lock</t>
  </si>
  <si>
    <t>Door stop (p&amp;S)</t>
  </si>
  <si>
    <t>Panic latch</t>
  </si>
  <si>
    <t>Panic bolt (single)</t>
  </si>
  <si>
    <t>Panic bolt (double)</t>
  </si>
  <si>
    <t>Dbl door touch bar</t>
  </si>
  <si>
    <t>Floor spring</t>
  </si>
  <si>
    <t>Door holder</t>
  </si>
  <si>
    <t>Hat &amp; coat hook (p&amp;s)</t>
  </si>
  <si>
    <t>Chain</t>
  </si>
  <si>
    <t>Sign</t>
  </si>
  <si>
    <t>Perko</t>
  </si>
  <si>
    <t>Panic Bar</t>
  </si>
  <si>
    <t>Ditto with lever/cylinder</t>
  </si>
  <si>
    <t>Rate</t>
  </si>
  <si>
    <t>No</t>
  </si>
  <si>
    <t>Budget lock</t>
  </si>
  <si>
    <t>Barrel Bolt</t>
  </si>
  <si>
    <t>Soss hinges</t>
  </si>
  <si>
    <t>Pull handle (bespoke)</t>
  </si>
  <si>
    <t>Sheer lock/keypad etc</t>
  </si>
  <si>
    <t>Flush pulls etc</t>
  </si>
  <si>
    <t>AVERAGE DAILY RATE =</t>
  </si>
  <si>
    <t xml:space="preserve">AVERAGE DAILY RATE = </t>
  </si>
  <si>
    <t>. INCREASED TO CURRENT RATE ON SUMMARY PAGE</t>
  </si>
  <si>
    <t>Hinge</t>
  </si>
  <si>
    <t>DOOR COMPARISON</t>
  </si>
  <si>
    <t>Nr</t>
  </si>
  <si>
    <t>DOOR</t>
  </si>
  <si>
    <t>NR</t>
  </si>
  <si>
    <t>PEPS</t>
  </si>
  <si>
    <t>Inflation</t>
  </si>
  <si>
    <t>Ref</t>
  </si>
  <si>
    <t>Check</t>
  </si>
  <si>
    <t>Multipoint lock</t>
  </si>
  <si>
    <t>Sliding gear</t>
  </si>
  <si>
    <t>Suppliers</t>
  </si>
  <si>
    <t>Letter box</t>
  </si>
  <si>
    <t>SRM - 21 MOORFIELDS</t>
  </si>
  <si>
    <t>Level</t>
  </si>
  <si>
    <t>Room Number</t>
  </si>
  <si>
    <t>T-Sheet Ref</t>
  </si>
  <si>
    <t>Door Material</t>
  </si>
  <si>
    <t>Overpanels</t>
  </si>
  <si>
    <t>Leaf Thickness</t>
  </si>
  <si>
    <t>Frame Substrate</t>
  </si>
  <si>
    <t>Hinge Side</t>
  </si>
  <si>
    <t>Vision Panel</t>
  </si>
  <si>
    <t>Kick Plate</t>
  </si>
  <si>
    <t>Operation</t>
  </si>
  <si>
    <t>Power Supply</t>
  </si>
  <si>
    <t>Security System Interface</t>
  </si>
  <si>
    <t>Security Rating</t>
  </si>
  <si>
    <t>Fire System Interface</t>
  </si>
  <si>
    <t>Smoke Seal</t>
  </si>
  <si>
    <t>Signage</t>
  </si>
  <si>
    <t>Level 00</t>
  </si>
  <si>
    <t>Double Leaf / Swing</t>
  </si>
  <si>
    <t>Metal</t>
  </si>
  <si>
    <t>Yes</t>
  </si>
  <si>
    <t>Concrete/Dry-Lining</t>
  </si>
  <si>
    <t>PPC</t>
  </si>
  <si>
    <t>Left | Right</t>
  </si>
  <si>
    <t>Manual</t>
  </si>
  <si>
    <t>FDKS/RNS</t>
  </si>
  <si>
    <t>One and a Half Leaf / Swing</t>
  </si>
  <si>
    <t>FDKS</t>
  </si>
  <si>
    <t>Right Leading Leaf</t>
  </si>
  <si>
    <t>Dry-Lining</t>
  </si>
  <si>
    <t>Single Leaf / Swing</t>
  </si>
  <si>
    <t>Left</t>
  </si>
  <si>
    <t>R00.00.77</t>
  </si>
  <si>
    <t>Level 10</t>
  </si>
  <si>
    <t>Level 11</t>
  </si>
  <si>
    <t>Level 13</t>
  </si>
  <si>
    <t>Level 14</t>
  </si>
  <si>
    <t>D14.02.01A</t>
  </si>
  <si>
    <t>Level 15</t>
  </si>
  <si>
    <t>R15.04.01</t>
  </si>
  <si>
    <t>Material</t>
  </si>
  <si>
    <t>301-01</t>
  </si>
  <si>
    <t>301-01/1</t>
  </si>
  <si>
    <t>301-01/2</t>
  </si>
  <si>
    <t>301-01/3</t>
  </si>
  <si>
    <t>301-03</t>
  </si>
  <si>
    <t>301-03a</t>
  </si>
  <si>
    <t>301-03a/1</t>
  </si>
  <si>
    <t>301-03a/2</t>
  </si>
  <si>
    <t>301-03/3</t>
  </si>
  <si>
    <t>301-04</t>
  </si>
  <si>
    <t>301-04/1</t>
  </si>
  <si>
    <t>301-04a</t>
  </si>
  <si>
    <t>301-04a/1</t>
  </si>
  <si>
    <t>301-05</t>
  </si>
  <si>
    <t>301-05/1</t>
  </si>
  <si>
    <t>301-05/2</t>
  </si>
  <si>
    <t>301-05/3</t>
  </si>
  <si>
    <t>301-06</t>
  </si>
  <si>
    <t>301-06/1</t>
  </si>
  <si>
    <t>301-07</t>
  </si>
  <si>
    <t>302-01</t>
  </si>
  <si>
    <t>302-01/1</t>
  </si>
  <si>
    <t>307-01</t>
  </si>
  <si>
    <t>307-02</t>
  </si>
  <si>
    <t>307-03</t>
  </si>
  <si>
    <t>309-01</t>
  </si>
  <si>
    <t>309-01a</t>
  </si>
  <si>
    <t>309-01a/1</t>
  </si>
  <si>
    <t>309-01b</t>
  </si>
  <si>
    <t>309-02/</t>
  </si>
  <si>
    <t>309-02/1</t>
  </si>
  <si>
    <t>309-02a</t>
  </si>
  <si>
    <t>309-02a/1</t>
  </si>
  <si>
    <t>309-02a/2</t>
  </si>
  <si>
    <t>309-03</t>
  </si>
  <si>
    <t>501-01b</t>
  </si>
  <si>
    <t>501-01b/1</t>
  </si>
  <si>
    <t>501-01c</t>
  </si>
  <si>
    <t>501-01c/1</t>
  </si>
  <si>
    <t>501-01d</t>
  </si>
  <si>
    <t>501-01e</t>
  </si>
  <si>
    <t>501-02</t>
  </si>
  <si>
    <t>501-02/1</t>
  </si>
  <si>
    <t>501-02/2</t>
  </si>
  <si>
    <t>501-02a</t>
  </si>
  <si>
    <t>501-03</t>
  </si>
  <si>
    <t>501-03a</t>
  </si>
  <si>
    <t>501-03b</t>
  </si>
  <si>
    <t>501-03c</t>
  </si>
  <si>
    <t>501-03c/1</t>
  </si>
  <si>
    <t>501-03d</t>
  </si>
  <si>
    <t>501-03e</t>
  </si>
  <si>
    <t>501-03f</t>
  </si>
  <si>
    <t>501-04</t>
  </si>
  <si>
    <t>501-04a</t>
  </si>
  <si>
    <t>501-05</t>
  </si>
  <si>
    <t>501-06</t>
  </si>
  <si>
    <t>501-06/1</t>
  </si>
  <si>
    <t>501-06a</t>
  </si>
  <si>
    <t>501-06b</t>
  </si>
  <si>
    <t>501-06b/1</t>
  </si>
  <si>
    <t>501-07</t>
  </si>
  <si>
    <t>501-07/1</t>
  </si>
  <si>
    <t>501-08</t>
  </si>
  <si>
    <t>503-01</t>
  </si>
  <si>
    <t>503-01/1</t>
  </si>
  <si>
    <t>503-01a</t>
  </si>
  <si>
    <t>503-01a/1</t>
  </si>
  <si>
    <t>503-01b</t>
  </si>
  <si>
    <t>503-02</t>
  </si>
  <si>
    <t>503-02a</t>
  </si>
  <si>
    <t>503-02b</t>
  </si>
  <si>
    <t>503-02c</t>
  </si>
  <si>
    <t>503-02c/1</t>
  </si>
  <si>
    <t>503-02d</t>
  </si>
  <si>
    <t>503-02d/1</t>
  </si>
  <si>
    <t>503-02e</t>
  </si>
  <si>
    <t>503-02e/1</t>
  </si>
  <si>
    <t>503-03</t>
  </si>
  <si>
    <t>503-03/1</t>
  </si>
  <si>
    <t>503-03/2</t>
  </si>
  <si>
    <t>503-03a</t>
  </si>
  <si>
    <t>503-04</t>
  </si>
  <si>
    <t>503-04a</t>
  </si>
  <si>
    <t>503-04b</t>
  </si>
  <si>
    <t>503-04c</t>
  </si>
  <si>
    <t>503-04d</t>
  </si>
  <si>
    <t>503-04e</t>
  </si>
  <si>
    <t>503-04f</t>
  </si>
  <si>
    <t>503-05</t>
  </si>
  <si>
    <t>503-05/1</t>
  </si>
  <si>
    <t>503-05a</t>
  </si>
  <si>
    <t>503-05b</t>
  </si>
  <si>
    <t>503-06</t>
  </si>
  <si>
    <t>503-07</t>
  </si>
  <si>
    <t>503-07/1</t>
  </si>
  <si>
    <t>505-01</t>
  </si>
  <si>
    <t>505-01/1</t>
  </si>
  <si>
    <t>505-01a</t>
  </si>
  <si>
    <t>505-01a/1</t>
  </si>
  <si>
    <t>541-01</t>
  </si>
  <si>
    <t>541-02</t>
  </si>
  <si>
    <t>Allgood</t>
  </si>
  <si>
    <t>301-02</t>
  </si>
  <si>
    <t>Total</t>
  </si>
  <si>
    <t>Delivery</t>
  </si>
  <si>
    <t>Assa</t>
  </si>
  <si>
    <t>Corex</t>
  </si>
  <si>
    <t>Surveys</t>
  </si>
  <si>
    <t>Quantity</t>
  </si>
  <si>
    <t>Average</t>
  </si>
  <si>
    <t>Sub total</t>
  </si>
  <si>
    <t>PRICING DOCUMENT</t>
  </si>
  <si>
    <t>3.0 SCHEDULE OF WORKS</t>
  </si>
  <si>
    <t>Ironmongery Set</t>
  </si>
  <si>
    <t>Doors, Frames, and 
Architraves Total</t>
  </si>
  <si>
    <t>Ironmongey 
Total</t>
  </si>
  <si>
    <t>R00.00.11</t>
  </si>
  <si>
    <t>D00.00.11A</t>
  </si>
  <si>
    <t>DRS-305</t>
  </si>
  <si>
    <t>DoubleDoorSingleSwing</t>
  </si>
  <si>
    <t>R00.00.12</t>
  </si>
  <si>
    <t>D00.00.12A</t>
  </si>
  <si>
    <t>Left I Right</t>
  </si>
  <si>
    <t>DoubleSwing</t>
  </si>
  <si>
    <t>R00.00.18</t>
  </si>
  <si>
    <t>D00.00.18A</t>
  </si>
  <si>
    <t>D00.00.19A</t>
  </si>
  <si>
    <t>DRS-306</t>
  </si>
  <si>
    <t>Blockwork</t>
  </si>
  <si>
    <t>MBR-122</t>
  </si>
  <si>
    <t>FD240</t>
  </si>
  <si>
    <t>D00.00.20A</t>
  </si>
  <si>
    <t>R00.00.33</t>
  </si>
  <si>
    <t>D00.00.33A</t>
  </si>
  <si>
    <t>R00.00.38</t>
  </si>
  <si>
    <t>D00.00.38A</t>
  </si>
  <si>
    <t>DRS-312</t>
  </si>
  <si>
    <t>SingleSwing</t>
  </si>
  <si>
    <t>R00.00.39</t>
  </si>
  <si>
    <t>D00.00.39A</t>
  </si>
  <si>
    <t>R00.00.42</t>
  </si>
  <si>
    <t>D00.00.42A</t>
  </si>
  <si>
    <t>D00.00.49A</t>
  </si>
  <si>
    <t>R00.00.72</t>
  </si>
  <si>
    <t>D00.00.72A</t>
  </si>
  <si>
    <t>R00.00.74</t>
  </si>
  <si>
    <t>D00.00.74A</t>
  </si>
  <si>
    <t>D00.00.77A</t>
  </si>
  <si>
    <t>R00.06.04</t>
  </si>
  <si>
    <t>D00.06.04A</t>
  </si>
  <si>
    <t>R10.01.01</t>
  </si>
  <si>
    <t>D10.01.01A</t>
  </si>
  <si>
    <t>D10.06.01B</t>
  </si>
  <si>
    <t>R10.06.07</t>
  </si>
  <si>
    <t>D10.06.07A</t>
  </si>
  <si>
    <t>D10.06.20A</t>
  </si>
  <si>
    <t>R14.02.01</t>
  </si>
  <si>
    <t>R11.01.01</t>
  </si>
  <si>
    <t>D11.01.01A</t>
  </si>
  <si>
    <t>R11.06.20</t>
  </si>
  <si>
    <t>D11.06.20A</t>
  </si>
  <si>
    <t>R13.00.05</t>
  </si>
  <si>
    <t>D13.00.05A</t>
  </si>
  <si>
    <t>R13.02.M1</t>
  </si>
  <si>
    <t>D13.02.M1A</t>
  </si>
  <si>
    <t>R13.02.01</t>
  </si>
  <si>
    <t>D13.02.01A</t>
  </si>
  <si>
    <t>R13.02.04</t>
  </si>
  <si>
    <t>D13.02.04A</t>
  </si>
  <si>
    <t>R14.00.02</t>
  </si>
  <si>
    <t>D14.00.02A</t>
  </si>
  <si>
    <t>R15.00.01</t>
  </si>
  <si>
    <t>D15.00.01B</t>
  </si>
  <si>
    <t>D15.00.01C</t>
  </si>
  <si>
    <t>R15.00.02</t>
  </si>
  <si>
    <t>D15.00.02A</t>
  </si>
  <si>
    <t>R15.02.01</t>
  </si>
  <si>
    <t>D15.02.01A</t>
  </si>
  <si>
    <t>D15.04.01A</t>
  </si>
  <si>
    <t>R15.04.03</t>
  </si>
  <si>
    <t>D15.04.03B</t>
  </si>
  <si>
    <t>Level 15M</t>
  </si>
  <si>
    <t>R15M.04.02</t>
  </si>
  <si>
    <t>D15M.04.02A</t>
  </si>
  <si>
    <t>Replace All Locks with Permanent Locks Upon at Handover</t>
  </si>
  <si>
    <t>Provide 4no. Sets of Keys for each door at Handover</t>
  </si>
  <si>
    <t>Associated Preliminaries</t>
  </si>
  <si>
    <t>External Doors Totals</t>
  </si>
  <si>
    <t>Included</t>
  </si>
  <si>
    <t>PROJECT: 21 MOORFIELDS</t>
  </si>
  <si>
    <t>KEY</t>
  </si>
  <si>
    <t>New Information added</t>
  </si>
  <si>
    <t>Information Changed</t>
  </si>
  <si>
    <t>INSTRUCTIONS TO THE SUB-CONTRACTOR</t>
  </si>
  <si>
    <t>WP7300 - EXTERNAL DOORS, FRAMES, ARCHITRAVES AND IRONMONGERY</t>
  </si>
  <si>
    <t>New Door Added</t>
  </si>
  <si>
    <t xml:space="preserve">1. Remove all costs associated with Omitted Doors. Replace rates with "N/A". Use filter on Scope Status to do </t>
  </si>
  <si>
    <r>
      <t xml:space="preserve">This Pricing Sheet is based on External Door Schedule Rev </t>
    </r>
    <r>
      <rPr>
        <b/>
        <sz val="10"/>
        <color rgb="FFFF0000"/>
        <rFont val="Arial"/>
        <family val="2"/>
      </rPr>
      <t>C01</t>
    </r>
    <r>
      <rPr>
        <sz val="10"/>
        <color rgb="FF0070C0"/>
        <rFont val="Arial"/>
        <family val="2"/>
      </rPr>
      <t>. Please refer to the Door Schedule and Specifications for complete details</t>
    </r>
  </si>
  <si>
    <t>Door Omitted</t>
  </si>
  <si>
    <t xml:space="preserve">     this quickly.</t>
  </si>
  <si>
    <t xml:space="preserve">2. Verify Rates are valid against all Doors, Frames, Ironmongery and Security Requirements currently priced, </t>
  </si>
  <si>
    <t xml:space="preserve">      insuring all new or changed information is accounted for. Update rates only if necessary.</t>
  </si>
  <si>
    <t>3. Price all new Doors, and associated Frames, Ironmongery, and Security requirements</t>
  </si>
  <si>
    <t>DO NOT DELETE OR ADD LINE ITEMS TO THIS SHEET</t>
  </si>
  <si>
    <t>Clear Opening</t>
  </si>
  <si>
    <t>Structural Opening</t>
  </si>
  <si>
    <t>Mark</t>
  </si>
  <si>
    <t>Type Comments</t>
  </si>
  <si>
    <t>C/O Height</t>
  </si>
  <si>
    <t>C/O Width</t>
  </si>
  <si>
    <t>C/O Width Required</t>
  </si>
  <si>
    <t>S/O Height</t>
  </si>
  <si>
    <t>S/O Width</t>
  </si>
  <si>
    <t>Door Weight</t>
  </si>
  <si>
    <t>Internal Wall System</t>
  </si>
  <si>
    <t>WallThickness</t>
  </si>
  <si>
    <t>Finish</t>
  </si>
  <si>
    <t>Acoustic Rating (Minimum)</t>
  </si>
  <si>
    <t>Fire Rating</t>
  </si>
  <si>
    <t>Secuirty Set</t>
  </si>
  <si>
    <t>Comments</t>
  </si>
  <si>
    <t>Scope Status</t>
  </si>
  <si>
    <t>Access Control</t>
  </si>
  <si>
    <t>2085.00 mm</t>
  </si>
  <si>
    <t>1072.00 mm</t>
  </si>
  <si>
    <t>800.00 mm</t>
  </si>
  <si>
    <t>2160.00 mm</t>
  </si>
  <si>
    <t>1410.00 mm</t>
  </si>
  <si>
    <t>58.00 mm</t>
  </si>
  <si>
    <t>390kgs</t>
  </si>
  <si>
    <t>IWS-250</t>
  </si>
  <si>
    <t>272.10 mm</t>
  </si>
  <si>
    <t>Motorized</t>
  </si>
  <si>
    <t>Rw 40 dB</t>
  </si>
  <si>
    <t>C25 blast</t>
  </si>
  <si>
    <t>N/A</t>
  </si>
  <si>
    <t>IMG-HBL-a-P</t>
  </si>
  <si>
    <t>REQUIRED</t>
  </si>
  <si>
    <t>2082.00 mm</t>
  </si>
  <si>
    <t>1704.00 mm</t>
  </si>
  <si>
    <t>2020.00 mm</t>
  </si>
  <si>
    <t>532 kgs</t>
  </si>
  <si>
    <t>Rw 40dB</t>
  </si>
  <si>
    <t>IMG-DBL-a-P</t>
  </si>
  <si>
    <t>2287.00 mm</t>
  </si>
  <si>
    <t>1544.00 mm</t>
  </si>
  <si>
    <t>0.00 mm</t>
  </si>
  <si>
    <t>2737.00 mm</t>
  </si>
  <si>
    <t>1636.00 mm</t>
  </si>
  <si>
    <t>20.00 mm</t>
  </si>
  <si>
    <t>215.00 mm</t>
  </si>
  <si>
    <t>FIRELOCK</t>
  </si>
  <si>
    <t>532kgs</t>
  </si>
  <si>
    <t>OMITTED</t>
  </si>
  <si>
    <t>825.00 mm</t>
  </si>
  <si>
    <t>1090.00 mm</t>
  </si>
  <si>
    <t>290kgs</t>
  </si>
  <si>
    <t>IMG-SBL-aS-P</t>
  </si>
  <si>
    <t>SEC-BL-03</t>
  </si>
  <si>
    <t>2075.00 mm</t>
  </si>
  <si>
    <t>702.00 mm</t>
  </si>
  <si>
    <t>700.00 mm</t>
  </si>
  <si>
    <t>2150.00 mm</t>
  </si>
  <si>
    <t>1010.00 mm</t>
  </si>
  <si>
    <t>IMG-SBL-P</t>
  </si>
  <si>
    <t>802.00 mm</t>
  </si>
  <si>
    <t>1060.00 mm</t>
  </si>
  <si>
    <t>IMG-SBL-S-P</t>
  </si>
  <si>
    <t>SEC-BL-02</t>
  </si>
  <si>
    <t>DRS-316</t>
  </si>
  <si>
    <t>1516.00 mm</t>
  </si>
  <si>
    <t>1500.00 mm</t>
  </si>
  <si>
    <t>1875.00 mm</t>
  </si>
  <si>
    <t>SR4 and C25 blast</t>
  </si>
  <si>
    <t>IMG-HSR4-00-P</t>
  </si>
  <si>
    <t>SEC-SR4-15</t>
  </si>
  <si>
    <t>1497.00 mm</t>
  </si>
  <si>
    <t>1835.00 mm</t>
  </si>
  <si>
    <t>IMG-DBL-aS-P</t>
  </si>
  <si>
    <t>SEC-BL-04</t>
  </si>
  <si>
    <t>R00.00.06</t>
  </si>
  <si>
    <t>D00.00.06A</t>
  </si>
  <si>
    <t>D00M.00.M2P</t>
  </si>
  <si>
    <t>3037.00 mm</t>
  </si>
  <si>
    <t>IWS-03A</t>
  </si>
  <si>
    <t>DRS-309</t>
  </si>
  <si>
    <t>Stafford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</si>
</sst>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_ ;\-0.00\ "/>
    <numFmt numFmtId="165" formatCode="0.0%"/>
    <numFmt numFmtId="166" formatCode="0.00000"/>
    <numFmt numFmtId="167" formatCode="0.000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7"/>
      <color indexed="8"/>
      <name val="Arial"/>
      <family val="2"/>
    </font>
    <font>
      <sz val="7"/>
      <color indexed="10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7"/>
      <color rgb="FFFF0000"/>
      <name val="Arial"/>
      <family val="2"/>
    </font>
    <font>
      <sz val="10"/>
      <color rgb="FF000000"/>
      <name val="Times New Roman"/>
      <family val="1"/>
    </font>
    <font>
      <sz val="6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color rgb="FFFF000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0"/>
      <color rgb="FF0070C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 val="singleAccounting"/>
      <sz val="14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color theme="0" tint="-0.499984740745262"/>
      <name val="Calibri"/>
      <family val="2"/>
      <scheme val="minor"/>
    </font>
    <font>
      <strike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FFF2F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A944BB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7" fillId="0" borderId="0"/>
    <xf numFmtId="0" fontId="29" fillId="0" borderId="0"/>
    <xf numFmtId="0" fontId="2" fillId="0" borderId="0"/>
    <xf numFmtId="0" fontId="35" fillId="0" borderId="0"/>
    <xf numFmtId="0" fontId="36" fillId="0" borderId="0"/>
    <xf numFmtId="0" fontId="1" fillId="0" borderId="0"/>
    <xf numFmtId="0" fontId="1" fillId="0" borderId="0"/>
    <xf numFmtId="0" fontId="1" fillId="0" borderId="0"/>
  </cellStyleXfs>
  <cellXfs count="308">
    <xf numFmtId="0" fontId="0" fillId="0" borderId="0" xfId="0"/>
    <xf numFmtId="2" fontId="3" fillId="0" borderId="0" xfId="7" applyNumberFormat="1" applyFont="1"/>
    <xf numFmtId="2" fontId="5" fillId="0" borderId="0" xfId="7" applyNumberFormat="1" applyFont="1"/>
    <xf numFmtId="2" fontId="6" fillId="0" borderId="0" xfId="7" applyNumberFormat="1" applyFont="1" applyAlignment="1">
      <alignment horizontal="center"/>
    </xf>
    <xf numFmtId="2" fontId="6" fillId="0" borderId="0" xfId="7" applyNumberFormat="1" applyFont="1"/>
    <xf numFmtId="2" fontId="3" fillId="0" borderId="0" xfId="7" applyNumberFormat="1" applyFont="1" applyAlignment="1">
      <alignment horizontal="center"/>
    </xf>
    <xf numFmtId="2" fontId="8" fillId="0" borderId="0" xfId="7" applyNumberFormat="1" applyFont="1" applyAlignment="1">
      <alignment horizontal="center"/>
    </xf>
    <xf numFmtId="1" fontId="8" fillId="0" borderId="0" xfId="7" applyNumberFormat="1" applyFont="1" applyAlignment="1">
      <alignment horizontal="center"/>
    </xf>
    <xf numFmtId="1" fontId="7" fillId="0" borderId="0" xfId="7" applyNumberFormat="1" applyFont="1" applyAlignment="1">
      <alignment horizontal="center"/>
    </xf>
    <xf numFmtId="1" fontId="9" fillId="0" borderId="0" xfId="7" applyNumberFormat="1" applyFont="1" applyAlignment="1">
      <alignment horizontal="center"/>
    </xf>
    <xf numFmtId="1" fontId="6" fillId="0" borderId="0" xfId="7" applyNumberFormat="1" applyFont="1" applyAlignment="1">
      <alignment horizontal="center"/>
    </xf>
    <xf numFmtId="2" fontId="11" fillId="0" borderId="0" xfId="5" applyNumberFormat="1" applyFont="1"/>
    <xf numFmtId="1" fontId="10" fillId="0" borderId="0" xfId="5" applyNumberFormat="1" applyFont="1" applyAlignment="1">
      <alignment horizontal="right"/>
    </xf>
    <xf numFmtId="1" fontId="10" fillId="0" borderId="0" xfId="5" applyNumberFormat="1" applyFont="1"/>
    <xf numFmtId="0" fontId="10" fillId="0" borderId="0" xfId="5" applyFont="1"/>
    <xf numFmtId="2" fontId="10" fillId="0" borderId="0" xfId="5" applyNumberFormat="1" applyFont="1"/>
    <xf numFmtId="2" fontId="10" fillId="0" borderId="0" xfId="5" applyNumberFormat="1" applyFont="1" applyAlignment="1">
      <alignment horizontal="right"/>
    </xf>
    <xf numFmtId="0" fontId="12" fillId="0" borderId="0" xfId="5" applyFont="1"/>
    <xf numFmtId="0" fontId="10" fillId="0" borderId="0" xfId="5" applyFont="1" applyAlignment="1">
      <alignment horizontal="center"/>
    </xf>
    <xf numFmtId="1" fontId="11" fillId="0" borderId="0" xfId="5" applyNumberFormat="1" applyFont="1"/>
    <xf numFmtId="1" fontId="10" fillId="0" borderId="0" xfId="5" applyNumberFormat="1" applyFont="1" applyAlignment="1">
      <alignment horizontal="center"/>
    </xf>
    <xf numFmtId="2" fontId="10" fillId="0" borderId="0" xfId="5" applyNumberFormat="1" applyFont="1" applyAlignment="1">
      <alignment horizontal="center"/>
    </xf>
    <xf numFmtId="0" fontId="12" fillId="0" borderId="0" xfId="5" applyFont="1" applyAlignment="1">
      <alignment horizontal="center"/>
    </xf>
    <xf numFmtId="2" fontId="10" fillId="0" borderId="0" xfId="6" applyNumberFormat="1" applyFont="1" applyAlignment="1">
      <alignment horizontal="right"/>
    </xf>
    <xf numFmtId="2" fontId="12" fillId="0" borderId="0" xfId="5" applyNumberFormat="1" applyFont="1"/>
    <xf numFmtId="2" fontId="8" fillId="0" borderId="0" xfId="7" applyNumberFormat="1" applyFont="1"/>
    <xf numFmtId="44" fontId="3" fillId="0" borderId="0" xfId="2"/>
    <xf numFmtId="44" fontId="8" fillId="0" borderId="0" xfId="2" applyFont="1" applyAlignment="1">
      <alignment horizontal="center"/>
    </xf>
    <xf numFmtId="0" fontId="10" fillId="0" borderId="0" xfId="0" applyFont="1" applyAlignment="1">
      <alignment horizontal="center"/>
    </xf>
    <xf numFmtId="2" fontId="14" fillId="0" borderId="0" xfId="5" applyNumberFormat="1" applyFont="1" applyAlignment="1">
      <alignment horizontal="right"/>
    </xf>
    <xf numFmtId="2" fontId="14" fillId="0" borderId="0" xfId="5" applyNumberFormat="1" applyFont="1" applyAlignment="1">
      <alignment horizontal="center"/>
    </xf>
    <xf numFmtId="1" fontId="14" fillId="0" borderId="0" xfId="5" applyNumberFormat="1" applyFont="1" applyAlignment="1">
      <alignment horizontal="left"/>
    </xf>
    <xf numFmtId="0" fontId="14" fillId="0" borderId="0" xfId="5" applyFont="1"/>
    <xf numFmtId="0" fontId="15" fillId="0" borderId="0" xfId="5" applyFont="1" applyAlignment="1">
      <alignment horizontal="center"/>
    </xf>
    <xf numFmtId="0" fontId="10" fillId="0" borderId="0" xfId="0" applyFont="1"/>
    <xf numFmtId="1" fontId="10" fillId="0" borderId="0" xfId="0" applyNumberFormat="1" applyFont="1"/>
    <xf numFmtId="1" fontId="17" fillId="0" borderId="0" xfId="0" applyNumberFormat="1" applyFont="1"/>
    <xf numFmtId="1" fontId="11" fillId="0" borderId="0" xfId="0" applyNumberFormat="1" applyFont="1"/>
    <xf numFmtId="1" fontId="18" fillId="0" borderId="0" xfId="0" applyNumberFormat="1" applyFont="1"/>
    <xf numFmtId="1" fontId="19" fillId="0" borderId="0" xfId="0" applyNumberFormat="1" applyFont="1"/>
    <xf numFmtId="1" fontId="10" fillId="0" borderId="2" xfId="0" applyNumberFormat="1" applyFont="1" applyBorder="1"/>
    <xf numFmtId="0" fontId="10" fillId="0" borderId="2" xfId="0" applyFont="1" applyBorder="1"/>
    <xf numFmtId="1" fontId="10" fillId="0" borderId="3" xfId="0" applyNumberFormat="1" applyFont="1" applyBorder="1"/>
    <xf numFmtId="0" fontId="20" fillId="0" borderId="4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/>
    </xf>
    <xf numFmtId="1" fontId="10" fillId="0" borderId="5" xfId="0" applyNumberFormat="1" applyFont="1" applyBorder="1"/>
    <xf numFmtId="2" fontId="20" fillId="0" borderId="6" xfId="0" applyNumberFormat="1" applyFont="1" applyBorder="1" applyAlignment="1">
      <alignment horizontal="center" vertical="center"/>
    </xf>
    <xf numFmtId="164" fontId="22" fillId="0" borderId="7" xfId="2" applyNumberFormat="1" applyFont="1" applyBorder="1" applyAlignment="1">
      <alignment horizontal="center"/>
    </xf>
    <xf numFmtId="44" fontId="22" fillId="0" borderId="7" xfId="2" applyFont="1" applyBorder="1" applyAlignment="1">
      <alignment horizontal="center"/>
    </xf>
    <xf numFmtId="0" fontId="10" fillId="0" borderId="9" xfId="0" applyFont="1" applyBorder="1"/>
    <xf numFmtId="0" fontId="10" fillId="0" borderId="9" xfId="0" applyFont="1" applyBorder="1" applyAlignment="1">
      <alignment horizontal="center"/>
    </xf>
    <xf numFmtId="2" fontId="10" fillId="0" borderId="4" xfId="0" applyNumberFormat="1" applyFont="1" applyBorder="1"/>
    <xf numFmtId="0" fontId="10" fillId="0" borderId="10" xfId="0" applyFont="1" applyBorder="1" applyAlignment="1">
      <alignment horizontal="center"/>
    </xf>
    <xf numFmtId="2" fontId="8" fillId="0" borderId="0" xfId="6" applyNumberFormat="1" applyFont="1"/>
    <xf numFmtId="1" fontId="6" fillId="0" borderId="0" xfId="6" applyNumberFormat="1" applyFont="1" applyAlignment="1">
      <alignment horizontal="right"/>
    </xf>
    <xf numFmtId="1" fontId="6" fillId="0" borderId="0" xfId="6" applyNumberFormat="1" applyFont="1"/>
    <xf numFmtId="1" fontId="8" fillId="0" borderId="0" xfId="6" applyNumberFormat="1" applyFont="1" applyAlignment="1">
      <alignment horizontal="center"/>
    </xf>
    <xf numFmtId="1" fontId="6" fillId="0" borderId="0" xfId="6" applyNumberFormat="1" applyFont="1" applyAlignment="1">
      <alignment horizontal="center"/>
    </xf>
    <xf numFmtId="0" fontId="6" fillId="0" borderId="0" xfId="6" applyFont="1"/>
    <xf numFmtId="2" fontId="6" fillId="0" borderId="0" xfId="6" applyNumberFormat="1" applyFont="1" applyAlignment="1">
      <alignment horizontal="right"/>
    </xf>
    <xf numFmtId="2" fontId="7" fillId="0" borderId="0" xfId="6" applyNumberFormat="1" applyFont="1"/>
    <xf numFmtId="1" fontId="8" fillId="0" borderId="0" xfId="5" applyNumberFormat="1" applyFont="1"/>
    <xf numFmtId="0" fontId="9" fillId="0" borderId="0" xfId="0" applyFont="1" applyAlignment="1">
      <alignment horizontal="center"/>
    </xf>
    <xf numFmtId="0" fontId="6" fillId="0" borderId="0" xfId="6" applyFont="1" applyAlignment="1">
      <alignment horizontal="center"/>
    </xf>
    <xf numFmtId="2" fontId="6" fillId="0" borderId="0" xfId="6" applyNumberFormat="1" applyFont="1" applyAlignment="1">
      <alignment horizontal="center"/>
    </xf>
    <xf numFmtId="2" fontId="7" fillId="0" borderId="0" xfId="6" applyNumberFormat="1" applyFont="1" applyAlignment="1">
      <alignment horizontal="center"/>
    </xf>
    <xf numFmtId="2" fontId="24" fillId="0" borderId="0" xfId="7" applyNumberFormat="1" applyFont="1"/>
    <xf numFmtId="2" fontId="7" fillId="0" borderId="0" xfId="7" applyNumberFormat="1" applyFont="1"/>
    <xf numFmtId="1" fontId="26" fillId="0" borderId="0" xfId="6" applyNumberFormat="1" applyFont="1" applyAlignment="1">
      <alignment horizontal="left"/>
    </xf>
    <xf numFmtId="4" fontId="10" fillId="0" borderId="0" xfId="5" applyNumberFormat="1" applyFont="1"/>
    <xf numFmtId="0" fontId="6" fillId="0" borderId="0" xfId="0" applyFont="1" applyAlignment="1">
      <alignment horizontal="center"/>
    </xf>
    <xf numFmtId="0" fontId="28" fillId="0" borderId="4" xfId="0" applyFont="1" applyBorder="1" applyAlignment="1">
      <alignment horizontal="center" vertical="center" textRotation="90"/>
    </xf>
    <xf numFmtId="0" fontId="26" fillId="0" borderId="0" xfId="0" applyFont="1"/>
    <xf numFmtId="2" fontId="25" fillId="0" borderId="0" xfId="5" applyNumberFormat="1" applyFont="1" applyAlignment="1">
      <alignment horizontal="right"/>
    </xf>
    <xf numFmtId="0" fontId="25" fillId="0" borderId="0" xfId="5" applyFont="1"/>
    <xf numFmtId="2" fontId="25" fillId="0" borderId="0" xfId="5" applyNumberFormat="1" applyFont="1" applyAlignment="1">
      <alignment horizontal="center"/>
    </xf>
    <xf numFmtId="1" fontId="6" fillId="0" borderId="0" xfId="8" applyNumberFormat="1" applyFont="1" applyAlignment="1">
      <alignment horizontal="center"/>
    </xf>
    <xf numFmtId="2" fontId="16" fillId="2" borderId="0" xfId="7" applyNumberFormat="1" applyFont="1" applyFill="1"/>
    <xf numFmtId="2" fontId="7" fillId="2" borderId="0" xfId="7" applyNumberFormat="1" applyFont="1" applyFill="1"/>
    <xf numFmtId="42" fontId="26" fillId="2" borderId="0" xfId="7" applyNumberFormat="1" applyFont="1" applyFill="1"/>
    <xf numFmtId="2" fontId="13" fillId="0" borderId="0" xfId="5" applyNumberFormat="1" applyFont="1" applyAlignment="1">
      <alignment horizontal="right"/>
    </xf>
    <xf numFmtId="4" fontId="3" fillId="0" borderId="0" xfId="0" applyNumberFormat="1" applyFont="1"/>
    <xf numFmtId="2" fontId="3" fillId="0" borderId="0" xfId="5" applyNumberFormat="1" applyFont="1"/>
    <xf numFmtId="2" fontId="25" fillId="0" borderId="0" xfId="7" applyNumberFormat="1" applyFont="1"/>
    <xf numFmtId="1" fontId="3" fillId="0" borderId="0" xfId="6" applyNumberFormat="1" applyFont="1"/>
    <xf numFmtId="1" fontId="9" fillId="0" borderId="0" xfId="6" applyNumberFormat="1" applyFont="1" applyAlignment="1">
      <alignment horizontal="left"/>
    </xf>
    <xf numFmtId="1" fontId="8" fillId="0" borderId="0" xfId="6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center"/>
    </xf>
    <xf numFmtId="1" fontId="8" fillId="0" borderId="0" xfId="6" applyNumberFormat="1" applyFont="1"/>
    <xf numFmtId="1" fontId="7" fillId="0" borderId="0" xfId="6" applyNumberFormat="1" applyFont="1" applyAlignment="1">
      <alignment horizontal="left"/>
    </xf>
    <xf numFmtId="1" fontId="7" fillId="0" borderId="0" xfId="6" applyNumberFormat="1" applyFont="1"/>
    <xf numFmtId="0" fontId="7" fillId="0" borderId="0" xfId="0" applyFont="1"/>
    <xf numFmtId="1" fontId="3" fillId="0" borderId="0" xfId="0" applyNumberFormat="1" applyFont="1"/>
    <xf numFmtId="1" fontId="3" fillId="0" borderId="0" xfId="6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1" fontId="9" fillId="0" borderId="0" xfId="6" applyNumberFormat="1" applyFont="1" applyAlignment="1">
      <alignment horizontal="center"/>
    </xf>
    <xf numFmtId="1" fontId="9" fillId="0" borderId="0" xfId="6" applyNumberFormat="1" applyFont="1"/>
    <xf numFmtId="1" fontId="7" fillId="0" borderId="0" xfId="0" applyNumberFormat="1" applyFont="1"/>
    <xf numFmtId="0" fontId="8" fillId="0" borderId="0" xfId="0" applyFont="1" applyAlignment="1">
      <alignment horizontal="center"/>
    </xf>
    <xf numFmtId="3" fontId="3" fillId="0" borderId="1" xfId="0" applyNumberFormat="1" applyFont="1" applyBorder="1"/>
    <xf numFmtId="2" fontId="11" fillId="0" borderId="0" xfId="5" applyNumberFormat="1" applyFont="1" applyAlignment="1">
      <alignment horizontal="left"/>
    </xf>
    <xf numFmtId="1" fontId="11" fillId="0" borderId="0" xfId="5" applyNumberFormat="1" applyFont="1" applyAlignment="1">
      <alignment horizontal="left"/>
    </xf>
    <xf numFmtId="1" fontId="8" fillId="0" borderId="0" xfId="7" applyNumberFormat="1" applyFont="1" applyAlignment="1">
      <alignment horizontal="left"/>
    </xf>
    <xf numFmtId="4" fontId="6" fillId="0" borderId="0" xfId="6" applyNumberFormat="1" applyFont="1"/>
    <xf numFmtId="2" fontId="28" fillId="0" borderId="6" xfId="0" applyNumberFormat="1" applyFont="1" applyBorder="1" applyAlignment="1">
      <alignment horizontal="center" vertical="center"/>
    </xf>
    <xf numFmtId="2" fontId="21" fillId="0" borderId="6" xfId="0" applyNumberFormat="1" applyFont="1" applyBorder="1" applyAlignment="1">
      <alignment horizontal="center" vertical="center"/>
    </xf>
    <xf numFmtId="1" fontId="3" fillId="0" borderId="0" xfId="8" applyNumberFormat="1" applyAlignment="1">
      <alignment horizontal="center"/>
    </xf>
    <xf numFmtId="0" fontId="26" fillId="0" borderId="0" xfId="6" applyFont="1"/>
    <xf numFmtId="0" fontId="25" fillId="0" borderId="4" xfId="0" applyFont="1" applyBorder="1" applyAlignment="1">
      <alignment horizontal="center"/>
    </xf>
    <xf numFmtId="2" fontId="25" fillId="0" borderId="4" xfId="0" applyNumberFormat="1" applyFont="1" applyBorder="1"/>
    <xf numFmtId="0" fontId="25" fillId="0" borderId="0" xfId="0" applyFont="1"/>
    <xf numFmtId="165" fontId="6" fillId="0" borderId="0" xfId="8" applyNumberFormat="1" applyFont="1" applyAlignment="1">
      <alignment horizontal="center"/>
    </xf>
    <xf numFmtId="1" fontId="6" fillId="0" borderId="0" xfId="7" applyNumberFormat="1" applyFont="1" applyAlignment="1">
      <alignment horizontal="left"/>
    </xf>
    <xf numFmtId="1" fontId="7" fillId="0" borderId="0" xfId="6" applyNumberFormat="1" applyFont="1" applyAlignment="1">
      <alignment horizontal="center"/>
    </xf>
    <xf numFmtId="4" fontId="3" fillId="0" borderId="0" xfId="0" applyNumberFormat="1" applyFont="1" applyAlignment="1">
      <alignment horizontal="right"/>
    </xf>
    <xf numFmtId="2" fontId="3" fillId="0" borderId="0" xfId="5" applyNumberFormat="1" applyFont="1" applyAlignment="1">
      <alignment horizontal="right"/>
    </xf>
    <xf numFmtId="2" fontId="3" fillId="0" borderId="0" xfId="5" applyNumberFormat="1" applyFont="1" applyAlignment="1">
      <alignment horizontal="center"/>
    </xf>
    <xf numFmtId="4" fontId="7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2" fontId="3" fillId="0" borderId="0" xfId="0" applyNumberFormat="1" applyFont="1"/>
    <xf numFmtId="0" fontId="25" fillId="0" borderId="2" xfId="0" applyFont="1" applyBorder="1"/>
    <xf numFmtId="44" fontId="30" fillId="0" borderId="7" xfId="2" applyFont="1" applyBorder="1" applyAlignment="1">
      <alignment horizontal="center"/>
    </xf>
    <xf numFmtId="0" fontId="25" fillId="0" borderId="9" xfId="0" applyFont="1" applyBorder="1"/>
    <xf numFmtId="1" fontId="10" fillId="0" borderId="11" xfId="0" applyNumberFormat="1" applyFont="1" applyBorder="1"/>
    <xf numFmtId="0" fontId="10" fillId="0" borderId="12" xfId="0" applyFont="1" applyBorder="1" applyAlignment="1">
      <alignment horizontal="center"/>
    </xf>
    <xf numFmtId="2" fontId="13" fillId="0" borderId="0" xfId="5" applyNumberFormat="1" applyFont="1" applyAlignment="1">
      <alignment horizontal="center"/>
    </xf>
    <xf numFmtId="2" fontId="16" fillId="0" borderId="0" xfId="7" applyNumberFormat="1" applyFont="1"/>
    <xf numFmtId="42" fontId="26" fillId="0" borderId="0" xfId="7" applyNumberFormat="1" applyFont="1"/>
    <xf numFmtId="2" fontId="8" fillId="0" borderId="0" xfId="5" applyNumberFormat="1" applyFont="1"/>
    <xf numFmtId="2" fontId="3" fillId="0" borderId="0" xfId="6" applyNumberFormat="1" applyFont="1"/>
    <xf numFmtId="2" fontId="7" fillId="0" borderId="0" xfId="0" applyNumberFormat="1" applyFont="1"/>
    <xf numFmtId="44" fontId="3" fillId="0" borderId="2" xfId="2" applyBorder="1"/>
    <xf numFmtId="166" fontId="3" fillId="0" borderId="0" xfId="7" applyNumberFormat="1" applyFont="1"/>
    <xf numFmtId="2" fontId="3" fillId="0" borderId="0" xfId="0" applyNumberFormat="1" applyFont="1" applyAlignment="1">
      <alignment horizontal="left"/>
    </xf>
    <xf numFmtId="2" fontId="25" fillId="0" borderId="0" xfId="7" applyNumberFormat="1" applyFont="1" applyAlignment="1">
      <alignment horizontal="right" vertical="top"/>
    </xf>
    <xf numFmtId="2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left"/>
    </xf>
    <xf numFmtId="2" fontId="25" fillId="0" borderId="0" xfId="6" applyNumberFormat="1" applyFont="1" applyAlignment="1">
      <alignment horizontal="right"/>
    </xf>
    <xf numFmtId="49" fontId="8" fillId="0" borderId="0" xfId="6" applyNumberFormat="1" applyFont="1" applyAlignment="1">
      <alignment horizontal="left"/>
    </xf>
    <xf numFmtId="49" fontId="8" fillId="0" borderId="0" xfId="5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6" fillId="0" borderId="0" xfId="6" applyNumberFormat="1" applyFont="1" applyAlignment="1">
      <alignment horizontal="left"/>
    </xf>
    <xf numFmtId="2" fontId="3" fillId="0" borderId="0" xfId="6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3" fillId="0" borderId="0" xfId="6" applyFont="1"/>
    <xf numFmtId="1" fontId="3" fillId="0" borderId="0" xfId="5" applyNumberFormat="1" applyFont="1" applyAlignment="1">
      <alignment horizontal="center"/>
    </xf>
    <xf numFmtId="0" fontId="3" fillId="0" borderId="0" xfId="5" applyFont="1"/>
    <xf numFmtId="0" fontId="3" fillId="0" borderId="0" xfId="6" applyFont="1" applyAlignment="1">
      <alignment horizontal="center"/>
    </xf>
    <xf numFmtId="1" fontId="34" fillId="0" borderId="0" xfId="5" applyNumberFormat="1" applyFont="1"/>
    <xf numFmtId="2" fontId="34" fillId="0" borderId="0" xfId="7" applyNumberFormat="1" applyFont="1"/>
    <xf numFmtId="1" fontId="16" fillId="0" borderId="0" xfId="5" applyNumberFormat="1" applyFont="1"/>
    <xf numFmtId="42" fontId="26" fillId="0" borderId="0" xfId="5" applyNumberFormat="1" applyFont="1"/>
    <xf numFmtId="0" fontId="26" fillId="0" borderId="0" xfId="5" applyFont="1"/>
    <xf numFmtId="1" fontId="10" fillId="0" borderId="13" xfId="0" applyNumberFormat="1" applyFont="1" applyBorder="1" applyAlignment="1">
      <alignment horizontal="left"/>
    </xf>
    <xf numFmtId="1" fontId="3" fillId="0" borderId="8" xfId="0" applyNumberFormat="1" applyFont="1" applyBorder="1" applyAlignment="1">
      <alignment horizontal="left"/>
    </xf>
    <xf numFmtId="1" fontId="10" fillId="0" borderId="8" xfId="0" applyNumberFormat="1" applyFont="1" applyBorder="1" applyAlignment="1">
      <alignment horizontal="left"/>
    </xf>
    <xf numFmtId="2" fontId="25" fillId="0" borderId="0" xfId="0" applyNumberFormat="1" applyFont="1"/>
    <xf numFmtId="4" fontId="10" fillId="0" borderId="0" xfId="0" applyNumberFormat="1" applyFont="1"/>
    <xf numFmtId="4" fontId="25" fillId="0" borderId="0" xfId="0" applyNumberFormat="1" applyFont="1"/>
    <xf numFmtId="44" fontId="3" fillId="0" borderId="1" xfId="2" applyBorder="1"/>
    <xf numFmtId="0" fontId="3" fillId="0" borderId="0" xfId="14" applyFont="1" applyAlignment="1">
      <alignment vertical="center"/>
    </xf>
    <xf numFmtId="167" fontId="7" fillId="0" borderId="0" xfId="15" applyNumberFormat="1" applyFont="1" applyAlignment="1">
      <alignment horizontal="left" vertical="center"/>
    </xf>
    <xf numFmtId="44" fontId="3" fillId="0" borderId="0" xfId="14" applyNumberFormat="1" applyFont="1" applyAlignment="1">
      <alignment horizontal="center" vertical="center"/>
    </xf>
    <xf numFmtId="167" fontId="26" fillId="0" borderId="0" xfId="14" applyNumberFormat="1" applyFont="1" applyAlignment="1">
      <alignment horizontal="left" vertical="center"/>
    </xf>
    <xf numFmtId="167" fontId="7" fillId="0" borderId="0" xfId="14" applyNumberFormat="1" applyFont="1" applyAlignment="1">
      <alignment horizontal="left" vertical="center"/>
    </xf>
    <xf numFmtId="167" fontId="37" fillId="0" borderId="0" xfId="14" applyNumberFormat="1" applyFont="1" applyAlignment="1">
      <alignment horizontal="left" vertical="center"/>
    </xf>
    <xf numFmtId="0" fontId="39" fillId="4" borderId="0" xfId="16" applyFont="1" applyFill="1"/>
    <xf numFmtId="0" fontId="40" fillId="4" borderId="0" xfId="14" applyFont="1" applyFill="1" applyAlignment="1">
      <alignment vertical="center"/>
    </xf>
    <xf numFmtId="44" fontId="40" fillId="4" borderId="0" xfId="14" applyNumberFormat="1" applyFont="1" applyFill="1" applyAlignment="1">
      <alignment horizontal="center" vertical="center"/>
    </xf>
    <xf numFmtId="0" fontId="1" fillId="0" borderId="0" xfId="16"/>
    <xf numFmtId="0" fontId="41" fillId="0" borderId="0" xfId="16" applyFont="1" applyAlignment="1">
      <alignment horizontal="left"/>
    </xf>
    <xf numFmtId="0" fontId="42" fillId="0" borderId="0" xfId="16" applyFont="1" applyAlignment="1">
      <alignment horizontal="left" vertical="center"/>
    </xf>
    <xf numFmtId="0" fontId="31" fillId="0" borderId="0" xfId="16" applyFont="1" applyAlignment="1">
      <alignment horizontal="left" vertical="center"/>
    </xf>
    <xf numFmtId="0" fontId="38" fillId="2" borderId="17" xfId="16" applyFont="1" applyFill="1" applyBorder="1"/>
    <xf numFmtId="0" fontId="39" fillId="0" borderId="0" xfId="16" applyFont="1"/>
    <xf numFmtId="0" fontId="31" fillId="0" borderId="0" xfId="16" applyFont="1" applyAlignment="1">
      <alignment vertical="center"/>
    </xf>
    <xf numFmtId="0" fontId="38" fillId="6" borderId="17" xfId="16" applyFont="1" applyFill="1" applyBorder="1"/>
    <xf numFmtId="44" fontId="43" fillId="0" borderId="0" xfId="17" applyNumberFormat="1" applyFont="1" applyAlignment="1">
      <alignment horizontal="left" vertical="center"/>
    </xf>
    <xf numFmtId="0" fontId="38" fillId="7" borderId="17" xfId="16" applyFont="1" applyFill="1" applyBorder="1"/>
    <xf numFmtId="44" fontId="32" fillId="0" borderId="0" xfId="17" applyNumberFormat="1" applyFont="1" applyAlignment="1">
      <alignment horizontal="left" vertical="center"/>
    </xf>
    <xf numFmtId="0" fontId="44" fillId="8" borderId="17" xfId="16" applyFont="1" applyFill="1" applyBorder="1"/>
    <xf numFmtId="0" fontId="38" fillId="0" borderId="0" xfId="16" applyFont="1"/>
    <xf numFmtId="0" fontId="32" fillId="0" borderId="0" xfId="16" applyFont="1" applyAlignment="1">
      <alignment horizontal="left"/>
    </xf>
    <xf numFmtId="0" fontId="45" fillId="0" borderId="0" xfId="18" applyFont="1" applyAlignment="1">
      <alignment horizontal="left"/>
    </xf>
    <xf numFmtId="0" fontId="46" fillId="3" borderId="21" xfId="16" applyFont="1" applyFill="1" applyBorder="1" applyAlignment="1">
      <alignment vertical="center"/>
    </xf>
    <xf numFmtId="0" fontId="46" fillId="3" borderId="31" xfId="16" applyFont="1" applyFill="1" applyBorder="1" applyAlignment="1">
      <alignment vertical="center" wrapText="1"/>
    </xf>
    <xf numFmtId="0" fontId="46" fillId="3" borderId="21" xfId="16" applyFont="1" applyFill="1" applyBorder="1" applyAlignment="1">
      <alignment vertical="center" wrapText="1"/>
    </xf>
    <xf numFmtId="0" fontId="46" fillId="3" borderId="31" xfId="16" applyFont="1" applyFill="1" applyBorder="1" applyAlignment="1">
      <alignment vertical="center"/>
    </xf>
    <xf numFmtId="0" fontId="46" fillId="3" borderId="32" xfId="16" applyFont="1" applyFill="1" applyBorder="1" applyAlignment="1">
      <alignment vertical="center" wrapText="1"/>
    </xf>
    <xf numFmtId="0" fontId="46" fillId="9" borderId="32" xfId="16" applyFont="1" applyFill="1" applyBorder="1" applyAlignment="1">
      <alignment vertical="center" wrapText="1"/>
    </xf>
    <xf numFmtId="0" fontId="46" fillId="0" borderId="0" xfId="17" applyFont="1" applyAlignment="1">
      <alignment horizontal="left" vertical="center"/>
    </xf>
    <xf numFmtId="44" fontId="46" fillId="0" borderId="0" xfId="17" applyNumberFormat="1" applyFont="1" applyAlignment="1">
      <alignment horizontal="center" vertical="center"/>
    </xf>
    <xf numFmtId="0" fontId="46" fillId="0" borderId="0" xfId="16" applyFont="1"/>
    <xf numFmtId="0" fontId="46" fillId="3" borderId="22" xfId="16" applyFont="1" applyFill="1" applyBorder="1" applyAlignment="1">
      <alignment vertical="center"/>
    </xf>
    <xf numFmtId="0" fontId="46" fillId="3" borderId="0" xfId="16" applyFont="1" applyFill="1" applyAlignment="1">
      <alignment vertical="center" wrapText="1"/>
    </xf>
    <xf numFmtId="0" fontId="46" fillId="3" borderId="22" xfId="16" applyFont="1" applyFill="1" applyBorder="1" applyAlignment="1">
      <alignment vertical="center" wrapText="1"/>
    </xf>
    <xf numFmtId="0" fontId="46" fillId="3" borderId="0" xfId="16" applyFont="1" applyFill="1" applyAlignment="1">
      <alignment vertical="center"/>
    </xf>
    <xf numFmtId="0" fontId="46" fillId="3" borderId="28" xfId="16" applyFont="1" applyFill="1" applyBorder="1" applyAlignment="1">
      <alignment vertical="center" wrapText="1"/>
    </xf>
    <xf numFmtId="0" fontId="46" fillId="9" borderId="22" xfId="16" applyFont="1" applyFill="1" applyBorder="1" applyAlignment="1">
      <alignment horizontal="center" vertical="center" wrapText="1"/>
    </xf>
    <xf numFmtId="44" fontId="46" fillId="5" borderId="21" xfId="17" applyNumberFormat="1" applyFont="1" applyFill="1" applyBorder="1" applyAlignment="1">
      <alignment horizontal="center" vertical="center" wrapText="1"/>
    </xf>
    <xf numFmtId="0" fontId="47" fillId="3" borderId="14" xfId="16" applyFont="1" applyFill="1" applyBorder="1"/>
    <xf numFmtId="0" fontId="47" fillId="3" borderId="15" xfId="16" applyFont="1" applyFill="1" applyBorder="1"/>
    <xf numFmtId="0" fontId="47" fillId="0" borderId="15" xfId="17" applyFont="1" applyBorder="1" applyAlignment="1">
      <alignment horizontal="left" vertical="center"/>
    </xf>
    <xf numFmtId="44" fontId="47" fillId="5" borderId="15" xfId="17" applyNumberFormat="1" applyFont="1" applyFill="1" applyBorder="1" applyAlignment="1">
      <alignment horizontal="center" vertical="center" wrapText="1"/>
    </xf>
    <xf numFmtId="44" fontId="47" fillId="5" borderId="16" xfId="17" applyNumberFormat="1" applyFont="1" applyFill="1" applyBorder="1" applyAlignment="1">
      <alignment horizontal="center" vertical="center" wrapText="1"/>
    </xf>
    <xf numFmtId="0" fontId="33" fillId="0" borderId="0" xfId="16" applyFont="1"/>
    <xf numFmtId="0" fontId="33" fillId="2" borderId="33" xfId="16" applyFont="1" applyFill="1" applyBorder="1"/>
    <xf numFmtId="0" fontId="33" fillId="0" borderId="4" xfId="16" applyFont="1" applyBorder="1"/>
    <xf numFmtId="0" fontId="33" fillId="2" borderId="4" xfId="16" applyFont="1" applyFill="1" applyBorder="1"/>
    <xf numFmtId="0" fontId="33" fillId="6" borderId="4" xfId="16" applyFont="1" applyFill="1" applyBorder="1"/>
    <xf numFmtId="0" fontId="33" fillId="2" borderId="34" xfId="16" applyFont="1" applyFill="1" applyBorder="1"/>
    <xf numFmtId="0" fontId="48" fillId="2" borderId="34" xfId="16" applyFont="1" applyFill="1" applyBorder="1" applyAlignment="1">
      <alignment horizontal="center"/>
    </xf>
    <xf numFmtId="0" fontId="33" fillId="0" borderId="0" xfId="17" applyFont="1" applyAlignment="1">
      <alignment horizontal="left" vertical="center"/>
    </xf>
    <xf numFmtId="44" fontId="33" fillId="0" borderId="22" xfId="17" applyNumberFormat="1" applyFont="1" applyBorder="1" applyAlignment="1" applyProtection="1">
      <alignment horizontal="center"/>
      <protection locked="0"/>
    </xf>
    <xf numFmtId="0" fontId="33" fillId="0" borderId="0" xfId="17" applyFont="1" applyProtection="1">
      <protection locked="0"/>
    </xf>
    <xf numFmtId="44" fontId="33" fillId="6" borderId="22" xfId="17" applyNumberFormat="1" applyFont="1" applyFill="1" applyBorder="1" applyAlignment="1" applyProtection="1">
      <alignment horizontal="center"/>
      <protection locked="0"/>
    </xf>
    <xf numFmtId="0" fontId="33" fillId="2" borderId="18" xfId="16" applyFont="1" applyFill="1" applyBorder="1"/>
    <xf numFmtId="0" fontId="33" fillId="0" borderId="10" xfId="16" applyFont="1" applyBorder="1"/>
    <xf numFmtId="0" fontId="33" fillId="2" borderId="10" xfId="16" applyFont="1" applyFill="1" applyBorder="1"/>
    <xf numFmtId="0" fontId="33" fillId="6" borderId="10" xfId="16" applyFont="1" applyFill="1" applyBorder="1"/>
    <xf numFmtId="0" fontId="33" fillId="2" borderId="19" xfId="16" applyFont="1" applyFill="1" applyBorder="1"/>
    <xf numFmtId="0" fontId="48" fillId="2" borderId="19" xfId="16" applyFont="1" applyFill="1" applyBorder="1" applyAlignment="1">
      <alignment horizontal="center"/>
    </xf>
    <xf numFmtId="0" fontId="49" fillId="8" borderId="18" xfId="16" applyFont="1" applyFill="1" applyBorder="1"/>
    <xf numFmtId="0" fontId="49" fillId="8" borderId="10" xfId="16" applyFont="1" applyFill="1" applyBorder="1"/>
    <xf numFmtId="0" fontId="39" fillId="8" borderId="10" xfId="16" applyFont="1" applyFill="1" applyBorder="1"/>
    <xf numFmtId="0" fontId="39" fillId="8" borderId="19" xfId="16" applyFont="1" applyFill="1" applyBorder="1"/>
    <xf numFmtId="0" fontId="44" fillId="8" borderId="19" xfId="16" applyFont="1" applyFill="1" applyBorder="1" applyAlignment="1">
      <alignment horizontal="center"/>
    </xf>
    <xf numFmtId="0" fontId="49" fillId="0" borderId="0" xfId="17" applyFont="1" applyAlignment="1">
      <alignment horizontal="left" vertical="center"/>
    </xf>
    <xf numFmtId="44" fontId="49" fillId="8" borderId="22" xfId="17" applyNumberFormat="1" applyFont="1" applyFill="1" applyBorder="1" applyAlignment="1" applyProtection="1">
      <alignment horizontal="center"/>
      <protection locked="0"/>
    </xf>
    <xf numFmtId="0" fontId="49" fillId="0" borderId="0" xfId="17" applyFont="1" applyProtection="1">
      <protection locked="0"/>
    </xf>
    <xf numFmtId="0" fontId="33" fillId="7" borderId="18" xfId="16" applyFont="1" applyFill="1" applyBorder="1"/>
    <xf numFmtId="0" fontId="33" fillId="7" borderId="10" xfId="16" applyFont="1" applyFill="1" applyBorder="1"/>
    <xf numFmtId="0" fontId="33" fillId="7" borderId="19" xfId="16" applyFont="1" applyFill="1" applyBorder="1"/>
    <xf numFmtId="0" fontId="48" fillId="7" borderId="19" xfId="16" applyFont="1" applyFill="1" applyBorder="1" applyAlignment="1">
      <alignment horizontal="center"/>
    </xf>
    <xf numFmtId="0" fontId="50" fillId="0" borderId="0" xfId="17" applyFont="1" applyAlignment="1">
      <alignment horizontal="left" vertical="center"/>
    </xf>
    <xf numFmtId="0" fontId="33" fillId="7" borderId="23" xfId="16" applyFont="1" applyFill="1" applyBorder="1"/>
    <xf numFmtId="0" fontId="33" fillId="7" borderId="20" xfId="16" applyFont="1" applyFill="1" applyBorder="1"/>
    <xf numFmtId="0" fontId="33" fillId="7" borderId="24" xfId="16" applyFont="1" applyFill="1" applyBorder="1"/>
    <xf numFmtId="0" fontId="49" fillId="8" borderId="33" xfId="16" applyFont="1" applyFill="1" applyBorder="1"/>
    <xf numFmtId="0" fontId="49" fillId="8" borderId="4" xfId="16" applyFont="1" applyFill="1" applyBorder="1"/>
    <xf numFmtId="0" fontId="39" fillId="8" borderId="4" xfId="16" applyFont="1" applyFill="1" applyBorder="1"/>
    <xf numFmtId="0" fontId="39" fillId="8" borderId="34" xfId="16" applyFont="1" applyFill="1" applyBorder="1"/>
    <xf numFmtId="0" fontId="49" fillId="8" borderId="23" xfId="16" applyFont="1" applyFill="1" applyBorder="1"/>
    <xf numFmtId="0" fontId="49" fillId="8" borderId="20" xfId="16" applyFont="1" applyFill="1" applyBorder="1"/>
    <xf numFmtId="0" fontId="39" fillId="8" borderId="20" xfId="16" applyFont="1" applyFill="1" applyBorder="1"/>
    <xf numFmtId="0" fontId="39" fillId="8" borderId="24" xfId="16" applyFont="1" applyFill="1" applyBorder="1"/>
    <xf numFmtId="0" fontId="46" fillId="3" borderId="14" xfId="16" applyFont="1" applyFill="1" applyBorder="1"/>
    <xf numFmtId="0" fontId="46" fillId="3" borderId="15" xfId="16" applyFont="1" applyFill="1" applyBorder="1"/>
    <xf numFmtId="0" fontId="46" fillId="0" borderId="15" xfId="17" applyFont="1" applyBorder="1" applyAlignment="1">
      <alignment horizontal="left" vertical="center"/>
    </xf>
    <xf numFmtId="44" fontId="46" fillId="5" borderId="15" xfId="17" applyNumberFormat="1" applyFont="1" applyFill="1" applyBorder="1" applyAlignment="1">
      <alignment horizontal="center" vertical="center" wrapText="1"/>
    </xf>
    <xf numFmtId="44" fontId="46" fillId="5" borderId="16" xfId="17" applyNumberFormat="1" applyFont="1" applyFill="1" applyBorder="1" applyAlignment="1">
      <alignment horizontal="center" vertical="center" wrapText="1"/>
    </xf>
    <xf numFmtId="0" fontId="1" fillId="0" borderId="23" xfId="16" applyBorder="1"/>
    <xf numFmtId="0" fontId="1" fillId="0" borderId="20" xfId="16" applyBorder="1"/>
    <xf numFmtId="0" fontId="1" fillId="0" borderId="24" xfId="16" applyBorder="1"/>
    <xf numFmtId="0" fontId="1" fillId="0" borderId="0" xfId="17" applyAlignment="1">
      <alignment horizontal="left" vertical="center"/>
    </xf>
    <xf numFmtId="44" fontId="1" fillId="0" borderId="22" xfId="17" applyNumberFormat="1" applyBorder="1" applyAlignment="1" applyProtection="1">
      <alignment horizontal="center"/>
      <protection locked="0"/>
    </xf>
    <xf numFmtId="0" fontId="1" fillId="0" borderId="0" xfId="17" applyProtection="1">
      <protection locked="0"/>
    </xf>
    <xf numFmtId="0" fontId="1" fillId="0" borderId="25" xfId="16" applyBorder="1"/>
    <xf numFmtId="0" fontId="1" fillId="0" borderId="26" xfId="16" applyBorder="1"/>
    <xf numFmtId="0" fontId="38" fillId="0" borderId="26" xfId="16" applyFont="1" applyBorder="1" applyAlignment="1">
      <alignment horizontal="center"/>
    </xf>
    <xf numFmtId="0" fontId="1" fillId="0" borderId="26" xfId="17" applyBorder="1" applyAlignment="1">
      <alignment horizontal="left" vertical="center"/>
    </xf>
    <xf numFmtId="44" fontId="1" fillId="0" borderId="26" xfId="17" applyNumberFormat="1" applyBorder="1" applyAlignment="1" applyProtection="1">
      <alignment horizontal="center"/>
      <protection locked="0"/>
    </xf>
    <xf numFmtId="0" fontId="1" fillId="0" borderId="26" xfId="17" applyBorder="1" applyProtection="1">
      <protection locked="0"/>
    </xf>
    <xf numFmtId="44" fontId="1" fillId="0" borderId="27" xfId="17" applyNumberFormat="1" applyBorder="1" applyAlignment="1" applyProtection="1">
      <alignment horizontal="center"/>
      <protection locked="0"/>
    </xf>
    <xf numFmtId="0" fontId="1" fillId="0" borderId="35" xfId="16" applyBorder="1"/>
    <xf numFmtId="0" fontId="1" fillId="0" borderId="6" xfId="16" applyBorder="1"/>
    <xf numFmtId="0" fontId="1" fillId="0" borderId="36" xfId="16" applyBorder="1"/>
    <xf numFmtId="0" fontId="33" fillId="0" borderId="25" xfId="16" applyFont="1" applyBorder="1"/>
    <xf numFmtId="0" fontId="1" fillId="0" borderId="33" xfId="16" applyBorder="1"/>
    <xf numFmtId="0" fontId="1" fillId="0" borderId="4" xfId="16" applyBorder="1"/>
    <xf numFmtId="0" fontId="1" fillId="0" borderId="34" xfId="16" applyBorder="1"/>
    <xf numFmtId="0" fontId="1" fillId="0" borderId="18" xfId="16" applyBorder="1"/>
    <xf numFmtId="0" fontId="1" fillId="0" borderId="10" xfId="16" applyBorder="1"/>
    <xf numFmtId="0" fontId="1" fillId="0" borderId="19" xfId="16" applyBorder="1"/>
    <xf numFmtId="44" fontId="31" fillId="0" borderId="22" xfId="17" applyNumberFormat="1" applyFont="1" applyBorder="1" applyAlignment="1" applyProtection="1">
      <alignment horizontal="center" vertical="center"/>
      <protection locked="0"/>
    </xf>
    <xf numFmtId="0" fontId="31" fillId="0" borderId="0" xfId="17" applyFont="1" applyAlignment="1" applyProtection="1">
      <alignment horizontal="left" vertical="center"/>
      <protection locked="0"/>
    </xf>
    <xf numFmtId="0" fontId="46" fillId="0" borderId="18" xfId="17" applyFont="1" applyBorder="1" applyAlignment="1">
      <alignment horizontal="left" vertical="center"/>
    </xf>
    <xf numFmtId="0" fontId="46" fillId="0" borderId="10" xfId="16" applyFont="1" applyBorder="1"/>
    <xf numFmtId="0" fontId="46" fillId="0" borderId="19" xfId="16" applyFont="1" applyBorder="1"/>
    <xf numFmtId="0" fontId="46" fillId="0" borderId="1" xfId="17" applyFont="1" applyBorder="1" applyAlignment="1">
      <alignment horizontal="left" vertical="center"/>
    </xf>
    <xf numFmtId="44" fontId="46" fillId="0" borderId="1" xfId="17" applyNumberFormat="1" applyFont="1" applyBorder="1" applyAlignment="1">
      <alignment horizontal="center" vertical="center"/>
    </xf>
    <xf numFmtId="44" fontId="46" fillId="0" borderId="29" xfId="17" applyNumberFormat="1" applyFont="1" applyBorder="1" applyAlignment="1">
      <alignment horizontal="center" vertical="center"/>
    </xf>
    <xf numFmtId="0" fontId="1" fillId="0" borderId="37" xfId="16" applyBorder="1"/>
    <xf numFmtId="0" fontId="1" fillId="0" borderId="38" xfId="16" applyBorder="1"/>
    <xf numFmtId="0" fontId="1" fillId="0" borderId="39" xfId="16" applyBorder="1"/>
    <xf numFmtId="44" fontId="31" fillId="0" borderId="30" xfId="17" applyNumberFormat="1" applyFont="1" applyBorder="1" applyAlignment="1">
      <alignment horizontal="center" vertical="center"/>
    </xf>
    <xf numFmtId="0" fontId="31" fillId="0" borderId="0" xfId="17" applyFont="1" applyAlignment="1">
      <alignment horizontal="left" vertical="center"/>
    </xf>
    <xf numFmtId="44" fontId="31" fillId="0" borderId="0" xfId="17" applyNumberFormat="1" applyFont="1" applyAlignment="1">
      <alignment horizontal="center" vertical="center"/>
    </xf>
    <xf numFmtId="1" fontId="25" fillId="0" borderId="0" xfId="0" applyNumberFormat="1" applyFont="1" applyAlignment="1">
      <alignment horizontal="center"/>
    </xf>
    <xf numFmtId="0" fontId="9" fillId="0" borderId="0" xfId="0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2" fontId="6" fillId="0" borderId="0" xfId="7" applyNumberFormat="1" applyFont="1" applyFill="1" applyAlignment="1">
      <alignment horizontal="center"/>
    </xf>
    <xf numFmtId="2" fontId="7" fillId="0" borderId="0" xfId="7" applyNumberFormat="1" applyFont="1" applyFill="1"/>
    <xf numFmtId="2" fontId="24" fillId="0" borderId="0" xfId="7" applyNumberFormat="1" applyFont="1" applyFill="1"/>
    <xf numFmtId="2" fontId="10" fillId="0" borderId="0" xfId="5" applyNumberFormat="1" applyFont="1" applyFill="1" applyAlignment="1">
      <alignment horizontal="center"/>
    </xf>
    <xf numFmtId="0" fontId="46" fillId="3" borderId="14" xfId="16" applyFont="1" applyFill="1" applyBorder="1" applyAlignment="1">
      <alignment horizontal="center"/>
    </xf>
    <xf numFmtId="0" fontId="46" fillId="3" borderId="15" xfId="16" applyFont="1" applyFill="1" applyBorder="1" applyAlignment="1">
      <alignment horizontal="center"/>
    </xf>
    <xf numFmtId="0" fontId="46" fillId="3" borderId="16" xfId="16" applyFont="1" applyFill="1" applyBorder="1" applyAlignment="1">
      <alignment horizontal="center"/>
    </xf>
    <xf numFmtId="2" fontId="3" fillId="0" borderId="0" xfId="6" applyNumberFormat="1" applyFont="1" applyFill="1" applyAlignment="1">
      <alignment horizontal="center"/>
    </xf>
  </cellXfs>
  <cellStyles count="19">
    <cellStyle name="Comma 2" xfId="1" xr:uid="{00000000-0005-0000-0000-000000000000}"/>
    <cellStyle name="Comma 4" xfId="10" xr:uid="{00000000-0005-0000-0000-000001000000}"/>
    <cellStyle name="Currency" xfId="2" builtinId="4"/>
    <cellStyle name="Currency 2" xfId="3" xr:uid="{00000000-0005-0000-0000-000003000000}"/>
    <cellStyle name="Normal" xfId="0" builtinId="0"/>
    <cellStyle name="Normal 10 2" xfId="9" xr:uid="{00000000-0005-0000-0000-000005000000}"/>
    <cellStyle name="Normal 2" xfId="12" xr:uid="{00000000-0005-0000-0000-000006000000}"/>
    <cellStyle name="Normal 2 2 2" xfId="17" xr:uid="{44393035-CD17-47AA-90A9-445909F267D2}"/>
    <cellStyle name="Normal 2 3" xfId="16" xr:uid="{C42DE3B1-F488-40B9-B13B-6528B408E403}"/>
    <cellStyle name="Normal 3" xfId="4" xr:uid="{00000000-0005-0000-0000-000007000000}"/>
    <cellStyle name="Normal 4" xfId="13" xr:uid="{85E40D68-E7B7-4685-94BF-B471165D9534}"/>
    <cellStyle name="Normal 5" xfId="18" xr:uid="{1C09BE58-3953-4E0F-947E-94A7F5AEFD07}"/>
    <cellStyle name="Normal 6" xfId="11" xr:uid="{00000000-0005-0000-0000-000008000000}"/>
    <cellStyle name="Normal_9500" xfId="14" xr:uid="{5065C224-6CA4-488B-9175-06BA5B3901B1}"/>
    <cellStyle name="Normal_CWPSissue1" xfId="15" xr:uid="{E2CC6DC9-587E-4601-A51B-A01A74CF4774}"/>
    <cellStyle name="Normal_Door Labour" xfId="5" xr:uid="{00000000-0005-0000-0000-000009000000}"/>
    <cellStyle name="Normal_Door Materials" xfId="6" xr:uid="{00000000-0005-0000-0000-00000A000000}"/>
    <cellStyle name="Normal_TenderA" xfId="7" xr:uid="{00000000-0005-0000-0000-00000B000000}"/>
    <cellStyle name="Percent" xfId="8" builtinId="5"/>
  </cellStyles>
  <dxfs count="3">
    <dxf>
      <font>
        <color theme="0"/>
      </font>
      <fill>
        <patternFill patternType="lightDown">
          <fgColor theme="4" tint="0.39988402966399123"/>
          <bgColor rgb="FF7030A0"/>
        </patternFill>
      </fill>
    </dxf>
    <dxf>
      <fill>
        <patternFill>
          <bgColor rgb="FF87EBBB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orage\PROJECTS\LIVE%20JOBS\5925%20RCL%20CROWNWOOD%20SCHOOL%20GREENWICH\DRAWING%20OFFICE\INCOMING%20DRAWINGS\TQM%20-%20Crown%20Wood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0"/>
  <sheetViews>
    <sheetView zoomScaleNormal="100" workbookViewId="0">
      <selection activeCell="B22" sqref="B22:E22"/>
    </sheetView>
  </sheetViews>
  <sheetFormatPr defaultColWidth="9.109375" defaultRowHeight="13.2" x14ac:dyDescent="0.25"/>
  <cols>
    <col min="1" max="1" width="12.44140625" style="122" customWidth="1"/>
    <col min="2" max="2" width="10.109375" style="94" customWidth="1"/>
    <col min="3" max="3" width="8.44140625" style="94" customWidth="1"/>
    <col min="4" max="4" width="6.21875" style="95" bestFit="1" customWidth="1"/>
    <col min="5" max="5" width="6.33203125" style="95" customWidth="1"/>
    <col min="6" max="6" width="1" style="84" customWidth="1"/>
    <col min="7" max="7" width="6.109375" style="84" customWidth="1"/>
    <col min="8" max="8" width="5.44140625" style="95" customWidth="1"/>
    <col min="9" max="9" width="1" style="84" customWidth="1"/>
    <col min="10" max="10" width="7.33203125" style="95" customWidth="1"/>
    <col min="11" max="11" width="6.44140625" style="84" customWidth="1"/>
    <col min="12" max="12" width="9" style="84" customWidth="1"/>
    <col min="13" max="13" width="0.88671875" style="87" customWidth="1"/>
    <col min="14" max="14" width="9.44140625" style="87" customWidth="1"/>
    <col min="15" max="15" width="0.88671875" style="87" customWidth="1"/>
    <col min="16" max="16" width="12.44140625" style="117" bestFit="1" customWidth="1"/>
    <col min="17" max="20" width="11.77734375" style="88" customWidth="1"/>
    <col min="21" max="21" width="11.77734375" style="122" customWidth="1"/>
    <col min="22" max="22" width="12.44140625" style="88" bestFit="1" customWidth="1"/>
    <col min="23" max="16384" width="9.109375" style="88"/>
  </cols>
  <sheetData>
    <row r="1" spans="1:22" x14ac:dyDescent="0.25">
      <c r="A1" s="131" t="s">
        <v>89</v>
      </c>
      <c r="B1" s="61"/>
      <c r="C1" s="61"/>
      <c r="H1" s="85"/>
      <c r="J1" s="86"/>
    </row>
    <row r="2" spans="1:22" x14ac:dyDescent="0.25">
      <c r="A2" s="132"/>
      <c r="B2" s="84"/>
      <c r="C2" s="84"/>
      <c r="G2" s="89"/>
      <c r="H2" s="89"/>
      <c r="I2" s="89"/>
      <c r="J2" s="89"/>
      <c r="K2" s="89"/>
      <c r="L2" s="89"/>
      <c r="M2" s="89"/>
      <c r="N2" s="89"/>
      <c r="O2" s="89"/>
    </row>
    <row r="3" spans="1:22" s="93" customFormat="1" x14ac:dyDescent="0.25">
      <c r="A3" s="53" t="s">
        <v>77</v>
      </c>
      <c r="B3" s="90"/>
      <c r="C3" s="90"/>
      <c r="D3" s="95"/>
      <c r="E3" s="116"/>
      <c r="F3" s="91"/>
      <c r="G3" s="89"/>
      <c r="H3" s="89"/>
      <c r="I3" s="89"/>
      <c r="J3" s="89"/>
      <c r="K3" s="89"/>
      <c r="L3" s="89"/>
      <c r="M3" s="89"/>
      <c r="N3" s="89"/>
      <c r="O3" s="89"/>
      <c r="P3" s="120"/>
      <c r="U3" s="133"/>
    </row>
    <row r="4" spans="1:22" x14ac:dyDescent="0.25">
      <c r="J4" s="91"/>
      <c r="K4" s="92"/>
      <c r="L4" s="89"/>
      <c r="M4" s="89"/>
      <c r="N4" s="89"/>
    </row>
    <row r="5" spans="1:22" s="93" customFormat="1" x14ac:dyDescent="0.25">
      <c r="A5" s="136" t="s">
        <v>13</v>
      </c>
      <c r="B5" s="96" t="s">
        <v>13</v>
      </c>
      <c r="C5" s="96" t="s">
        <v>13</v>
      </c>
      <c r="D5" s="95" t="s">
        <v>0</v>
      </c>
      <c r="E5" s="95" t="s">
        <v>0</v>
      </c>
      <c r="F5" s="84"/>
      <c r="G5" s="84"/>
      <c r="H5" s="95"/>
      <c r="I5" s="84"/>
      <c r="J5" s="95"/>
      <c r="K5" s="84"/>
      <c r="L5" s="84"/>
      <c r="M5" s="87"/>
      <c r="N5" s="87"/>
      <c r="O5" s="87"/>
      <c r="P5" s="121"/>
      <c r="U5" s="133"/>
    </row>
    <row r="6" spans="1:22" x14ac:dyDescent="0.25">
      <c r="A6" s="142" t="s">
        <v>83</v>
      </c>
      <c r="B6" s="97" t="s">
        <v>32</v>
      </c>
      <c r="C6" s="97" t="s">
        <v>130</v>
      </c>
      <c r="D6" s="98" t="s">
        <v>1</v>
      </c>
      <c r="E6" s="98" t="s">
        <v>2</v>
      </c>
      <c r="F6" s="99"/>
      <c r="G6" s="98" t="s">
        <v>3</v>
      </c>
      <c r="H6" s="98" t="s">
        <v>4</v>
      </c>
      <c r="I6" s="99"/>
      <c r="J6" s="98" t="s">
        <v>5</v>
      </c>
      <c r="K6" s="98" t="s">
        <v>6</v>
      </c>
      <c r="L6" s="98" t="s">
        <v>27</v>
      </c>
      <c r="M6" s="62"/>
      <c r="N6" s="62" t="s">
        <v>16</v>
      </c>
      <c r="O6" s="62"/>
      <c r="P6" s="297" t="s">
        <v>87</v>
      </c>
      <c r="Q6" s="296" t="s">
        <v>237</v>
      </c>
      <c r="R6" s="296" t="s">
        <v>237</v>
      </c>
      <c r="S6" s="296" t="s">
        <v>418</v>
      </c>
      <c r="T6" s="296" t="s">
        <v>237</v>
      </c>
      <c r="U6" s="298" t="s">
        <v>237</v>
      </c>
      <c r="V6" s="297" t="s">
        <v>87</v>
      </c>
    </row>
    <row r="7" spans="1:22" s="93" customFormat="1" x14ac:dyDescent="0.25">
      <c r="A7" s="133"/>
      <c r="B7" s="100"/>
      <c r="C7" s="100"/>
      <c r="D7" s="95"/>
      <c r="E7" s="95"/>
      <c r="F7" s="84"/>
      <c r="G7" s="84"/>
      <c r="H7" s="95"/>
      <c r="I7" s="84"/>
      <c r="J7" s="95"/>
      <c r="K7" s="99" t="s">
        <v>28</v>
      </c>
      <c r="L7" s="84"/>
      <c r="M7" s="101"/>
      <c r="N7" s="101"/>
      <c r="O7" s="101"/>
      <c r="P7" s="299" t="s">
        <v>17</v>
      </c>
      <c r="Q7" s="296" t="s">
        <v>236</v>
      </c>
      <c r="R7" s="296" t="s">
        <v>238</v>
      </c>
      <c r="S7" s="296" t="s">
        <v>236</v>
      </c>
      <c r="T7" s="296" t="s">
        <v>239</v>
      </c>
      <c r="U7" s="298" t="s">
        <v>9</v>
      </c>
      <c r="V7" s="299" t="s">
        <v>235</v>
      </c>
    </row>
    <row r="8" spans="1:22" x14ac:dyDescent="0.25">
      <c r="M8" s="62"/>
      <c r="N8" s="62"/>
      <c r="O8" s="62"/>
    </row>
    <row r="9" spans="1:22" ht="13.2" customHeight="1" x14ac:dyDescent="0.25">
      <c r="A9" s="136" t="str">
        <f>'SRM Pricing SChedule'!C15</f>
        <v>D00.00.11A</v>
      </c>
      <c r="B9" s="295" t="s">
        <v>417</v>
      </c>
      <c r="C9" s="96" t="s">
        <v>418</v>
      </c>
      <c r="D9" s="96">
        <v>1410</v>
      </c>
      <c r="E9" s="96">
        <v>2160</v>
      </c>
      <c r="G9" s="95"/>
      <c r="H9" s="95">
        <v>1</v>
      </c>
      <c r="K9" s="95">
        <v>1</v>
      </c>
      <c r="L9" s="96"/>
      <c r="M9" s="62"/>
      <c r="N9" s="87">
        <v>1</v>
      </c>
      <c r="O9" s="62"/>
      <c r="P9" s="81">
        <v>15275</v>
      </c>
      <c r="S9" s="88">
        <v>48.39</v>
      </c>
      <c r="V9" s="81">
        <f t="shared" ref="V9:V42" si="0">SUM(P9:U9)</f>
        <v>15323.39</v>
      </c>
    </row>
    <row r="10" spans="1:22" ht="13.2" customHeight="1" x14ac:dyDescent="0.25">
      <c r="A10" s="136" t="str">
        <f>'SRM Pricing SChedule'!C16</f>
        <v>D00.00.12A</v>
      </c>
      <c r="B10" s="295" t="s">
        <v>417</v>
      </c>
      <c r="C10" s="96" t="s">
        <v>418</v>
      </c>
      <c r="D10" s="96">
        <v>2020</v>
      </c>
      <c r="E10" s="96">
        <v>2160</v>
      </c>
      <c r="G10" s="95"/>
      <c r="H10" s="95">
        <v>1</v>
      </c>
      <c r="K10" s="95">
        <v>1</v>
      </c>
      <c r="L10" s="96"/>
      <c r="M10" s="62"/>
      <c r="N10" s="87">
        <v>1</v>
      </c>
      <c r="O10" s="62"/>
      <c r="P10" s="81">
        <v>15452</v>
      </c>
      <c r="S10" s="88">
        <v>48.39</v>
      </c>
      <c r="V10" s="81">
        <f t="shared" si="0"/>
        <v>15500.39</v>
      </c>
    </row>
    <row r="11" spans="1:22" ht="13.2" customHeight="1" x14ac:dyDescent="0.25">
      <c r="A11" s="136" t="str">
        <f>'SRM Pricing SChedule'!C17</f>
        <v>D00.00.18A</v>
      </c>
      <c r="B11" s="295" t="s">
        <v>417</v>
      </c>
      <c r="C11" s="96" t="s">
        <v>418</v>
      </c>
      <c r="D11" s="96">
        <v>1410</v>
      </c>
      <c r="E11" s="96">
        <v>2160</v>
      </c>
      <c r="G11" s="95"/>
      <c r="H11" s="95">
        <v>1</v>
      </c>
      <c r="K11" s="95">
        <v>1</v>
      </c>
      <c r="L11" s="96"/>
      <c r="M11" s="62"/>
      <c r="N11" s="87">
        <v>1</v>
      </c>
      <c r="O11" s="62"/>
      <c r="P11" s="81">
        <v>15275</v>
      </c>
      <c r="S11" s="88">
        <v>48.39</v>
      </c>
      <c r="V11" s="81">
        <f t="shared" si="0"/>
        <v>15323.39</v>
      </c>
    </row>
    <row r="12" spans="1:22" ht="13.2" customHeight="1" x14ac:dyDescent="0.25">
      <c r="A12" s="136" t="str">
        <f>'SRM Pricing SChedule'!C18</f>
        <v>D00.00.19A</v>
      </c>
      <c r="B12" s="96" t="s">
        <v>259</v>
      </c>
      <c r="C12" s="96" t="s">
        <v>109</v>
      </c>
      <c r="D12" s="96">
        <v>1636</v>
      </c>
      <c r="E12" s="96">
        <v>2737</v>
      </c>
      <c r="G12" s="95"/>
      <c r="H12" s="95">
        <v>1</v>
      </c>
      <c r="K12" s="95">
        <v>1</v>
      </c>
      <c r="L12" s="96"/>
      <c r="M12" s="62"/>
      <c r="N12" s="87">
        <v>1</v>
      </c>
      <c r="O12" s="62"/>
      <c r="P12" s="81">
        <v>879</v>
      </c>
      <c r="Q12" s="88">
        <v>119.4</v>
      </c>
      <c r="R12" s="88">
        <v>65.09</v>
      </c>
      <c r="T12" s="88">
        <v>32.33</v>
      </c>
      <c r="U12" s="122">
        <v>90</v>
      </c>
      <c r="V12" s="81">
        <f t="shared" si="0"/>
        <v>1185.82</v>
      </c>
    </row>
    <row r="13" spans="1:22" ht="13.2" customHeight="1" x14ac:dyDescent="0.25">
      <c r="A13" s="136" t="str">
        <f>'SRM Pricing SChedule'!C19</f>
        <v>D00.00.20A</v>
      </c>
      <c r="B13" s="96" t="s">
        <v>259</v>
      </c>
      <c r="C13" s="96" t="s">
        <v>109</v>
      </c>
      <c r="D13" s="96">
        <v>1636</v>
      </c>
      <c r="E13" s="96">
        <v>2737</v>
      </c>
      <c r="G13" s="95"/>
      <c r="H13" s="95">
        <v>1</v>
      </c>
      <c r="K13" s="95">
        <v>1</v>
      </c>
      <c r="L13" s="96"/>
      <c r="M13" s="62"/>
      <c r="N13" s="87">
        <v>1</v>
      </c>
      <c r="O13" s="62"/>
      <c r="P13" s="81">
        <v>879</v>
      </c>
      <c r="Q13" s="88">
        <v>119.4</v>
      </c>
      <c r="R13" s="88">
        <v>65.09</v>
      </c>
      <c r="T13" s="88">
        <v>32.33</v>
      </c>
      <c r="U13" s="122">
        <v>90</v>
      </c>
      <c r="V13" s="81">
        <f t="shared" si="0"/>
        <v>1185.82</v>
      </c>
    </row>
    <row r="14" spans="1:22" ht="13.2" customHeight="1" x14ac:dyDescent="0.25">
      <c r="A14" s="136" t="str">
        <f>'SRM Pricing SChedule'!C20</f>
        <v>D00.00.33A</v>
      </c>
      <c r="B14" s="295" t="s">
        <v>417</v>
      </c>
      <c r="C14" s="96" t="s">
        <v>418</v>
      </c>
      <c r="D14" s="96">
        <v>2020</v>
      </c>
      <c r="E14" s="96">
        <v>2160</v>
      </c>
      <c r="G14" s="95"/>
      <c r="H14" s="95">
        <v>1</v>
      </c>
      <c r="K14" s="95">
        <v>1</v>
      </c>
      <c r="L14" s="96"/>
      <c r="M14" s="62"/>
      <c r="N14" s="87">
        <v>1</v>
      </c>
      <c r="O14" s="62"/>
      <c r="P14" s="81">
        <v>15452</v>
      </c>
      <c r="S14" s="88">
        <v>48.39</v>
      </c>
      <c r="V14" s="81">
        <f t="shared" si="0"/>
        <v>15500.39</v>
      </c>
    </row>
    <row r="15" spans="1:22" ht="13.2" customHeight="1" x14ac:dyDescent="0.25">
      <c r="A15" s="136" t="str">
        <f>'SRM Pricing SChedule'!C21</f>
        <v>D00.00.38A</v>
      </c>
      <c r="B15" s="96"/>
      <c r="C15" s="96"/>
      <c r="D15" s="96"/>
      <c r="E15" s="96"/>
      <c r="G15" s="95"/>
      <c r="K15" s="95"/>
      <c r="L15" s="96"/>
      <c r="M15" s="62"/>
      <c r="N15" s="87">
        <v>1</v>
      </c>
      <c r="O15" s="62"/>
      <c r="P15" s="81"/>
      <c r="V15" s="81">
        <f t="shared" si="0"/>
        <v>0</v>
      </c>
    </row>
    <row r="16" spans="1:22" ht="13.2" customHeight="1" x14ac:dyDescent="0.25">
      <c r="A16" s="136" t="str">
        <f>'SRM Pricing SChedule'!C22</f>
        <v>D00.00.39A</v>
      </c>
      <c r="B16" s="96"/>
      <c r="C16" s="96"/>
      <c r="D16" s="96"/>
      <c r="E16" s="96"/>
      <c r="G16" s="95"/>
      <c r="K16" s="95"/>
      <c r="L16" s="96"/>
      <c r="M16" s="62"/>
      <c r="N16" s="87">
        <v>1</v>
      </c>
      <c r="O16" s="62"/>
      <c r="P16" s="81"/>
      <c r="V16" s="81">
        <f t="shared" si="0"/>
        <v>0</v>
      </c>
    </row>
    <row r="17" spans="1:22" ht="13.2" customHeight="1" x14ac:dyDescent="0.25">
      <c r="A17" s="136" t="str">
        <f>'SRM Pricing SChedule'!C23</f>
        <v>D00.00.42A</v>
      </c>
      <c r="B17" s="295" t="s">
        <v>417</v>
      </c>
      <c r="C17" s="96" t="s">
        <v>418</v>
      </c>
      <c r="D17" s="96">
        <v>1090</v>
      </c>
      <c r="E17" s="96">
        <v>2160</v>
      </c>
      <c r="G17" s="95"/>
      <c r="H17" s="95">
        <v>1</v>
      </c>
      <c r="K17" s="95">
        <v>1</v>
      </c>
      <c r="L17" s="96"/>
      <c r="M17" s="62"/>
      <c r="N17" s="87">
        <v>1</v>
      </c>
      <c r="O17" s="62"/>
      <c r="P17" s="81">
        <v>11956</v>
      </c>
      <c r="S17" s="88">
        <v>48.39</v>
      </c>
      <c r="V17" s="81">
        <f t="shared" si="0"/>
        <v>12004.39</v>
      </c>
    </row>
    <row r="18" spans="1:22" ht="13.2" customHeight="1" x14ac:dyDescent="0.25">
      <c r="A18" s="136" t="str">
        <f>'SRM Pricing SChedule'!C24</f>
        <v>D00.00.49A</v>
      </c>
      <c r="B18" s="295" t="s">
        <v>417</v>
      </c>
      <c r="C18" s="96" t="s">
        <v>418</v>
      </c>
      <c r="D18" s="96">
        <v>1010</v>
      </c>
      <c r="E18" s="96">
        <v>2150</v>
      </c>
      <c r="G18" s="95"/>
      <c r="H18" s="95">
        <v>1</v>
      </c>
      <c r="K18" s="95">
        <v>1</v>
      </c>
      <c r="L18" s="96"/>
      <c r="M18" s="62"/>
      <c r="N18" s="87">
        <v>1</v>
      </c>
      <c r="O18" s="62"/>
      <c r="P18" s="81">
        <v>11956</v>
      </c>
      <c r="S18" s="88">
        <v>48.39</v>
      </c>
      <c r="V18" s="81">
        <f t="shared" si="0"/>
        <v>12004.39</v>
      </c>
    </row>
    <row r="19" spans="1:22" ht="13.2" customHeight="1" x14ac:dyDescent="0.25">
      <c r="A19" s="136" t="str">
        <f>'SRM Pricing SChedule'!C25</f>
        <v>D00.00.72A</v>
      </c>
      <c r="B19" s="295" t="s">
        <v>417</v>
      </c>
      <c r="C19" s="96" t="s">
        <v>418</v>
      </c>
      <c r="D19" s="96">
        <v>1060</v>
      </c>
      <c r="E19" s="96">
        <v>2160</v>
      </c>
      <c r="G19" s="95"/>
      <c r="H19" s="95">
        <v>1</v>
      </c>
      <c r="K19" s="95">
        <v>1</v>
      </c>
      <c r="L19" s="96"/>
      <c r="M19" s="62"/>
      <c r="N19" s="87">
        <v>1</v>
      </c>
      <c r="O19" s="62"/>
      <c r="P19" s="81">
        <v>11956</v>
      </c>
      <c r="S19" s="88">
        <v>48.39</v>
      </c>
      <c r="V19" s="81">
        <f t="shared" si="0"/>
        <v>12004.39</v>
      </c>
    </row>
    <row r="20" spans="1:22" ht="13.2" customHeight="1" x14ac:dyDescent="0.25">
      <c r="A20" s="136" t="str">
        <f>'SRM Pricing SChedule'!C26</f>
        <v>D00.00.74A</v>
      </c>
      <c r="B20" s="295" t="s">
        <v>417</v>
      </c>
      <c r="C20" s="96" t="s">
        <v>418</v>
      </c>
      <c r="D20" s="96">
        <v>1875</v>
      </c>
      <c r="E20" s="96">
        <v>2160</v>
      </c>
      <c r="G20" s="95"/>
      <c r="H20" s="95">
        <v>1</v>
      </c>
      <c r="K20" s="95">
        <v>1</v>
      </c>
      <c r="L20" s="96"/>
      <c r="M20" s="62"/>
      <c r="N20" s="87">
        <v>1</v>
      </c>
      <c r="O20" s="62"/>
      <c r="P20" s="81">
        <v>15520</v>
      </c>
      <c r="S20" s="88">
        <v>48.39</v>
      </c>
      <c r="V20" s="81">
        <f t="shared" si="0"/>
        <v>15568.39</v>
      </c>
    </row>
    <row r="21" spans="1:22" x14ac:dyDescent="0.25">
      <c r="A21" s="136" t="str">
        <f>'SRM Pricing SChedule'!C27</f>
        <v>D00.00.77A</v>
      </c>
      <c r="B21" s="295" t="s">
        <v>417</v>
      </c>
      <c r="C21" s="96" t="s">
        <v>418</v>
      </c>
      <c r="D21" s="96">
        <v>1835</v>
      </c>
      <c r="E21" s="96">
        <v>2160</v>
      </c>
      <c r="G21" s="95"/>
      <c r="H21" s="95">
        <v>1</v>
      </c>
      <c r="K21" s="95">
        <v>1</v>
      </c>
      <c r="L21" s="96"/>
      <c r="M21" s="62"/>
      <c r="N21" s="87">
        <v>1</v>
      </c>
      <c r="O21" s="62"/>
      <c r="P21" s="81">
        <v>15275</v>
      </c>
      <c r="S21" s="88">
        <v>48.39</v>
      </c>
      <c r="V21" s="81">
        <f t="shared" si="0"/>
        <v>15323.39</v>
      </c>
    </row>
    <row r="22" spans="1:22" x14ac:dyDescent="0.25">
      <c r="A22" s="136" t="str">
        <f>'SRM Pricing SChedule'!C28</f>
        <v>D00.06.04A</v>
      </c>
      <c r="B22" s="96"/>
      <c r="C22" s="96"/>
      <c r="D22" s="96"/>
      <c r="E22" s="96"/>
      <c r="G22" s="95"/>
      <c r="K22" s="95"/>
      <c r="L22" s="96"/>
      <c r="M22" s="62"/>
      <c r="N22" s="87">
        <v>1</v>
      </c>
      <c r="O22" s="62"/>
      <c r="P22" s="81"/>
      <c r="V22" s="81">
        <f t="shared" si="0"/>
        <v>0</v>
      </c>
    </row>
    <row r="23" spans="1:22" x14ac:dyDescent="0.25">
      <c r="A23" s="136" t="str">
        <f>'SRM Pricing SChedule'!C29</f>
        <v>D00.00.06A</v>
      </c>
      <c r="B23" s="295" t="s">
        <v>417</v>
      </c>
      <c r="C23" s="96" t="s">
        <v>418</v>
      </c>
      <c r="D23" s="96">
        <v>2020</v>
      </c>
      <c r="E23" s="96">
        <v>2160</v>
      </c>
      <c r="G23" s="95"/>
      <c r="H23" s="95">
        <v>1</v>
      </c>
      <c r="K23" s="95">
        <v>1</v>
      </c>
      <c r="L23" s="96"/>
      <c r="M23" s="62"/>
      <c r="N23" s="87">
        <v>1</v>
      </c>
      <c r="O23" s="62"/>
      <c r="P23" s="81">
        <v>15452</v>
      </c>
      <c r="S23" s="88">
        <v>48.39</v>
      </c>
      <c r="V23" s="81">
        <f t="shared" si="0"/>
        <v>15500.39</v>
      </c>
    </row>
    <row r="24" spans="1:22" x14ac:dyDescent="0.25">
      <c r="A24" s="136" t="str">
        <f>'SRM Pricing SChedule'!C30</f>
        <v>D00M.00.M2P</v>
      </c>
      <c r="B24" s="96" t="s">
        <v>259</v>
      </c>
      <c r="C24" s="96" t="s">
        <v>109</v>
      </c>
      <c r="D24" s="96">
        <v>1636</v>
      </c>
      <c r="E24" s="96">
        <v>3037</v>
      </c>
      <c r="G24" s="95"/>
      <c r="H24" s="95">
        <v>1</v>
      </c>
      <c r="K24" s="95">
        <v>1</v>
      </c>
      <c r="L24" s="96"/>
      <c r="M24" s="62"/>
      <c r="N24" s="87">
        <v>1</v>
      </c>
      <c r="O24" s="62"/>
      <c r="P24" s="81">
        <v>917</v>
      </c>
      <c r="Q24" s="88">
        <v>119.4</v>
      </c>
      <c r="R24" s="88">
        <v>65.09</v>
      </c>
      <c r="T24" s="88">
        <v>32.33</v>
      </c>
      <c r="U24" s="122">
        <v>90</v>
      </c>
      <c r="V24" s="81">
        <f t="shared" si="0"/>
        <v>1223.82</v>
      </c>
    </row>
    <row r="25" spans="1:22" x14ac:dyDescent="0.25">
      <c r="A25" s="136"/>
      <c r="B25" s="96"/>
      <c r="C25" s="96"/>
      <c r="D25" s="96"/>
      <c r="E25" s="96"/>
      <c r="G25" s="95"/>
      <c r="K25" s="95"/>
      <c r="L25" s="96"/>
      <c r="M25" s="62"/>
      <c r="O25" s="62"/>
      <c r="P25" s="81"/>
      <c r="V25" s="81"/>
    </row>
    <row r="26" spans="1:22" x14ac:dyDescent="0.25">
      <c r="A26" s="136" t="str">
        <f>'SRM Pricing SChedule'!C32</f>
        <v>D10.01.01A</v>
      </c>
      <c r="B26" s="96">
        <v>0</v>
      </c>
      <c r="C26" s="96" t="s">
        <v>109</v>
      </c>
      <c r="D26" s="96"/>
      <c r="E26" s="96"/>
      <c r="G26" s="95"/>
      <c r="K26" s="95"/>
      <c r="L26" s="96"/>
      <c r="M26" s="62"/>
      <c r="N26" s="87">
        <v>1</v>
      </c>
      <c r="O26" s="62"/>
      <c r="P26" s="81"/>
      <c r="V26" s="81">
        <f t="shared" si="0"/>
        <v>0</v>
      </c>
    </row>
    <row r="27" spans="1:22" x14ac:dyDescent="0.25">
      <c r="A27" s="136" t="str">
        <f>'SRM Pricing SChedule'!C33</f>
        <v>D10.06.01B</v>
      </c>
      <c r="B27" s="96">
        <v>0</v>
      </c>
      <c r="C27" s="96" t="s">
        <v>109</v>
      </c>
      <c r="D27" s="96"/>
      <c r="E27" s="96"/>
      <c r="G27" s="95"/>
      <c r="K27" s="95"/>
      <c r="L27" s="96"/>
      <c r="M27" s="62"/>
      <c r="N27" s="87">
        <v>1</v>
      </c>
      <c r="O27" s="62"/>
      <c r="P27" s="81"/>
      <c r="V27" s="81">
        <f t="shared" si="0"/>
        <v>0</v>
      </c>
    </row>
    <row r="28" spans="1:22" x14ac:dyDescent="0.25">
      <c r="A28" s="136" t="str">
        <f>'SRM Pricing SChedule'!C34</f>
        <v>D10.06.07A</v>
      </c>
      <c r="B28" s="96">
        <v>0</v>
      </c>
      <c r="C28" s="96" t="s">
        <v>109</v>
      </c>
      <c r="D28" s="96"/>
      <c r="E28" s="96"/>
      <c r="G28" s="95"/>
      <c r="K28" s="95"/>
      <c r="L28" s="96"/>
      <c r="M28" s="62"/>
      <c r="N28" s="87">
        <v>1</v>
      </c>
      <c r="O28" s="62"/>
      <c r="P28" s="81"/>
      <c r="V28" s="81">
        <f t="shared" si="0"/>
        <v>0</v>
      </c>
    </row>
    <row r="29" spans="1:22" x14ac:dyDescent="0.25">
      <c r="A29" s="136" t="str">
        <f>'SRM Pricing SChedule'!C35</f>
        <v>D10.06.20A</v>
      </c>
      <c r="B29" s="96">
        <v>0</v>
      </c>
      <c r="C29" s="96" t="s">
        <v>109</v>
      </c>
      <c r="D29" s="96"/>
      <c r="E29" s="96"/>
      <c r="G29" s="95"/>
      <c r="K29" s="95"/>
      <c r="L29" s="96"/>
      <c r="M29" s="62"/>
      <c r="N29" s="87">
        <v>1</v>
      </c>
      <c r="O29" s="62"/>
      <c r="P29" s="81"/>
      <c r="V29" s="81">
        <f t="shared" si="0"/>
        <v>0</v>
      </c>
    </row>
    <row r="30" spans="1:22" x14ac:dyDescent="0.25">
      <c r="A30" s="136" t="str">
        <f>'SRM Pricing SChedule'!C36</f>
        <v>D14.02.01A</v>
      </c>
      <c r="B30" s="96">
        <v>0</v>
      </c>
      <c r="C30" s="96" t="s">
        <v>109</v>
      </c>
      <c r="D30" s="96"/>
      <c r="E30" s="96"/>
      <c r="G30" s="95"/>
      <c r="K30" s="95"/>
      <c r="L30" s="96"/>
      <c r="M30" s="62"/>
      <c r="N30" s="87">
        <v>1</v>
      </c>
      <c r="O30" s="62"/>
      <c r="P30" s="81"/>
      <c r="V30" s="81">
        <f t="shared" si="0"/>
        <v>0</v>
      </c>
    </row>
    <row r="31" spans="1:22" x14ac:dyDescent="0.25">
      <c r="A31" s="136">
        <f>'SRM Pricing SChedule'!C37</f>
        <v>0</v>
      </c>
      <c r="B31" s="96">
        <v>0</v>
      </c>
      <c r="C31" s="96" t="s">
        <v>109</v>
      </c>
      <c r="D31" s="96"/>
      <c r="E31" s="96"/>
      <c r="G31" s="95"/>
      <c r="K31" s="95"/>
      <c r="L31" s="96"/>
      <c r="M31" s="62"/>
      <c r="N31" s="87">
        <v>1</v>
      </c>
      <c r="O31" s="62"/>
      <c r="P31" s="81"/>
      <c r="V31" s="81">
        <f t="shared" si="0"/>
        <v>0</v>
      </c>
    </row>
    <row r="32" spans="1:22" x14ac:dyDescent="0.25">
      <c r="A32" s="136" t="str">
        <f>'SRM Pricing SChedule'!C38</f>
        <v>D11.01.01A</v>
      </c>
      <c r="B32" s="96">
        <v>0</v>
      </c>
      <c r="C32" s="96" t="s">
        <v>109</v>
      </c>
      <c r="D32" s="96"/>
      <c r="E32" s="96"/>
      <c r="G32" s="95"/>
      <c r="K32" s="95"/>
      <c r="L32" s="96"/>
      <c r="M32" s="62"/>
      <c r="N32" s="87">
        <v>1</v>
      </c>
      <c r="O32" s="62"/>
      <c r="P32" s="81"/>
      <c r="V32" s="81">
        <f t="shared" si="0"/>
        <v>0</v>
      </c>
    </row>
    <row r="33" spans="1:22" x14ac:dyDescent="0.25">
      <c r="A33" s="136" t="str">
        <f>'SRM Pricing SChedule'!C39</f>
        <v>D11.06.20A</v>
      </c>
      <c r="B33" s="96">
        <v>0</v>
      </c>
      <c r="C33" s="96" t="s">
        <v>109</v>
      </c>
      <c r="D33" s="96"/>
      <c r="E33" s="96"/>
      <c r="G33" s="95"/>
      <c r="K33" s="95"/>
      <c r="L33" s="96"/>
      <c r="M33" s="62"/>
      <c r="N33" s="87">
        <v>1</v>
      </c>
      <c r="O33" s="62"/>
      <c r="P33" s="81"/>
      <c r="V33" s="81">
        <f t="shared" si="0"/>
        <v>0</v>
      </c>
    </row>
    <row r="34" spans="1:22" x14ac:dyDescent="0.25">
      <c r="A34" s="136">
        <f>'SRM Pricing SChedule'!C40</f>
        <v>0</v>
      </c>
      <c r="B34" s="96">
        <v>0</v>
      </c>
      <c r="C34" s="96" t="s">
        <v>109</v>
      </c>
      <c r="D34" s="96"/>
      <c r="E34" s="96"/>
      <c r="G34" s="95"/>
      <c r="K34" s="95"/>
      <c r="L34" s="96"/>
      <c r="M34" s="62"/>
      <c r="N34" s="87">
        <v>1</v>
      </c>
      <c r="O34" s="62"/>
      <c r="P34" s="81"/>
      <c r="V34" s="81">
        <f t="shared" si="0"/>
        <v>0</v>
      </c>
    </row>
    <row r="35" spans="1:22" x14ac:dyDescent="0.25">
      <c r="A35" s="136" t="str">
        <f>'SRM Pricing SChedule'!C41</f>
        <v>D13.00.05A</v>
      </c>
      <c r="B35" s="96">
        <v>0</v>
      </c>
      <c r="C35" s="96" t="s">
        <v>109</v>
      </c>
      <c r="D35" s="96"/>
      <c r="E35" s="96"/>
      <c r="G35" s="95"/>
      <c r="K35" s="95"/>
      <c r="L35" s="96"/>
      <c r="M35" s="62"/>
      <c r="N35" s="87">
        <v>1</v>
      </c>
      <c r="O35" s="62"/>
      <c r="P35" s="81"/>
      <c r="V35" s="81">
        <f t="shared" si="0"/>
        <v>0</v>
      </c>
    </row>
    <row r="36" spans="1:22" x14ac:dyDescent="0.25">
      <c r="A36" s="136" t="str">
        <f>'SRM Pricing SChedule'!C42</f>
        <v>D13.02.M1A</v>
      </c>
      <c r="B36" s="96">
        <v>0</v>
      </c>
      <c r="C36" s="96" t="s">
        <v>109</v>
      </c>
      <c r="D36" s="96"/>
      <c r="E36" s="96"/>
      <c r="G36" s="95"/>
      <c r="K36" s="95"/>
      <c r="L36" s="96"/>
      <c r="M36" s="62"/>
      <c r="N36" s="87">
        <v>1</v>
      </c>
      <c r="O36" s="62"/>
      <c r="P36" s="81"/>
      <c r="V36" s="81">
        <f t="shared" si="0"/>
        <v>0</v>
      </c>
    </row>
    <row r="37" spans="1:22" x14ac:dyDescent="0.25">
      <c r="A37" s="136" t="str">
        <f>'SRM Pricing SChedule'!C43</f>
        <v>D13.02.01A</v>
      </c>
      <c r="B37" s="96">
        <v>0</v>
      </c>
      <c r="C37" s="96" t="s">
        <v>109</v>
      </c>
      <c r="D37" s="96"/>
      <c r="E37" s="96"/>
      <c r="G37" s="95"/>
      <c r="K37" s="95"/>
      <c r="L37" s="96"/>
      <c r="M37" s="62"/>
      <c r="N37" s="87">
        <v>1</v>
      </c>
      <c r="O37" s="62"/>
      <c r="P37" s="81"/>
      <c r="V37" s="81">
        <f t="shared" si="0"/>
        <v>0</v>
      </c>
    </row>
    <row r="38" spans="1:22" x14ac:dyDescent="0.25">
      <c r="A38" s="136" t="str">
        <f>'SRM Pricing SChedule'!C44</f>
        <v>D13.02.04A</v>
      </c>
      <c r="B38" s="96">
        <v>0</v>
      </c>
      <c r="C38" s="96" t="s">
        <v>109</v>
      </c>
      <c r="D38" s="96"/>
      <c r="E38" s="96"/>
      <c r="G38" s="95"/>
      <c r="K38" s="95"/>
      <c r="L38" s="96"/>
      <c r="M38" s="62"/>
      <c r="N38" s="87">
        <v>1</v>
      </c>
      <c r="O38" s="62"/>
      <c r="P38" s="81"/>
      <c r="V38" s="81">
        <f t="shared" si="0"/>
        <v>0</v>
      </c>
    </row>
    <row r="39" spans="1:22" x14ac:dyDescent="0.25">
      <c r="A39" s="136">
        <f>'SRM Pricing SChedule'!C45</f>
        <v>0</v>
      </c>
      <c r="B39" s="96">
        <v>0</v>
      </c>
      <c r="C39" s="96" t="s">
        <v>109</v>
      </c>
      <c r="D39" s="96"/>
      <c r="E39" s="96"/>
      <c r="G39" s="95"/>
      <c r="K39" s="95"/>
      <c r="L39" s="96"/>
      <c r="M39" s="62"/>
      <c r="N39" s="87">
        <v>1</v>
      </c>
      <c r="O39" s="62"/>
      <c r="P39" s="81"/>
      <c r="V39" s="81">
        <f t="shared" si="0"/>
        <v>0</v>
      </c>
    </row>
    <row r="40" spans="1:22" x14ac:dyDescent="0.25">
      <c r="A40" s="136" t="str">
        <f>'SRM Pricing SChedule'!C46</f>
        <v>D14.00.02A</v>
      </c>
      <c r="B40" s="96">
        <v>0</v>
      </c>
      <c r="C40" s="96" t="s">
        <v>109</v>
      </c>
      <c r="D40" s="96"/>
      <c r="E40" s="96"/>
      <c r="G40" s="95"/>
      <c r="K40" s="95"/>
      <c r="L40" s="96"/>
      <c r="M40" s="62"/>
      <c r="N40" s="87">
        <v>1</v>
      </c>
      <c r="O40" s="62"/>
      <c r="P40" s="81"/>
      <c r="V40" s="81">
        <f t="shared" si="0"/>
        <v>0</v>
      </c>
    </row>
    <row r="41" spans="1:22" x14ac:dyDescent="0.25">
      <c r="A41" s="136" t="str">
        <f>'SRM Pricing SChedule'!C47</f>
        <v>D14.02.01A</v>
      </c>
      <c r="B41" s="96">
        <v>0</v>
      </c>
      <c r="C41" s="96" t="s">
        <v>109</v>
      </c>
      <c r="D41" s="96"/>
      <c r="E41" s="96"/>
      <c r="G41" s="95"/>
      <c r="K41" s="95"/>
      <c r="L41" s="96"/>
      <c r="M41" s="62"/>
      <c r="N41" s="87">
        <v>1</v>
      </c>
      <c r="O41" s="62"/>
      <c r="P41" s="81"/>
      <c r="V41" s="81">
        <f t="shared" si="0"/>
        <v>0</v>
      </c>
    </row>
    <row r="42" spans="1:22" x14ac:dyDescent="0.25">
      <c r="A42" s="136">
        <f>'SRM Pricing SChedule'!C48</f>
        <v>0</v>
      </c>
      <c r="B42" s="96">
        <v>0</v>
      </c>
      <c r="C42" s="96" t="s">
        <v>109</v>
      </c>
      <c r="D42" s="96"/>
      <c r="E42" s="96"/>
      <c r="G42" s="95"/>
      <c r="K42" s="95"/>
      <c r="L42" s="96"/>
      <c r="M42" s="62"/>
      <c r="N42" s="87">
        <v>1</v>
      </c>
      <c r="O42" s="62"/>
      <c r="P42" s="81"/>
      <c r="V42" s="81">
        <f t="shared" si="0"/>
        <v>0</v>
      </c>
    </row>
    <row r="43" spans="1:22" x14ac:dyDescent="0.25">
      <c r="A43" s="136"/>
      <c r="E43" s="96"/>
      <c r="G43" s="95"/>
      <c r="L43" s="96"/>
      <c r="P43" s="81"/>
      <c r="U43" s="88"/>
    </row>
    <row r="44" spans="1:22" ht="13.8" thickBot="1" x14ac:dyDescent="0.3">
      <c r="L44" s="96"/>
      <c r="N44" s="102">
        <f>SUM(N9:N42)</f>
        <v>33</v>
      </c>
      <c r="P44" s="102">
        <f>SUM(P9:P42)</f>
        <v>146244</v>
      </c>
      <c r="U44" s="88"/>
    </row>
    <row r="45" spans="1:22" ht="13.8" thickTop="1" x14ac:dyDescent="0.25">
      <c r="L45" s="96"/>
      <c r="U45" s="88"/>
    </row>
    <row r="46" spans="1:22" s="93" customFormat="1" x14ac:dyDescent="0.25">
      <c r="A46" s="133"/>
      <c r="B46" s="100"/>
      <c r="C46" s="100"/>
      <c r="D46" s="116"/>
      <c r="E46" s="116"/>
      <c r="F46" s="92"/>
      <c r="G46" s="92"/>
      <c r="H46" s="116"/>
      <c r="I46" s="92"/>
      <c r="J46" s="116"/>
      <c r="K46" s="84"/>
      <c r="L46" s="96"/>
      <c r="M46" s="87"/>
      <c r="N46" s="87"/>
      <c r="O46" s="87"/>
      <c r="P46" s="117"/>
      <c r="U46" s="133"/>
    </row>
    <row r="47" spans="1:22" x14ac:dyDescent="0.25">
      <c r="K47" s="95"/>
      <c r="L47" s="96"/>
      <c r="N47" s="138"/>
    </row>
    <row r="48" spans="1:22" x14ac:dyDescent="0.25">
      <c r="K48" s="95"/>
      <c r="L48" s="96"/>
      <c r="N48" s="138"/>
      <c r="P48" s="81"/>
    </row>
    <row r="49" spans="11:21" x14ac:dyDescent="0.25">
      <c r="K49" s="95"/>
      <c r="L49" s="96"/>
      <c r="N49" s="138"/>
    </row>
    <row r="50" spans="11:21" x14ac:dyDescent="0.25">
      <c r="K50" s="95"/>
      <c r="L50" s="96"/>
      <c r="N50" s="122"/>
    </row>
    <row r="51" spans="11:21" x14ac:dyDescent="0.25">
      <c r="K51" s="95"/>
      <c r="L51" s="96"/>
      <c r="N51" s="122"/>
    </row>
    <row r="52" spans="11:21" x14ac:dyDescent="0.25">
      <c r="K52" s="95"/>
      <c r="L52" s="96"/>
      <c r="N52" s="122"/>
    </row>
    <row r="53" spans="11:21" x14ac:dyDescent="0.25">
      <c r="K53" s="95"/>
      <c r="L53" s="96"/>
      <c r="N53" s="122"/>
      <c r="P53" s="81"/>
    </row>
    <row r="54" spans="11:21" x14ac:dyDescent="0.25">
      <c r="K54" s="95"/>
      <c r="L54" s="96"/>
      <c r="N54" s="122"/>
      <c r="P54" s="81"/>
    </row>
    <row r="55" spans="11:21" hidden="1" x14ac:dyDescent="0.25">
      <c r="L55" s="96"/>
      <c r="U55" s="88"/>
    </row>
    <row r="56" spans="11:21" hidden="1" x14ac:dyDescent="0.25">
      <c r="L56" s="96" t="s">
        <v>84</v>
      </c>
      <c r="U56" s="88"/>
    </row>
    <row r="57" spans="11:21" hidden="1" x14ac:dyDescent="0.25">
      <c r="L57" s="96"/>
      <c r="U57" s="88"/>
    </row>
    <row r="58" spans="11:21" x14ac:dyDescent="0.25">
      <c r="L58" s="96"/>
    </row>
    <row r="59" spans="11:21" x14ac:dyDescent="0.25">
      <c r="L59" s="96"/>
    </row>
    <row r="60" spans="11:21" x14ac:dyDescent="0.25">
      <c r="L60" s="96"/>
    </row>
  </sheetData>
  <autoFilter ref="A8:V44" xr:uid="{D9A01D9F-9682-4803-A382-D1D4A287CB5B}"/>
  <phoneticPr fontId="0" type="noConversion"/>
  <pageMargins left="0.47244094488188981" right="0" top="0.51181102362204722" bottom="0.47244094488188981" header="0" footer="0"/>
  <pageSetup paperSize="9" scale="8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42"/>
  <sheetViews>
    <sheetView workbookViewId="0">
      <selection activeCell="U6" sqref="U6"/>
    </sheetView>
  </sheetViews>
  <sheetFormatPr defaultColWidth="10" defaultRowHeight="13.2" x14ac:dyDescent="0.25"/>
  <cols>
    <col min="1" max="1" width="12.44140625" style="20" customWidth="1"/>
    <col min="2" max="2" width="8.44140625" style="13" bestFit="1" customWidth="1"/>
    <col min="3" max="3" width="7.33203125" style="13" bestFit="1" customWidth="1"/>
    <col min="4" max="5" width="7" style="12" customWidth="1"/>
    <col min="6" max="6" width="1" style="13" customWidth="1"/>
    <col min="7" max="7" width="4.6640625" style="13" bestFit="1" customWidth="1"/>
    <col min="8" max="8" width="6.109375" style="13" bestFit="1" customWidth="1"/>
    <col min="9" max="9" width="1" style="13" customWidth="1"/>
    <col min="10" max="10" width="5.88671875" style="13" bestFit="1" customWidth="1"/>
    <col min="11" max="11" width="6.33203125" style="13" bestFit="1" customWidth="1"/>
    <col min="12" max="12" width="5.44140625" style="13" customWidth="1"/>
    <col min="13" max="13" width="0.88671875" style="14" customWidth="1"/>
    <col min="14" max="14" width="8.44140625" style="15" bestFit="1" customWidth="1"/>
    <col min="15" max="15" width="1" style="14" customWidth="1"/>
    <col min="16" max="16" width="7" style="14" customWidth="1"/>
    <col min="17" max="17" width="8.44140625" style="118" bestFit="1" customWidth="1"/>
    <col min="18" max="18" width="8.109375" style="29" hidden="1" customWidth="1"/>
    <col min="19" max="19" width="9" style="74" hidden="1" customWidth="1"/>
    <col min="20" max="20" width="8" style="16" customWidth="1"/>
    <col min="21" max="21" width="10" style="16" customWidth="1"/>
    <col min="22" max="23" width="7" style="14" customWidth="1"/>
    <col min="24" max="24" width="7" style="32" customWidth="1"/>
    <col min="25" max="25" width="9" style="17" customWidth="1"/>
    <col min="26" max="26" width="40" style="14" bestFit="1" customWidth="1"/>
    <col min="27" max="16384" width="10" style="14"/>
  </cols>
  <sheetData>
    <row r="1" spans="1:33" x14ac:dyDescent="0.25">
      <c r="A1" s="103" t="str">
        <f>'Door Comparison'!A1</f>
        <v>SRM - 21 MOORFIELDS</v>
      </c>
      <c r="B1" s="11"/>
      <c r="C1" s="11"/>
      <c r="J1" s="19"/>
    </row>
    <row r="3" spans="1:33" x14ac:dyDescent="0.25">
      <c r="A3" s="104" t="s">
        <v>12</v>
      </c>
      <c r="B3" s="19"/>
      <c r="C3" s="155"/>
      <c r="D3" s="31"/>
      <c r="E3" s="129" t="s">
        <v>74</v>
      </c>
      <c r="G3" s="157"/>
      <c r="K3" s="158">
        <v>135</v>
      </c>
      <c r="L3" s="129" t="s">
        <v>75</v>
      </c>
      <c r="N3" s="14"/>
      <c r="S3" s="159"/>
      <c r="T3" s="29"/>
    </row>
    <row r="5" spans="1:33" x14ac:dyDescent="0.25">
      <c r="A5" s="87"/>
      <c r="B5" s="28" t="str">
        <f>'Door Comparison'!B5</f>
        <v>Door</v>
      </c>
      <c r="C5" s="28" t="str">
        <f>'Door Comparison'!C5</f>
        <v>Door</v>
      </c>
      <c r="D5" s="20" t="s">
        <v>0</v>
      </c>
      <c r="E5" s="20" t="s">
        <v>0</v>
      </c>
    </row>
    <row r="6" spans="1:33" x14ac:dyDescent="0.25">
      <c r="A6" s="62"/>
      <c r="B6" s="28" t="str">
        <f>'Door Comparison'!B6</f>
        <v>Type</v>
      </c>
      <c r="C6" s="28" t="str">
        <f>'Door Comparison'!C6</f>
        <v>Material</v>
      </c>
      <c r="D6" s="20" t="s">
        <v>1</v>
      </c>
      <c r="E6" s="20" t="s">
        <v>2</v>
      </c>
      <c r="G6" s="20" t="s">
        <v>3</v>
      </c>
      <c r="H6" s="20" t="s">
        <v>4</v>
      </c>
      <c r="J6" s="20" t="s">
        <v>5</v>
      </c>
      <c r="K6" s="20" t="s">
        <v>6</v>
      </c>
      <c r="L6" s="20" t="str">
        <f>'Door Comparison'!L6</f>
        <v>dB</v>
      </c>
      <c r="M6" s="18"/>
      <c r="N6" s="21" t="s">
        <v>13</v>
      </c>
      <c r="P6" s="18" t="s">
        <v>14</v>
      </c>
      <c r="Q6" s="119" t="s">
        <v>0</v>
      </c>
      <c r="R6" s="128"/>
      <c r="S6" s="75"/>
      <c r="T6" s="128" t="s">
        <v>30</v>
      </c>
      <c r="U6" s="303" t="s">
        <v>26</v>
      </c>
      <c r="V6" s="18" t="s">
        <v>10</v>
      </c>
      <c r="W6" s="18" t="s">
        <v>9</v>
      </c>
      <c r="X6" s="32" t="s">
        <v>29</v>
      </c>
      <c r="Y6" s="22" t="s">
        <v>15</v>
      </c>
    </row>
    <row r="7" spans="1:33" x14ac:dyDescent="0.25">
      <c r="A7" s="93"/>
      <c r="D7" s="20"/>
      <c r="E7" s="20"/>
      <c r="G7" s="20"/>
      <c r="H7" s="20"/>
      <c r="J7" s="20"/>
      <c r="K7" s="20"/>
      <c r="L7" s="20"/>
      <c r="M7" s="18"/>
      <c r="N7" s="21"/>
      <c r="P7" s="18"/>
      <c r="Q7" s="119"/>
      <c r="R7" s="30"/>
      <c r="S7" s="75"/>
      <c r="T7" s="21"/>
      <c r="U7" s="21"/>
      <c r="V7" s="18"/>
      <c r="W7" s="18"/>
      <c r="X7" s="33"/>
      <c r="Y7" s="22"/>
    </row>
    <row r="8" spans="1:33" ht="13.2" customHeight="1" x14ac:dyDescent="0.25">
      <c r="A8" s="88"/>
    </row>
    <row r="9" spans="1:33" ht="13.2" customHeight="1" x14ac:dyDescent="0.25">
      <c r="A9" s="96" t="str">
        <f>'Door Comparison'!A9</f>
        <v>D00.00.11A</v>
      </c>
      <c r="B9" s="20" t="str">
        <f>'Door Comparison'!B9</f>
        <v>DRS-309</v>
      </c>
      <c r="C9" s="20" t="str">
        <f>'Door Comparison'!C9</f>
        <v>Stafford</v>
      </c>
      <c r="D9" s="20">
        <f>'Door Comparison'!D9</f>
        <v>1410</v>
      </c>
      <c r="E9" s="20">
        <f>'Door Comparison'!E9</f>
        <v>2160</v>
      </c>
      <c r="F9" s="20" t="e">
        <f>'Door Comparison'!#REF!</f>
        <v>#REF!</v>
      </c>
      <c r="G9" s="20">
        <f>'Door Comparison'!G9</f>
        <v>0</v>
      </c>
      <c r="H9" s="20">
        <f>'Door Comparison'!H9</f>
        <v>1</v>
      </c>
      <c r="I9" s="20" t="e">
        <f>'Door Comparison'!#REF!</f>
        <v>#REF!</v>
      </c>
      <c r="J9" s="20">
        <f>'Door Comparison'!J9</f>
        <v>0</v>
      </c>
      <c r="K9" s="20">
        <f>'Door Comparison'!K9</f>
        <v>1</v>
      </c>
      <c r="L9" s="20">
        <f>'Door Comparison'!L9</f>
        <v>0</v>
      </c>
      <c r="N9" s="82">
        <v>1828</v>
      </c>
      <c r="O9" s="74"/>
      <c r="P9" s="16"/>
      <c r="R9" s="80"/>
      <c r="S9" s="73"/>
      <c r="T9" s="80"/>
      <c r="U9" s="73">
        <v>30</v>
      </c>
      <c r="V9" s="23"/>
      <c r="W9" s="16">
        <f t="shared" ref="W9:W23" si="0">(J9+K9+L9)*((D9+2*E9)*1.04/1000)</f>
        <v>5.96</v>
      </c>
      <c r="X9" s="80"/>
      <c r="Y9" s="24">
        <f t="shared" ref="Y9" si="1">SUM(N9:X9)</f>
        <v>1863.96</v>
      </c>
      <c r="AA9" s="74"/>
      <c r="AB9" s="16"/>
      <c r="AC9" s="118"/>
      <c r="AD9" s="80"/>
      <c r="AE9" s="23"/>
      <c r="AF9" s="80"/>
      <c r="AG9" s="24"/>
    </row>
    <row r="10" spans="1:33" ht="13.2" customHeight="1" x14ac:dyDescent="0.25">
      <c r="A10" s="96" t="str">
        <f>'Door Comparison'!A10</f>
        <v>D00.00.12A</v>
      </c>
      <c r="B10" s="20" t="str">
        <f>'Door Comparison'!B10</f>
        <v>DRS-309</v>
      </c>
      <c r="C10" s="20" t="str">
        <f>'Door Comparison'!C10</f>
        <v>Stafford</v>
      </c>
      <c r="D10" s="20">
        <f>'Door Comparison'!D10</f>
        <v>2020</v>
      </c>
      <c r="E10" s="20">
        <f>'Door Comparison'!E10</f>
        <v>2160</v>
      </c>
      <c r="F10" s="20" t="e">
        <f>'Door Comparison'!#REF!</f>
        <v>#REF!</v>
      </c>
      <c r="G10" s="20">
        <f>'Door Comparison'!G10</f>
        <v>0</v>
      </c>
      <c r="H10" s="20">
        <f>'Door Comparison'!H10</f>
        <v>1</v>
      </c>
      <c r="I10" s="20" t="e">
        <f>'Door Comparison'!#REF!</f>
        <v>#REF!</v>
      </c>
      <c r="J10" s="20">
        <f>'Door Comparison'!J10</f>
        <v>0</v>
      </c>
      <c r="K10" s="20">
        <f>'Door Comparison'!K10</f>
        <v>1</v>
      </c>
      <c r="L10" s="20">
        <f>'Door Comparison'!L10</f>
        <v>0</v>
      </c>
      <c r="N10" s="82">
        <v>1828</v>
      </c>
      <c r="O10" s="74"/>
      <c r="P10" s="16"/>
      <c r="R10" s="80"/>
      <c r="S10" s="73"/>
      <c r="T10" s="80"/>
      <c r="U10" s="73">
        <v>30</v>
      </c>
      <c r="V10" s="23"/>
      <c r="W10" s="16">
        <f t="shared" si="0"/>
        <v>6.59</v>
      </c>
      <c r="X10" s="80"/>
      <c r="Y10" s="24">
        <f t="shared" ref="Y10:Y30" si="2">SUM(N10:X10)</f>
        <v>1864.59</v>
      </c>
      <c r="Z10" s="69"/>
    </row>
    <row r="11" spans="1:33" ht="13.2" customHeight="1" x14ac:dyDescent="0.25">
      <c r="A11" s="96" t="str">
        <f>'Door Comparison'!A11</f>
        <v>D00.00.18A</v>
      </c>
      <c r="B11" s="20" t="str">
        <f>'Door Comparison'!B11</f>
        <v>DRS-309</v>
      </c>
      <c r="C11" s="20" t="str">
        <f>'Door Comparison'!C11</f>
        <v>Stafford</v>
      </c>
      <c r="D11" s="20">
        <f>'Door Comparison'!D11</f>
        <v>1410</v>
      </c>
      <c r="E11" s="20">
        <f>'Door Comparison'!E11</f>
        <v>2160</v>
      </c>
      <c r="F11" s="20" t="e">
        <f>'Door Comparison'!#REF!</f>
        <v>#REF!</v>
      </c>
      <c r="G11" s="20">
        <f>'Door Comparison'!G11</f>
        <v>0</v>
      </c>
      <c r="H11" s="20">
        <f>'Door Comparison'!H11</f>
        <v>1</v>
      </c>
      <c r="I11" s="20" t="e">
        <f>'Door Comparison'!#REF!</f>
        <v>#REF!</v>
      </c>
      <c r="J11" s="20">
        <f>'Door Comparison'!J11</f>
        <v>0</v>
      </c>
      <c r="K11" s="20">
        <f>'Door Comparison'!K11</f>
        <v>1</v>
      </c>
      <c r="L11" s="20">
        <f>'Door Comparison'!L11</f>
        <v>0</v>
      </c>
      <c r="N11" s="82">
        <v>1828</v>
      </c>
      <c r="O11" s="74"/>
      <c r="P11" s="16"/>
      <c r="R11" s="80"/>
      <c r="S11" s="73"/>
      <c r="T11" s="80"/>
      <c r="U11" s="73">
        <v>30</v>
      </c>
      <c r="V11" s="23"/>
      <c r="W11" s="16">
        <f t="shared" si="0"/>
        <v>5.96</v>
      </c>
      <c r="X11" s="80"/>
      <c r="Y11" s="24">
        <f t="shared" si="2"/>
        <v>1863.96</v>
      </c>
      <c r="Z11" s="69"/>
    </row>
    <row r="12" spans="1:33" ht="13.2" customHeight="1" x14ac:dyDescent="0.25">
      <c r="A12" s="96" t="str">
        <f>'Door Comparison'!A12</f>
        <v>D00.00.19A</v>
      </c>
      <c r="B12" s="20" t="str">
        <f>'Door Comparison'!B12</f>
        <v>DRS-306</v>
      </c>
      <c r="C12" s="20" t="str">
        <f>'Door Comparison'!C12</f>
        <v>Metal</v>
      </c>
      <c r="D12" s="20">
        <f>'Door Comparison'!D12</f>
        <v>1636</v>
      </c>
      <c r="E12" s="20">
        <f>'Door Comparison'!E12</f>
        <v>2737</v>
      </c>
      <c r="F12" s="20" t="e">
        <f>'Door Comparison'!#REF!</f>
        <v>#REF!</v>
      </c>
      <c r="G12" s="20">
        <f>'Door Comparison'!G12</f>
        <v>0</v>
      </c>
      <c r="H12" s="20">
        <f>'Door Comparison'!H12</f>
        <v>1</v>
      </c>
      <c r="I12" s="20" t="e">
        <f>'Door Comparison'!#REF!</f>
        <v>#REF!</v>
      </c>
      <c r="J12" s="20">
        <f>'Door Comparison'!J12</f>
        <v>0</v>
      </c>
      <c r="K12" s="20">
        <f>'Door Comparison'!K12</f>
        <v>1</v>
      </c>
      <c r="L12" s="20">
        <f>'Door Comparison'!L12</f>
        <v>0</v>
      </c>
      <c r="N12" s="82">
        <v>597.48</v>
      </c>
      <c r="O12" s="74"/>
      <c r="P12" s="16"/>
      <c r="R12" s="80"/>
      <c r="S12" s="73"/>
      <c r="T12" s="80"/>
      <c r="U12" s="73">
        <v>7.5</v>
      </c>
      <c r="V12" s="23"/>
      <c r="W12" s="16"/>
      <c r="X12" s="80"/>
      <c r="Y12" s="24">
        <f t="shared" si="2"/>
        <v>604.98</v>
      </c>
      <c r="Z12" s="69"/>
    </row>
    <row r="13" spans="1:33" ht="13.2" customHeight="1" x14ac:dyDescent="0.25">
      <c r="A13" s="96" t="str">
        <f>'Door Comparison'!A13</f>
        <v>D00.00.20A</v>
      </c>
      <c r="B13" s="20" t="str">
        <f>'Door Comparison'!B13</f>
        <v>DRS-306</v>
      </c>
      <c r="C13" s="20" t="str">
        <f>'Door Comparison'!C13</f>
        <v>Metal</v>
      </c>
      <c r="D13" s="20">
        <f>'Door Comparison'!D13</f>
        <v>1636</v>
      </c>
      <c r="E13" s="20">
        <f>'Door Comparison'!E13</f>
        <v>2737</v>
      </c>
      <c r="F13" s="20" t="e">
        <f>'Door Comparison'!#REF!</f>
        <v>#REF!</v>
      </c>
      <c r="G13" s="20">
        <f>'Door Comparison'!G13</f>
        <v>0</v>
      </c>
      <c r="H13" s="20">
        <f>'Door Comparison'!H13</f>
        <v>1</v>
      </c>
      <c r="I13" s="20" t="e">
        <f>'Door Comparison'!#REF!</f>
        <v>#REF!</v>
      </c>
      <c r="J13" s="20">
        <f>'Door Comparison'!J13</f>
        <v>0</v>
      </c>
      <c r="K13" s="20">
        <f>'Door Comparison'!K13</f>
        <v>1</v>
      </c>
      <c r="L13" s="20">
        <f>'Door Comparison'!L13</f>
        <v>0</v>
      </c>
      <c r="N13" s="82">
        <v>597.48</v>
      </c>
      <c r="O13" s="74"/>
      <c r="P13" s="16"/>
      <c r="R13" s="80"/>
      <c r="S13" s="73"/>
      <c r="T13" s="80"/>
      <c r="U13" s="73">
        <v>7.5</v>
      </c>
      <c r="V13" s="23"/>
      <c r="W13" s="16"/>
      <c r="X13" s="80"/>
      <c r="Y13" s="24">
        <f t="shared" si="2"/>
        <v>604.98</v>
      </c>
      <c r="Z13" s="69"/>
    </row>
    <row r="14" spans="1:33" ht="13.2" customHeight="1" x14ac:dyDescent="0.25">
      <c r="A14" s="96" t="str">
        <f>'Door Comparison'!A14</f>
        <v>D00.00.33A</v>
      </c>
      <c r="B14" s="20" t="str">
        <f>'Door Comparison'!B14</f>
        <v>DRS-309</v>
      </c>
      <c r="C14" s="20" t="str">
        <f>'Door Comparison'!C14</f>
        <v>Stafford</v>
      </c>
      <c r="D14" s="20">
        <f>'Door Comparison'!D14</f>
        <v>2020</v>
      </c>
      <c r="E14" s="20">
        <f>'Door Comparison'!E14</f>
        <v>2160</v>
      </c>
      <c r="F14" s="20" t="e">
        <f>'Door Comparison'!#REF!</f>
        <v>#REF!</v>
      </c>
      <c r="G14" s="20">
        <f>'Door Comparison'!G14</f>
        <v>0</v>
      </c>
      <c r="H14" s="20">
        <f>'Door Comparison'!H14</f>
        <v>1</v>
      </c>
      <c r="I14" s="20" t="e">
        <f>'Door Comparison'!#REF!</f>
        <v>#REF!</v>
      </c>
      <c r="J14" s="20">
        <f>'Door Comparison'!J14</f>
        <v>0</v>
      </c>
      <c r="K14" s="20">
        <f>'Door Comparison'!K14</f>
        <v>1</v>
      </c>
      <c r="L14" s="20">
        <f>'Door Comparison'!L14</f>
        <v>0</v>
      </c>
      <c r="N14" s="82">
        <v>1828</v>
      </c>
      <c r="O14" s="74"/>
      <c r="P14" s="16"/>
      <c r="R14" s="80"/>
      <c r="S14" s="73"/>
      <c r="T14" s="80"/>
      <c r="U14" s="73">
        <v>30</v>
      </c>
      <c r="V14" s="23"/>
      <c r="W14" s="16">
        <f t="shared" si="0"/>
        <v>6.59</v>
      </c>
      <c r="X14" s="80"/>
      <c r="Y14" s="24">
        <f t="shared" si="2"/>
        <v>1864.59</v>
      </c>
      <c r="Z14" s="69"/>
    </row>
    <row r="15" spans="1:33" ht="13.2" customHeight="1" x14ac:dyDescent="0.25">
      <c r="A15" s="96" t="str">
        <f>'Door Comparison'!A15</f>
        <v>D00.00.38A</v>
      </c>
      <c r="B15" s="20">
        <f>'Door Comparison'!B15</f>
        <v>0</v>
      </c>
      <c r="C15" s="20">
        <f>'Door Comparison'!C15</f>
        <v>0</v>
      </c>
      <c r="D15" s="20">
        <f>'Door Comparison'!D15</f>
        <v>0</v>
      </c>
      <c r="E15" s="20">
        <f>'Door Comparison'!E15</f>
        <v>0</v>
      </c>
      <c r="F15" s="20" t="e">
        <f>'Door Comparison'!#REF!</f>
        <v>#REF!</v>
      </c>
      <c r="G15" s="20">
        <f>'Door Comparison'!G15</f>
        <v>0</v>
      </c>
      <c r="H15" s="20">
        <f>'Door Comparison'!H15</f>
        <v>0</v>
      </c>
      <c r="I15" s="20" t="e">
        <f>'Door Comparison'!#REF!</f>
        <v>#REF!</v>
      </c>
      <c r="J15" s="20">
        <f>'Door Comparison'!J15</f>
        <v>0</v>
      </c>
      <c r="K15" s="20">
        <f>'Door Comparison'!K15</f>
        <v>0</v>
      </c>
      <c r="L15" s="20">
        <f>'Door Comparison'!L15</f>
        <v>0</v>
      </c>
      <c r="N15" s="82"/>
      <c r="O15" s="74"/>
      <c r="P15" s="16"/>
      <c r="R15" s="80"/>
      <c r="S15" s="73"/>
      <c r="T15" s="80"/>
      <c r="U15" s="73"/>
      <c r="V15" s="23"/>
      <c r="W15" s="16"/>
      <c r="X15" s="80"/>
      <c r="Y15" s="24">
        <f t="shared" si="2"/>
        <v>0</v>
      </c>
      <c r="Z15" s="69"/>
    </row>
    <row r="16" spans="1:33" ht="13.2" customHeight="1" x14ac:dyDescent="0.25">
      <c r="A16" s="96" t="str">
        <f>'Door Comparison'!A16</f>
        <v>D00.00.39A</v>
      </c>
      <c r="B16" s="20">
        <f>'Door Comparison'!B16</f>
        <v>0</v>
      </c>
      <c r="C16" s="20">
        <f>'Door Comparison'!C16</f>
        <v>0</v>
      </c>
      <c r="D16" s="20">
        <f>'Door Comparison'!D16</f>
        <v>0</v>
      </c>
      <c r="E16" s="20">
        <f>'Door Comparison'!E16</f>
        <v>0</v>
      </c>
      <c r="F16" s="20" t="e">
        <f>'Door Comparison'!#REF!</f>
        <v>#REF!</v>
      </c>
      <c r="G16" s="20">
        <f>'Door Comparison'!G16</f>
        <v>0</v>
      </c>
      <c r="H16" s="20">
        <f>'Door Comparison'!H16</f>
        <v>0</v>
      </c>
      <c r="I16" s="20" t="e">
        <f>'Door Comparison'!#REF!</f>
        <v>#REF!</v>
      </c>
      <c r="J16" s="20">
        <f>'Door Comparison'!J16</f>
        <v>0</v>
      </c>
      <c r="K16" s="20">
        <f>'Door Comparison'!K16</f>
        <v>0</v>
      </c>
      <c r="L16" s="20">
        <f>'Door Comparison'!L16</f>
        <v>0</v>
      </c>
      <c r="N16" s="82"/>
      <c r="O16" s="74"/>
      <c r="P16" s="16"/>
      <c r="R16" s="80"/>
      <c r="S16" s="73"/>
      <c r="T16" s="80"/>
      <c r="U16" s="73"/>
      <c r="V16" s="23"/>
      <c r="W16" s="16"/>
      <c r="X16" s="80"/>
      <c r="Y16" s="24">
        <f t="shared" si="2"/>
        <v>0</v>
      </c>
      <c r="Z16" s="69"/>
    </row>
    <row r="17" spans="1:28" ht="13.2" customHeight="1" x14ac:dyDescent="0.25">
      <c r="A17" s="96" t="str">
        <f>'Door Comparison'!A17</f>
        <v>D00.00.42A</v>
      </c>
      <c r="B17" s="20" t="str">
        <f>'Door Comparison'!B17</f>
        <v>DRS-309</v>
      </c>
      <c r="C17" s="20" t="str">
        <f>'Door Comparison'!C17</f>
        <v>Stafford</v>
      </c>
      <c r="D17" s="20">
        <f>'Door Comparison'!D17</f>
        <v>1090</v>
      </c>
      <c r="E17" s="20">
        <f>'Door Comparison'!E17</f>
        <v>2160</v>
      </c>
      <c r="F17" s="20" t="e">
        <f>'Door Comparison'!#REF!</f>
        <v>#REF!</v>
      </c>
      <c r="G17" s="20">
        <f>'Door Comparison'!G17</f>
        <v>0</v>
      </c>
      <c r="H17" s="20">
        <f>'Door Comparison'!H17</f>
        <v>1</v>
      </c>
      <c r="I17" s="20" t="e">
        <f>'Door Comparison'!#REF!</f>
        <v>#REF!</v>
      </c>
      <c r="J17" s="20">
        <f>'Door Comparison'!J17</f>
        <v>0</v>
      </c>
      <c r="K17" s="20">
        <f>'Door Comparison'!K17</f>
        <v>1</v>
      </c>
      <c r="L17" s="20">
        <f>'Door Comparison'!L17</f>
        <v>0</v>
      </c>
      <c r="N17" s="82">
        <v>1828</v>
      </c>
      <c r="O17" s="74"/>
      <c r="P17" s="16"/>
      <c r="R17" s="80"/>
      <c r="S17" s="73"/>
      <c r="T17" s="80"/>
      <c r="U17" s="73">
        <v>30</v>
      </c>
      <c r="V17" s="23"/>
      <c r="W17" s="16">
        <f t="shared" si="0"/>
        <v>5.63</v>
      </c>
      <c r="X17" s="80"/>
      <c r="Y17" s="24">
        <f t="shared" si="2"/>
        <v>1863.63</v>
      </c>
      <c r="Z17" s="69"/>
    </row>
    <row r="18" spans="1:28" ht="13.2" customHeight="1" x14ac:dyDescent="0.25">
      <c r="A18" s="96" t="str">
        <f>'Door Comparison'!A18</f>
        <v>D00.00.49A</v>
      </c>
      <c r="B18" s="152" t="str">
        <f>'Door Comparison'!B18</f>
        <v>DRS-309</v>
      </c>
      <c r="C18" s="152" t="str">
        <f>'Door Comparison'!C18</f>
        <v>Stafford</v>
      </c>
      <c r="D18" s="152">
        <f>'Door Comparison'!D18</f>
        <v>1010</v>
      </c>
      <c r="E18" s="152">
        <f>'Door Comparison'!E18</f>
        <v>2150</v>
      </c>
      <c r="F18" s="152" t="e">
        <f>'Door Comparison'!#REF!</f>
        <v>#REF!</v>
      </c>
      <c r="G18" s="152">
        <f>'Door Comparison'!G18</f>
        <v>0</v>
      </c>
      <c r="H18" s="20">
        <f>'Door Comparison'!H18</f>
        <v>1</v>
      </c>
      <c r="I18" s="152" t="e">
        <f>'Door Comparison'!#REF!</f>
        <v>#REF!</v>
      </c>
      <c r="J18" s="152">
        <f>'Door Comparison'!J18</f>
        <v>0</v>
      </c>
      <c r="K18" s="152">
        <f>'Door Comparison'!K18</f>
        <v>1</v>
      </c>
      <c r="L18" s="152">
        <f>'Door Comparison'!L18</f>
        <v>0</v>
      </c>
      <c r="M18" s="153"/>
      <c r="N18" s="82">
        <v>1828</v>
      </c>
      <c r="O18" s="74"/>
      <c r="P18" s="16"/>
      <c r="R18" s="80"/>
      <c r="S18" s="73"/>
      <c r="T18" s="80"/>
      <c r="U18" s="73">
        <v>30</v>
      </c>
      <c r="V18" s="23"/>
      <c r="W18" s="16">
        <f t="shared" si="0"/>
        <v>5.52</v>
      </c>
      <c r="X18" s="80"/>
      <c r="Y18" s="24">
        <f t="shared" si="2"/>
        <v>1863.52</v>
      </c>
      <c r="Z18" s="69"/>
      <c r="AA18" s="118"/>
      <c r="AB18" s="80"/>
    </row>
    <row r="19" spans="1:28" ht="13.2" customHeight="1" x14ac:dyDescent="0.25">
      <c r="A19" s="96" t="str">
        <f>'Door Comparison'!A19</f>
        <v>D00.00.72A</v>
      </c>
      <c r="B19" s="20" t="str">
        <f>'Door Comparison'!B19</f>
        <v>DRS-309</v>
      </c>
      <c r="C19" s="20" t="str">
        <f>'Door Comparison'!C19</f>
        <v>Stafford</v>
      </c>
      <c r="D19" s="20">
        <f>'Door Comparison'!D19</f>
        <v>1060</v>
      </c>
      <c r="E19" s="20">
        <f>'Door Comparison'!E19</f>
        <v>2160</v>
      </c>
      <c r="F19" s="20" t="e">
        <f>'Door Comparison'!#REF!</f>
        <v>#REF!</v>
      </c>
      <c r="G19" s="20">
        <f>'Door Comparison'!G19</f>
        <v>0</v>
      </c>
      <c r="H19" s="20">
        <f>'Door Comparison'!H19</f>
        <v>1</v>
      </c>
      <c r="I19" s="20" t="e">
        <f>'Door Comparison'!#REF!</f>
        <v>#REF!</v>
      </c>
      <c r="J19" s="20">
        <f>'Door Comparison'!J19</f>
        <v>0</v>
      </c>
      <c r="K19" s="20">
        <f>'Door Comparison'!K19</f>
        <v>1</v>
      </c>
      <c r="L19" s="20">
        <f>'Door Comparison'!L19</f>
        <v>0</v>
      </c>
      <c r="N19" s="82">
        <v>1828</v>
      </c>
      <c r="O19" s="74"/>
      <c r="P19" s="16"/>
      <c r="R19" s="80"/>
      <c r="S19" s="73"/>
      <c r="T19" s="80"/>
      <c r="U19" s="73">
        <v>30</v>
      </c>
      <c r="V19" s="23"/>
      <c r="W19" s="16">
        <f t="shared" si="0"/>
        <v>5.6</v>
      </c>
      <c r="X19" s="80"/>
      <c r="Y19" s="24">
        <f t="shared" si="2"/>
        <v>1863.6</v>
      </c>
      <c r="Z19" s="69"/>
    </row>
    <row r="20" spans="1:28" ht="13.2" customHeight="1" x14ac:dyDescent="0.25">
      <c r="A20" s="96" t="str">
        <f>'Door Comparison'!A20</f>
        <v>D00.00.74A</v>
      </c>
      <c r="B20" s="20" t="str">
        <f>'Door Comparison'!B20</f>
        <v>DRS-309</v>
      </c>
      <c r="C20" s="20" t="str">
        <f>'Door Comparison'!C20</f>
        <v>Stafford</v>
      </c>
      <c r="D20" s="20">
        <f>'Door Comparison'!D20</f>
        <v>1875</v>
      </c>
      <c r="E20" s="20">
        <f>'Door Comparison'!E20</f>
        <v>2160</v>
      </c>
      <c r="F20" s="20" t="e">
        <f>'Door Comparison'!#REF!</f>
        <v>#REF!</v>
      </c>
      <c r="G20" s="20">
        <f>'Door Comparison'!G20</f>
        <v>0</v>
      </c>
      <c r="H20" s="20">
        <f>'Door Comparison'!H20</f>
        <v>1</v>
      </c>
      <c r="I20" s="20" t="e">
        <f>'Door Comparison'!#REF!</f>
        <v>#REF!</v>
      </c>
      <c r="J20" s="20">
        <f>'Door Comparison'!J20</f>
        <v>0</v>
      </c>
      <c r="K20" s="20">
        <f>'Door Comparison'!K20</f>
        <v>1</v>
      </c>
      <c r="L20" s="20">
        <f>'Door Comparison'!L20</f>
        <v>0</v>
      </c>
      <c r="N20" s="82">
        <v>1828</v>
      </c>
      <c r="O20" s="74"/>
      <c r="P20" s="16"/>
      <c r="R20" s="80"/>
      <c r="S20" s="73"/>
      <c r="T20" s="80"/>
      <c r="U20" s="73">
        <v>45</v>
      </c>
      <c r="V20" s="23"/>
      <c r="W20" s="16">
        <f t="shared" si="0"/>
        <v>6.44</v>
      </c>
      <c r="X20" s="80"/>
      <c r="Y20" s="24">
        <f t="shared" si="2"/>
        <v>1879.44</v>
      </c>
      <c r="Z20" s="69"/>
    </row>
    <row r="21" spans="1:28" ht="13.2" customHeight="1" x14ac:dyDescent="0.25">
      <c r="A21" s="96" t="str">
        <f>'Door Comparison'!A21</f>
        <v>D00.00.77A</v>
      </c>
      <c r="B21" s="20" t="str">
        <f>'Door Comparison'!B21</f>
        <v>DRS-309</v>
      </c>
      <c r="C21" s="20" t="str">
        <f>'Door Comparison'!C21</f>
        <v>Stafford</v>
      </c>
      <c r="D21" s="20">
        <f>'Door Comparison'!D21</f>
        <v>1835</v>
      </c>
      <c r="E21" s="20">
        <f>'Door Comparison'!E21</f>
        <v>2160</v>
      </c>
      <c r="F21" s="20" t="e">
        <f>'Door Comparison'!#REF!</f>
        <v>#REF!</v>
      </c>
      <c r="G21" s="20">
        <f>'Door Comparison'!G21</f>
        <v>0</v>
      </c>
      <c r="H21" s="20">
        <f>'Door Comparison'!H21</f>
        <v>1</v>
      </c>
      <c r="I21" s="20" t="e">
        <f>'Door Comparison'!#REF!</f>
        <v>#REF!</v>
      </c>
      <c r="J21" s="20">
        <f>'Door Comparison'!J21</f>
        <v>0</v>
      </c>
      <c r="K21" s="20">
        <f>'Door Comparison'!K21</f>
        <v>1</v>
      </c>
      <c r="L21" s="20">
        <f>'Door Comparison'!L21</f>
        <v>0</v>
      </c>
      <c r="N21" s="82">
        <v>1828</v>
      </c>
      <c r="O21" s="74"/>
      <c r="P21" s="16"/>
      <c r="R21" s="80"/>
      <c r="S21" s="73"/>
      <c r="T21" s="80"/>
      <c r="U21" s="73">
        <v>30</v>
      </c>
      <c r="V21" s="23"/>
      <c r="W21" s="16">
        <f t="shared" si="0"/>
        <v>6.4</v>
      </c>
      <c r="X21" s="80"/>
      <c r="Y21" s="24">
        <f t="shared" si="2"/>
        <v>1864.4</v>
      </c>
      <c r="Z21" s="69"/>
    </row>
    <row r="22" spans="1:28" ht="13.2" customHeight="1" x14ac:dyDescent="0.25">
      <c r="A22" s="96" t="str">
        <f>'Door Comparison'!A22</f>
        <v>D00.06.04A</v>
      </c>
      <c r="B22" s="20">
        <f>'Door Comparison'!B22</f>
        <v>0</v>
      </c>
      <c r="C22" s="20">
        <f>'Door Comparison'!C22</f>
        <v>0</v>
      </c>
      <c r="D22" s="20">
        <f>'Door Comparison'!D22</f>
        <v>0</v>
      </c>
      <c r="E22" s="20">
        <f>'Door Comparison'!E22</f>
        <v>0</v>
      </c>
      <c r="F22" s="20" t="e">
        <f>'Door Comparison'!#REF!</f>
        <v>#REF!</v>
      </c>
      <c r="G22" s="20">
        <f>'Door Comparison'!G22</f>
        <v>0</v>
      </c>
      <c r="H22" s="20">
        <f>'Door Comparison'!H22</f>
        <v>0</v>
      </c>
      <c r="I22" s="20" t="e">
        <f>'Door Comparison'!#REF!</f>
        <v>#REF!</v>
      </c>
      <c r="J22" s="20">
        <f>'Door Comparison'!J22</f>
        <v>0</v>
      </c>
      <c r="K22" s="20">
        <f>'Door Comparison'!K22</f>
        <v>0</v>
      </c>
      <c r="L22" s="20">
        <f>'Door Comparison'!L22</f>
        <v>0</v>
      </c>
      <c r="N22" s="82"/>
      <c r="O22" s="74"/>
      <c r="P22" s="16"/>
      <c r="R22" s="80"/>
      <c r="S22" s="73"/>
      <c r="T22" s="80"/>
      <c r="U22" s="73"/>
      <c r="V22" s="23"/>
      <c r="W22" s="16"/>
      <c r="X22" s="80"/>
      <c r="Y22" s="24">
        <f t="shared" si="2"/>
        <v>0</v>
      </c>
      <c r="Z22" s="69"/>
    </row>
    <row r="23" spans="1:28" ht="13.2" customHeight="1" x14ac:dyDescent="0.25">
      <c r="A23" s="96" t="str">
        <f>'Door Comparison'!A23</f>
        <v>D00.00.06A</v>
      </c>
      <c r="B23" s="20" t="str">
        <f>'Door Comparison'!B23</f>
        <v>DRS-309</v>
      </c>
      <c r="C23" s="20" t="str">
        <f>'Door Comparison'!C23</f>
        <v>Stafford</v>
      </c>
      <c r="D23" s="20">
        <f>'Door Comparison'!D23</f>
        <v>2020</v>
      </c>
      <c r="E23" s="20">
        <f>'Door Comparison'!E23</f>
        <v>2160</v>
      </c>
      <c r="F23" s="20" t="e">
        <f>'Door Comparison'!#REF!</f>
        <v>#REF!</v>
      </c>
      <c r="G23" s="20">
        <f>'Door Comparison'!G23</f>
        <v>0</v>
      </c>
      <c r="H23" s="20">
        <f>'Door Comparison'!H23</f>
        <v>1</v>
      </c>
      <c r="I23" s="20" t="e">
        <f>'Door Comparison'!#REF!</f>
        <v>#REF!</v>
      </c>
      <c r="J23" s="20">
        <f>'Door Comparison'!J23</f>
        <v>0</v>
      </c>
      <c r="K23" s="20">
        <f>'Door Comparison'!K23</f>
        <v>1</v>
      </c>
      <c r="L23" s="20">
        <f>'Door Comparison'!L23</f>
        <v>0</v>
      </c>
      <c r="N23" s="82">
        <v>1828</v>
      </c>
      <c r="O23" s="74"/>
      <c r="P23" s="16"/>
      <c r="R23" s="80"/>
      <c r="S23" s="73"/>
      <c r="T23" s="80"/>
      <c r="U23" s="73">
        <v>30</v>
      </c>
      <c r="V23" s="23"/>
      <c r="W23" s="16">
        <f t="shared" si="0"/>
        <v>6.59</v>
      </c>
      <c r="X23" s="80"/>
      <c r="Y23" s="24">
        <f t="shared" si="2"/>
        <v>1864.59</v>
      </c>
      <c r="Z23" s="69"/>
    </row>
    <row r="24" spans="1:28" ht="13.2" customHeight="1" x14ac:dyDescent="0.25">
      <c r="A24" s="96" t="str">
        <f>'Door Comparison'!A24</f>
        <v>D00M.00.M2P</v>
      </c>
      <c r="B24" s="152" t="str">
        <f>'Door Comparison'!B24</f>
        <v>DRS-306</v>
      </c>
      <c r="C24" s="152" t="str">
        <f>'Door Comparison'!C24</f>
        <v>Metal</v>
      </c>
      <c r="D24" s="152">
        <f>'Door Comparison'!D24</f>
        <v>1636</v>
      </c>
      <c r="E24" s="152">
        <f>'Door Comparison'!E24</f>
        <v>3037</v>
      </c>
      <c r="F24" s="152" t="e">
        <f>'Door Comparison'!#REF!</f>
        <v>#REF!</v>
      </c>
      <c r="G24" s="152">
        <f>'Door Comparison'!G24</f>
        <v>0</v>
      </c>
      <c r="H24" s="20">
        <f>'Door Comparison'!H24</f>
        <v>1</v>
      </c>
      <c r="I24" s="152" t="e">
        <f>'Door Comparison'!#REF!</f>
        <v>#REF!</v>
      </c>
      <c r="J24" s="152">
        <f>'Door Comparison'!J24</f>
        <v>0</v>
      </c>
      <c r="K24" s="152">
        <f>'Door Comparison'!K24</f>
        <v>1</v>
      </c>
      <c r="L24" s="152">
        <f>'Door Comparison'!L24</f>
        <v>0</v>
      </c>
      <c r="M24" s="153"/>
      <c r="N24" s="82">
        <v>597.48</v>
      </c>
      <c r="O24" s="74"/>
      <c r="P24" s="16"/>
      <c r="R24" s="80"/>
      <c r="S24" s="73"/>
      <c r="T24" s="80"/>
      <c r="U24" s="73">
        <v>7.5</v>
      </c>
      <c r="V24" s="23"/>
      <c r="W24" s="16"/>
      <c r="X24" s="80"/>
      <c r="Y24" s="24">
        <f t="shared" si="2"/>
        <v>604.98</v>
      </c>
      <c r="Z24" s="69"/>
    </row>
    <row r="25" spans="1:28" ht="13.2" customHeight="1" x14ac:dyDescent="0.25">
      <c r="A25" s="96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N25" s="82"/>
      <c r="O25" s="74"/>
      <c r="P25" s="16"/>
      <c r="R25" s="80"/>
      <c r="S25" s="73"/>
      <c r="T25" s="80"/>
      <c r="U25" s="73"/>
      <c r="V25" s="23"/>
      <c r="W25" s="16"/>
      <c r="X25" s="80"/>
      <c r="Y25" s="24"/>
      <c r="Z25" s="69"/>
    </row>
    <row r="26" spans="1:28" ht="13.2" customHeight="1" x14ac:dyDescent="0.25">
      <c r="A26" s="96" t="str">
        <f>'Door Comparison'!A26</f>
        <v>D10.01.01A</v>
      </c>
      <c r="B26" s="20">
        <f>'Door Comparison'!B26</f>
        <v>0</v>
      </c>
      <c r="C26" s="20" t="str">
        <f>'Door Comparison'!C26</f>
        <v>Metal</v>
      </c>
      <c r="D26" s="20">
        <f>'Door Comparison'!D26</f>
        <v>0</v>
      </c>
      <c r="E26" s="20">
        <f>'Door Comparison'!E26</f>
        <v>0</v>
      </c>
      <c r="F26" s="20" t="e">
        <f>'Door Comparison'!#REF!</f>
        <v>#REF!</v>
      </c>
      <c r="G26" s="20">
        <f>'Door Comparison'!G26</f>
        <v>0</v>
      </c>
      <c r="H26" s="20">
        <f>'Door Comparison'!H26</f>
        <v>0</v>
      </c>
      <c r="I26" s="20" t="e">
        <f>'Door Comparison'!#REF!</f>
        <v>#REF!</v>
      </c>
      <c r="J26" s="20">
        <f>'Door Comparison'!J26</f>
        <v>0</v>
      </c>
      <c r="K26" s="20">
        <f>'Door Comparison'!K26</f>
        <v>0</v>
      </c>
      <c r="L26" s="20">
        <f>'Door Comparison'!L26</f>
        <v>0</v>
      </c>
      <c r="N26" s="82"/>
      <c r="O26" s="74"/>
      <c r="P26" s="16"/>
      <c r="R26" s="80"/>
      <c r="S26" s="73"/>
      <c r="T26" s="80"/>
      <c r="U26" s="73"/>
      <c r="V26" s="23"/>
      <c r="W26" s="16"/>
      <c r="X26" s="80"/>
      <c r="Y26" s="24">
        <f t="shared" si="2"/>
        <v>0</v>
      </c>
      <c r="Z26" s="69"/>
    </row>
    <row r="27" spans="1:28" ht="13.2" customHeight="1" x14ac:dyDescent="0.25">
      <c r="A27" s="96" t="str">
        <f>'Door Comparison'!A27</f>
        <v>D10.06.01B</v>
      </c>
      <c r="B27" s="20">
        <f>'Door Comparison'!B27</f>
        <v>0</v>
      </c>
      <c r="C27" s="20" t="str">
        <f>'Door Comparison'!C27</f>
        <v>Metal</v>
      </c>
      <c r="D27" s="20">
        <f>'Door Comparison'!D27</f>
        <v>0</v>
      </c>
      <c r="E27" s="20">
        <f>'Door Comparison'!E27</f>
        <v>0</v>
      </c>
      <c r="F27" s="20" t="e">
        <f>'Door Comparison'!#REF!</f>
        <v>#REF!</v>
      </c>
      <c r="G27" s="20">
        <f>'Door Comparison'!G27</f>
        <v>0</v>
      </c>
      <c r="H27" s="20">
        <f>'Door Comparison'!H27</f>
        <v>0</v>
      </c>
      <c r="I27" s="20" t="e">
        <f>'Door Comparison'!#REF!</f>
        <v>#REF!</v>
      </c>
      <c r="J27" s="20">
        <f>'Door Comparison'!J27</f>
        <v>0</v>
      </c>
      <c r="K27" s="20">
        <f>'Door Comparison'!K27</f>
        <v>0</v>
      </c>
      <c r="L27" s="20">
        <f>'Door Comparison'!L27</f>
        <v>0</v>
      </c>
      <c r="N27" s="82"/>
      <c r="O27" s="74"/>
      <c r="P27" s="16"/>
      <c r="R27" s="80"/>
      <c r="S27" s="73"/>
      <c r="T27" s="80"/>
      <c r="U27" s="73"/>
      <c r="V27" s="23"/>
      <c r="W27" s="16"/>
      <c r="X27" s="80"/>
      <c r="Y27" s="24">
        <f t="shared" si="2"/>
        <v>0</v>
      </c>
      <c r="Z27" s="69"/>
    </row>
    <row r="28" spans="1:28" ht="13.2" customHeight="1" x14ac:dyDescent="0.25">
      <c r="A28" s="96" t="str">
        <f>'Door Comparison'!A28</f>
        <v>D10.06.07A</v>
      </c>
      <c r="B28" s="20">
        <f>'Door Comparison'!B28</f>
        <v>0</v>
      </c>
      <c r="C28" s="20" t="str">
        <f>'Door Comparison'!C28</f>
        <v>Metal</v>
      </c>
      <c r="D28" s="20">
        <f>'Door Comparison'!D28</f>
        <v>0</v>
      </c>
      <c r="E28" s="20">
        <f>'Door Comparison'!E28</f>
        <v>0</v>
      </c>
      <c r="F28" s="20" t="e">
        <f>'Door Comparison'!#REF!</f>
        <v>#REF!</v>
      </c>
      <c r="G28" s="20">
        <f>'Door Comparison'!G28</f>
        <v>0</v>
      </c>
      <c r="H28" s="20">
        <f>'Door Comparison'!H28</f>
        <v>0</v>
      </c>
      <c r="I28" s="20" t="e">
        <f>'Door Comparison'!#REF!</f>
        <v>#REF!</v>
      </c>
      <c r="J28" s="20">
        <f>'Door Comparison'!J28</f>
        <v>0</v>
      </c>
      <c r="K28" s="20">
        <f>'Door Comparison'!K28</f>
        <v>0</v>
      </c>
      <c r="L28" s="20">
        <f>'Door Comparison'!L28</f>
        <v>0</v>
      </c>
      <c r="N28" s="82"/>
      <c r="O28" s="74"/>
      <c r="P28" s="16"/>
      <c r="R28" s="80"/>
      <c r="S28" s="73"/>
      <c r="T28" s="80"/>
      <c r="U28" s="73"/>
      <c r="V28" s="23"/>
      <c r="W28" s="16"/>
      <c r="X28" s="80"/>
      <c r="Y28" s="24">
        <f t="shared" si="2"/>
        <v>0</v>
      </c>
      <c r="Z28" s="69"/>
    </row>
    <row r="29" spans="1:28" ht="13.2" customHeight="1" x14ac:dyDescent="0.25">
      <c r="A29" s="96" t="str">
        <f>'Door Comparison'!A29</f>
        <v>D10.06.20A</v>
      </c>
      <c r="B29" s="20">
        <f>'Door Comparison'!B29</f>
        <v>0</v>
      </c>
      <c r="C29" s="20" t="str">
        <f>'Door Comparison'!C29</f>
        <v>Metal</v>
      </c>
      <c r="D29" s="20">
        <f>'Door Comparison'!D29</f>
        <v>0</v>
      </c>
      <c r="E29" s="20">
        <f>'Door Comparison'!E29</f>
        <v>0</v>
      </c>
      <c r="F29" s="20" t="e">
        <f>'Door Comparison'!#REF!</f>
        <v>#REF!</v>
      </c>
      <c r="G29" s="20">
        <f>'Door Comparison'!G29</f>
        <v>0</v>
      </c>
      <c r="H29" s="20">
        <f>'Door Comparison'!H29</f>
        <v>0</v>
      </c>
      <c r="I29" s="20" t="e">
        <f>'Door Comparison'!#REF!</f>
        <v>#REF!</v>
      </c>
      <c r="J29" s="20">
        <f>'Door Comparison'!J29</f>
        <v>0</v>
      </c>
      <c r="K29" s="20">
        <f>'Door Comparison'!K29</f>
        <v>0</v>
      </c>
      <c r="L29" s="20">
        <f>'Door Comparison'!L29</f>
        <v>0</v>
      </c>
      <c r="N29" s="82"/>
      <c r="O29" s="74"/>
      <c r="P29" s="16"/>
      <c r="R29" s="80"/>
      <c r="S29" s="73"/>
      <c r="T29" s="80"/>
      <c r="U29" s="73"/>
      <c r="V29" s="23"/>
      <c r="W29" s="16"/>
      <c r="X29" s="80"/>
      <c r="Y29" s="24">
        <f t="shared" si="2"/>
        <v>0</v>
      </c>
      <c r="Z29" s="69"/>
    </row>
    <row r="30" spans="1:28" ht="13.2" customHeight="1" x14ac:dyDescent="0.25">
      <c r="A30" s="96" t="str">
        <f>'Door Comparison'!A30</f>
        <v>D14.02.01A</v>
      </c>
      <c r="B30" s="20">
        <f>'Door Comparison'!B30</f>
        <v>0</v>
      </c>
      <c r="C30" s="20" t="str">
        <f>'Door Comparison'!C30</f>
        <v>Metal</v>
      </c>
      <c r="D30" s="20">
        <f>'Door Comparison'!D30</f>
        <v>0</v>
      </c>
      <c r="E30" s="20">
        <f>'Door Comparison'!E30</f>
        <v>0</v>
      </c>
      <c r="F30" s="20" t="e">
        <f>'Door Comparison'!#REF!</f>
        <v>#REF!</v>
      </c>
      <c r="G30" s="20">
        <f>'Door Comparison'!G30</f>
        <v>0</v>
      </c>
      <c r="H30" s="20">
        <f>'Door Comparison'!H30</f>
        <v>0</v>
      </c>
      <c r="I30" s="20" t="e">
        <f>'Door Comparison'!#REF!</f>
        <v>#REF!</v>
      </c>
      <c r="J30" s="20">
        <f>'Door Comparison'!J30</f>
        <v>0</v>
      </c>
      <c r="K30" s="20">
        <f>'Door Comparison'!K30</f>
        <v>0</v>
      </c>
      <c r="L30" s="20">
        <f>'Door Comparison'!L30</f>
        <v>0</v>
      </c>
      <c r="N30" s="82"/>
      <c r="O30" s="74"/>
      <c r="P30" s="16"/>
      <c r="R30" s="80"/>
      <c r="S30" s="73"/>
      <c r="T30" s="80"/>
      <c r="U30" s="73"/>
      <c r="V30" s="23"/>
      <c r="W30" s="16"/>
      <c r="X30" s="80"/>
      <c r="Y30" s="24">
        <f t="shared" si="2"/>
        <v>0</v>
      </c>
      <c r="Z30" s="69"/>
    </row>
    <row r="31" spans="1:28" ht="13.2" customHeight="1" x14ac:dyDescent="0.25">
      <c r="A31" s="96">
        <f>'Door Comparison'!A31</f>
        <v>0</v>
      </c>
      <c r="B31" s="20">
        <f>'Door Comparison'!B31</f>
        <v>0</v>
      </c>
      <c r="C31" s="20" t="str">
        <f>'Door Comparison'!C31</f>
        <v>Metal</v>
      </c>
      <c r="D31" s="20">
        <f>'Door Comparison'!D31</f>
        <v>0</v>
      </c>
      <c r="E31" s="20">
        <f>'Door Comparison'!E31</f>
        <v>0</v>
      </c>
      <c r="F31" s="20" t="e">
        <f>'Door Comparison'!#REF!</f>
        <v>#REF!</v>
      </c>
      <c r="G31" s="20">
        <f>'Door Comparison'!G31</f>
        <v>0</v>
      </c>
      <c r="H31" s="20">
        <f>'Door Comparison'!H31</f>
        <v>0</v>
      </c>
      <c r="I31" s="20" t="e">
        <f>'Door Comparison'!#REF!</f>
        <v>#REF!</v>
      </c>
      <c r="J31" s="20">
        <f>'Door Comparison'!J31</f>
        <v>0</v>
      </c>
      <c r="K31" s="20">
        <f>'Door Comparison'!K31</f>
        <v>0</v>
      </c>
      <c r="L31" s="20">
        <f>'Door Comparison'!L31</f>
        <v>0</v>
      </c>
      <c r="N31" s="82"/>
      <c r="O31" s="74"/>
      <c r="P31" s="16"/>
      <c r="R31" s="80"/>
      <c r="S31" s="73"/>
      <c r="T31" s="80"/>
      <c r="V31" s="23"/>
      <c r="W31" s="16"/>
      <c r="X31" s="80"/>
      <c r="Y31" s="24">
        <f t="shared" ref="Y31:Y42" si="3">SUM(N31:X31)</f>
        <v>0</v>
      </c>
      <c r="Z31" s="69"/>
    </row>
    <row r="32" spans="1:28" ht="13.2" customHeight="1" x14ac:dyDescent="0.25">
      <c r="A32" s="96" t="str">
        <f>'Door Comparison'!A32</f>
        <v>D11.01.01A</v>
      </c>
      <c r="B32" s="20">
        <f>'Door Comparison'!B32</f>
        <v>0</v>
      </c>
      <c r="C32" s="20" t="str">
        <f>'Door Comparison'!C32</f>
        <v>Metal</v>
      </c>
      <c r="D32" s="20">
        <f>'Door Comparison'!D32</f>
        <v>0</v>
      </c>
      <c r="E32" s="20">
        <f>'Door Comparison'!E32</f>
        <v>0</v>
      </c>
      <c r="F32" s="20" t="e">
        <f>'Door Comparison'!#REF!</f>
        <v>#REF!</v>
      </c>
      <c r="G32" s="20">
        <f>'Door Comparison'!G32</f>
        <v>0</v>
      </c>
      <c r="H32" s="20">
        <f>'Door Comparison'!H32</f>
        <v>0</v>
      </c>
      <c r="I32" s="20" t="e">
        <f>'Door Comparison'!#REF!</f>
        <v>#REF!</v>
      </c>
      <c r="J32" s="20">
        <f>'Door Comparison'!J32</f>
        <v>0</v>
      </c>
      <c r="K32" s="20">
        <f>'Door Comparison'!K32</f>
        <v>0</v>
      </c>
      <c r="L32" s="20">
        <f>'Door Comparison'!L32</f>
        <v>0</v>
      </c>
      <c r="N32" s="82"/>
      <c r="O32" s="74"/>
      <c r="P32" s="16"/>
      <c r="R32" s="80"/>
      <c r="S32" s="73"/>
      <c r="T32" s="80"/>
      <c r="U32" s="73"/>
      <c r="V32" s="23"/>
      <c r="W32" s="16"/>
      <c r="X32" s="80"/>
      <c r="Y32" s="24">
        <f t="shared" si="3"/>
        <v>0</v>
      </c>
      <c r="Z32" s="69"/>
    </row>
    <row r="33" spans="1:26" ht="13.2" customHeight="1" x14ac:dyDescent="0.25">
      <c r="A33" s="96" t="str">
        <f>'Door Comparison'!A33</f>
        <v>D11.06.20A</v>
      </c>
      <c r="B33" s="20">
        <f>'Door Comparison'!B33</f>
        <v>0</v>
      </c>
      <c r="C33" s="20" t="str">
        <f>'Door Comparison'!C33</f>
        <v>Metal</v>
      </c>
      <c r="D33" s="20">
        <f>'Door Comparison'!D33</f>
        <v>0</v>
      </c>
      <c r="E33" s="20">
        <f>'Door Comparison'!E33</f>
        <v>0</v>
      </c>
      <c r="F33" s="20" t="e">
        <f>'Door Comparison'!#REF!</f>
        <v>#REF!</v>
      </c>
      <c r="G33" s="20">
        <f>'Door Comparison'!G33</f>
        <v>0</v>
      </c>
      <c r="H33" s="20">
        <f>'Door Comparison'!H33</f>
        <v>0</v>
      </c>
      <c r="I33" s="20" t="e">
        <f>'Door Comparison'!#REF!</f>
        <v>#REF!</v>
      </c>
      <c r="J33" s="20">
        <f>'Door Comparison'!J33</f>
        <v>0</v>
      </c>
      <c r="K33" s="20">
        <f>'Door Comparison'!K33</f>
        <v>0</v>
      </c>
      <c r="L33" s="20">
        <f>'Door Comparison'!L33</f>
        <v>0</v>
      </c>
      <c r="N33" s="82"/>
      <c r="O33" s="74"/>
      <c r="P33" s="16"/>
      <c r="R33" s="80"/>
      <c r="S33" s="73"/>
      <c r="T33" s="80"/>
      <c r="U33" s="73"/>
      <c r="V33" s="23"/>
      <c r="W33" s="16"/>
      <c r="X33" s="80"/>
      <c r="Y33" s="24">
        <f t="shared" si="3"/>
        <v>0</v>
      </c>
      <c r="Z33" s="69"/>
    </row>
    <row r="34" spans="1:26" ht="13.2" customHeight="1" x14ac:dyDescent="0.25">
      <c r="A34" s="96">
        <f>'Door Comparison'!A34</f>
        <v>0</v>
      </c>
      <c r="B34" s="20">
        <f>'Door Comparison'!B34</f>
        <v>0</v>
      </c>
      <c r="C34" s="20" t="str">
        <f>'Door Comparison'!C34</f>
        <v>Metal</v>
      </c>
      <c r="D34" s="20">
        <f>'Door Comparison'!D34</f>
        <v>0</v>
      </c>
      <c r="E34" s="20">
        <f>'Door Comparison'!E34</f>
        <v>0</v>
      </c>
      <c r="F34" s="20" t="e">
        <f>'Door Comparison'!#REF!</f>
        <v>#REF!</v>
      </c>
      <c r="G34" s="20">
        <f>'Door Comparison'!G34</f>
        <v>0</v>
      </c>
      <c r="H34" s="20">
        <f>'Door Comparison'!H34</f>
        <v>0</v>
      </c>
      <c r="I34" s="20" t="e">
        <f>'Door Comparison'!#REF!</f>
        <v>#REF!</v>
      </c>
      <c r="J34" s="20">
        <f>'Door Comparison'!J34</f>
        <v>0</v>
      </c>
      <c r="K34" s="20">
        <f>'Door Comparison'!K34</f>
        <v>0</v>
      </c>
      <c r="L34" s="20">
        <f>'Door Comparison'!L34</f>
        <v>0</v>
      </c>
      <c r="N34" s="82"/>
      <c r="O34" s="74"/>
      <c r="P34" s="16"/>
      <c r="R34" s="80"/>
      <c r="S34" s="73"/>
      <c r="T34" s="80"/>
      <c r="U34" s="73"/>
      <c r="V34" s="23"/>
      <c r="W34" s="16"/>
      <c r="X34" s="80"/>
      <c r="Y34" s="24">
        <f t="shared" si="3"/>
        <v>0</v>
      </c>
      <c r="Z34" s="69"/>
    </row>
    <row r="35" spans="1:26" ht="13.2" customHeight="1" x14ac:dyDescent="0.25">
      <c r="A35" s="96" t="str">
        <f>'Door Comparison'!A35</f>
        <v>D13.00.05A</v>
      </c>
      <c r="B35" s="20">
        <f>'Door Comparison'!B35</f>
        <v>0</v>
      </c>
      <c r="C35" s="20" t="str">
        <f>'Door Comparison'!C35</f>
        <v>Metal</v>
      </c>
      <c r="D35" s="20">
        <f>'Door Comparison'!D35</f>
        <v>0</v>
      </c>
      <c r="E35" s="20">
        <f>'Door Comparison'!E35</f>
        <v>0</v>
      </c>
      <c r="F35" s="20" t="e">
        <f>'Door Comparison'!#REF!</f>
        <v>#REF!</v>
      </c>
      <c r="G35" s="20">
        <f>'Door Comparison'!G35</f>
        <v>0</v>
      </c>
      <c r="H35" s="20">
        <f>'Door Comparison'!H35</f>
        <v>0</v>
      </c>
      <c r="I35" s="20" t="e">
        <f>'Door Comparison'!#REF!</f>
        <v>#REF!</v>
      </c>
      <c r="J35" s="20">
        <f>'Door Comparison'!J35</f>
        <v>0</v>
      </c>
      <c r="K35" s="20">
        <f>'Door Comparison'!K35</f>
        <v>0</v>
      </c>
      <c r="L35" s="20">
        <f>'Door Comparison'!L35</f>
        <v>0</v>
      </c>
      <c r="N35" s="82"/>
      <c r="O35" s="74"/>
      <c r="P35" s="16"/>
      <c r="R35" s="80"/>
      <c r="S35" s="73"/>
      <c r="T35" s="80"/>
      <c r="U35" s="73"/>
      <c r="V35" s="23"/>
      <c r="W35" s="16"/>
      <c r="X35" s="80"/>
      <c r="Y35" s="24">
        <f t="shared" si="3"/>
        <v>0</v>
      </c>
      <c r="Z35" s="69"/>
    </row>
    <row r="36" spans="1:26" ht="13.2" customHeight="1" x14ac:dyDescent="0.25">
      <c r="A36" s="96" t="str">
        <f>'Door Comparison'!A36</f>
        <v>D13.02.M1A</v>
      </c>
      <c r="B36" s="20">
        <f>'Door Comparison'!B36</f>
        <v>0</v>
      </c>
      <c r="C36" s="20" t="str">
        <f>'Door Comparison'!C36</f>
        <v>Metal</v>
      </c>
      <c r="D36" s="20">
        <f>'Door Comparison'!D36</f>
        <v>0</v>
      </c>
      <c r="E36" s="20">
        <f>'Door Comparison'!E36</f>
        <v>0</v>
      </c>
      <c r="F36" s="20" t="e">
        <f>'Door Comparison'!#REF!</f>
        <v>#REF!</v>
      </c>
      <c r="G36" s="20">
        <f>'Door Comparison'!G36</f>
        <v>0</v>
      </c>
      <c r="H36" s="20">
        <f>'Door Comparison'!H36</f>
        <v>0</v>
      </c>
      <c r="I36" s="20" t="e">
        <f>'Door Comparison'!#REF!</f>
        <v>#REF!</v>
      </c>
      <c r="J36" s="20">
        <f>'Door Comparison'!J36</f>
        <v>0</v>
      </c>
      <c r="K36" s="20">
        <f>'Door Comparison'!K36</f>
        <v>0</v>
      </c>
      <c r="L36" s="20">
        <f>'Door Comparison'!L36</f>
        <v>0</v>
      </c>
      <c r="N36" s="82"/>
      <c r="O36" s="74"/>
      <c r="P36" s="16"/>
      <c r="R36" s="80"/>
      <c r="S36" s="73"/>
      <c r="T36" s="80"/>
      <c r="U36" s="73"/>
      <c r="V36" s="23"/>
      <c r="W36" s="16"/>
      <c r="X36" s="80"/>
      <c r="Y36" s="24">
        <f t="shared" si="3"/>
        <v>0</v>
      </c>
      <c r="Z36" s="69"/>
    </row>
    <row r="37" spans="1:26" ht="13.2" customHeight="1" x14ac:dyDescent="0.25">
      <c r="A37" s="96" t="str">
        <f>'Door Comparison'!A37</f>
        <v>D13.02.01A</v>
      </c>
      <c r="B37" s="20">
        <f>'Door Comparison'!B37</f>
        <v>0</v>
      </c>
      <c r="C37" s="20" t="str">
        <f>'Door Comparison'!C37</f>
        <v>Metal</v>
      </c>
      <c r="D37" s="20">
        <f>'Door Comparison'!D37</f>
        <v>0</v>
      </c>
      <c r="E37" s="20">
        <f>'Door Comparison'!E37</f>
        <v>0</v>
      </c>
      <c r="F37" s="20" t="e">
        <f>'Door Comparison'!#REF!</f>
        <v>#REF!</v>
      </c>
      <c r="G37" s="20">
        <f>'Door Comparison'!G37</f>
        <v>0</v>
      </c>
      <c r="H37" s="20">
        <f>'Door Comparison'!H37</f>
        <v>0</v>
      </c>
      <c r="I37" s="20" t="e">
        <f>'Door Comparison'!#REF!</f>
        <v>#REF!</v>
      </c>
      <c r="J37" s="20">
        <f>'Door Comparison'!J37</f>
        <v>0</v>
      </c>
      <c r="K37" s="20">
        <f>'Door Comparison'!K37</f>
        <v>0</v>
      </c>
      <c r="L37" s="20">
        <f>'Door Comparison'!L37</f>
        <v>0</v>
      </c>
      <c r="N37" s="82"/>
      <c r="O37" s="74"/>
      <c r="P37" s="16"/>
      <c r="R37" s="80"/>
      <c r="S37" s="73"/>
      <c r="T37" s="80"/>
      <c r="U37" s="73"/>
      <c r="V37" s="23"/>
      <c r="W37" s="16"/>
      <c r="X37" s="80"/>
      <c r="Y37" s="24">
        <f t="shared" si="3"/>
        <v>0</v>
      </c>
      <c r="Z37" s="69"/>
    </row>
    <row r="38" spans="1:26" ht="13.2" customHeight="1" x14ac:dyDescent="0.25">
      <c r="A38" s="96" t="str">
        <f>'Door Comparison'!A38</f>
        <v>D13.02.04A</v>
      </c>
      <c r="B38" s="20">
        <f>'Door Comparison'!B38</f>
        <v>0</v>
      </c>
      <c r="C38" s="20" t="str">
        <f>'Door Comparison'!C38</f>
        <v>Metal</v>
      </c>
      <c r="D38" s="20">
        <f>'Door Comparison'!D38</f>
        <v>0</v>
      </c>
      <c r="E38" s="20">
        <f>'Door Comparison'!E38</f>
        <v>0</v>
      </c>
      <c r="F38" s="20" t="e">
        <f>'Door Comparison'!#REF!</f>
        <v>#REF!</v>
      </c>
      <c r="G38" s="20">
        <f>'Door Comparison'!G38</f>
        <v>0</v>
      </c>
      <c r="H38" s="20">
        <f>'Door Comparison'!H38</f>
        <v>0</v>
      </c>
      <c r="I38" s="20" t="e">
        <f>'Door Comparison'!#REF!</f>
        <v>#REF!</v>
      </c>
      <c r="J38" s="20">
        <f>'Door Comparison'!J38</f>
        <v>0</v>
      </c>
      <c r="K38" s="20">
        <f>'Door Comparison'!K38</f>
        <v>0</v>
      </c>
      <c r="L38" s="20">
        <f>'Door Comparison'!L38</f>
        <v>0</v>
      </c>
      <c r="N38" s="82"/>
      <c r="O38" s="74"/>
      <c r="P38" s="16"/>
      <c r="R38" s="80"/>
      <c r="S38" s="73"/>
      <c r="T38" s="80"/>
      <c r="U38" s="73"/>
      <c r="V38" s="23"/>
      <c r="W38" s="16"/>
      <c r="X38" s="80"/>
      <c r="Y38" s="24">
        <f t="shared" si="3"/>
        <v>0</v>
      </c>
      <c r="Z38" s="69"/>
    </row>
    <row r="39" spans="1:26" ht="13.2" customHeight="1" x14ac:dyDescent="0.25">
      <c r="A39" s="96">
        <f>'Door Comparison'!A39</f>
        <v>0</v>
      </c>
      <c r="B39" s="20">
        <f>'Door Comparison'!B39</f>
        <v>0</v>
      </c>
      <c r="C39" s="20" t="str">
        <f>'Door Comparison'!C39</f>
        <v>Metal</v>
      </c>
      <c r="D39" s="20">
        <f>'Door Comparison'!D39</f>
        <v>0</v>
      </c>
      <c r="E39" s="20">
        <f>'Door Comparison'!E39</f>
        <v>0</v>
      </c>
      <c r="F39" s="20" t="e">
        <f>'Door Comparison'!#REF!</f>
        <v>#REF!</v>
      </c>
      <c r="G39" s="20">
        <f>'Door Comparison'!G39</f>
        <v>0</v>
      </c>
      <c r="H39" s="20">
        <f>'Door Comparison'!H39</f>
        <v>0</v>
      </c>
      <c r="I39" s="20" t="e">
        <f>'Door Comparison'!#REF!</f>
        <v>#REF!</v>
      </c>
      <c r="J39" s="20">
        <f>'Door Comparison'!J39</f>
        <v>0</v>
      </c>
      <c r="K39" s="20">
        <f>'Door Comparison'!K39</f>
        <v>0</v>
      </c>
      <c r="L39" s="20">
        <f>'Door Comparison'!L39</f>
        <v>0</v>
      </c>
      <c r="N39" s="82"/>
      <c r="O39" s="74"/>
      <c r="P39" s="16"/>
      <c r="R39" s="80"/>
      <c r="S39" s="73"/>
      <c r="T39" s="80"/>
      <c r="U39" s="73"/>
      <c r="V39" s="23"/>
      <c r="W39" s="16"/>
      <c r="X39" s="80"/>
      <c r="Y39" s="24">
        <f t="shared" si="3"/>
        <v>0</v>
      </c>
      <c r="Z39" s="69"/>
    </row>
    <row r="40" spans="1:26" ht="13.2" customHeight="1" x14ac:dyDescent="0.25">
      <c r="A40" s="96" t="str">
        <f>'Door Comparison'!A40</f>
        <v>D14.00.02A</v>
      </c>
      <c r="B40" s="20">
        <f>'Door Comparison'!B40</f>
        <v>0</v>
      </c>
      <c r="C40" s="20" t="str">
        <f>'Door Comparison'!C40</f>
        <v>Metal</v>
      </c>
      <c r="D40" s="20">
        <f>'Door Comparison'!D40</f>
        <v>0</v>
      </c>
      <c r="E40" s="20">
        <f>'Door Comparison'!E40</f>
        <v>0</v>
      </c>
      <c r="F40" s="20" t="e">
        <f>'Door Comparison'!#REF!</f>
        <v>#REF!</v>
      </c>
      <c r="G40" s="20">
        <f>'Door Comparison'!G40</f>
        <v>0</v>
      </c>
      <c r="H40" s="20">
        <f>'Door Comparison'!H40</f>
        <v>0</v>
      </c>
      <c r="I40" s="20" t="e">
        <f>'Door Comparison'!#REF!</f>
        <v>#REF!</v>
      </c>
      <c r="J40" s="20">
        <f>'Door Comparison'!J40</f>
        <v>0</v>
      </c>
      <c r="K40" s="20">
        <f>'Door Comparison'!K40</f>
        <v>0</v>
      </c>
      <c r="L40" s="20">
        <f>'Door Comparison'!L40</f>
        <v>0</v>
      </c>
      <c r="N40" s="82"/>
      <c r="O40" s="74"/>
      <c r="P40" s="16"/>
      <c r="R40" s="80"/>
      <c r="S40" s="73"/>
      <c r="T40" s="80"/>
      <c r="U40" s="73"/>
      <c r="V40" s="23"/>
      <c r="W40" s="16"/>
      <c r="X40" s="80"/>
      <c r="Y40" s="24">
        <f t="shared" si="3"/>
        <v>0</v>
      </c>
      <c r="Z40" s="69"/>
    </row>
    <row r="41" spans="1:26" ht="13.2" customHeight="1" x14ac:dyDescent="0.25">
      <c r="A41" s="96" t="str">
        <f>'Door Comparison'!A41</f>
        <v>D14.02.01A</v>
      </c>
      <c r="B41" s="20">
        <f>'Door Comparison'!B41</f>
        <v>0</v>
      </c>
      <c r="C41" s="20" t="str">
        <f>'Door Comparison'!C41</f>
        <v>Metal</v>
      </c>
      <c r="D41" s="20">
        <f>'Door Comparison'!D41</f>
        <v>0</v>
      </c>
      <c r="E41" s="20">
        <f>'Door Comparison'!E41</f>
        <v>0</v>
      </c>
      <c r="F41" s="20" t="e">
        <f>'Door Comparison'!#REF!</f>
        <v>#REF!</v>
      </c>
      <c r="G41" s="20">
        <f>'Door Comparison'!G41</f>
        <v>0</v>
      </c>
      <c r="H41" s="20">
        <f>'Door Comparison'!H41</f>
        <v>0</v>
      </c>
      <c r="I41" s="20" t="e">
        <f>'Door Comparison'!#REF!</f>
        <v>#REF!</v>
      </c>
      <c r="J41" s="20">
        <f>'Door Comparison'!J41</f>
        <v>0</v>
      </c>
      <c r="K41" s="20">
        <f>'Door Comparison'!K41</f>
        <v>0</v>
      </c>
      <c r="L41" s="20">
        <f>'Door Comparison'!L41</f>
        <v>0</v>
      </c>
      <c r="N41" s="82"/>
      <c r="O41" s="74"/>
      <c r="P41" s="16"/>
      <c r="R41" s="80"/>
      <c r="S41" s="73"/>
      <c r="T41" s="80"/>
      <c r="U41" s="73"/>
      <c r="V41" s="23"/>
      <c r="W41" s="16"/>
      <c r="X41" s="80"/>
      <c r="Y41" s="24">
        <f t="shared" si="3"/>
        <v>0</v>
      </c>
      <c r="Z41" s="69"/>
    </row>
    <row r="42" spans="1:26" ht="13.2" customHeight="1" x14ac:dyDescent="0.25">
      <c r="A42" s="96">
        <f>'Door Comparison'!A42</f>
        <v>0</v>
      </c>
      <c r="B42" s="20">
        <f>'Door Comparison'!B42</f>
        <v>0</v>
      </c>
      <c r="C42" s="20" t="str">
        <f>'Door Comparison'!C42</f>
        <v>Metal</v>
      </c>
      <c r="D42" s="20">
        <f>'Door Comparison'!D42</f>
        <v>0</v>
      </c>
      <c r="E42" s="20">
        <f>'Door Comparison'!E42</f>
        <v>0</v>
      </c>
      <c r="F42" s="20" t="e">
        <f>'Door Comparison'!#REF!</f>
        <v>#REF!</v>
      </c>
      <c r="G42" s="20">
        <f>'Door Comparison'!G42</f>
        <v>0</v>
      </c>
      <c r="H42" s="20">
        <f>'Door Comparison'!H42</f>
        <v>0</v>
      </c>
      <c r="I42" s="20" t="e">
        <f>'Door Comparison'!#REF!</f>
        <v>#REF!</v>
      </c>
      <c r="J42" s="20">
        <f>'Door Comparison'!J42</f>
        <v>0</v>
      </c>
      <c r="K42" s="20">
        <f>'Door Comparison'!K42</f>
        <v>0</v>
      </c>
      <c r="L42" s="20">
        <f>'Door Comparison'!L42</f>
        <v>0</v>
      </c>
      <c r="N42" s="82"/>
      <c r="O42" s="74"/>
      <c r="P42" s="16"/>
      <c r="R42" s="80"/>
      <c r="S42" s="73"/>
      <c r="T42" s="80"/>
      <c r="U42" s="73"/>
      <c r="V42" s="23"/>
      <c r="W42" s="16"/>
      <c r="X42" s="80"/>
      <c r="Y42" s="24">
        <f t="shared" si="3"/>
        <v>0</v>
      </c>
      <c r="Z42" s="69"/>
    </row>
  </sheetData>
  <autoFilter ref="A7:Z42" xr:uid="{00000000-0009-0000-0000-000001000000}"/>
  <phoneticPr fontId="4" type="noConversion"/>
  <pageMargins left="0.51181102362204722" right="0" top="0.35433070866141736" bottom="0.19685039370078741" header="0.31496062992125984" footer="0.23622047244094491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U114"/>
  <sheetViews>
    <sheetView topLeftCell="A4" zoomScale="95" zoomScaleNormal="95" workbookViewId="0">
      <pane ySplit="4" topLeftCell="A100" activePane="bottomLeft" state="frozen"/>
      <selection activeCell="A4" sqref="A4"/>
      <selection pane="bottomLeft" activeCell="AP107" sqref="AP107"/>
    </sheetView>
  </sheetViews>
  <sheetFormatPr defaultColWidth="9.109375" defaultRowHeight="15.9" customHeight="1" x14ac:dyDescent="0.25"/>
  <cols>
    <col min="1" max="1" width="13.44140625" style="35" customWidth="1"/>
    <col min="2" max="2" width="5.109375" style="34" customWidth="1"/>
    <col min="3" max="3" width="4.33203125" style="34" customWidth="1"/>
    <col min="4" max="4" width="3.44140625" style="34" customWidth="1"/>
    <col min="5" max="5" width="4" style="34" customWidth="1"/>
    <col min="6" max="6" width="4.33203125" style="34" customWidth="1"/>
    <col min="7" max="10" width="4" style="34" customWidth="1"/>
    <col min="11" max="11" width="5.33203125" style="34" customWidth="1"/>
    <col min="12" max="12" width="4.33203125" style="34" customWidth="1"/>
    <col min="13" max="13" width="4" style="34" customWidth="1"/>
    <col min="14" max="15" width="4.33203125" style="34" customWidth="1"/>
    <col min="16" max="16" width="3.44140625" style="34" customWidth="1"/>
    <col min="17" max="17" width="4.33203125" style="34" customWidth="1"/>
    <col min="18" max="18" width="5" style="34" customWidth="1"/>
    <col min="19" max="19" width="4" style="34" customWidth="1"/>
    <col min="20" max="20" width="5" style="34" customWidth="1"/>
    <col min="21" max="23" width="4.33203125" style="34" customWidth="1"/>
    <col min="24" max="24" width="4" style="34" customWidth="1"/>
    <col min="25" max="25" width="3.44140625" style="34" customWidth="1"/>
    <col min="26" max="27" width="4.33203125" style="34" customWidth="1"/>
    <col min="28" max="28" width="3.44140625" style="34" customWidth="1"/>
    <col min="29" max="29" width="5" style="34" customWidth="1"/>
    <col min="30" max="30" width="4.33203125" style="34" customWidth="1"/>
    <col min="31" max="33" width="3.44140625" style="34" customWidth="1"/>
    <col min="34" max="34" width="5" style="34" customWidth="1"/>
    <col min="35" max="35" width="3.44140625" style="34" customWidth="1"/>
    <col min="36" max="36" width="3.33203125" style="34" customWidth="1"/>
    <col min="37" max="38" width="4" style="34" customWidth="1"/>
    <col min="39" max="39" width="4.33203125" style="34" customWidth="1"/>
    <col min="40" max="40" width="8.88671875" style="34" bestFit="1" customWidth="1"/>
    <col min="41" max="41" width="8.44140625" style="113" bestFit="1" customWidth="1"/>
    <col min="42" max="42" width="8.88671875" style="113" bestFit="1" customWidth="1"/>
    <col min="43" max="44" width="9.109375" style="34"/>
    <col min="45" max="47" width="9.109375" style="164"/>
    <col min="48" max="16384" width="9.109375" style="34"/>
  </cols>
  <sheetData>
    <row r="1" spans="1:47" ht="15.9" customHeight="1" x14ac:dyDescent="0.3">
      <c r="A1" s="36" t="str">
        <f>'Door Comparison'!A1</f>
        <v>SRM - 21 MOORFIELDS</v>
      </c>
      <c r="L1" s="37"/>
    </row>
    <row r="2" spans="1:47" ht="15.9" customHeight="1" x14ac:dyDescent="0.25">
      <c r="A2" s="38"/>
    </row>
    <row r="3" spans="1:47" ht="15.9" customHeight="1" x14ac:dyDescent="0.3">
      <c r="A3" s="39" t="s">
        <v>35</v>
      </c>
      <c r="O3" s="72"/>
      <c r="P3" s="72"/>
      <c r="Q3" s="72"/>
      <c r="R3" s="72"/>
      <c r="S3" s="72"/>
    </row>
    <row r="4" spans="1:47" ht="15.9" customHeight="1" x14ac:dyDescent="0.3">
      <c r="A4" s="39"/>
    </row>
    <row r="5" spans="1:47" ht="13.2" x14ac:dyDescent="0.25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123"/>
      <c r="AP5" s="123"/>
    </row>
    <row r="6" spans="1:47" ht="80.099999999999994" customHeight="1" x14ac:dyDescent="0.25">
      <c r="A6" s="42" t="s">
        <v>36</v>
      </c>
      <c r="B6" s="71" t="s">
        <v>76</v>
      </c>
      <c r="C6" s="43" t="s">
        <v>37</v>
      </c>
      <c r="D6" s="43" t="s">
        <v>38</v>
      </c>
      <c r="E6" s="43" t="s">
        <v>39</v>
      </c>
      <c r="F6" s="71" t="s">
        <v>70</v>
      </c>
      <c r="G6" s="43" t="s">
        <v>40</v>
      </c>
      <c r="H6" s="43" t="s">
        <v>41</v>
      </c>
      <c r="I6" s="43" t="s">
        <v>42</v>
      </c>
      <c r="J6" s="43" t="s">
        <v>43</v>
      </c>
      <c r="K6" s="71" t="s">
        <v>69</v>
      </c>
      <c r="L6" s="43" t="s">
        <v>45</v>
      </c>
      <c r="M6" s="43" t="s">
        <v>46</v>
      </c>
      <c r="N6" s="43" t="s">
        <v>44</v>
      </c>
      <c r="O6" s="43" t="s">
        <v>47</v>
      </c>
      <c r="P6" s="43" t="s">
        <v>67</v>
      </c>
      <c r="Q6" s="71" t="s">
        <v>85</v>
      </c>
      <c r="R6" s="71" t="s">
        <v>71</v>
      </c>
      <c r="S6" s="43" t="s">
        <v>48</v>
      </c>
      <c r="T6" s="43" t="s">
        <v>49</v>
      </c>
      <c r="U6" s="43" t="s">
        <v>50</v>
      </c>
      <c r="V6" s="43" t="s">
        <v>72</v>
      </c>
      <c r="W6" s="43" t="s">
        <v>51</v>
      </c>
      <c r="X6" s="43" t="s">
        <v>52</v>
      </c>
      <c r="Y6" s="43" t="s">
        <v>53</v>
      </c>
      <c r="Z6" s="43" t="s">
        <v>54</v>
      </c>
      <c r="AA6" s="43" t="s">
        <v>55</v>
      </c>
      <c r="AB6" s="43" t="s">
        <v>56</v>
      </c>
      <c r="AC6" s="71" t="s">
        <v>86</v>
      </c>
      <c r="AD6" s="43" t="s">
        <v>57</v>
      </c>
      <c r="AE6" s="43" t="s">
        <v>58</v>
      </c>
      <c r="AF6" s="43" t="s">
        <v>59</v>
      </c>
      <c r="AG6" s="43" t="s">
        <v>60</v>
      </c>
      <c r="AH6" s="43" t="s">
        <v>61</v>
      </c>
      <c r="AI6" s="43" t="s">
        <v>62</v>
      </c>
      <c r="AJ6" s="43" t="s">
        <v>68</v>
      </c>
      <c r="AK6" s="43" t="s">
        <v>63</v>
      </c>
      <c r="AL6" s="43" t="s">
        <v>64</v>
      </c>
      <c r="AM6" s="43" t="s">
        <v>88</v>
      </c>
      <c r="AN6" s="44"/>
      <c r="AO6" s="111" t="s">
        <v>82</v>
      </c>
      <c r="AP6" s="111" t="s">
        <v>65</v>
      </c>
      <c r="AQ6" s="34" t="s">
        <v>240</v>
      </c>
      <c r="AR6" s="34" t="s">
        <v>242</v>
      </c>
      <c r="AS6" s="164" t="s">
        <v>235</v>
      </c>
      <c r="AT6" s="164" t="s">
        <v>242</v>
      </c>
      <c r="AU6" s="164" t="s">
        <v>241</v>
      </c>
    </row>
    <row r="7" spans="1:47" ht="15.9" customHeight="1" thickBot="1" x14ac:dyDescent="0.3">
      <c r="A7" s="45" t="s">
        <v>66</v>
      </c>
      <c r="B7" s="108">
        <v>3.5</v>
      </c>
      <c r="C7" s="46">
        <v>11.68</v>
      </c>
      <c r="D7" s="46">
        <v>5.94</v>
      </c>
      <c r="E7" s="46">
        <v>5.93</v>
      </c>
      <c r="F7" s="46">
        <v>50</v>
      </c>
      <c r="G7" s="46">
        <v>5.94</v>
      </c>
      <c r="H7" s="46">
        <v>2.97</v>
      </c>
      <c r="I7" s="46">
        <v>2.97</v>
      </c>
      <c r="J7" s="46">
        <v>1.48</v>
      </c>
      <c r="K7" s="46">
        <v>16.670000000000002</v>
      </c>
      <c r="L7" s="107">
        <v>15.54</v>
      </c>
      <c r="M7" s="46">
        <v>2.97</v>
      </c>
      <c r="N7" s="107">
        <v>35.090000000000003</v>
      </c>
      <c r="O7" s="107">
        <v>15.54</v>
      </c>
      <c r="P7" s="46">
        <v>8.33</v>
      </c>
      <c r="Q7" s="107">
        <v>50</v>
      </c>
      <c r="R7" s="46">
        <v>48</v>
      </c>
      <c r="S7" s="46">
        <v>2.97</v>
      </c>
      <c r="T7" s="46">
        <v>2.97</v>
      </c>
      <c r="U7" s="107">
        <v>15.54</v>
      </c>
      <c r="V7" s="46">
        <v>16.579999999999998</v>
      </c>
      <c r="W7" s="46">
        <v>66</v>
      </c>
      <c r="X7" s="46">
        <v>2.97</v>
      </c>
      <c r="Y7" s="46">
        <v>0</v>
      </c>
      <c r="Z7" s="46">
        <v>12.27</v>
      </c>
      <c r="AA7" s="46">
        <v>20.43</v>
      </c>
      <c r="AB7" s="46">
        <v>0</v>
      </c>
      <c r="AC7" s="107">
        <v>135</v>
      </c>
      <c r="AD7" s="46">
        <v>50.03</v>
      </c>
      <c r="AE7" s="46">
        <v>2.4300000000000002</v>
      </c>
      <c r="AF7" s="46">
        <v>2.97</v>
      </c>
      <c r="AG7" s="46">
        <v>3.64</v>
      </c>
      <c r="AH7" s="46">
        <v>2.97</v>
      </c>
      <c r="AI7" s="46">
        <v>8.33</v>
      </c>
      <c r="AJ7" s="47">
        <v>5.94</v>
      </c>
      <c r="AK7" s="47">
        <v>20.43</v>
      </c>
      <c r="AL7" s="47">
        <v>25</v>
      </c>
      <c r="AM7" s="47">
        <v>30</v>
      </c>
      <c r="AN7" s="48"/>
      <c r="AO7" s="124"/>
      <c r="AP7" s="124"/>
    </row>
    <row r="8" spans="1:47" ht="15.9" customHeight="1" x14ac:dyDescent="0.25">
      <c r="A8" s="126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50"/>
      <c r="AJ8" s="50"/>
      <c r="AK8" s="50"/>
      <c r="AL8" s="50"/>
      <c r="AM8" s="50"/>
      <c r="AN8" s="49"/>
      <c r="AO8" s="125"/>
      <c r="AP8" s="125"/>
    </row>
    <row r="9" spans="1:47" ht="15.9" customHeight="1" x14ac:dyDescent="0.25">
      <c r="A9" s="42" t="s">
        <v>233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44"/>
      <c r="AJ9" s="44"/>
      <c r="AK9" s="44"/>
      <c r="AL9" s="44"/>
      <c r="AM9" s="44"/>
      <c r="AN9" s="51"/>
      <c r="AO9" s="112"/>
      <c r="AP9" s="112"/>
    </row>
    <row r="10" spans="1:47" ht="15.9" customHeight="1" thickBot="1" x14ac:dyDescent="0.3">
      <c r="A10" s="160" t="s">
        <v>131</v>
      </c>
      <c r="B10" s="44">
        <v>3</v>
      </c>
      <c r="C10" s="44">
        <v>1</v>
      </c>
      <c r="D10" s="44"/>
      <c r="E10" s="44">
        <v>1</v>
      </c>
      <c r="F10" s="44"/>
      <c r="G10" s="44"/>
      <c r="H10" s="44"/>
      <c r="I10" s="44"/>
      <c r="J10" s="44">
        <v>2</v>
      </c>
      <c r="K10" s="44"/>
      <c r="L10" s="44"/>
      <c r="M10" s="44">
        <v>1</v>
      </c>
      <c r="N10" s="44"/>
      <c r="O10" s="44"/>
      <c r="P10" s="44"/>
      <c r="Q10" s="44"/>
      <c r="R10" s="44"/>
      <c r="S10" s="44"/>
      <c r="T10" s="44">
        <v>1</v>
      </c>
      <c r="U10" s="44"/>
      <c r="V10" s="44"/>
      <c r="W10" s="44"/>
      <c r="X10" s="44">
        <v>1</v>
      </c>
      <c r="Y10" s="44"/>
      <c r="Z10" s="44"/>
      <c r="AA10" s="44"/>
      <c r="AB10" s="44"/>
      <c r="AC10" s="44"/>
      <c r="AD10" s="44"/>
      <c r="AE10" s="44"/>
      <c r="AF10" s="44"/>
      <c r="AG10" s="44"/>
      <c r="AH10" s="44">
        <v>2</v>
      </c>
      <c r="AI10" s="44"/>
      <c r="AJ10" s="44"/>
      <c r="AK10" s="44"/>
      <c r="AL10" s="44"/>
      <c r="AM10" s="44"/>
      <c r="AN10" s="51">
        <f>B10*B$7+C10*C$7+D10*D$7+E10*E$7+F10*F$7+G10*G$7+H10*H$7+I10*I$7+J10*J$7+K10*K$7+L10*L$7+M10*M$7+N10*N$7+O10*O$7+P10*P$7+Q10*Q$7+R10*R$7+S10*S$7+T10*T$7+U10*U$7+V10*V$7+W10*W$7+X10*X$7+Y10*Y$7+Z10*Z$7+AA10*AA$7+AB10*AB$7+AC10*AC$7+AD10*AD$7+AE10*AE$7+AF10*AF$7+AG10*AG$7+AH10*AH$7+AI10*AI$7+AJ10*AJ$7+AK10*AK$7+AL10*AL$7+AM10*AM$7</f>
        <v>45.92</v>
      </c>
      <c r="AO10" s="112">
        <f>AN10*0.11</f>
        <v>5.05</v>
      </c>
      <c r="AP10" s="112">
        <f>AN10+AO10</f>
        <v>50.97</v>
      </c>
    </row>
    <row r="11" spans="1:47" s="113" customFormat="1" ht="15.9" customHeight="1" thickBot="1" x14ac:dyDescent="0.3">
      <c r="A11" s="161" t="s">
        <v>132</v>
      </c>
      <c r="B11" s="44">
        <v>3</v>
      </c>
      <c r="C11" s="44"/>
      <c r="D11" s="44"/>
      <c r="E11" s="44">
        <v>1</v>
      </c>
      <c r="F11" s="44"/>
      <c r="G11" s="44"/>
      <c r="H11" s="44"/>
      <c r="I11" s="44"/>
      <c r="J11" s="44">
        <v>2</v>
      </c>
      <c r="K11" s="44"/>
      <c r="L11" s="44"/>
      <c r="M11" s="44">
        <v>1</v>
      </c>
      <c r="N11" s="44"/>
      <c r="O11" s="44"/>
      <c r="P11" s="44"/>
      <c r="Q11" s="44"/>
      <c r="R11" s="44"/>
      <c r="S11" s="44"/>
      <c r="T11" s="44">
        <v>1</v>
      </c>
      <c r="U11" s="44"/>
      <c r="V11" s="44"/>
      <c r="W11" s="44"/>
      <c r="X11" s="44">
        <v>1</v>
      </c>
      <c r="Y11" s="44"/>
      <c r="Z11" s="44"/>
      <c r="AA11" s="44"/>
      <c r="AB11" s="44"/>
      <c r="AC11" s="44"/>
      <c r="AD11" s="44"/>
      <c r="AE11" s="44"/>
      <c r="AF11" s="44"/>
      <c r="AG11" s="44"/>
      <c r="AH11" s="44">
        <v>2</v>
      </c>
      <c r="AI11" s="111"/>
      <c r="AJ11" s="111"/>
      <c r="AK11" s="111"/>
      <c r="AL11" s="111"/>
      <c r="AM11" s="111"/>
      <c r="AN11" s="51">
        <f t="shared" ref="AN11:AN16" si="0">B11*B$7+C11*C$7+D11*D$7+E11*E$7+F11*F$7+G11*G$7+H11*H$7+I11*I$7+J11*J$7+K11*K$7+L11*L$7+M11*M$7+N11*N$7+O11*O$7+P11*P$7+Q11*Q$7+R11*R$7+S11*S$7+T11*T$7+U11*U$7+V11*V$7+W11*W$7+X11*X$7+Y11*Y$7+Z11*Z$7+AA11*AA$7+AB11*AB$7+AC11*AC$7+AD11*AD$7+AE11*AE$7+AF11*AF$7+AG11*AG$7+AH11*AH$7+AI11*AI$7+AJ11*AJ$7+AK11*AK$7+AL11*AL$7+AM11*AM$7</f>
        <v>34.24</v>
      </c>
      <c r="AO11" s="112">
        <f t="shared" ref="AO11:AO22" si="1">AN11*0.11</f>
        <v>3.77</v>
      </c>
      <c r="AP11" s="112">
        <f t="shared" ref="AP11:AP16" si="2">AN11+AO11</f>
        <v>38.01</v>
      </c>
      <c r="AS11" s="165"/>
      <c r="AT11" s="165"/>
      <c r="AU11" s="165"/>
    </row>
    <row r="12" spans="1:47" ht="15.9" customHeight="1" thickBot="1" x14ac:dyDescent="0.3">
      <c r="A12" s="161" t="s">
        <v>133</v>
      </c>
      <c r="B12" s="44">
        <v>3</v>
      </c>
      <c r="C12" s="44"/>
      <c r="D12" s="44"/>
      <c r="E12" s="44">
        <v>1</v>
      </c>
      <c r="F12" s="44"/>
      <c r="G12" s="44"/>
      <c r="H12" s="44"/>
      <c r="I12" s="44"/>
      <c r="J12" s="44">
        <v>2</v>
      </c>
      <c r="K12" s="44"/>
      <c r="L12" s="44"/>
      <c r="M12" s="44">
        <v>1</v>
      </c>
      <c r="N12" s="44"/>
      <c r="O12" s="44"/>
      <c r="P12" s="44"/>
      <c r="Q12" s="44"/>
      <c r="R12" s="44"/>
      <c r="S12" s="44"/>
      <c r="T12" s="44">
        <v>1</v>
      </c>
      <c r="U12" s="44"/>
      <c r="V12" s="44"/>
      <c r="W12" s="44"/>
      <c r="X12" s="44">
        <v>1</v>
      </c>
      <c r="Y12" s="44"/>
      <c r="Z12" s="44"/>
      <c r="AA12" s="44"/>
      <c r="AB12" s="44"/>
      <c r="AC12" s="44"/>
      <c r="AD12" s="44"/>
      <c r="AE12" s="44"/>
      <c r="AF12" s="44"/>
      <c r="AG12" s="44"/>
      <c r="AH12" s="44">
        <v>2</v>
      </c>
      <c r="AI12" s="44"/>
      <c r="AJ12" s="44"/>
      <c r="AK12" s="44"/>
      <c r="AL12" s="44"/>
      <c r="AM12" s="44"/>
      <c r="AN12" s="51">
        <f t="shared" si="0"/>
        <v>34.24</v>
      </c>
      <c r="AO12" s="112">
        <f t="shared" si="1"/>
        <v>3.77</v>
      </c>
      <c r="AP12" s="112">
        <f t="shared" si="2"/>
        <v>38.01</v>
      </c>
    </row>
    <row r="13" spans="1:47" ht="15.9" customHeight="1" thickBot="1" x14ac:dyDescent="0.3">
      <c r="A13" s="161" t="s">
        <v>134</v>
      </c>
      <c r="B13" s="44">
        <v>3</v>
      </c>
      <c r="C13" s="44">
        <v>1</v>
      </c>
      <c r="D13" s="44"/>
      <c r="E13" s="44">
        <v>1</v>
      </c>
      <c r="F13" s="44"/>
      <c r="G13" s="44"/>
      <c r="H13" s="44"/>
      <c r="I13" s="44"/>
      <c r="J13" s="44">
        <v>2</v>
      </c>
      <c r="K13" s="44"/>
      <c r="L13" s="44"/>
      <c r="M13" s="44">
        <v>1</v>
      </c>
      <c r="N13" s="44"/>
      <c r="O13" s="44"/>
      <c r="P13" s="44"/>
      <c r="Q13" s="44"/>
      <c r="R13" s="44"/>
      <c r="S13" s="44"/>
      <c r="T13" s="44">
        <v>1</v>
      </c>
      <c r="U13" s="44"/>
      <c r="V13" s="44"/>
      <c r="W13" s="44"/>
      <c r="X13" s="44">
        <v>1</v>
      </c>
      <c r="Y13" s="44"/>
      <c r="Z13" s="44"/>
      <c r="AA13" s="44"/>
      <c r="AB13" s="44"/>
      <c r="AC13" s="44"/>
      <c r="AD13" s="44"/>
      <c r="AE13" s="44"/>
      <c r="AF13" s="44"/>
      <c r="AG13" s="44"/>
      <c r="AH13" s="44">
        <v>2</v>
      </c>
      <c r="AI13" s="44"/>
      <c r="AJ13" s="44"/>
      <c r="AK13" s="44"/>
      <c r="AL13" s="44"/>
      <c r="AM13" s="44"/>
      <c r="AN13" s="51">
        <f t="shared" si="0"/>
        <v>45.92</v>
      </c>
      <c r="AO13" s="112">
        <f t="shared" si="1"/>
        <v>5.05</v>
      </c>
      <c r="AP13" s="112">
        <f t="shared" si="2"/>
        <v>50.97</v>
      </c>
    </row>
    <row r="14" spans="1:47" ht="15.9" customHeight="1" thickBot="1" x14ac:dyDescent="0.3">
      <c r="A14" s="162" t="s">
        <v>234</v>
      </c>
      <c r="B14" s="44">
        <v>6</v>
      </c>
      <c r="C14" s="44">
        <v>1</v>
      </c>
      <c r="D14" s="44"/>
      <c r="E14" s="44">
        <v>1</v>
      </c>
      <c r="F14" s="44"/>
      <c r="G14" s="44"/>
      <c r="H14" s="44"/>
      <c r="I14" s="44"/>
      <c r="J14" s="44">
        <v>2</v>
      </c>
      <c r="K14" s="44"/>
      <c r="L14" s="44"/>
      <c r="M14" s="44">
        <v>2</v>
      </c>
      <c r="N14" s="44"/>
      <c r="O14" s="44">
        <v>1</v>
      </c>
      <c r="P14" s="44"/>
      <c r="Q14" s="44"/>
      <c r="R14" s="44"/>
      <c r="S14" s="44"/>
      <c r="T14" s="44">
        <v>1</v>
      </c>
      <c r="U14" s="44"/>
      <c r="V14" s="44"/>
      <c r="W14" s="44"/>
      <c r="X14" s="44">
        <v>1</v>
      </c>
      <c r="Y14" s="44"/>
      <c r="Z14" s="44"/>
      <c r="AA14" s="44"/>
      <c r="AB14" s="44"/>
      <c r="AC14" s="44"/>
      <c r="AD14" s="44"/>
      <c r="AE14" s="44"/>
      <c r="AF14" s="44"/>
      <c r="AG14" s="44"/>
      <c r="AH14" s="44">
        <v>2</v>
      </c>
      <c r="AI14" s="44"/>
      <c r="AJ14" s="44"/>
      <c r="AK14" s="44"/>
      <c r="AL14" s="44"/>
      <c r="AM14" s="44"/>
      <c r="AN14" s="51">
        <f t="shared" si="0"/>
        <v>74.930000000000007</v>
      </c>
      <c r="AO14" s="112">
        <f t="shared" si="1"/>
        <v>8.24</v>
      </c>
      <c r="AP14" s="112">
        <f t="shared" si="2"/>
        <v>83.17</v>
      </c>
    </row>
    <row r="15" spans="1:47" ht="15.9" customHeight="1" thickBot="1" x14ac:dyDescent="0.3">
      <c r="A15" s="162" t="s">
        <v>135</v>
      </c>
      <c r="B15" s="44">
        <v>6</v>
      </c>
      <c r="C15" s="44">
        <v>1</v>
      </c>
      <c r="D15" s="44"/>
      <c r="E15" s="44">
        <v>1</v>
      </c>
      <c r="F15" s="44"/>
      <c r="G15" s="44"/>
      <c r="H15" s="44"/>
      <c r="I15" s="44"/>
      <c r="J15" s="44">
        <v>2</v>
      </c>
      <c r="K15" s="44"/>
      <c r="L15" s="44"/>
      <c r="M15" s="44">
        <v>2</v>
      </c>
      <c r="N15" s="44"/>
      <c r="O15" s="44">
        <v>1</v>
      </c>
      <c r="P15" s="44"/>
      <c r="Q15" s="44"/>
      <c r="R15" s="44"/>
      <c r="S15" s="44"/>
      <c r="T15" s="44">
        <v>2</v>
      </c>
      <c r="U15" s="44">
        <v>2</v>
      </c>
      <c r="V15" s="44"/>
      <c r="W15" s="44"/>
      <c r="X15" s="44">
        <v>1</v>
      </c>
      <c r="Y15" s="44"/>
      <c r="Z15" s="44"/>
      <c r="AA15" s="44"/>
      <c r="AB15" s="44"/>
      <c r="AC15" s="44"/>
      <c r="AD15" s="44"/>
      <c r="AE15" s="44"/>
      <c r="AF15" s="44"/>
      <c r="AG15" s="44"/>
      <c r="AH15" s="44">
        <v>4</v>
      </c>
      <c r="AI15" s="44"/>
      <c r="AJ15" s="44"/>
      <c r="AK15" s="44"/>
      <c r="AL15" s="44"/>
      <c r="AM15" s="44"/>
      <c r="AN15" s="51">
        <f t="shared" ref="AN15" si="3">B15*B$7+C15*C$7+D15*D$7+E15*E$7+F15*F$7+G15*G$7+H15*H$7+I15*I$7+J15*J$7+K15*K$7+L15*L$7+M15*M$7+N15*N$7+O15*O$7+P15*P$7+Q15*Q$7+R15*R$7+S15*S$7+T15*T$7+U15*U$7+V15*V$7+W15*W$7+X15*X$7+Y15*Y$7+Z15*Z$7+AA15*AA$7+AB15*AB$7+AC15*AC$7+AD15*AD$7+AE15*AE$7+AF15*AF$7+AG15*AG$7+AH15*AH$7+AI15*AI$7+AJ15*AJ$7+AK15*AK$7+AL15*AL$7+AM15*AM$7</f>
        <v>114.92</v>
      </c>
      <c r="AO15" s="112">
        <f t="shared" si="1"/>
        <v>12.64</v>
      </c>
      <c r="AP15" s="112">
        <f t="shared" ref="AP15" si="4">AN15+AO15</f>
        <v>127.56</v>
      </c>
    </row>
    <row r="16" spans="1:47" ht="15.9" customHeight="1" thickBot="1" x14ac:dyDescent="0.3">
      <c r="A16" s="162" t="s">
        <v>136</v>
      </c>
      <c r="B16" s="44">
        <v>6</v>
      </c>
      <c r="C16" s="44">
        <v>1</v>
      </c>
      <c r="D16" s="44"/>
      <c r="E16" s="44">
        <v>1</v>
      </c>
      <c r="F16" s="44"/>
      <c r="G16" s="44"/>
      <c r="H16" s="44"/>
      <c r="I16" s="44"/>
      <c r="J16" s="44">
        <v>2</v>
      </c>
      <c r="K16" s="44"/>
      <c r="L16" s="44"/>
      <c r="M16" s="44">
        <v>2</v>
      </c>
      <c r="N16" s="44"/>
      <c r="O16" s="44">
        <v>1</v>
      </c>
      <c r="P16" s="44"/>
      <c r="Q16" s="44"/>
      <c r="R16" s="44"/>
      <c r="S16" s="44"/>
      <c r="T16" s="44">
        <v>2</v>
      </c>
      <c r="U16" s="44">
        <v>2</v>
      </c>
      <c r="V16" s="44"/>
      <c r="W16" s="44"/>
      <c r="X16" s="44">
        <v>1</v>
      </c>
      <c r="Y16" s="44"/>
      <c r="Z16" s="44"/>
      <c r="AA16" s="44"/>
      <c r="AB16" s="44"/>
      <c r="AC16" s="44"/>
      <c r="AD16" s="44"/>
      <c r="AE16" s="44"/>
      <c r="AF16" s="44"/>
      <c r="AG16" s="44"/>
      <c r="AH16" s="44">
        <v>4</v>
      </c>
      <c r="AI16" s="44"/>
      <c r="AJ16" s="44"/>
      <c r="AK16" s="44"/>
      <c r="AL16" s="44"/>
      <c r="AM16" s="44"/>
      <c r="AN16" s="51">
        <f t="shared" si="0"/>
        <v>114.92</v>
      </c>
      <c r="AO16" s="112">
        <f t="shared" si="1"/>
        <v>12.64</v>
      </c>
      <c r="AP16" s="112">
        <f t="shared" si="2"/>
        <v>127.56</v>
      </c>
    </row>
    <row r="17" spans="1:42" ht="15.9" customHeight="1" thickBot="1" x14ac:dyDescent="0.3">
      <c r="A17" s="162" t="s">
        <v>137</v>
      </c>
      <c r="B17" s="44">
        <v>6</v>
      </c>
      <c r="C17" s="44">
        <v>1</v>
      </c>
      <c r="D17" s="44"/>
      <c r="E17" s="44">
        <v>1</v>
      </c>
      <c r="F17" s="44"/>
      <c r="G17" s="44"/>
      <c r="H17" s="44"/>
      <c r="I17" s="44"/>
      <c r="J17" s="44">
        <v>2</v>
      </c>
      <c r="K17" s="44"/>
      <c r="L17" s="44"/>
      <c r="M17" s="44">
        <v>2</v>
      </c>
      <c r="N17" s="44"/>
      <c r="O17" s="44">
        <v>1</v>
      </c>
      <c r="P17" s="44"/>
      <c r="Q17" s="44"/>
      <c r="R17" s="44"/>
      <c r="S17" s="44"/>
      <c r="T17" s="44">
        <v>2</v>
      </c>
      <c r="U17" s="44">
        <v>2</v>
      </c>
      <c r="V17" s="44"/>
      <c r="W17" s="44"/>
      <c r="X17" s="44">
        <v>1</v>
      </c>
      <c r="Y17" s="44"/>
      <c r="Z17" s="44"/>
      <c r="AA17" s="44"/>
      <c r="AB17" s="44"/>
      <c r="AC17" s="44"/>
      <c r="AD17" s="44"/>
      <c r="AE17" s="44"/>
      <c r="AF17" s="44"/>
      <c r="AG17" s="44"/>
      <c r="AH17" s="44">
        <v>4</v>
      </c>
      <c r="AI17" s="44"/>
      <c r="AJ17" s="44"/>
      <c r="AK17" s="44"/>
      <c r="AL17" s="44"/>
      <c r="AM17" s="44"/>
      <c r="AN17" s="51">
        <f t="shared" ref="AN17:AN19" si="5">B17*B$7+C17*C$7+D17*D$7+E17*E$7+F17*F$7+G17*G$7+H17*H$7+I17*I$7+J17*J$7+K17*K$7+L17*L$7+M17*M$7+N17*N$7+O17*O$7+P17*P$7+Q17*Q$7+R17*R$7+S17*S$7+T17*T$7+U17*U$7+V17*V$7+W17*W$7+X17*X$7+Y17*Y$7+Z17*Z$7+AA17*AA$7+AB17*AB$7+AC17*AC$7+AD17*AD$7+AE17*AE$7+AF17*AF$7+AG17*AG$7+AH17*AH$7+AI17*AI$7+AJ17*AJ$7+AK17*AK$7+AL17*AL$7+AM17*AM$7</f>
        <v>114.92</v>
      </c>
      <c r="AO17" s="112">
        <f t="shared" si="1"/>
        <v>12.64</v>
      </c>
      <c r="AP17" s="112">
        <f t="shared" ref="AP17:AP19" si="6">AN17+AO17</f>
        <v>127.56</v>
      </c>
    </row>
    <row r="18" spans="1:42" ht="15.9" customHeight="1" thickBot="1" x14ac:dyDescent="0.3">
      <c r="A18" s="162" t="s">
        <v>138</v>
      </c>
      <c r="B18" s="44">
        <v>6</v>
      </c>
      <c r="C18" s="44">
        <v>1</v>
      </c>
      <c r="D18" s="44"/>
      <c r="E18" s="44">
        <v>1</v>
      </c>
      <c r="F18" s="44"/>
      <c r="G18" s="44"/>
      <c r="H18" s="44"/>
      <c r="I18" s="44"/>
      <c r="J18" s="44">
        <v>2</v>
      </c>
      <c r="K18" s="44"/>
      <c r="L18" s="44"/>
      <c r="M18" s="44">
        <v>2</v>
      </c>
      <c r="N18" s="44"/>
      <c r="O18" s="44">
        <v>1</v>
      </c>
      <c r="P18" s="44"/>
      <c r="Q18" s="44"/>
      <c r="R18" s="44"/>
      <c r="S18" s="44"/>
      <c r="T18" s="44">
        <v>2</v>
      </c>
      <c r="U18" s="44">
        <v>2</v>
      </c>
      <c r="V18" s="44"/>
      <c r="W18" s="44"/>
      <c r="X18" s="44">
        <v>1</v>
      </c>
      <c r="Y18" s="44"/>
      <c r="Z18" s="44"/>
      <c r="AA18" s="44"/>
      <c r="AB18" s="44"/>
      <c r="AC18" s="44"/>
      <c r="AD18" s="44"/>
      <c r="AE18" s="44"/>
      <c r="AF18" s="44"/>
      <c r="AG18" s="44"/>
      <c r="AH18" s="44">
        <v>4</v>
      </c>
      <c r="AI18" s="44"/>
      <c r="AJ18" s="44"/>
      <c r="AK18" s="44"/>
      <c r="AL18" s="44"/>
      <c r="AM18" s="44"/>
      <c r="AN18" s="51">
        <f t="shared" si="5"/>
        <v>114.92</v>
      </c>
      <c r="AO18" s="112">
        <f t="shared" si="1"/>
        <v>12.64</v>
      </c>
      <c r="AP18" s="112">
        <f t="shared" si="6"/>
        <v>127.56</v>
      </c>
    </row>
    <row r="19" spans="1:42" ht="15.9" customHeight="1" thickBot="1" x14ac:dyDescent="0.3">
      <c r="A19" s="162" t="s">
        <v>139</v>
      </c>
      <c r="B19" s="44">
        <v>6</v>
      </c>
      <c r="C19" s="44">
        <v>1</v>
      </c>
      <c r="D19" s="44"/>
      <c r="E19" s="44">
        <v>1</v>
      </c>
      <c r="F19" s="44"/>
      <c r="G19" s="44"/>
      <c r="H19" s="44"/>
      <c r="I19" s="44"/>
      <c r="J19" s="44">
        <v>2</v>
      </c>
      <c r="K19" s="44"/>
      <c r="L19" s="44"/>
      <c r="M19" s="44">
        <v>2</v>
      </c>
      <c r="N19" s="44"/>
      <c r="O19" s="44">
        <v>1</v>
      </c>
      <c r="P19" s="44"/>
      <c r="Q19" s="44"/>
      <c r="R19" s="44"/>
      <c r="S19" s="44"/>
      <c r="T19" s="44">
        <v>2</v>
      </c>
      <c r="U19" s="44">
        <v>2</v>
      </c>
      <c r="V19" s="44"/>
      <c r="W19" s="44"/>
      <c r="X19" s="44">
        <v>1</v>
      </c>
      <c r="Y19" s="44"/>
      <c r="Z19" s="44"/>
      <c r="AA19" s="44"/>
      <c r="AB19" s="44"/>
      <c r="AC19" s="44"/>
      <c r="AD19" s="44"/>
      <c r="AE19" s="44"/>
      <c r="AF19" s="44"/>
      <c r="AG19" s="44"/>
      <c r="AH19" s="44">
        <v>4</v>
      </c>
      <c r="AI19" s="44"/>
      <c r="AJ19" s="44"/>
      <c r="AK19" s="44"/>
      <c r="AL19" s="44"/>
      <c r="AM19" s="44"/>
      <c r="AN19" s="51">
        <f t="shared" si="5"/>
        <v>114.92</v>
      </c>
      <c r="AO19" s="112">
        <f t="shared" si="1"/>
        <v>12.64</v>
      </c>
      <c r="AP19" s="112">
        <f t="shared" si="6"/>
        <v>127.56</v>
      </c>
    </row>
    <row r="20" spans="1:42" ht="15.9" customHeight="1" thickBot="1" x14ac:dyDescent="0.3">
      <c r="A20" s="162" t="s">
        <v>140</v>
      </c>
      <c r="B20" s="44">
        <v>6</v>
      </c>
      <c r="C20" s="44">
        <v>1</v>
      </c>
      <c r="D20" s="44"/>
      <c r="E20" s="44">
        <v>1</v>
      </c>
      <c r="F20" s="44"/>
      <c r="G20" s="44"/>
      <c r="H20" s="44"/>
      <c r="I20" s="44"/>
      <c r="J20" s="44">
        <v>2</v>
      </c>
      <c r="K20" s="44"/>
      <c r="L20" s="44"/>
      <c r="M20" s="44">
        <v>2</v>
      </c>
      <c r="N20" s="44"/>
      <c r="O20" s="44">
        <v>1</v>
      </c>
      <c r="P20" s="44"/>
      <c r="Q20" s="44"/>
      <c r="R20" s="44"/>
      <c r="S20" s="44"/>
      <c r="T20" s="44">
        <v>2</v>
      </c>
      <c r="U20" s="44"/>
      <c r="V20" s="44"/>
      <c r="W20" s="44"/>
      <c r="X20" s="44">
        <v>1</v>
      </c>
      <c r="Y20" s="44"/>
      <c r="Z20" s="44"/>
      <c r="AA20" s="44"/>
      <c r="AB20" s="44"/>
      <c r="AC20" s="44"/>
      <c r="AD20" s="44"/>
      <c r="AE20" s="44"/>
      <c r="AF20" s="44"/>
      <c r="AG20" s="44"/>
      <c r="AH20" s="44">
        <v>4</v>
      </c>
      <c r="AI20" s="44"/>
      <c r="AJ20" s="44"/>
      <c r="AK20" s="44"/>
      <c r="AL20" s="44"/>
      <c r="AM20" s="44"/>
      <c r="AN20" s="51">
        <f t="shared" ref="AN20:AN22" si="7">B20*B$7+C20*C$7+D20*D$7+E20*E$7+F20*F$7+G20*G$7+H20*H$7+I20*I$7+J20*J$7+K20*K$7+L20*L$7+M20*M$7+N20*N$7+O20*O$7+P20*P$7+Q20*Q$7+R20*R$7+S20*S$7+T20*T$7+U20*U$7+V20*V$7+W20*W$7+X20*X$7+Y20*Y$7+Z20*Z$7+AA20*AA$7+AB20*AB$7+AC20*AC$7+AD20*AD$7+AE20*AE$7+AF20*AF$7+AG20*AG$7+AH20*AH$7+AI20*AI$7+AJ20*AJ$7+AK20*AK$7+AL20*AL$7+AM20*AM$7</f>
        <v>83.84</v>
      </c>
      <c r="AO20" s="112">
        <f t="shared" si="1"/>
        <v>9.2200000000000006</v>
      </c>
      <c r="AP20" s="112">
        <f t="shared" ref="AP20:AP22" si="8">AN20+AO20</f>
        <v>93.06</v>
      </c>
    </row>
    <row r="21" spans="1:42" ht="15.9" customHeight="1" thickBot="1" x14ac:dyDescent="0.3">
      <c r="A21" s="162" t="s">
        <v>141</v>
      </c>
      <c r="B21" s="44">
        <v>6</v>
      </c>
      <c r="C21" s="44">
        <v>1</v>
      </c>
      <c r="D21" s="44"/>
      <c r="E21" s="44">
        <v>1</v>
      </c>
      <c r="F21" s="44"/>
      <c r="G21" s="44"/>
      <c r="H21" s="44">
        <v>1</v>
      </c>
      <c r="I21" s="44"/>
      <c r="J21" s="44">
        <v>2</v>
      </c>
      <c r="K21" s="44"/>
      <c r="L21" s="44"/>
      <c r="M21" s="44">
        <v>2</v>
      </c>
      <c r="N21" s="44"/>
      <c r="O21" s="44">
        <v>1</v>
      </c>
      <c r="P21" s="44"/>
      <c r="Q21" s="44"/>
      <c r="R21" s="44"/>
      <c r="S21" s="44"/>
      <c r="T21" s="44">
        <v>2</v>
      </c>
      <c r="U21" s="44"/>
      <c r="V21" s="44"/>
      <c r="W21" s="44"/>
      <c r="X21" s="44">
        <v>1</v>
      </c>
      <c r="Y21" s="44"/>
      <c r="Z21" s="44"/>
      <c r="AA21" s="44"/>
      <c r="AB21" s="44"/>
      <c r="AC21" s="44"/>
      <c r="AD21" s="44"/>
      <c r="AE21" s="44"/>
      <c r="AF21" s="44"/>
      <c r="AG21" s="44"/>
      <c r="AH21" s="44">
        <v>4</v>
      </c>
      <c r="AI21" s="44"/>
      <c r="AJ21" s="44"/>
      <c r="AK21" s="44"/>
      <c r="AL21" s="44"/>
      <c r="AM21" s="44"/>
      <c r="AN21" s="51">
        <f t="shared" si="7"/>
        <v>86.81</v>
      </c>
      <c r="AO21" s="112">
        <f t="shared" si="1"/>
        <v>9.5500000000000007</v>
      </c>
      <c r="AP21" s="112">
        <f t="shared" si="8"/>
        <v>96.36</v>
      </c>
    </row>
    <row r="22" spans="1:42" ht="15.9" customHeight="1" thickBot="1" x14ac:dyDescent="0.3">
      <c r="A22" s="162" t="s">
        <v>142</v>
      </c>
      <c r="B22" s="44">
        <v>6</v>
      </c>
      <c r="C22" s="44">
        <v>1</v>
      </c>
      <c r="D22" s="44"/>
      <c r="E22" s="44">
        <v>1</v>
      </c>
      <c r="F22" s="44"/>
      <c r="G22" s="44"/>
      <c r="H22" s="44">
        <v>1</v>
      </c>
      <c r="I22" s="44"/>
      <c r="J22" s="44">
        <v>2</v>
      </c>
      <c r="K22" s="44"/>
      <c r="L22" s="44"/>
      <c r="M22" s="44">
        <v>2</v>
      </c>
      <c r="N22" s="44"/>
      <c r="O22" s="44">
        <v>1</v>
      </c>
      <c r="P22" s="44"/>
      <c r="Q22" s="44"/>
      <c r="R22" s="44"/>
      <c r="S22" s="44"/>
      <c r="T22" s="44">
        <v>2</v>
      </c>
      <c r="U22" s="44">
        <v>1</v>
      </c>
      <c r="V22" s="44"/>
      <c r="W22" s="44"/>
      <c r="X22" s="44">
        <v>1</v>
      </c>
      <c r="Y22" s="44"/>
      <c r="Z22" s="44"/>
      <c r="AA22" s="44"/>
      <c r="AB22" s="44"/>
      <c r="AC22" s="44"/>
      <c r="AD22" s="44"/>
      <c r="AE22" s="44"/>
      <c r="AF22" s="44"/>
      <c r="AG22" s="44"/>
      <c r="AH22" s="44">
        <v>2</v>
      </c>
      <c r="AI22" s="44"/>
      <c r="AJ22" s="44"/>
      <c r="AK22" s="44"/>
      <c r="AL22" s="44"/>
      <c r="AM22" s="44"/>
      <c r="AN22" s="51">
        <f t="shared" si="7"/>
        <v>96.41</v>
      </c>
      <c r="AO22" s="112">
        <f t="shared" si="1"/>
        <v>10.61</v>
      </c>
      <c r="AP22" s="112">
        <f t="shared" si="8"/>
        <v>107.02</v>
      </c>
    </row>
    <row r="23" spans="1:42" ht="15.9" customHeight="1" thickBot="1" x14ac:dyDescent="0.3">
      <c r="A23" s="162" t="s">
        <v>143</v>
      </c>
      <c r="B23" s="44">
        <v>6</v>
      </c>
      <c r="C23" s="44">
        <v>1</v>
      </c>
      <c r="D23" s="44"/>
      <c r="E23" s="44">
        <v>1</v>
      </c>
      <c r="F23" s="44"/>
      <c r="G23" s="44"/>
      <c r="H23" s="44">
        <v>1</v>
      </c>
      <c r="I23" s="44"/>
      <c r="J23" s="44">
        <v>2</v>
      </c>
      <c r="K23" s="44"/>
      <c r="L23" s="44"/>
      <c r="M23" s="44">
        <v>2</v>
      </c>
      <c r="N23" s="44"/>
      <c r="O23" s="44">
        <v>1</v>
      </c>
      <c r="P23" s="44"/>
      <c r="Q23" s="44"/>
      <c r="R23" s="44"/>
      <c r="S23" s="44"/>
      <c r="T23" s="44">
        <v>2</v>
      </c>
      <c r="U23" s="44">
        <v>1</v>
      </c>
      <c r="V23" s="44"/>
      <c r="W23" s="44"/>
      <c r="X23" s="44">
        <v>1</v>
      </c>
      <c r="Y23" s="44"/>
      <c r="Z23" s="44"/>
      <c r="AA23" s="44"/>
      <c r="AB23" s="44"/>
      <c r="AC23" s="44"/>
      <c r="AD23" s="44"/>
      <c r="AE23" s="44"/>
      <c r="AF23" s="44"/>
      <c r="AG23" s="44"/>
      <c r="AH23" s="44">
        <v>2</v>
      </c>
      <c r="AI23" s="44"/>
      <c r="AJ23" s="44"/>
      <c r="AK23" s="44"/>
      <c r="AL23" s="44"/>
      <c r="AM23" s="44"/>
      <c r="AN23" s="51">
        <f t="shared" ref="AN23:AN25" si="9">B23*B$7+C23*C$7+D23*D$7+E23*E$7+F23*F$7+G23*G$7+H23*H$7+I23*I$7+J23*J$7+K23*K$7+L23*L$7+M23*M$7+N23*N$7+O23*O$7+P23*P$7+Q23*Q$7+R23*R$7+S23*S$7+T23*T$7+U23*U$7+V23*V$7+W23*W$7+X23*X$7+Y23*Y$7+Z23*Z$7+AA23*AA$7+AB23*AB$7+AC23*AC$7+AD23*AD$7+AE23*AE$7+AF23*AF$7+AG23*AG$7+AH23*AH$7+AI23*AI$7+AJ23*AJ$7+AK23*AK$7+AL23*AL$7+AM23*AM$7</f>
        <v>96.41</v>
      </c>
      <c r="AO23" s="112">
        <f t="shared" ref="AO23:AO30" si="10">AN23*0.11</f>
        <v>10.61</v>
      </c>
      <c r="AP23" s="112">
        <f t="shared" ref="AP23:AP25" si="11">AN23+AO23</f>
        <v>107.02</v>
      </c>
    </row>
    <row r="24" spans="1:42" ht="15.9" customHeight="1" thickBot="1" x14ac:dyDescent="0.3">
      <c r="A24" s="162" t="s">
        <v>144</v>
      </c>
      <c r="B24" s="44">
        <v>6</v>
      </c>
      <c r="C24" s="44">
        <v>1</v>
      </c>
      <c r="D24" s="44"/>
      <c r="E24" s="44">
        <v>1</v>
      </c>
      <c r="F24" s="44"/>
      <c r="G24" s="44"/>
      <c r="H24" s="44">
        <v>1</v>
      </c>
      <c r="I24" s="44"/>
      <c r="J24" s="44">
        <v>2</v>
      </c>
      <c r="K24" s="44"/>
      <c r="L24" s="44"/>
      <c r="M24" s="44">
        <v>2</v>
      </c>
      <c r="N24" s="44"/>
      <c r="O24" s="44">
        <v>1</v>
      </c>
      <c r="P24" s="44"/>
      <c r="Q24" s="44"/>
      <c r="R24" s="44"/>
      <c r="S24" s="44"/>
      <c r="T24" s="44">
        <v>2</v>
      </c>
      <c r="U24" s="44">
        <v>1</v>
      </c>
      <c r="V24" s="44"/>
      <c r="W24" s="44"/>
      <c r="X24" s="44">
        <v>1</v>
      </c>
      <c r="Y24" s="44"/>
      <c r="Z24" s="44"/>
      <c r="AA24" s="44"/>
      <c r="AB24" s="44"/>
      <c r="AC24" s="44"/>
      <c r="AD24" s="44"/>
      <c r="AE24" s="44"/>
      <c r="AF24" s="44"/>
      <c r="AG24" s="44"/>
      <c r="AH24" s="44">
        <v>2</v>
      </c>
      <c r="AI24" s="44"/>
      <c r="AJ24" s="44"/>
      <c r="AK24" s="44"/>
      <c r="AL24" s="44"/>
      <c r="AM24" s="44"/>
      <c r="AN24" s="51">
        <f t="shared" si="9"/>
        <v>96.41</v>
      </c>
      <c r="AO24" s="112">
        <f t="shared" si="10"/>
        <v>10.61</v>
      </c>
      <c r="AP24" s="112">
        <f t="shared" si="11"/>
        <v>107.02</v>
      </c>
    </row>
    <row r="25" spans="1:42" ht="15.9" customHeight="1" thickBot="1" x14ac:dyDescent="0.3">
      <c r="A25" s="162" t="s">
        <v>145</v>
      </c>
      <c r="B25" s="44">
        <v>6</v>
      </c>
      <c r="C25" s="44">
        <v>1</v>
      </c>
      <c r="D25" s="44"/>
      <c r="E25" s="44">
        <v>1</v>
      </c>
      <c r="F25" s="44"/>
      <c r="G25" s="44"/>
      <c r="H25" s="44">
        <v>1</v>
      </c>
      <c r="I25" s="44"/>
      <c r="J25" s="44">
        <v>2</v>
      </c>
      <c r="K25" s="44"/>
      <c r="L25" s="44"/>
      <c r="M25" s="44">
        <v>2</v>
      </c>
      <c r="N25" s="44"/>
      <c r="O25" s="44">
        <v>1</v>
      </c>
      <c r="P25" s="44"/>
      <c r="Q25" s="44"/>
      <c r="R25" s="44"/>
      <c r="S25" s="44"/>
      <c r="T25" s="44">
        <v>2</v>
      </c>
      <c r="U25" s="44">
        <v>1</v>
      </c>
      <c r="V25" s="44"/>
      <c r="W25" s="44"/>
      <c r="X25" s="44">
        <v>1</v>
      </c>
      <c r="Y25" s="44"/>
      <c r="Z25" s="44"/>
      <c r="AA25" s="44"/>
      <c r="AB25" s="44"/>
      <c r="AC25" s="44"/>
      <c r="AD25" s="44"/>
      <c r="AE25" s="44"/>
      <c r="AF25" s="44"/>
      <c r="AG25" s="44"/>
      <c r="AH25" s="44">
        <v>2</v>
      </c>
      <c r="AI25" s="44"/>
      <c r="AJ25" s="44"/>
      <c r="AK25" s="44"/>
      <c r="AL25" s="44"/>
      <c r="AM25" s="44"/>
      <c r="AN25" s="51">
        <f t="shared" si="9"/>
        <v>96.41</v>
      </c>
      <c r="AO25" s="112">
        <f t="shared" si="10"/>
        <v>10.61</v>
      </c>
      <c r="AP25" s="112">
        <f t="shared" si="11"/>
        <v>107.02</v>
      </c>
    </row>
    <row r="26" spans="1:42" ht="15.9" customHeight="1" thickBot="1" x14ac:dyDescent="0.3">
      <c r="A26" s="162" t="s">
        <v>146</v>
      </c>
      <c r="B26" s="44">
        <v>6</v>
      </c>
      <c r="C26" s="44">
        <v>1</v>
      </c>
      <c r="D26" s="44"/>
      <c r="E26" s="44">
        <v>1</v>
      </c>
      <c r="F26" s="44"/>
      <c r="G26" s="44"/>
      <c r="H26" s="44">
        <v>1</v>
      </c>
      <c r="I26" s="44"/>
      <c r="J26" s="44">
        <v>2</v>
      </c>
      <c r="K26" s="44"/>
      <c r="L26" s="44"/>
      <c r="M26" s="44">
        <v>2</v>
      </c>
      <c r="N26" s="44"/>
      <c r="O26" s="44">
        <v>1</v>
      </c>
      <c r="P26" s="44"/>
      <c r="Q26" s="44"/>
      <c r="R26" s="44"/>
      <c r="S26" s="44"/>
      <c r="T26" s="44">
        <v>2</v>
      </c>
      <c r="U26" s="44">
        <v>1</v>
      </c>
      <c r="V26" s="44"/>
      <c r="W26" s="44"/>
      <c r="X26" s="44">
        <v>1</v>
      </c>
      <c r="Y26" s="44"/>
      <c r="Z26" s="44"/>
      <c r="AA26" s="44"/>
      <c r="AB26" s="44"/>
      <c r="AC26" s="44"/>
      <c r="AD26" s="44"/>
      <c r="AE26" s="44"/>
      <c r="AF26" s="44"/>
      <c r="AG26" s="44"/>
      <c r="AH26" s="44">
        <v>2</v>
      </c>
      <c r="AI26" s="44"/>
      <c r="AJ26" s="44"/>
      <c r="AK26" s="44"/>
      <c r="AL26" s="44"/>
      <c r="AM26" s="44"/>
      <c r="AN26" s="51">
        <f t="shared" ref="AN26:AN29" si="12">B26*B$7+C26*C$7+D26*D$7+E26*E$7+F26*F$7+G26*G$7+H26*H$7+I26*I$7+J26*J$7+K26*K$7+L26*L$7+M26*M$7+N26*N$7+O26*O$7+P26*P$7+Q26*Q$7+R26*R$7+S26*S$7+T26*T$7+U26*U$7+V26*V$7+W26*W$7+X26*X$7+Y26*Y$7+Z26*Z$7+AA26*AA$7+AB26*AB$7+AC26*AC$7+AD26*AD$7+AE26*AE$7+AF26*AF$7+AG26*AG$7+AH26*AH$7+AI26*AI$7+AJ26*AJ$7+AK26*AK$7+AL26*AL$7+AM26*AM$7</f>
        <v>96.41</v>
      </c>
      <c r="AO26" s="112">
        <f t="shared" si="10"/>
        <v>10.61</v>
      </c>
      <c r="AP26" s="112">
        <f t="shared" ref="AP26:AP29" si="13">AN26+AO26</f>
        <v>107.02</v>
      </c>
    </row>
    <row r="27" spans="1:42" ht="15.9" customHeight="1" thickBot="1" x14ac:dyDescent="0.3">
      <c r="A27" s="162" t="s">
        <v>147</v>
      </c>
      <c r="B27" s="44">
        <v>6</v>
      </c>
      <c r="C27" s="44">
        <v>1</v>
      </c>
      <c r="D27" s="44"/>
      <c r="E27" s="44">
        <v>1</v>
      </c>
      <c r="F27" s="44"/>
      <c r="G27" s="44"/>
      <c r="H27" s="44">
        <v>1</v>
      </c>
      <c r="I27" s="44"/>
      <c r="J27" s="44">
        <v>2</v>
      </c>
      <c r="K27" s="44"/>
      <c r="L27" s="44"/>
      <c r="M27" s="44">
        <v>2</v>
      </c>
      <c r="N27" s="44"/>
      <c r="O27" s="44">
        <v>1</v>
      </c>
      <c r="P27" s="44"/>
      <c r="Q27" s="44"/>
      <c r="R27" s="44"/>
      <c r="S27" s="44"/>
      <c r="T27" s="44">
        <v>2</v>
      </c>
      <c r="U27" s="44">
        <v>1</v>
      </c>
      <c r="V27" s="44"/>
      <c r="W27" s="44"/>
      <c r="X27" s="44">
        <v>1</v>
      </c>
      <c r="Y27" s="44"/>
      <c r="Z27" s="44"/>
      <c r="AA27" s="44"/>
      <c r="AB27" s="44"/>
      <c r="AC27" s="44"/>
      <c r="AD27" s="44"/>
      <c r="AE27" s="44"/>
      <c r="AF27" s="44"/>
      <c r="AG27" s="44"/>
      <c r="AH27" s="44">
        <v>2</v>
      </c>
      <c r="AI27" s="44"/>
      <c r="AJ27" s="44"/>
      <c r="AK27" s="44"/>
      <c r="AL27" s="44"/>
      <c r="AM27" s="44"/>
      <c r="AN27" s="51">
        <f t="shared" si="12"/>
        <v>96.41</v>
      </c>
      <c r="AO27" s="112">
        <f t="shared" si="10"/>
        <v>10.61</v>
      </c>
      <c r="AP27" s="112">
        <f t="shared" si="13"/>
        <v>107.02</v>
      </c>
    </row>
    <row r="28" spans="1:42" ht="15.9" customHeight="1" thickBot="1" x14ac:dyDescent="0.3">
      <c r="A28" s="162" t="s">
        <v>148</v>
      </c>
      <c r="B28" s="44">
        <v>6</v>
      </c>
      <c r="C28" s="44">
        <v>1</v>
      </c>
      <c r="D28" s="44"/>
      <c r="E28" s="44">
        <v>1</v>
      </c>
      <c r="F28" s="44"/>
      <c r="G28" s="44"/>
      <c r="H28" s="44">
        <v>1</v>
      </c>
      <c r="I28" s="44"/>
      <c r="J28" s="44">
        <v>2</v>
      </c>
      <c r="K28" s="44"/>
      <c r="L28" s="44"/>
      <c r="M28" s="44">
        <v>2</v>
      </c>
      <c r="N28" s="44"/>
      <c r="O28" s="44">
        <v>1</v>
      </c>
      <c r="P28" s="44"/>
      <c r="Q28" s="44"/>
      <c r="R28" s="44"/>
      <c r="S28" s="44"/>
      <c r="T28" s="44">
        <v>2</v>
      </c>
      <c r="U28" s="44">
        <v>1</v>
      </c>
      <c r="V28" s="44"/>
      <c r="W28" s="44"/>
      <c r="X28" s="44">
        <v>1</v>
      </c>
      <c r="Y28" s="44"/>
      <c r="Z28" s="44"/>
      <c r="AA28" s="44"/>
      <c r="AB28" s="44"/>
      <c r="AC28" s="44"/>
      <c r="AD28" s="44"/>
      <c r="AE28" s="44"/>
      <c r="AF28" s="44"/>
      <c r="AG28" s="44"/>
      <c r="AH28" s="44">
        <v>2</v>
      </c>
      <c r="AI28" s="44"/>
      <c r="AJ28" s="44"/>
      <c r="AK28" s="44"/>
      <c r="AL28" s="44"/>
      <c r="AM28" s="44"/>
      <c r="AN28" s="51">
        <f t="shared" si="12"/>
        <v>96.41</v>
      </c>
      <c r="AO28" s="112">
        <f t="shared" si="10"/>
        <v>10.61</v>
      </c>
      <c r="AP28" s="112">
        <f t="shared" si="13"/>
        <v>107.02</v>
      </c>
    </row>
    <row r="29" spans="1:42" ht="15.9" customHeight="1" thickBot="1" x14ac:dyDescent="0.3">
      <c r="A29" s="162" t="s">
        <v>149</v>
      </c>
      <c r="B29" s="44">
        <v>6</v>
      </c>
      <c r="C29" s="44">
        <v>1</v>
      </c>
      <c r="D29" s="44"/>
      <c r="E29" s="44">
        <v>1</v>
      </c>
      <c r="F29" s="44"/>
      <c r="G29" s="44"/>
      <c r="H29" s="44">
        <v>1</v>
      </c>
      <c r="I29" s="44"/>
      <c r="J29" s="44">
        <v>2</v>
      </c>
      <c r="K29" s="44"/>
      <c r="L29" s="44"/>
      <c r="M29" s="44">
        <v>2</v>
      </c>
      <c r="N29" s="44"/>
      <c r="O29" s="44">
        <v>1</v>
      </c>
      <c r="P29" s="44"/>
      <c r="Q29" s="44"/>
      <c r="R29" s="44"/>
      <c r="S29" s="44"/>
      <c r="T29" s="44">
        <v>2</v>
      </c>
      <c r="U29" s="44">
        <v>1</v>
      </c>
      <c r="V29" s="44"/>
      <c r="W29" s="44"/>
      <c r="X29" s="44">
        <v>1</v>
      </c>
      <c r="Y29" s="44"/>
      <c r="Z29" s="44"/>
      <c r="AA29" s="44"/>
      <c r="AB29" s="44"/>
      <c r="AC29" s="44"/>
      <c r="AD29" s="44"/>
      <c r="AE29" s="44"/>
      <c r="AF29" s="44"/>
      <c r="AG29" s="44"/>
      <c r="AH29" s="44">
        <v>2</v>
      </c>
      <c r="AI29" s="44"/>
      <c r="AJ29" s="44"/>
      <c r="AK29" s="44"/>
      <c r="AL29" s="44"/>
      <c r="AM29" s="44"/>
      <c r="AN29" s="51">
        <f t="shared" si="12"/>
        <v>96.41</v>
      </c>
      <c r="AO29" s="112">
        <f t="shared" si="10"/>
        <v>10.61</v>
      </c>
      <c r="AP29" s="112">
        <f t="shared" si="13"/>
        <v>107.02</v>
      </c>
    </row>
    <row r="30" spans="1:42" ht="15.9" customHeight="1" thickBot="1" x14ac:dyDescent="0.3">
      <c r="A30" s="162" t="s">
        <v>150</v>
      </c>
      <c r="B30" s="44">
        <v>3</v>
      </c>
      <c r="C30" s="44">
        <v>1</v>
      </c>
      <c r="D30" s="44"/>
      <c r="E30" s="44">
        <v>1</v>
      </c>
      <c r="F30" s="44"/>
      <c r="G30" s="44"/>
      <c r="H30" s="44">
        <v>1</v>
      </c>
      <c r="I30" s="44"/>
      <c r="J30" s="44">
        <v>2</v>
      </c>
      <c r="K30" s="44"/>
      <c r="L30" s="44"/>
      <c r="M30" s="44">
        <v>2</v>
      </c>
      <c r="N30" s="44"/>
      <c r="O30" s="44">
        <v>1</v>
      </c>
      <c r="P30" s="44"/>
      <c r="Q30" s="44"/>
      <c r="R30" s="44"/>
      <c r="S30" s="44"/>
      <c r="T30" s="44">
        <v>2</v>
      </c>
      <c r="U30" s="44">
        <v>1</v>
      </c>
      <c r="V30" s="44"/>
      <c r="W30" s="44"/>
      <c r="X30" s="44">
        <v>1</v>
      </c>
      <c r="Y30" s="44"/>
      <c r="Z30" s="44"/>
      <c r="AA30" s="44"/>
      <c r="AB30" s="44"/>
      <c r="AC30" s="44"/>
      <c r="AD30" s="44"/>
      <c r="AE30" s="44"/>
      <c r="AF30" s="44"/>
      <c r="AG30" s="44"/>
      <c r="AH30" s="44">
        <v>2</v>
      </c>
      <c r="AI30" s="44"/>
      <c r="AJ30" s="44"/>
      <c r="AK30" s="44"/>
      <c r="AL30" s="44"/>
      <c r="AM30" s="44"/>
      <c r="AN30" s="51">
        <f t="shared" ref="AN30" si="14">B30*B$7+C30*C$7+D30*D$7+E30*E$7+F30*F$7+G30*G$7+H30*H$7+I30*I$7+J30*J$7+K30*K$7+L30*L$7+M30*M$7+N30*N$7+O30*O$7+P30*P$7+Q30*Q$7+R30*R$7+S30*S$7+T30*T$7+U30*U$7+V30*V$7+W30*W$7+X30*X$7+Y30*Y$7+Z30*Z$7+AA30*AA$7+AB30*AB$7+AC30*AC$7+AD30*AD$7+AE30*AE$7+AF30*AF$7+AG30*AG$7+AH30*AH$7+AI30*AI$7+AJ30*AJ$7+AK30*AK$7+AL30*AL$7+AM30*AM$7</f>
        <v>85.91</v>
      </c>
      <c r="AO30" s="112">
        <f t="shared" si="10"/>
        <v>9.4499999999999993</v>
      </c>
      <c r="AP30" s="112">
        <f t="shared" ref="AP30" si="15">AN30+AO30</f>
        <v>95.36</v>
      </c>
    </row>
    <row r="31" spans="1:42" ht="15.9" customHeight="1" thickBot="1" x14ac:dyDescent="0.3">
      <c r="A31" s="162" t="s">
        <v>151</v>
      </c>
      <c r="B31" s="44">
        <v>3</v>
      </c>
      <c r="C31" s="44">
        <v>1</v>
      </c>
      <c r="D31" s="44"/>
      <c r="E31" s="44">
        <v>1</v>
      </c>
      <c r="F31" s="44"/>
      <c r="G31" s="44"/>
      <c r="H31" s="44">
        <v>1</v>
      </c>
      <c r="I31" s="44"/>
      <c r="J31" s="44">
        <v>2</v>
      </c>
      <c r="K31" s="44"/>
      <c r="L31" s="44"/>
      <c r="M31" s="44">
        <v>2</v>
      </c>
      <c r="N31" s="44"/>
      <c r="O31" s="44">
        <v>1</v>
      </c>
      <c r="P31" s="44"/>
      <c r="Q31" s="44"/>
      <c r="R31" s="44"/>
      <c r="S31" s="44"/>
      <c r="T31" s="44">
        <v>2</v>
      </c>
      <c r="U31" s="44">
        <v>1</v>
      </c>
      <c r="V31" s="44"/>
      <c r="W31" s="44"/>
      <c r="X31" s="44">
        <v>1</v>
      </c>
      <c r="Y31" s="44"/>
      <c r="Z31" s="44"/>
      <c r="AA31" s="44"/>
      <c r="AB31" s="44"/>
      <c r="AC31" s="44"/>
      <c r="AD31" s="44"/>
      <c r="AE31" s="44"/>
      <c r="AF31" s="44"/>
      <c r="AG31" s="44"/>
      <c r="AH31" s="44">
        <v>2</v>
      </c>
      <c r="AI31" s="44"/>
      <c r="AJ31" s="44"/>
      <c r="AK31" s="44"/>
      <c r="AL31" s="44"/>
      <c r="AM31" s="44"/>
      <c r="AN31" s="51">
        <f t="shared" ref="AN31:AN94" si="16">B31*B$7+C31*C$7+D31*D$7+E31*E$7+F31*F$7+G31*G$7+H31*H$7+I31*I$7+J31*J$7+K31*K$7+L31*L$7+M31*M$7+N31*N$7+O31*O$7+P31*P$7+Q31*Q$7+R31*R$7+S31*S$7+T31*T$7+U31*U$7+V31*V$7+W31*W$7+X31*X$7+Y31*Y$7+Z31*Z$7+AA31*AA$7+AB31*AB$7+AC31*AC$7+AD31*AD$7+AE31*AE$7+AF31*AF$7+AG31*AG$7+AH31*AH$7+AI31*AI$7+AJ31*AJ$7+AK31*AK$7+AL31*AL$7+AM31*AM$7</f>
        <v>85.91</v>
      </c>
      <c r="AO31" s="112">
        <f t="shared" ref="AO31:AO94" si="17">AN31*0.11</f>
        <v>9.4499999999999993</v>
      </c>
      <c r="AP31" s="112">
        <f t="shared" ref="AP31:AP94" si="18">AN31+AO31</f>
        <v>95.36</v>
      </c>
    </row>
    <row r="32" spans="1:42" ht="15.9" customHeight="1" thickBot="1" x14ac:dyDescent="0.3">
      <c r="A32" s="162" t="s">
        <v>152</v>
      </c>
      <c r="B32" s="44">
        <v>6</v>
      </c>
      <c r="C32" s="44">
        <v>1</v>
      </c>
      <c r="D32" s="44"/>
      <c r="E32" s="44">
        <v>1</v>
      </c>
      <c r="F32" s="44"/>
      <c r="G32" s="44"/>
      <c r="H32" s="44">
        <v>1</v>
      </c>
      <c r="I32" s="44"/>
      <c r="J32" s="44">
        <v>2</v>
      </c>
      <c r="K32" s="44"/>
      <c r="L32" s="44"/>
      <c r="M32" s="44">
        <v>2</v>
      </c>
      <c r="N32" s="44"/>
      <c r="O32" s="44"/>
      <c r="P32" s="44"/>
      <c r="Q32" s="44"/>
      <c r="R32" s="44"/>
      <c r="S32" s="44"/>
      <c r="T32" s="44">
        <v>2</v>
      </c>
      <c r="U32" s="44">
        <v>1</v>
      </c>
      <c r="V32" s="44"/>
      <c r="W32" s="44"/>
      <c r="X32" s="44">
        <v>1</v>
      </c>
      <c r="Y32" s="44"/>
      <c r="Z32" s="44"/>
      <c r="AA32" s="44"/>
      <c r="AB32" s="44"/>
      <c r="AC32" s="44"/>
      <c r="AD32" s="44"/>
      <c r="AE32" s="44"/>
      <c r="AF32" s="44"/>
      <c r="AG32" s="44"/>
      <c r="AH32" s="44">
        <v>2</v>
      </c>
      <c r="AI32" s="44"/>
      <c r="AJ32" s="44"/>
      <c r="AK32" s="44"/>
      <c r="AL32" s="44"/>
      <c r="AM32" s="44"/>
      <c r="AN32" s="51">
        <f t="shared" si="16"/>
        <v>80.87</v>
      </c>
      <c r="AO32" s="112">
        <f t="shared" si="17"/>
        <v>8.9</v>
      </c>
      <c r="AP32" s="112">
        <f t="shared" si="18"/>
        <v>89.77</v>
      </c>
    </row>
    <row r="33" spans="1:45" ht="15.9" customHeight="1" thickBot="1" x14ac:dyDescent="0.3">
      <c r="A33" s="162" t="s">
        <v>153</v>
      </c>
      <c r="B33" s="44">
        <v>3</v>
      </c>
      <c r="C33" s="44">
        <v>1</v>
      </c>
      <c r="D33" s="44"/>
      <c r="E33" s="44">
        <v>1</v>
      </c>
      <c r="F33" s="44"/>
      <c r="G33" s="44"/>
      <c r="H33" s="44">
        <v>1</v>
      </c>
      <c r="I33" s="44"/>
      <c r="J33" s="44">
        <v>2</v>
      </c>
      <c r="K33" s="44"/>
      <c r="L33" s="44"/>
      <c r="M33" s="44">
        <v>2</v>
      </c>
      <c r="N33" s="44"/>
      <c r="O33" s="44"/>
      <c r="P33" s="44"/>
      <c r="Q33" s="44"/>
      <c r="R33" s="44"/>
      <c r="S33" s="44"/>
      <c r="T33" s="44">
        <v>2</v>
      </c>
      <c r="U33" s="44">
        <v>1</v>
      </c>
      <c r="V33" s="44"/>
      <c r="W33" s="44"/>
      <c r="X33" s="44">
        <v>1</v>
      </c>
      <c r="Y33" s="44"/>
      <c r="Z33" s="44"/>
      <c r="AA33" s="44"/>
      <c r="AB33" s="44"/>
      <c r="AC33" s="44"/>
      <c r="AD33" s="44"/>
      <c r="AE33" s="44"/>
      <c r="AF33" s="44"/>
      <c r="AG33" s="44"/>
      <c r="AH33" s="44">
        <v>2</v>
      </c>
      <c r="AI33" s="44"/>
      <c r="AJ33" s="44"/>
      <c r="AK33" s="44"/>
      <c r="AL33" s="44"/>
      <c r="AM33" s="44"/>
      <c r="AN33" s="51">
        <f t="shared" si="16"/>
        <v>70.37</v>
      </c>
      <c r="AO33" s="112">
        <f t="shared" si="17"/>
        <v>7.74</v>
      </c>
      <c r="AP33" s="112">
        <f t="shared" si="18"/>
        <v>78.11</v>
      </c>
    </row>
    <row r="34" spans="1:45" ht="15.9" customHeight="1" thickBot="1" x14ac:dyDescent="0.3">
      <c r="A34" s="162" t="s">
        <v>154</v>
      </c>
      <c r="B34" s="44">
        <v>3</v>
      </c>
      <c r="C34" s="44">
        <v>1</v>
      </c>
      <c r="D34" s="44"/>
      <c r="E34" s="44">
        <v>1</v>
      </c>
      <c r="F34" s="44"/>
      <c r="G34" s="44"/>
      <c r="H34" s="44">
        <v>1</v>
      </c>
      <c r="I34" s="44"/>
      <c r="J34" s="44">
        <v>2</v>
      </c>
      <c r="K34" s="44"/>
      <c r="L34" s="44"/>
      <c r="M34" s="44">
        <v>2</v>
      </c>
      <c r="N34" s="44"/>
      <c r="O34" s="44"/>
      <c r="P34" s="44"/>
      <c r="Q34" s="44"/>
      <c r="R34" s="44"/>
      <c r="S34" s="44"/>
      <c r="T34" s="44">
        <v>2</v>
      </c>
      <c r="U34" s="44">
        <v>1</v>
      </c>
      <c r="V34" s="44"/>
      <c r="W34" s="44"/>
      <c r="X34" s="44">
        <v>1</v>
      </c>
      <c r="Y34" s="44"/>
      <c r="Z34" s="44"/>
      <c r="AA34" s="44"/>
      <c r="AB34" s="44"/>
      <c r="AC34" s="44"/>
      <c r="AD34" s="44"/>
      <c r="AE34" s="44"/>
      <c r="AF34" s="44"/>
      <c r="AG34" s="44"/>
      <c r="AH34" s="44">
        <v>2</v>
      </c>
      <c r="AI34" s="44"/>
      <c r="AJ34" s="44"/>
      <c r="AK34" s="44"/>
      <c r="AL34" s="44"/>
      <c r="AM34" s="44"/>
      <c r="AN34" s="51">
        <f t="shared" si="16"/>
        <v>70.37</v>
      </c>
      <c r="AO34" s="112">
        <f t="shared" si="17"/>
        <v>7.74</v>
      </c>
      <c r="AP34" s="112">
        <f t="shared" si="18"/>
        <v>78.11</v>
      </c>
    </row>
    <row r="35" spans="1:45" ht="15.9" customHeight="1" thickBot="1" x14ac:dyDescent="0.3">
      <c r="A35" s="162" t="s">
        <v>155</v>
      </c>
      <c r="B35" s="44">
        <v>3</v>
      </c>
      <c r="C35" s="44">
        <v>1</v>
      </c>
      <c r="D35" s="44"/>
      <c r="E35" s="44">
        <v>1</v>
      </c>
      <c r="F35" s="44"/>
      <c r="G35" s="44"/>
      <c r="H35" s="44">
        <v>1</v>
      </c>
      <c r="I35" s="44"/>
      <c r="J35" s="44">
        <v>2</v>
      </c>
      <c r="K35" s="44"/>
      <c r="L35" s="44"/>
      <c r="M35" s="44">
        <v>2</v>
      </c>
      <c r="N35" s="44"/>
      <c r="O35" s="44"/>
      <c r="P35" s="44"/>
      <c r="Q35" s="44"/>
      <c r="R35" s="44"/>
      <c r="S35" s="44"/>
      <c r="T35" s="44">
        <v>2</v>
      </c>
      <c r="U35" s="44">
        <v>1</v>
      </c>
      <c r="V35" s="44"/>
      <c r="W35" s="44"/>
      <c r="X35" s="44">
        <v>1</v>
      </c>
      <c r="Y35" s="44"/>
      <c r="Z35" s="44"/>
      <c r="AA35" s="44"/>
      <c r="AB35" s="44"/>
      <c r="AC35" s="44"/>
      <c r="AD35" s="44"/>
      <c r="AE35" s="44"/>
      <c r="AF35" s="44"/>
      <c r="AG35" s="44"/>
      <c r="AH35" s="44">
        <v>2</v>
      </c>
      <c r="AI35" s="44"/>
      <c r="AJ35" s="44"/>
      <c r="AK35" s="44"/>
      <c r="AL35" s="44"/>
      <c r="AM35" s="44"/>
      <c r="AN35" s="51">
        <f t="shared" si="16"/>
        <v>70.37</v>
      </c>
      <c r="AO35" s="112">
        <f t="shared" si="17"/>
        <v>7.74</v>
      </c>
      <c r="AP35" s="112">
        <f t="shared" si="18"/>
        <v>78.11</v>
      </c>
    </row>
    <row r="36" spans="1:45" ht="15.9" customHeight="1" thickBot="1" x14ac:dyDescent="0.3">
      <c r="A36" s="162" t="s">
        <v>156</v>
      </c>
      <c r="B36" s="44">
        <v>3</v>
      </c>
      <c r="C36" s="44">
        <v>1</v>
      </c>
      <c r="D36" s="44"/>
      <c r="E36" s="44">
        <v>1</v>
      </c>
      <c r="F36" s="44"/>
      <c r="G36" s="44"/>
      <c r="H36" s="44">
        <v>1</v>
      </c>
      <c r="I36" s="44"/>
      <c r="J36" s="44">
        <v>2</v>
      </c>
      <c r="K36" s="44"/>
      <c r="L36" s="44"/>
      <c r="M36" s="44">
        <v>2</v>
      </c>
      <c r="N36" s="44"/>
      <c r="O36" s="44"/>
      <c r="P36" s="44"/>
      <c r="Q36" s="44"/>
      <c r="R36" s="44"/>
      <c r="S36" s="44"/>
      <c r="T36" s="44">
        <v>2</v>
      </c>
      <c r="U36" s="44">
        <v>1</v>
      </c>
      <c r="V36" s="44"/>
      <c r="W36" s="44"/>
      <c r="X36" s="44">
        <v>1</v>
      </c>
      <c r="Y36" s="44"/>
      <c r="Z36" s="44"/>
      <c r="AA36" s="44"/>
      <c r="AB36" s="44"/>
      <c r="AC36" s="44"/>
      <c r="AD36" s="44"/>
      <c r="AE36" s="44"/>
      <c r="AF36" s="44"/>
      <c r="AG36" s="44"/>
      <c r="AH36" s="44">
        <v>2</v>
      </c>
      <c r="AI36" s="44"/>
      <c r="AJ36" s="44"/>
      <c r="AK36" s="44"/>
      <c r="AL36" s="44"/>
      <c r="AM36" s="44"/>
      <c r="AN36" s="51">
        <f t="shared" si="16"/>
        <v>70.37</v>
      </c>
      <c r="AO36" s="112">
        <f t="shared" si="17"/>
        <v>7.74</v>
      </c>
      <c r="AP36" s="112">
        <f t="shared" si="18"/>
        <v>78.11</v>
      </c>
    </row>
    <row r="37" spans="1:45" ht="15.9" customHeight="1" thickBot="1" x14ac:dyDescent="0.3">
      <c r="A37" s="162" t="s">
        <v>157</v>
      </c>
      <c r="B37" s="44">
        <v>3</v>
      </c>
      <c r="C37" s="44">
        <v>1</v>
      </c>
      <c r="D37" s="44"/>
      <c r="E37" s="44">
        <v>1</v>
      </c>
      <c r="F37" s="44"/>
      <c r="G37" s="44"/>
      <c r="H37" s="44">
        <v>1</v>
      </c>
      <c r="I37" s="44"/>
      <c r="J37" s="44">
        <v>2</v>
      </c>
      <c r="K37" s="44"/>
      <c r="L37" s="44"/>
      <c r="M37" s="44">
        <v>2</v>
      </c>
      <c r="N37" s="44"/>
      <c r="O37" s="44"/>
      <c r="P37" s="44"/>
      <c r="Q37" s="44"/>
      <c r="R37" s="44"/>
      <c r="S37" s="44"/>
      <c r="T37" s="44">
        <v>2</v>
      </c>
      <c r="U37" s="44">
        <v>1</v>
      </c>
      <c r="V37" s="44"/>
      <c r="W37" s="44"/>
      <c r="X37" s="44">
        <v>1</v>
      </c>
      <c r="Y37" s="44"/>
      <c r="Z37" s="44"/>
      <c r="AA37" s="44"/>
      <c r="AB37" s="44"/>
      <c r="AC37" s="44"/>
      <c r="AD37" s="44"/>
      <c r="AE37" s="44"/>
      <c r="AF37" s="44"/>
      <c r="AG37" s="44"/>
      <c r="AH37" s="44">
        <v>2</v>
      </c>
      <c r="AI37" s="44"/>
      <c r="AJ37" s="44"/>
      <c r="AK37" s="44"/>
      <c r="AL37" s="44"/>
      <c r="AM37" s="44"/>
      <c r="AN37" s="51">
        <f t="shared" si="16"/>
        <v>70.37</v>
      </c>
      <c r="AO37" s="112">
        <f t="shared" si="17"/>
        <v>7.74</v>
      </c>
      <c r="AP37" s="112">
        <f t="shared" si="18"/>
        <v>78.11</v>
      </c>
    </row>
    <row r="38" spans="1:45" ht="15.9" customHeight="1" thickBot="1" x14ac:dyDescent="0.3">
      <c r="A38" s="162" t="s">
        <v>158</v>
      </c>
      <c r="B38" s="44">
        <v>3</v>
      </c>
      <c r="C38" s="44">
        <v>1</v>
      </c>
      <c r="D38" s="44"/>
      <c r="E38" s="44">
        <v>1</v>
      </c>
      <c r="F38" s="44"/>
      <c r="G38" s="44"/>
      <c r="H38" s="44">
        <v>1</v>
      </c>
      <c r="I38" s="44"/>
      <c r="J38" s="44">
        <v>2</v>
      </c>
      <c r="K38" s="44"/>
      <c r="L38" s="44"/>
      <c r="M38" s="44">
        <v>2</v>
      </c>
      <c r="N38" s="44"/>
      <c r="O38" s="44"/>
      <c r="P38" s="44"/>
      <c r="Q38" s="44"/>
      <c r="R38" s="44"/>
      <c r="S38" s="44"/>
      <c r="T38" s="44">
        <v>2</v>
      </c>
      <c r="U38" s="44">
        <v>1</v>
      </c>
      <c r="V38" s="44"/>
      <c r="W38" s="44"/>
      <c r="X38" s="44">
        <v>1</v>
      </c>
      <c r="Y38" s="44"/>
      <c r="Z38" s="44"/>
      <c r="AA38" s="44"/>
      <c r="AB38" s="44"/>
      <c r="AC38" s="44"/>
      <c r="AD38" s="44"/>
      <c r="AE38" s="44"/>
      <c r="AF38" s="44"/>
      <c r="AG38" s="44"/>
      <c r="AH38" s="44">
        <v>2</v>
      </c>
      <c r="AI38" s="44"/>
      <c r="AJ38" s="44"/>
      <c r="AK38" s="44"/>
      <c r="AL38" s="44"/>
      <c r="AM38" s="44"/>
      <c r="AN38" s="51">
        <f t="shared" si="16"/>
        <v>70.37</v>
      </c>
      <c r="AO38" s="112">
        <f t="shared" si="17"/>
        <v>7.74</v>
      </c>
      <c r="AP38" s="112">
        <f t="shared" si="18"/>
        <v>78.11</v>
      </c>
    </row>
    <row r="39" spans="1:45" ht="15.9" customHeight="1" thickBot="1" x14ac:dyDescent="0.3">
      <c r="A39" s="162" t="s">
        <v>159</v>
      </c>
      <c r="B39" s="44">
        <v>3</v>
      </c>
      <c r="C39" s="44">
        <v>1</v>
      </c>
      <c r="D39" s="44"/>
      <c r="E39" s="44">
        <v>1</v>
      </c>
      <c r="F39" s="44"/>
      <c r="G39" s="44"/>
      <c r="H39" s="44">
        <v>1</v>
      </c>
      <c r="I39" s="44"/>
      <c r="J39" s="44">
        <v>2</v>
      </c>
      <c r="K39" s="44"/>
      <c r="L39" s="44"/>
      <c r="M39" s="44">
        <v>2</v>
      </c>
      <c r="N39" s="44"/>
      <c r="O39" s="44"/>
      <c r="P39" s="44"/>
      <c r="Q39" s="44"/>
      <c r="R39" s="44"/>
      <c r="S39" s="44"/>
      <c r="T39" s="44">
        <v>2</v>
      </c>
      <c r="U39" s="44">
        <v>1</v>
      </c>
      <c r="V39" s="44"/>
      <c r="W39" s="44"/>
      <c r="X39" s="44">
        <v>1</v>
      </c>
      <c r="Y39" s="44"/>
      <c r="Z39" s="44"/>
      <c r="AA39" s="44"/>
      <c r="AB39" s="44"/>
      <c r="AC39" s="44"/>
      <c r="AD39" s="44"/>
      <c r="AE39" s="44"/>
      <c r="AF39" s="44"/>
      <c r="AG39" s="44"/>
      <c r="AH39" s="44">
        <v>2</v>
      </c>
      <c r="AI39" s="44"/>
      <c r="AJ39" s="44"/>
      <c r="AK39" s="44"/>
      <c r="AL39" s="44"/>
      <c r="AM39" s="44"/>
      <c r="AN39" s="51">
        <f t="shared" si="16"/>
        <v>70.37</v>
      </c>
      <c r="AO39" s="112">
        <f t="shared" si="17"/>
        <v>7.74</v>
      </c>
      <c r="AP39" s="112">
        <f t="shared" si="18"/>
        <v>78.11</v>
      </c>
    </row>
    <row r="40" spans="1:45" ht="15.9" customHeight="1" thickBot="1" x14ac:dyDescent="0.3">
      <c r="A40" s="162" t="s">
        <v>160</v>
      </c>
      <c r="B40" s="44">
        <v>3</v>
      </c>
      <c r="C40" s="44">
        <v>1</v>
      </c>
      <c r="D40" s="44"/>
      <c r="E40" s="44">
        <v>1</v>
      </c>
      <c r="F40" s="44"/>
      <c r="G40" s="44"/>
      <c r="H40" s="44">
        <v>1</v>
      </c>
      <c r="I40" s="44"/>
      <c r="J40" s="44">
        <v>2</v>
      </c>
      <c r="K40" s="44"/>
      <c r="L40" s="44"/>
      <c r="M40" s="44">
        <v>2</v>
      </c>
      <c r="N40" s="44"/>
      <c r="O40" s="44"/>
      <c r="P40" s="44"/>
      <c r="Q40" s="44"/>
      <c r="R40" s="44"/>
      <c r="S40" s="44"/>
      <c r="T40" s="44">
        <v>2</v>
      </c>
      <c r="U40" s="44">
        <v>1</v>
      </c>
      <c r="V40" s="44"/>
      <c r="W40" s="44"/>
      <c r="X40" s="44">
        <v>1</v>
      </c>
      <c r="Y40" s="44"/>
      <c r="Z40" s="44"/>
      <c r="AA40" s="44"/>
      <c r="AB40" s="44"/>
      <c r="AC40" s="44"/>
      <c r="AD40" s="44"/>
      <c r="AE40" s="44"/>
      <c r="AF40" s="44"/>
      <c r="AG40" s="44"/>
      <c r="AH40" s="44">
        <v>2</v>
      </c>
      <c r="AI40" s="44"/>
      <c r="AJ40" s="44"/>
      <c r="AK40" s="44"/>
      <c r="AL40" s="44"/>
      <c r="AM40" s="44"/>
      <c r="AN40" s="51">
        <f t="shared" si="16"/>
        <v>70.37</v>
      </c>
      <c r="AO40" s="112">
        <f t="shared" si="17"/>
        <v>7.74</v>
      </c>
      <c r="AP40" s="112">
        <f t="shared" si="18"/>
        <v>78.11</v>
      </c>
    </row>
    <row r="41" spans="1:45" ht="15.9" customHeight="1" thickBot="1" x14ac:dyDescent="0.3">
      <c r="A41" s="162" t="s">
        <v>161</v>
      </c>
      <c r="B41" s="44">
        <v>3</v>
      </c>
      <c r="C41" s="44">
        <v>1</v>
      </c>
      <c r="D41" s="44"/>
      <c r="E41" s="44">
        <v>1</v>
      </c>
      <c r="F41" s="44"/>
      <c r="G41" s="44"/>
      <c r="H41" s="44">
        <v>1</v>
      </c>
      <c r="I41" s="44"/>
      <c r="J41" s="44">
        <v>2</v>
      </c>
      <c r="K41" s="44"/>
      <c r="L41" s="44"/>
      <c r="M41" s="44">
        <v>2</v>
      </c>
      <c r="N41" s="44"/>
      <c r="O41" s="44"/>
      <c r="P41" s="44"/>
      <c r="Q41" s="44"/>
      <c r="R41" s="44"/>
      <c r="S41" s="44"/>
      <c r="T41" s="44">
        <v>2</v>
      </c>
      <c r="U41" s="44">
        <v>1</v>
      </c>
      <c r="V41" s="44"/>
      <c r="W41" s="44"/>
      <c r="X41" s="44">
        <v>1</v>
      </c>
      <c r="Y41" s="44"/>
      <c r="Z41" s="44"/>
      <c r="AA41" s="44"/>
      <c r="AB41" s="44"/>
      <c r="AC41" s="44"/>
      <c r="AD41" s="44"/>
      <c r="AE41" s="44"/>
      <c r="AF41" s="44"/>
      <c r="AG41" s="44"/>
      <c r="AH41" s="44">
        <v>2</v>
      </c>
      <c r="AI41" s="44"/>
      <c r="AJ41" s="44"/>
      <c r="AK41" s="44"/>
      <c r="AL41" s="44"/>
      <c r="AM41" s="44"/>
      <c r="AN41" s="51">
        <f t="shared" si="16"/>
        <v>70.37</v>
      </c>
      <c r="AO41" s="112">
        <f t="shared" si="17"/>
        <v>7.74</v>
      </c>
      <c r="AP41" s="112">
        <f t="shared" si="18"/>
        <v>78.11</v>
      </c>
    </row>
    <row r="42" spans="1:45" ht="15.9" customHeight="1" thickBot="1" x14ac:dyDescent="0.3">
      <c r="A42" s="162" t="s">
        <v>162</v>
      </c>
      <c r="B42" s="44">
        <v>3</v>
      </c>
      <c r="C42" s="44">
        <v>1</v>
      </c>
      <c r="D42" s="44"/>
      <c r="E42" s="44">
        <v>1</v>
      </c>
      <c r="F42" s="44"/>
      <c r="G42" s="44"/>
      <c r="H42" s="44">
        <v>1</v>
      </c>
      <c r="I42" s="44"/>
      <c r="J42" s="44">
        <v>2</v>
      </c>
      <c r="K42" s="44"/>
      <c r="L42" s="44"/>
      <c r="M42" s="44">
        <v>2</v>
      </c>
      <c r="N42" s="44"/>
      <c r="O42" s="44"/>
      <c r="P42" s="44"/>
      <c r="Q42" s="44"/>
      <c r="R42" s="44"/>
      <c r="S42" s="44"/>
      <c r="T42" s="44">
        <v>2</v>
      </c>
      <c r="U42" s="44"/>
      <c r="V42" s="44"/>
      <c r="W42" s="44"/>
      <c r="X42" s="44">
        <v>1</v>
      </c>
      <c r="Y42" s="44"/>
      <c r="Z42" s="44"/>
      <c r="AA42" s="44"/>
      <c r="AB42" s="44"/>
      <c r="AC42" s="44"/>
      <c r="AD42" s="44"/>
      <c r="AE42" s="44"/>
      <c r="AF42" s="44"/>
      <c r="AG42" s="44"/>
      <c r="AH42" s="44">
        <v>2</v>
      </c>
      <c r="AI42" s="44"/>
      <c r="AJ42" s="44"/>
      <c r="AK42" s="44"/>
      <c r="AL42" s="44"/>
      <c r="AM42" s="44"/>
      <c r="AN42" s="51">
        <f t="shared" si="16"/>
        <v>54.83</v>
      </c>
      <c r="AO42" s="112">
        <f t="shared" si="17"/>
        <v>6.03</v>
      </c>
      <c r="AP42" s="112">
        <f t="shared" si="18"/>
        <v>60.86</v>
      </c>
    </row>
    <row r="43" spans="1:45" ht="15.9" customHeight="1" thickBot="1" x14ac:dyDescent="0.3">
      <c r="A43" s="162" t="s">
        <v>163</v>
      </c>
      <c r="B43" s="44">
        <v>6</v>
      </c>
      <c r="C43" s="44">
        <v>1</v>
      </c>
      <c r="D43" s="44"/>
      <c r="E43" s="44">
        <v>1</v>
      </c>
      <c r="F43" s="44"/>
      <c r="G43" s="44"/>
      <c r="H43" s="44">
        <v>1</v>
      </c>
      <c r="I43" s="44"/>
      <c r="J43" s="44">
        <v>2</v>
      </c>
      <c r="K43" s="44"/>
      <c r="L43" s="44"/>
      <c r="M43" s="44">
        <v>2</v>
      </c>
      <c r="N43" s="44"/>
      <c r="O43" s="44"/>
      <c r="P43" s="44"/>
      <c r="Q43" s="44"/>
      <c r="R43" s="44"/>
      <c r="S43" s="44"/>
      <c r="T43" s="44">
        <v>2</v>
      </c>
      <c r="U43" s="44"/>
      <c r="V43" s="44"/>
      <c r="W43" s="44"/>
      <c r="X43" s="44">
        <v>1</v>
      </c>
      <c r="Y43" s="44"/>
      <c r="Z43" s="44"/>
      <c r="AA43" s="44"/>
      <c r="AB43" s="44"/>
      <c r="AC43" s="44"/>
      <c r="AD43" s="44"/>
      <c r="AE43" s="44"/>
      <c r="AF43" s="44"/>
      <c r="AG43" s="44"/>
      <c r="AH43" s="44">
        <v>4</v>
      </c>
      <c r="AI43" s="44"/>
      <c r="AJ43" s="44"/>
      <c r="AK43" s="44"/>
      <c r="AL43" s="44"/>
      <c r="AM43" s="44"/>
      <c r="AN43" s="51">
        <f t="shared" si="16"/>
        <v>71.27</v>
      </c>
      <c r="AO43" s="112">
        <f t="shared" si="17"/>
        <v>7.84</v>
      </c>
      <c r="AP43" s="112">
        <f t="shared" si="18"/>
        <v>79.11</v>
      </c>
    </row>
    <row r="44" spans="1:45" ht="15.9" customHeight="1" thickBot="1" x14ac:dyDescent="0.3">
      <c r="A44" s="162" t="s">
        <v>164</v>
      </c>
      <c r="B44" s="44">
        <v>6</v>
      </c>
      <c r="C44" s="44">
        <v>1</v>
      </c>
      <c r="D44" s="44"/>
      <c r="E44" s="44">
        <v>1</v>
      </c>
      <c r="F44" s="44"/>
      <c r="G44" s="44"/>
      <c r="H44" s="44">
        <v>1</v>
      </c>
      <c r="I44" s="44"/>
      <c r="J44" s="44">
        <v>2</v>
      </c>
      <c r="K44" s="44"/>
      <c r="L44" s="44"/>
      <c r="M44" s="44">
        <v>2</v>
      </c>
      <c r="N44" s="44"/>
      <c r="O44" s="44"/>
      <c r="P44" s="44"/>
      <c r="Q44" s="44"/>
      <c r="R44" s="44"/>
      <c r="S44" s="44"/>
      <c r="T44" s="44">
        <v>2</v>
      </c>
      <c r="U44" s="44"/>
      <c r="V44" s="44"/>
      <c r="W44" s="44"/>
      <c r="X44" s="44">
        <v>1</v>
      </c>
      <c r="Y44" s="44"/>
      <c r="Z44" s="44"/>
      <c r="AA44" s="44"/>
      <c r="AB44" s="44"/>
      <c r="AC44" s="44"/>
      <c r="AD44" s="44"/>
      <c r="AE44" s="44"/>
      <c r="AF44" s="44"/>
      <c r="AG44" s="44"/>
      <c r="AH44" s="44">
        <v>4</v>
      </c>
      <c r="AI44" s="44"/>
      <c r="AJ44" s="44"/>
      <c r="AK44" s="44"/>
      <c r="AL44" s="44"/>
      <c r="AM44" s="44"/>
      <c r="AN44" s="51">
        <f t="shared" si="16"/>
        <v>71.27</v>
      </c>
      <c r="AO44" s="112">
        <f t="shared" si="17"/>
        <v>7.84</v>
      </c>
      <c r="AP44" s="112">
        <f t="shared" si="18"/>
        <v>79.11</v>
      </c>
    </row>
    <row r="45" spans="1:45" ht="15.9" customHeight="1" thickBot="1" x14ac:dyDescent="0.3">
      <c r="A45" s="162" t="s">
        <v>165</v>
      </c>
      <c r="B45" s="44">
        <v>6</v>
      </c>
      <c r="C45" s="44">
        <v>1</v>
      </c>
      <c r="D45" s="44"/>
      <c r="E45" s="44">
        <v>1</v>
      </c>
      <c r="F45" s="44"/>
      <c r="G45" s="44"/>
      <c r="H45" s="44">
        <v>1</v>
      </c>
      <c r="I45" s="44"/>
      <c r="J45" s="44">
        <v>2</v>
      </c>
      <c r="K45" s="44"/>
      <c r="L45" s="44"/>
      <c r="M45" s="44">
        <v>2</v>
      </c>
      <c r="N45" s="44"/>
      <c r="O45" s="44"/>
      <c r="P45" s="44"/>
      <c r="Q45" s="44"/>
      <c r="R45" s="44"/>
      <c r="S45" s="44"/>
      <c r="T45" s="44">
        <v>2</v>
      </c>
      <c r="U45" s="44"/>
      <c r="V45" s="44"/>
      <c r="W45" s="44"/>
      <c r="X45" s="44">
        <v>1</v>
      </c>
      <c r="Y45" s="44"/>
      <c r="Z45" s="44"/>
      <c r="AA45" s="44"/>
      <c r="AB45" s="44"/>
      <c r="AC45" s="44"/>
      <c r="AD45" s="44"/>
      <c r="AE45" s="44"/>
      <c r="AF45" s="44"/>
      <c r="AG45" s="44"/>
      <c r="AH45" s="44">
        <v>4</v>
      </c>
      <c r="AI45" s="44"/>
      <c r="AJ45" s="44"/>
      <c r="AK45" s="44"/>
      <c r="AL45" s="44"/>
      <c r="AM45" s="44"/>
      <c r="AN45" s="51">
        <f t="shared" si="16"/>
        <v>71.27</v>
      </c>
      <c r="AO45" s="112">
        <f t="shared" si="17"/>
        <v>7.84</v>
      </c>
      <c r="AP45" s="112">
        <f t="shared" si="18"/>
        <v>79.11</v>
      </c>
    </row>
    <row r="46" spans="1:45" ht="15.9" customHeight="1" thickBot="1" x14ac:dyDescent="0.3">
      <c r="A46" s="162" t="s">
        <v>166</v>
      </c>
      <c r="B46" s="44">
        <v>3</v>
      </c>
      <c r="C46" s="44">
        <v>1</v>
      </c>
      <c r="D46" s="44"/>
      <c r="E46" s="44">
        <v>1</v>
      </c>
      <c r="F46" s="44"/>
      <c r="G46" s="44"/>
      <c r="H46" s="44">
        <v>1</v>
      </c>
      <c r="I46" s="44"/>
      <c r="J46" s="44">
        <v>2</v>
      </c>
      <c r="K46" s="44"/>
      <c r="L46" s="44"/>
      <c r="M46" s="44">
        <v>2</v>
      </c>
      <c r="N46" s="44"/>
      <c r="O46" s="44"/>
      <c r="P46" s="44"/>
      <c r="Q46" s="44"/>
      <c r="R46" s="44"/>
      <c r="S46" s="44"/>
      <c r="T46" s="44">
        <v>2</v>
      </c>
      <c r="U46" s="44"/>
      <c r="V46" s="44"/>
      <c r="W46" s="44"/>
      <c r="X46" s="44">
        <v>1</v>
      </c>
      <c r="Y46" s="44"/>
      <c r="Z46" s="44"/>
      <c r="AA46" s="44"/>
      <c r="AB46" s="44"/>
      <c r="AC46" s="44"/>
      <c r="AD46" s="44"/>
      <c r="AE46" s="44"/>
      <c r="AF46" s="44"/>
      <c r="AG46" s="44"/>
      <c r="AH46" s="44">
        <v>2</v>
      </c>
      <c r="AI46" s="44"/>
      <c r="AJ46" s="44"/>
      <c r="AK46" s="44"/>
      <c r="AL46" s="44"/>
      <c r="AM46" s="44"/>
      <c r="AN46" s="51">
        <f t="shared" si="16"/>
        <v>54.83</v>
      </c>
      <c r="AO46" s="112">
        <f t="shared" si="17"/>
        <v>6.03</v>
      </c>
      <c r="AP46" s="112">
        <f t="shared" si="18"/>
        <v>60.86</v>
      </c>
      <c r="AQ46" s="34">
        <v>1</v>
      </c>
      <c r="AS46" s="164">
        <f>AQ46*AP46</f>
        <v>60.86</v>
      </c>
    </row>
    <row r="47" spans="1:45" ht="15.9" customHeight="1" thickBot="1" x14ac:dyDescent="0.3">
      <c r="A47" s="162" t="s">
        <v>167</v>
      </c>
      <c r="B47" s="44">
        <v>4</v>
      </c>
      <c r="C47" s="44">
        <v>1</v>
      </c>
      <c r="D47" s="44"/>
      <c r="E47" s="44">
        <v>1</v>
      </c>
      <c r="F47" s="44"/>
      <c r="G47" s="44"/>
      <c r="H47" s="44">
        <v>1</v>
      </c>
      <c r="I47" s="44"/>
      <c r="J47" s="44">
        <v>2</v>
      </c>
      <c r="K47" s="44"/>
      <c r="L47" s="44"/>
      <c r="M47" s="44">
        <v>2</v>
      </c>
      <c r="N47" s="44"/>
      <c r="O47" s="44"/>
      <c r="P47" s="44"/>
      <c r="Q47" s="44"/>
      <c r="R47" s="44"/>
      <c r="S47" s="44"/>
      <c r="T47" s="44">
        <v>2</v>
      </c>
      <c r="U47" s="44"/>
      <c r="V47" s="44"/>
      <c r="W47" s="44"/>
      <c r="X47" s="44">
        <v>1</v>
      </c>
      <c r="Y47" s="44"/>
      <c r="Z47" s="44"/>
      <c r="AA47" s="44"/>
      <c r="AB47" s="44"/>
      <c r="AC47" s="44"/>
      <c r="AD47" s="44"/>
      <c r="AE47" s="44"/>
      <c r="AF47" s="44"/>
      <c r="AG47" s="44"/>
      <c r="AH47" s="44">
        <v>4</v>
      </c>
      <c r="AI47" s="44"/>
      <c r="AJ47" s="44"/>
      <c r="AK47" s="44"/>
      <c r="AL47" s="44"/>
      <c r="AM47" s="44"/>
      <c r="AN47" s="51">
        <f t="shared" si="16"/>
        <v>64.27</v>
      </c>
      <c r="AO47" s="112">
        <f t="shared" si="17"/>
        <v>7.07</v>
      </c>
      <c r="AP47" s="112">
        <f t="shared" si="18"/>
        <v>71.34</v>
      </c>
      <c r="AQ47" s="34">
        <v>1</v>
      </c>
      <c r="AS47" s="164">
        <f t="shared" ref="AS47:AS106" si="19">AQ47*AP47</f>
        <v>71.34</v>
      </c>
    </row>
    <row r="48" spans="1:45" ht="15.9" customHeight="1" thickBot="1" x14ac:dyDescent="0.3">
      <c r="A48" s="162" t="s">
        <v>168</v>
      </c>
      <c r="B48" s="44">
        <v>3</v>
      </c>
      <c r="C48" s="44">
        <v>1</v>
      </c>
      <c r="D48" s="44"/>
      <c r="E48" s="44">
        <v>1</v>
      </c>
      <c r="F48" s="44"/>
      <c r="G48" s="44"/>
      <c r="H48" s="44">
        <v>1</v>
      </c>
      <c r="I48" s="44"/>
      <c r="J48" s="44">
        <v>2</v>
      </c>
      <c r="K48" s="44"/>
      <c r="L48" s="44"/>
      <c r="M48" s="44">
        <v>2</v>
      </c>
      <c r="N48" s="44"/>
      <c r="O48" s="44"/>
      <c r="P48" s="44"/>
      <c r="Q48" s="44"/>
      <c r="R48" s="44"/>
      <c r="S48" s="44"/>
      <c r="T48" s="44">
        <v>2</v>
      </c>
      <c r="U48" s="44"/>
      <c r="V48" s="44"/>
      <c r="W48" s="44"/>
      <c r="X48" s="44">
        <v>1</v>
      </c>
      <c r="Y48" s="44"/>
      <c r="Z48" s="44"/>
      <c r="AA48" s="44"/>
      <c r="AB48" s="44"/>
      <c r="AC48" s="44"/>
      <c r="AD48" s="44"/>
      <c r="AE48" s="44"/>
      <c r="AF48" s="44"/>
      <c r="AG48" s="44"/>
      <c r="AH48" s="44">
        <v>4</v>
      </c>
      <c r="AI48" s="44"/>
      <c r="AJ48" s="44"/>
      <c r="AK48" s="44"/>
      <c r="AL48" s="44"/>
      <c r="AM48" s="44"/>
      <c r="AN48" s="51">
        <f t="shared" si="16"/>
        <v>60.77</v>
      </c>
      <c r="AO48" s="112">
        <f t="shared" si="17"/>
        <v>6.68</v>
      </c>
      <c r="AP48" s="112">
        <f t="shared" si="18"/>
        <v>67.45</v>
      </c>
      <c r="AQ48" s="34">
        <v>4</v>
      </c>
      <c r="AS48" s="164">
        <f t="shared" si="19"/>
        <v>269.8</v>
      </c>
    </row>
    <row r="49" spans="1:47" ht="15.9" customHeight="1" thickBot="1" x14ac:dyDescent="0.3">
      <c r="A49" s="162" t="s">
        <v>169</v>
      </c>
      <c r="B49" s="44">
        <v>4</v>
      </c>
      <c r="C49" s="44">
        <v>1</v>
      </c>
      <c r="D49" s="44"/>
      <c r="E49" s="44">
        <v>1</v>
      </c>
      <c r="F49" s="44"/>
      <c r="G49" s="44"/>
      <c r="H49" s="44">
        <v>1</v>
      </c>
      <c r="I49" s="44"/>
      <c r="J49" s="44">
        <v>2</v>
      </c>
      <c r="K49" s="44"/>
      <c r="L49" s="44"/>
      <c r="M49" s="44">
        <v>2</v>
      </c>
      <c r="N49" s="44"/>
      <c r="O49" s="44"/>
      <c r="P49" s="44"/>
      <c r="Q49" s="44"/>
      <c r="R49" s="44"/>
      <c r="S49" s="44"/>
      <c r="T49" s="44">
        <v>2</v>
      </c>
      <c r="U49" s="44"/>
      <c r="V49" s="44"/>
      <c r="W49" s="44"/>
      <c r="X49" s="44">
        <v>1</v>
      </c>
      <c r="Y49" s="44"/>
      <c r="Z49" s="44"/>
      <c r="AA49" s="44"/>
      <c r="AB49" s="44"/>
      <c r="AC49" s="44"/>
      <c r="AD49" s="44"/>
      <c r="AE49" s="44"/>
      <c r="AF49" s="44"/>
      <c r="AG49" s="44"/>
      <c r="AH49" s="44">
        <v>4</v>
      </c>
      <c r="AI49" s="44"/>
      <c r="AJ49" s="44"/>
      <c r="AK49" s="44"/>
      <c r="AL49" s="44"/>
      <c r="AM49" s="44"/>
      <c r="AN49" s="51">
        <f t="shared" si="16"/>
        <v>64.27</v>
      </c>
      <c r="AO49" s="112">
        <f t="shared" si="17"/>
        <v>7.07</v>
      </c>
      <c r="AP49" s="112">
        <f t="shared" si="18"/>
        <v>71.34</v>
      </c>
      <c r="AQ49" s="34">
        <v>1</v>
      </c>
      <c r="AS49" s="164">
        <f t="shared" si="19"/>
        <v>71.34</v>
      </c>
    </row>
    <row r="50" spans="1:47" ht="15.9" customHeight="1" thickBot="1" x14ac:dyDescent="0.3">
      <c r="A50" s="162" t="s">
        <v>170</v>
      </c>
      <c r="B50" s="44">
        <v>4</v>
      </c>
      <c r="C50" s="44">
        <v>1</v>
      </c>
      <c r="D50" s="44"/>
      <c r="E50" s="44">
        <v>1</v>
      </c>
      <c r="F50" s="44"/>
      <c r="G50" s="44"/>
      <c r="H50" s="44">
        <v>1</v>
      </c>
      <c r="I50" s="44"/>
      <c r="J50" s="44">
        <v>2</v>
      </c>
      <c r="K50" s="44"/>
      <c r="L50" s="44"/>
      <c r="M50" s="44">
        <v>2</v>
      </c>
      <c r="N50" s="44"/>
      <c r="O50" s="44"/>
      <c r="P50" s="44"/>
      <c r="Q50" s="44"/>
      <c r="R50" s="44"/>
      <c r="S50" s="44"/>
      <c r="T50" s="44">
        <v>2</v>
      </c>
      <c r="U50" s="44"/>
      <c r="V50" s="44"/>
      <c r="W50" s="44"/>
      <c r="X50" s="44">
        <v>1</v>
      </c>
      <c r="Y50" s="44"/>
      <c r="Z50" s="44"/>
      <c r="AA50" s="44"/>
      <c r="AB50" s="44"/>
      <c r="AC50" s="44"/>
      <c r="AD50" s="44"/>
      <c r="AE50" s="44"/>
      <c r="AF50" s="44"/>
      <c r="AG50" s="44"/>
      <c r="AH50" s="44">
        <v>4</v>
      </c>
      <c r="AI50" s="44"/>
      <c r="AJ50" s="44"/>
      <c r="AK50" s="44"/>
      <c r="AL50" s="44"/>
      <c r="AM50" s="44"/>
      <c r="AN50" s="51">
        <f t="shared" si="16"/>
        <v>64.27</v>
      </c>
      <c r="AO50" s="112">
        <f t="shared" si="17"/>
        <v>7.07</v>
      </c>
      <c r="AP50" s="112">
        <f t="shared" si="18"/>
        <v>71.34</v>
      </c>
      <c r="AQ50" s="34">
        <v>2</v>
      </c>
      <c r="AS50" s="164">
        <f t="shared" si="19"/>
        <v>142.68</v>
      </c>
    </row>
    <row r="51" spans="1:47" ht="15.9" customHeight="1" thickBot="1" x14ac:dyDescent="0.3">
      <c r="A51" s="162" t="s">
        <v>171</v>
      </c>
      <c r="B51" s="44">
        <v>4</v>
      </c>
      <c r="C51" s="44">
        <v>1</v>
      </c>
      <c r="D51" s="44"/>
      <c r="E51" s="44">
        <v>1</v>
      </c>
      <c r="F51" s="44"/>
      <c r="G51" s="44"/>
      <c r="H51" s="44">
        <v>1</v>
      </c>
      <c r="I51" s="44"/>
      <c r="J51" s="44">
        <v>2</v>
      </c>
      <c r="K51" s="44"/>
      <c r="L51" s="44"/>
      <c r="M51" s="44">
        <v>2</v>
      </c>
      <c r="N51" s="44"/>
      <c r="O51" s="44"/>
      <c r="P51" s="44"/>
      <c r="Q51" s="44"/>
      <c r="R51" s="44"/>
      <c r="S51" s="44"/>
      <c r="T51" s="44">
        <v>2</v>
      </c>
      <c r="U51" s="44"/>
      <c r="V51" s="44"/>
      <c r="W51" s="44"/>
      <c r="X51" s="44">
        <v>1</v>
      </c>
      <c r="Y51" s="44"/>
      <c r="Z51" s="44"/>
      <c r="AA51" s="44"/>
      <c r="AB51" s="44"/>
      <c r="AC51" s="44"/>
      <c r="AD51" s="44"/>
      <c r="AE51" s="44"/>
      <c r="AF51" s="44"/>
      <c r="AG51" s="44"/>
      <c r="AH51" s="44">
        <v>4</v>
      </c>
      <c r="AI51" s="44"/>
      <c r="AJ51" s="44"/>
      <c r="AK51" s="44"/>
      <c r="AL51" s="44"/>
      <c r="AM51" s="44"/>
      <c r="AN51" s="51">
        <f t="shared" si="16"/>
        <v>64.27</v>
      </c>
      <c r="AO51" s="112">
        <f t="shared" si="17"/>
        <v>7.07</v>
      </c>
      <c r="AP51" s="112">
        <f t="shared" si="18"/>
        <v>71.34</v>
      </c>
      <c r="AQ51" s="34">
        <v>3</v>
      </c>
      <c r="AR51" s="34">
        <f>SUM(AQ46:AQ51)</f>
        <v>12</v>
      </c>
      <c r="AS51" s="164">
        <f t="shared" si="19"/>
        <v>214.02</v>
      </c>
      <c r="AT51" s="164">
        <f>SUM(AS46:AS51)</f>
        <v>830.04</v>
      </c>
      <c r="AU51" s="164">
        <f>AT51/AR51</f>
        <v>69.17</v>
      </c>
    </row>
    <row r="52" spans="1:47" ht="15.9" customHeight="1" thickBot="1" x14ac:dyDescent="0.3">
      <c r="A52" s="162" t="s">
        <v>172</v>
      </c>
      <c r="B52" s="44">
        <v>4</v>
      </c>
      <c r="C52" s="44">
        <v>1</v>
      </c>
      <c r="D52" s="44"/>
      <c r="E52" s="44">
        <v>1</v>
      </c>
      <c r="F52" s="44"/>
      <c r="G52" s="44"/>
      <c r="H52" s="44">
        <v>1</v>
      </c>
      <c r="I52" s="44"/>
      <c r="J52" s="44">
        <v>2</v>
      </c>
      <c r="K52" s="44"/>
      <c r="L52" s="44"/>
      <c r="M52" s="44">
        <v>2</v>
      </c>
      <c r="N52" s="44"/>
      <c r="O52" s="44"/>
      <c r="P52" s="44"/>
      <c r="Q52" s="44"/>
      <c r="R52" s="44"/>
      <c r="S52" s="44"/>
      <c r="T52" s="44">
        <v>2</v>
      </c>
      <c r="U52" s="44"/>
      <c r="V52" s="44"/>
      <c r="W52" s="44"/>
      <c r="X52" s="44">
        <v>1</v>
      </c>
      <c r="Y52" s="44"/>
      <c r="Z52" s="44"/>
      <c r="AA52" s="44"/>
      <c r="AB52" s="44"/>
      <c r="AC52" s="44"/>
      <c r="AD52" s="44"/>
      <c r="AE52" s="44"/>
      <c r="AF52" s="44"/>
      <c r="AG52" s="44"/>
      <c r="AH52" s="44">
        <v>4</v>
      </c>
      <c r="AI52" s="44"/>
      <c r="AJ52" s="44"/>
      <c r="AK52" s="44"/>
      <c r="AL52" s="44"/>
      <c r="AM52" s="44"/>
      <c r="AN52" s="51">
        <f t="shared" si="16"/>
        <v>64.27</v>
      </c>
      <c r="AO52" s="112">
        <f t="shared" si="17"/>
        <v>7.07</v>
      </c>
      <c r="AP52" s="112">
        <f t="shared" si="18"/>
        <v>71.34</v>
      </c>
      <c r="AQ52" s="34">
        <v>6</v>
      </c>
      <c r="AS52" s="164">
        <f t="shared" si="19"/>
        <v>428.04</v>
      </c>
    </row>
    <row r="53" spans="1:47" ht="15.9" customHeight="1" thickBot="1" x14ac:dyDescent="0.3">
      <c r="A53" s="162" t="s">
        <v>173</v>
      </c>
      <c r="B53" s="44">
        <v>4</v>
      </c>
      <c r="C53" s="44">
        <v>1</v>
      </c>
      <c r="D53" s="44"/>
      <c r="E53" s="44">
        <v>1</v>
      </c>
      <c r="F53" s="44"/>
      <c r="G53" s="44"/>
      <c r="H53" s="44">
        <v>1</v>
      </c>
      <c r="I53" s="44"/>
      <c r="J53" s="44">
        <v>2</v>
      </c>
      <c r="K53" s="44"/>
      <c r="L53" s="44"/>
      <c r="M53" s="44">
        <v>2</v>
      </c>
      <c r="N53" s="44"/>
      <c r="O53" s="44"/>
      <c r="P53" s="44"/>
      <c r="Q53" s="44"/>
      <c r="R53" s="44"/>
      <c r="S53" s="44"/>
      <c r="T53" s="44">
        <v>2</v>
      </c>
      <c r="U53" s="44"/>
      <c r="V53" s="44"/>
      <c r="W53" s="44"/>
      <c r="X53" s="44">
        <v>1</v>
      </c>
      <c r="Y53" s="44"/>
      <c r="Z53" s="44"/>
      <c r="AA53" s="44"/>
      <c r="AB53" s="44"/>
      <c r="AC53" s="44"/>
      <c r="AD53" s="44"/>
      <c r="AE53" s="44"/>
      <c r="AF53" s="44"/>
      <c r="AG53" s="44"/>
      <c r="AH53" s="44">
        <v>4</v>
      </c>
      <c r="AI53" s="44"/>
      <c r="AJ53" s="44"/>
      <c r="AK53" s="44"/>
      <c r="AL53" s="44"/>
      <c r="AM53" s="44"/>
      <c r="AN53" s="51">
        <f t="shared" si="16"/>
        <v>64.27</v>
      </c>
      <c r="AO53" s="112">
        <f t="shared" si="17"/>
        <v>7.07</v>
      </c>
      <c r="AP53" s="112">
        <f t="shared" si="18"/>
        <v>71.34</v>
      </c>
      <c r="AQ53" s="34">
        <v>7</v>
      </c>
      <c r="AS53" s="164">
        <f t="shared" si="19"/>
        <v>499.38</v>
      </c>
    </row>
    <row r="54" spans="1:47" ht="15.9" customHeight="1" thickBot="1" x14ac:dyDescent="0.3">
      <c r="A54" s="162" t="s">
        <v>174</v>
      </c>
      <c r="B54" s="44">
        <v>4</v>
      </c>
      <c r="C54" s="44">
        <v>1</v>
      </c>
      <c r="D54" s="44"/>
      <c r="E54" s="44">
        <v>1</v>
      </c>
      <c r="F54" s="44"/>
      <c r="G54" s="44"/>
      <c r="H54" s="44">
        <v>1</v>
      </c>
      <c r="I54" s="44"/>
      <c r="J54" s="44">
        <v>2</v>
      </c>
      <c r="K54" s="44"/>
      <c r="L54" s="44"/>
      <c r="M54" s="44">
        <v>2</v>
      </c>
      <c r="N54" s="44"/>
      <c r="O54" s="44"/>
      <c r="P54" s="44"/>
      <c r="Q54" s="44"/>
      <c r="R54" s="44"/>
      <c r="S54" s="44"/>
      <c r="T54" s="44">
        <v>2</v>
      </c>
      <c r="U54" s="44"/>
      <c r="V54" s="44"/>
      <c r="W54" s="44"/>
      <c r="X54" s="44">
        <v>1</v>
      </c>
      <c r="Y54" s="44"/>
      <c r="Z54" s="44"/>
      <c r="AA54" s="44"/>
      <c r="AB54" s="44"/>
      <c r="AC54" s="44"/>
      <c r="AD54" s="44"/>
      <c r="AE54" s="44"/>
      <c r="AF54" s="44"/>
      <c r="AG54" s="44"/>
      <c r="AH54" s="44">
        <v>4</v>
      </c>
      <c r="AI54" s="44"/>
      <c r="AJ54" s="44"/>
      <c r="AK54" s="44"/>
      <c r="AL54" s="44"/>
      <c r="AM54" s="44"/>
      <c r="AN54" s="51">
        <f t="shared" si="16"/>
        <v>64.27</v>
      </c>
      <c r="AO54" s="112">
        <f t="shared" si="17"/>
        <v>7.07</v>
      </c>
      <c r="AP54" s="112">
        <f t="shared" si="18"/>
        <v>71.34</v>
      </c>
      <c r="AQ54" s="34">
        <v>1</v>
      </c>
      <c r="AS54" s="164">
        <f t="shared" si="19"/>
        <v>71.34</v>
      </c>
    </row>
    <row r="55" spans="1:47" ht="15.9" customHeight="1" thickBot="1" x14ac:dyDescent="0.3">
      <c r="A55" s="162" t="s">
        <v>175</v>
      </c>
      <c r="B55" s="44">
        <v>4</v>
      </c>
      <c r="C55" s="44">
        <v>1</v>
      </c>
      <c r="D55" s="44"/>
      <c r="E55" s="44">
        <v>1</v>
      </c>
      <c r="F55" s="44"/>
      <c r="G55" s="44"/>
      <c r="H55" s="44">
        <v>1</v>
      </c>
      <c r="I55" s="44"/>
      <c r="J55" s="44">
        <v>2</v>
      </c>
      <c r="K55" s="44"/>
      <c r="L55" s="44"/>
      <c r="M55" s="44">
        <v>2</v>
      </c>
      <c r="N55" s="44"/>
      <c r="O55" s="44"/>
      <c r="P55" s="44"/>
      <c r="Q55" s="44"/>
      <c r="R55" s="44"/>
      <c r="S55" s="44"/>
      <c r="T55" s="44">
        <v>2</v>
      </c>
      <c r="U55" s="44"/>
      <c r="V55" s="44"/>
      <c r="W55" s="44"/>
      <c r="X55" s="44">
        <v>1</v>
      </c>
      <c r="Y55" s="44"/>
      <c r="Z55" s="44"/>
      <c r="AA55" s="44"/>
      <c r="AB55" s="44"/>
      <c r="AC55" s="44"/>
      <c r="AD55" s="44"/>
      <c r="AE55" s="44"/>
      <c r="AF55" s="44"/>
      <c r="AG55" s="44"/>
      <c r="AH55" s="44">
        <v>2</v>
      </c>
      <c r="AI55" s="44"/>
      <c r="AJ55" s="44"/>
      <c r="AK55" s="44"/>
      <c r="AL55" s="44"/>
      <c r="AM55" s="44"/>
      <c r="AN55" s="51">
        <f t="shared" si="16"/>
        <v>58.33</v>
      </c>
      <c r="AO55" s="112">
        <f t="shared" si="17"/>
        <v>6.42</v>
      </c>
      <c r="AP55" s="112">
        <f t="shared" si="18"/>
        <v>64.75</v>
      </c>
      <c r="AQ55" s="34">
        <v>17</v>
      </c>
      <c r="AR55" s="34">
        <f>SUM(AQ52:AQ55)</f>
        <v>31</v>
      </c>
      <c r="AS55" s="164">
        <f t="shared" si="19"/>
        <v>1100.75</v>
      </c>
      <c r="AT55" s="164">
        <f>SUM(AS52:AS55)</f>
        <v>2099.5100000000002</v>
      </c>
      <c r="AU55" s="164">
        <f>AT55/AR55</f>
        <v>67.73</v>
      </c>
    </row>
    <row r="56" spans="1:47" ht="15.9" customHeight="1" thickBot="1" x14ac:dyDescent="0.3">
      <c r="A56" s="162" t="s">
        <v>176</v>
      </c>
      <c r="B56" s="44">
        <v>4</v>
      </c>
      <c r="C56" s="44">
        <v>1</v>
      </c>
      <c r="D56" s="44"/>
      <c r="E56" s="44">
        <v>1</v>
      </c>
      <c r="F56" s="44"/>
      <c r="G56" s="44"/>
      <c r="H56" s="44">
        <v>1</v>
      </c>
      <c r="I56" s="44"/>
      <c r="J56" s="44">
        <v>2</v>
      </c>
      <c r="K56" s="44"/>
      <c r="L56" s="44"/>
      <c r="M56" s="44">
        <v>2</v>
      </c>
      <c r="N56" s="44"/>
      <c r="O56" s="44"/>
      <c r="P56" s="44"/>
      <c r="Q56" s="44"/>
      <c r="R56" s="44"/>
      <c r="S56" s="44"/>
      <c r="T56" s="44">
        <v>2</v>
      </c>
      <c r="U56" s="44"/>
      <c r="V56" s="44"/>
      <c r="W56" s="44"/>
      <c r="X56" s="44">
        <v>1</v>
      </c>
      <c r="Y56" s="44"/>
      <c r="Z56" s="44"/>
      <c r="AA56" s="44"/>
      <c r="AB56" s="44"/>
      <c r="AC56" s="44"/>
      <c r="AD56" s="44"/>
      <c r="AE56" s="44"/>
      <c r="AF56" s="44"/>
      <c r="AG56" s="44"/>
      <c r="AH56" s="44">
        <v>2</v>
      </c>
      <c r="AI56" s="44"/>
      <c r="AJ56" s="44"/>
      <c r="AK56" s="44"/>
      <c r="AL56" s="44"/>
      <c r="AM56" s="44"/>
      <c r="AN56" s="51">
        <f t="shared" si="16"/>
        <v>58.33</v>
      </c>
      <c r="AO56" s="112">
        <f t="shared" si="17"/>
        <v>6.42</v>
      </c>
      <c r="AP56" s="112">
        <f t="shared" si="18"/>
        <v>64.75</v>
      </c>
      <c r="AQ56" s="34">
        <v>3</v>
      </c>
      <c r="AS56" s="164">
        <f t="shared" si="19"/>
        <v>194.25</v>
      </c>
    </row>
    <row r="57" spans="1:47" ht="15.9" customHeight="1" thickBot="1" x14ac:dyDescent="0.3">
      <c r="A57" s="162" t="s">
        <v>177</v>
      </c>
      <c r="B57" s="44">
        <v>4</v>
      </c>
      <c r="C57" s="44">
        <v>1</v>
      </c>
      <c r="D57" s="44"/>
      <c r="E57" s="44">
        <v>1</v>
      </c>
      <c r="F57" s="44"/>
      <c r="G57" s="44"/>
      <c r="H57" s="44">
        <v>1</v>
      </c>
      <c r="I57" s="44"/>
      <c r="J57" s="44">
        <v>2</v>
      </c>
      <c r="K57" s="44"/>
      <c r="L57" s="44"/>
      <c r="M57" s="44">
        <v>2</v>
      </c>
      <c r="N57" s="44"/>
      <c r="O57" s="44"/>
      <c r="P57" s="44"/>
      <c r="Q57" s="44"/>
      <c r="R57" s="44"/>
      <c r="S57" s="44"/>
      <c r="T57" s="44">
        <v>2</v>
      </c>
      <c r="U57" s="44"/>
      <c r="V57" s="44"/>
      <c r="W57" s="44"/>
      <c r="X57" s="44">
        <v>1</v>
      </c>
      <c r="Y57" s="44"/>
      <c r="Z57" s="44"/>
      <c r="AA57" s="44"/>
      <c r="AB57" s="44"/>
      <c r="AC57" s="44"/>
      <c r="AD57" s="44"/>
      <c r="AE57" s="44"/>
      <c r="AF57" s="44"/>
      <c r="AG57" s="44"/>
      <c r="AH57" s="44">
        <v>2</v>
      </c>
      <c r="AI57" s="44"/>
      <c r="AJ57" s="44"/>
      <c r="AK57" s="44"/>
      <c r="AL57" s="44"/>
      <c r="AM57" s="44"/>
      <c r="AN57" s="51">
        <f t="shared" si="16"/>
        <v>58.33</v>
      </c>
      <c r="AO57" s="112">
        <f t="shared" si="17"/>
        <v>6.42</v>
      </c>
      <c r="AP57" s="112">
        <f t="shared" si="18"/>
        <v>64.75</v>
      </c>
      <c r="AQ57" s="34">
        <v>16</v>
      </c>
      <c r="AS57" s="164">
        <f t="shared" si="19"/>
        <v>1036</v>
      </c>
    </row>
    <row r="58" spans="1:47" ht="15.9" customHeight="1" thickBot="1" x14ac:dyDescent="0.3">
      <c r="A58" s="162" t="s">
        <v>178</v>
      </c>
      <c r="B58" s="44">
        <v>4</v>
      </c>
      <c r="C58" s="44">
        <v>1</v>
      </c>
      <c r="D58" s="44"/>
      <c r="E58" s="44">
        <v>1</v>
      </c>
      <c r="F58" s="44"/>
      <c r="G58" s="44"/>
      <c r="H58" s="44">
        <v>1</v>
      </c>
      <c r="I58" s="44"/>
      <c r="J58" s="44">
        <v>2</v>
      </c>
      <c r="K58" s="44"/>
      <c r="L58" s="44"/>
      <c r="M58" s="44">
        <v>2</v>
      </c>
      <c r="N58" s="44"/>
      <c r="O58" s="44"/>
      <c r="P58" s="44"/>
      <c r="Q58" s="44"/>
      <c r="R58" s="44"/>
      <c r="S58" s="44"/>
      <c r="T58" s="44">
        <v>2</v>
      </c>
      <c r="U58" s="44"/>
      <c r="V58" s="44"/>
      <c r="W58" s="44"/>
      <c r="X58" s="44">
        <v>1</v>
      </c>
      <c r="Y58" s="44"/>
      <c r="Z58" s="44"/>
      <c r="AA58" s="44"/>
      <c r="AB58" s="44"/>
      <c r="AC58" s="44"/>
      <c r="AD58" s="44"/>
      <c r="AE58" s="44"/>
      <c r="AF58" s="44"/>
      <c r="AG58" s="44"/>
      <c r="AH58" s="44">
        <v>2</v>
      </c>
      <c r="AI58" s="44"/>
      <c r="AJ58" s="44"/>
      <c r="AK58" s="44"/>
      <c r="AL58" s="44"/>
      <c r="AM58" s="44"/>
      <c r="AN58" s="51">
        <f t="shared" si="16"/>
        <v>58.33</v>
      </c>
      <c r="AO58" s="112">
        <f t="shared" si="17"/>
        <v>6.42</v>
      </c>
      <c r="AP58" s="112">
        <f t="shared" si="18"/>
        <v>64.75</v>
      </c>
      <c r="AQ58" s="34">
        <v>2</v>
      </c>
      <c r="AS58" s="164">
        <f t="shared" si="19"/>
        <v>129.5</v>
      </c>
    </row>
    <row r="59" spans="1:47" ht="15.9" customHeight="1" thickBot="1" x14ac:dyDescent="0.3">
      <c r="A59" s="162" t="s">
        <v>179</v>
      </c>
      <c r="B59" s="44">
        <v>4</v>
      </c>
      <c r="C59" s="44">
        <v>1</v>
      </c>
      <c r="D59" s="44"/>
      <c r="E59" s="44">
        <v>1</v>
      </c>
      <c r="F59" s="44"/>
      <c r="G59" s="44"/>
      <c r="H59" s="44">
        <v>1</v>
      </c>
      <c r="I59" s="44"/>
      <c r="J59" s="44">
        <v>2</v>
      </c>
      <c r="K59" s="44"/>
      <c r="L59" s="44"/>
      <c r="M59" s="44">
        <v>2</v>
      </c>
      <c r="N59" s="44"/>
      <c r="O59" s="44"/>
      <c r="P59" s="44"/>
      <c r="Q59" s="44"/>
      <c r="R59" s="44"/>
      <c r="S59" s="44"/>
      <c r="T59" s="44">
        <v>2</v>
      </c>
      <c r="U59" s="44">
        <v>1</v>
      </c>
      <c r="V59" s="44"/>
      <c r="W59" s="44"/>
      <c r="X59" s="44">
        <v>1</v>
      </c>
      <c r="Y59" s="44"/>
      <c r="Z59" s="44"/>
      <c r="AA59" s="44"/>
      <c r="AB59" s="44"/>
      <c r="AC59" s="44"/>
      <c r="AD59" s="44"/>
      <c r="AE59" s="44"/>
      <c r="AF59" s="44"/>
      <c r="AG59" s="44"/>
      <c r="AH59" s="44">
        <v>2</v>
      </c>
      <c r="AI59" s="44"/>
      <c r="AJ59" s="44"/>
      <c r="AK59" s="44"/>
      <c r="AL59" s="44"/>
      <c r="AM59" s="44"/>
      <c r="AN59" s="51">
        <f t="shared" si="16"/>
        <v>73.87</v>
      </c>
      <c r="AO59" s="112">
        <f t="shared" si="17"/>
        <v>8.1300000000000008</v>
      </c>
      <c r="AP59" s="112">
        <f t="shared" si="18"/>
        <v>82</v>
      </c>
      <c r="AQ59" s="34">
        <v>19</v>
      </c>
      <c r="AS59" s="164">
        <f t="shared" si="19"/>
        <v>1558</v>
      </c>
    </row>
    <row r="60" spans="1:47" ht="15.9" customHeight="1" thickBot="1" x14ac:dyDescent="0.3">
      <c r="A60" s="162" t="s">
        <v>180</v>
      </c>
      <c r="B60" s="44">
        <v>4</v>
      </c>
      <c r="C60" s="44">
        <v>1</v>
      </c>
      <c r="D60" s="44"/>
      <c r="E60" s="44">
        <v>1</v>
      </c>
      <c r="F60" s="44"/>
      <c r="G60" s="44"/>
      <c r="H60" s="44">
        <v>1</v>
      </c>
      <c r="I60" s="44"/>
      <c r="J60" s="44">
        <v>2</v>
      </c>
      <c r="K60" s="44"/>
      <c r="L60" s="44"/>
      <c r="M60" s="44">
        <v>2</v>
      </c>
      <c r="N60" s="44"/>
      <c r="O60" s="44"/>
      <c r="P60" s="44"/>
      <c r="Q60" s="44"/>
      <c r="R60" s="44"/>
      <c r="S60" s="44"/>
      <c r="T60" s="44">
        <v>2</v>
      </c>
      <c r="U60" s="44">
        <v>1</v>
      </c>
      <c r="V60" s="44"/>
      <c r="W60" s="44"/>
      <c r="X60" s="44">
        <v>1</v>
      </c>
      <c r="Y60" s="44"/>
      <c r="Z60" s="44"/>
      <c r="AA60" s="44"/>
      <c r="AB60" s="44"/>
      <c r="AC60" s="44"/>
      <c r="AD60" s="44"/>
      <c r="AE60" s="44"/>
      <c r="AF60" s="44"/>
      <c r="AG60" s="44"/>
      <c r="AH60" s="44">
        <v>2</v>
      </c>
      <c r="AI60" s="44"/>
      <c r="AJ60" s="44"/>
      <c r="AK60" s="44"/>
      <c r="AL60" s="44"/>
      <c r="AM60" s="44"/>
      <c r="AN60" s="51">
        <f t="shared" si="16"/>
        <v>73.87</v>
      </c>
      <c r="AO60" s="112">
        <f t="shared" si="17"/>
        <v>8.1300000000000008</v>
      </c>
      <c r="AP60" s="112">
        <f t="shared" si="18"/>
        <v>82</v>
      </c>
      <c r="AQ60" s="34">
        <v>1</v>
      </c>
      <c r="AS60" s="164">
        <f t="shared" si="19"/>
        <v>82</v>
      </c>
    </row>
    <row r="61" spans="1:47" ht="15.9" customHeight="1" thickBot="1" x14ac:dyDescent="0.3">
      <c r="A61" s="162" t="s">
        <v>181</v>
      </c>
      <c r="B61" s="44">
        <v>4</v>
      </c>
      <c r="C61" s="44">
        <v>1</v>
      </c>
      <c r="D61" s="44"/>
      <c r="E61" s="44">
        <v>1</v>
      </c>
      <c r="F61" s="44"/>
      <c r="G61" s="44"/>
      <c r="H61" s="44">
        <v>1</v>
      </c>
      <c r="I61" s="44"/>
      <c r="J61" s="44">
        <v>2</v>
      </c>
      <c r="K61" s="44"/>
      <c r="L61" s="44"/>
      <c r="M61" s="44">
        <v>2</v>
      </c>
      <c r="N61" s="44"/>
      <c r="O61" s="44"/>
      <c r="P61" s="44"/>
      <c r="Q61" s="44"/>
      <c r="R61" s="44"/>
      <c r="S61" s="44"/>
      <c r="T61" s="44">
        <v>2</v>
      </c>
      <c r="U61" s="44">
        <v>1</v>
      </c>
      <c r="V61" s="44"/>
      <c r="W61" s="44"/>
      <c r="X61" s="44">
        <v>1</v>
      </c>
      <c r="Y61" s="44"/>
      <c r="Z61" s="44"/>
      <c r="AA61" s="44"/>
      <c r="AB61" s="44"/>
      <c r="AC61" s="44"/>
      <c r="AD61" s="44"/>
      <c r="AE61" s="44"/>
      <c r="AF61" s="44"/>
      <c r="AG61" s="44"/>
      <c r="AH61" s="44">
        <v>2</v>
      </c>
      <c r="AI61" s="44"/>
      <c r="AJ61" s="44"/>
      <c r="AK61" s="44"/>
      <c r="AL61" s="44"/>
      <c r="AM61" s="44"/>
      <c r="AN61" s="51">
        <f t="shared" si="16"/>
        <v>73.87</v>
      </c>
      <c r="AO61" s="112">
        <f t="shared" si="17"/>
        <v>8.1300000000000008</v>
      </c>
      <c r="AP61" s="112">
        <f t="shared" si="18"/>
        <v>82</v>
      </c>
      <c r="AQ61" s="34">
        <v>31</v>
      </c>
      <c r="AS61" s="164">
        <f t="shared" si="19"/>
        <v>2542</v>
      </c>
    </row>
    <row r="62" spans="1:47" ht="15.9" customHeight="1" thickBot="1" x14ac:dyDescent="0.3">
      <c r="A62" s="162" t="s">
        <v>182</v>
      </c>
      <c r="B62" s="44">
        <v>4</v>
      </c>
      <c r="C62" s="44">
        <v>1</v>
      </c>
      <c r="D62" s="44"/>
      <c r="E62" s="44">
        <v>1</v>
      </c>
      <c r="F62" s="44"/>
      <c r="G62" s="44"/>
      <c r="H62" s="44">
        <v>1</v>
      </c>
      <c r="I62" s="44"/>
      <c r="J62" s="44">
        <v>2</v>
      </c>
      <c r="K62" s="44"/>
      <c r="L62" s="44"/>
      <c r="M62" s="44">
        <v>2</v>
      </c>
      <c r="N62" s="44"/>
      <c r="O62" s="44"/>
      <c r="P62" s="44"/>
      <c r="Q62" s="44"/>
      <c r="R62" s="44"/>
      <c r="S62" s="44"/>
      <c r="T62" s="44">
        <v>2</v>
      </c>
      <c r="U62" s="44">
        <v>1</v>
      </c>
      <c r="V62" s="44"/>
      <c r="W62" s="44"/>
      <c r="X62" s="44">
        <v>1</v>
      </c>
      <c r="Y62" s="44"/>
      <c r="Z62" s="44"/>
      <c r="AA62" s="44"/>
      <c r="AB62" s="44"/>
      <c r="AC62" s="44"/>
      <c r="AD62" s="44"/>
      <c r="AE62" s="44"/>
      <c r="AF62" s="44"/>
      <c r="AG62" s="44"/>
      <c r="AH62" s="44">
        <v>2</v>
      </c>
      <c r="AI62" s="44"/>
      <c r="AJ62" s="44"/>
      <c r="AK62" s="44"/>
      <c r="AL62" s="44"/>
      <c r="AM62" s="44"/>
      <c r="AN62" s="51">
        <f t="shared" si="16"/>
        <v>73.87</v>
      </c>
      <c r="AO62" s="112">
        <f t="shared" si="17"/>
        <v>8.1300000000000008</v>
      </c>
      <c r="AP62" s="112">
        <f t="shared" si="18"/>
        <v>82</v>
      </c>
      <c r="AQ62" s="34">
        <v>18</v>
      </c>
      <c r="AS62" s="164">
        <f t="shared" si="19"/>
        <v>1476</v>
      </c>
    </row>
    <row r="63" spans="1:47" ht="15.9" customHeight="1" thickBot="1" x14ac:dyDescent="0.3">
      <c r="A63" s="162" t="s">
        <v>183</v>
      </c>
      <c r="B63" s="44">
        <v>4</v>
      </c>
      <c r="C63" s="44">
        <v>1</v>
      </c>
      <c r="D63" s="44"/>
      <c r="E63" s="44">
        <v>1</v>
      </c>
      <c r="F63" s="44"/>
      <c r="G63" s="44"/>
      <c r="H63" s="44">
        <v>1</v>
      </c>
      <c r="I63" s="44"/>
      <c r="J63" s="44">
        <v>2</v>
      </c>
      <c r="K63" s="44"/>
      <c r="L63" s="44"/>
      <c r="M63" s="44">
        <v>2</v>
      </c>
      <c r="N63" s="44"/>
      <c r="O63" s="44"/>
      <c r="P63" s="44"/>
      <c r="Q63" s="44"/>
      <c r="R63" s="44"/>
      <c r="S63" s="44"/>
      <c r="T63" s="44">
        <v>2</v>
      </c>
      <c r="U63" s="44">
        <v>1</v>
      </c>
      <c r="V63" s="44"/>
      <c r="W63" s="44"/>
      <c r="X63" s="44">
        <v>1</v>
      </c>
      <c r="Y63" s="44"/>
      <c r="Z63" s="44"/>
      <c r="AA63" s="44"/>
      <c r="AB63" s="44"/>
      <c r="AC63" s="44"/>
      <c r="AD63" s="44"/>
      <c r="AE63" s="44"/>
      <c r="AF63" s="44"/>
      <c r="AG63" s="44"/>
      <c r="AH63" s="44">
        <v>2</v>
      </c>
      <c r="AI63" s="44"/>
      <c r="AJ63" s="44"/>
      <c r="AK63" s="44"/>
      <c r="AL63" s="44"/>
      <c r="AM63" s="44"/>
      <c r="AN63" s="51">
        <f t="shared" si="16"/>
        <v>73.87</v>
      </c>
      <c r="AO63" s="112">
        <f t="shared" si="17"/>
        <v>8.1300000000000008</v>
      </c>
      <c r="AP63" s="112">
        <f t="shared" si="18"/>
        <v>82</v>
      </c>
      <c r="AQ63" s="34">
        <v>12</v>
      </c>
      <c r="AR63" s="34">
        <f>SUM(AQ56:AQ63)</f>
        <v>102</v>
      </c>
      <c r="AS63" s="164">
        <f t="shared" si="19"/>
        <v>984</v>
      </c>
      <c r="AT63" s="164">
        <f>SUM(AS56:AS63)</f>
        <v>8001.75</v>
      </c>
      <c r="AU63" s="164">
        <f>AT63/AR63</f>
        <v>78.45</v>
      </c>
    </row>
    <row r="64" spans="1:47" ht="15.9" customHeight="1" thickBot="1" x14ac:dyDescent="0.3">
      <c r="A64" s="162" t="s">
        <v>184</v>
      </c>
      <c r="B64" s="44">
        <v>6</v>
      </c>
      <c r="C64" s="44">
        <v>1</v>
      </c>
      <c r="D64" s="44"/>
      <c r="E64" s="44">
        <v>1</v>
      </c>
      <c r="F64" s="44"/>
      <c r="G64" s="44"/>
      <c r="H64" s="44">
        <v>1</v>
      </c>
      <c r="I64" s="44"/>
      <c r="J64" s="44">
        <v>2</v>
      </c>
      <c r="K64" s="44"/>
      <c r="L64" s="44"/>
      <c r="M64" s="44">
        <v>2</v>
      </c>
      <c r="N64" s="44"/>
      <c r="O64" s="44"/>
      <c r="P64" s="44"/>
      <c r="Q64" s="44"/>
      <c r="R64" s="44"/>
      <c r="S64" s="44"/>
      <c r="T64" s="44">
        <v>2</v>
      </c>
      <c r="U64" s="44">
        <v>1</v>
      </c>
      <c r="V64" s="44"/>
      <c r="W64" s="44"/>
      <c r="X64" s="44">
        <v>1</v>
      </c>
      <c r="Y64" s="44"/>
      <c r="Z64" s="44"/>
      <c r="AA64" s="44"/>
      <c r="AB64" s="44"/>
      <c r="AC64" s="44"/>
      <c r="AD64" s="44"/>
      <c r="AE64" s="44"/>
      <c r="AF64" s="44"/>
      <c r="AG64" s="44"/>
      <c r="AH64" s="44">
        <v>2</v>
      </c>
      <c r="AI64" s="44"/>
      <c r="AJ64" s="44"/>
      <c r="AK64" s="44"/>
      <c r="AL64" s="44"/>
      <c r="AM64" s="44"/>
      <c r="AN64" s="51">
        <f t="shared" si="16"/>
        <v>80.87</v>
      </c>
      <c r="AO64" s="112">
        <f t="shared" si="17"/>
        <v>8.9</v>
      </c>
      <c r="AP64" s="112">
        <f t="shared" si="18"/>
        <v>89.77</v>
      </c>
      <c r="AQ64" s="34">
        <v>1</v>
      </c>
      <c r="AS64" s="164">
        <f t="shared" si="19"/>
        <v>89.77</v>
      </c>
    </row>
    <row r="65" spans="1:47" ht="15.9" customHeight="1" thickBot="1" x14ac:dyDescent="0.3">
      <c r="A65" s="162" t="s">
        <v>185</v>
      </c>
      <c r="B65" s="44">
        <v>8</v>
      </c>
      <c r="C65" s="44">
        <v>1</v>
      </c>
      <c r="D65" s="44"/>
      <c r="E65" s="44">
        <v>1</v>
      </c>
      <c r="F65" s="44"/>
      <c r="G65" s="44"/>
      <c r="H65" s="44">
        <v>1</v>
      </c>
      <c r="I65" s="44"/>
      <c r="J65" s="44">
        <v>2</v>
      </c>
      <c r="K65" s="44"/>
      <c r="L65" s="44"/>
      <c r="M65" s="44">
        <v>2</v>
      </c>
      <c r="N65" s="44"/>
      <c r="O65" s="44"/>
      <c r="P65" s="44"/>
      <c r="Q65" s="44"/>
      <c r="R65" s="44"/>
      <c r="S65" s="44"/>
      <c r="T65" s="44">
        <v>2</v>
      </c>
      <c r="U65" s="44">
        <v>1</v>
      </c>
      <c r="V65" s="44"/>
      <c r="W65" s="44"/>
      <c r="X65" s="44">
        <v>1</v>
      </c>
      <c r="Y65" s="44"/>
      <c r="Z65" s="44"/>
      <c r="AA65" s="44"/>
      <c r="AB65" s="44"/>
      <c r="AC65" s="44"/>
      <c r="AD65" s="44"/>
      <c r="AE65" s="44"/>
      <c r="AF65" s="44"/>
      <c r="AG65" s="44"/>
      <c r="AH65" s="44">
        <v>4</v>
      </c>
      <c r="AI65" s="44"/>
      <c r="AJ65" s="44"/>
      <c r="AK65" s="44"/>
      <c r="AL65" s="44"/>
      <c r="AM65" s="44"/>
      <c r="AN65" s="51">
        <f t="shared" si="16"/>
        <v>93.81</v>
      </c>
      <c r="AO65" s="112">
        <f t="shared" si="17"/>
        <v>10.32</v>
      </c>
      <c r="AP65" s="112">
        <f t="shared" si="18"/>
        <v>104.13</v>
      </c>
      <c r="AQ65" s="34">
        <v>1</v>
      </c>
      <c r="AR65" s="34">
        <f>SUM(AQ64:AQ65)</f>
        <v>2</v>
      </c>
      <c r="AS65" s="164">
        <f t="shared" si="19"/>
        <v>104.13</v>
      </c>
      <c r="AT65" s="164">
        <f>SUM(AS64:AS65)</f>
        <v>193.9</v>
      </c>
      <c r="AU65" s="164">
        <f>AT65/AR65</f>
        <v>96.95</v>
      </c>
    </row>
    <row r="66" spans="1:47" ht="15.9" customHeight="1" thickBot="1" x14ac:dyDescent="0.3">
      <c r="A66" s="162" t="s">
        <v>186</v>
      </c>
      <c r="B66" s="44">
        <v>6</v>
      </c>
      <c r="C66" s="44">
        <v>1</v>
      </c>
      <c r="D66" s="44"/>
      <c r="E66" s="44">
        <v>1</v>
      </c>
      <c r="F66" s="44"/>
      <c r="G66" s="44">
        <v>2</v>
      </c>
      <c r="H66" s="44">
        <v>1</v>
      </c>
      <c r="I66" s="44"/>
      <c r="J66" s="44">
        <v>2</v>
      </c>
      <c r="K66" s="44"/>
      <c r="L66" s="44"/>
      <c r="M66" s="44">
        <v>2</v>
      </c>
      <c r="N66" s="44"/>
      <c r="O66" s="44"/>
      <c r="P66" s="44"/>
      <c r="Q66" s="44"/>
      <c r="R66" s="44"/>
      <c r="S66" s="44"/>
      <c r="T66" s="44">
        <v>2</v>
      </c>
      <c r="U66" s="44">
        <v>1</v>
      </c>
      <c r="V66" s="44"/>
      <c r="W66" s="44"/>
      <c r="X66" s="44">
        <v>1</v>
      </c>
      <c r="Y66" s="44"/>
      <c r="Z66" s="44"/>
      <c r="AA66" s="44"/>
      <c r="AB66" s="44"/>
      <c r="AC66" s="44"/>
      <c r="AD66" s="44"/>
      <c r="AE66" s="44"/>
      <c r="AF66" s="44"/>
      <c r="AG66" s="44"/>
      <c r="AH66" s="44">
        <v>4</v>
      </c>
      <c r="AI66" s="44"/>
      <c r="AJ66" s="44"/>
      <c r="AK66" s="44"/>
      <c r="AL66" s="44"/>
      <c r="AM66" s="44"/>
      <c r="AN66" s="51">
        <f t="shared" si="16"/>
        <v>98.69</v>
      </c>
      <c r="AO66" s="112">
        <f t="shared" si="17"/>
        <v>10.86</v>
      </c>
      <c r="AP66" s="112">
        <f t="shared" si="18"/>
        <v>109.55</v>
      </c>
      <c r="AU66" s="164">
        <f>AP66</f>
        <v>109.55</v>
      </c>
    </row>
    <row r="67" spans="1:47" ht="15.9" customHeight="1" thickBot="1" x14ac:dyDescent="0.3">
      <c r="A67" s="162" t="s">
        <v>187</v>
      </c>
      <c r="B67" s="44">
        <v>6</v>
      </c>
      <c r="C67" s="44">
        <v>1</v>
      </c>
      <c r="D67" s="44"/>
      <c r="E67" s="44">
        <v>1</v>
      </c>
      <c r="F67" s="44"/>
      <c r="G67" s="44">
        <v>2</v>
      </c>
      <c r="H67" s="44">
        <v>1</v>
      </c>
      <c r="I67" s="44"/>
      <c r="J67" s="44">
        <v>2</v>
      </c>
      <c r="K67" s="44"/>
      <c r="L67" s="44"/>
      <c r="M67" s="44">
        <v>2</v>
      </c>
      <c r="N67" s="44"/>
      <c r="O67" s="44"/>
      <c r="P67" s="44"/>
      <c r="Q67" s="44"/>
      <c r="R67" s="44"/>
      <c r="S67" s="44"/>
      <c r="T67" s="44">
        <v>2</v>
      </c>
      <c r="U67" s="44">
        <v>1</v>
      </c>
      <c r="V67" s="44"/>
      <c r="W67" s="44"/>
      <c r="X67" s="44">
        <v>1</v>
      </c>
      <c r="Y67" s="44"/>
      <c r="Z67" s="44"/>
      <c r="AA67" s="44"/>
      <c r="AB67" s="44"/>
      <c r="AC67" s="44"/>
      <c r="AD67" s="44"/>
      <c r="AE67" s="44"/>
      <c r="AF67" s="44"/>
      <c r="AG67" s="44"/>
      <c r="AH67" s="44">
        <v>4</v>
      </c>
      <c r="AI67" s="44"/>
      <c r="AJ67" s="44"/>
      <c r="AK67" s="44"/>
      <c r="AL67" s="44"/>
      <c r="AM67" s="44"/>
      <c r="AN67" s="51">
        <f t="shared" si="16"/>
        <v>98.69</v>
      </c>
      <c r="AO67" s="112">
        <f t="shared" si="17"/>
        <v>10.86</v>
      </c>
      <c r="AP67" s="112">
        <f t="shared" si="18"/>
        <v>109.55</v>
      </c>
      <c r="AQ67" s="34">
        <v>15</v>
      </c>
      <c r="AS67" s="164">
        <f t="shared" si="19"/>
        <v>1643.25</v>
      </c>
    </row>
    <row r="68" spans="1:47" ht="15.9" customHeight="1" thickBot="1" x14ac:dyDescent="0.3">
      <c r="A68" s="162" t="s">
        <v>188</v>
      </c>
      <c r="B68" s="44">
        <v>6</v>
      </c>
      <c r="C68" s="44">
        <v>1</v>
      </c>
      <c r="D68" s="44"/>
      <c r="E68" s="44">
        <v>1</v>
      </c>
      <c r="F68" s="44"/>
      <c r="G68" s="44">
        <v>2</v>
      </c>
      <c r="H68" s="44">
        <v>1</v>
      </c>
      <c r="I68" s="44"/>
      <c r="J68" s="44">
        <v>2</v>
      </c>
      <c r="K68" s="44"/>
      <c r="L68" s="44"/>
      <c r="M68" s="44">
        <v>2</v>
      </c>
      <c r="N68" s="44"/>
      <c r="O68" s="44"/>
      <c r="P68" s="44"/>
      <c r="Q68" s="44"/>
      <c r="R68" s="44"/>
      <c r="S68" s="44"/>
      <c r="T68" s="44">
        <v>2</v>
      </c>
      <c r="U68" s="44">
        <v>1</v>
      </c>
      <c r="V68" s="44"/>
      <c r="W68" s="44"/>
      <c r="X68" s="44">
        <v>1</v>
      </c>
      <c r="Y68" s="44"/>
      <c r="Z68" s="44"/>
      <c r="AA68" s="44"/>
      <c r="AB68" s="44"/>
      <c r="AC68" s="44"/>
      <c r="AD68" s="44"/>
      <c r="AE68" s="44"/>
      <c r="AF68" s="44"/>
      <c r="AG68" s="44"/>
      <c r="AH68" s="44">
        <v>4</v>
      </c>
      <c r="AI68" s="44"/>
      <c r="AJ68" s="44"/>
      <c r="AK68" s="44"/>
      <c r="AL68" s="44"/>
      <c r="AM68" s="44"/>
      <c r="AN68" s="51">
        <f t="shared" si="16"/>
        <v>98.69</v>
      </c>
      <c r="AO68" s="112">
        <f t="shared" si="17"/>
        <v>10.86</v>
      </c>
      <c r="AP68" s="112">
        <f t="shared" si="18"/>
        <v>109.55</v>
      </c>
      <c r="AQ68" s="34">
        <v>24</v>
      </c>
      <c r="AS68" s="164">
        <f t="shared" si="19"/>
        <v>2629.2</v>
      </c>
    </row>
    <row r="69" spans="1:47" ht="15.9" customHeight="1" thickBot="1" x14ac:dyDescent="0.3">
      <c r="A69" s="162" t="s">
        <v>189</v>
      </c>
      <c r="B69" s="44">
        <v>8</v>
      </c>
      <c r="C69" s="44">
        <v>1</v>
      </c>
      <c r="D69" s="44"/>
      <c r="E69" s="44">
        <v>1</v>
      </c>
      <c r="F69" s="44"/>
      <c r="G69" s="44"/>
      <c r="H69" s="44">
        <v>1</v>
      </c>
      <c r="I69" s="44"/>
      <c r="J69" s="44">
        <v>2</v>
      </c>
      <c r="K69" s="44"/>
      <c r="L69" s="44"/>
      <c r="M69" s="44">
        <v>2</v>
      </c>
      <c r="N69" s="44"/>
      <c r="O69" s="44"/>
      <c r="P69" s="44"/>
      <c r="Q69" s="44"/>
      <c r="R69" s="44"/>
      <c r="S69" s="44"/>
      <c r="T69" s="44">
        <v>2</v>
      </c>
      <c r="U69" s="44">
        <v>1</v>
      </c>
      <c r="V69" s="44"/>
      <c r="W69" s="44"/>
      <c r="X69" s="44">
        <v>1</v>
      </c>
      <c r="Y69" s="44"/>
      <c r="Z69" s="44"/>
      <c r="AA69" s="44"/>
      <c r="AB69" s="44"/>
      <c r="AC69" s="44"/>
      <c r="AD69" s="44"/>
      <c r="AE69" s="44"/>
      <c r="AF69" s="44"/>
      <c r="AG69" s="44"/>
      <c r="AH69" s="44">
        <v>4</v>
      </c>
      <c r="AI69" s="44"/>
      <c r="AJ69" s="44"/>
      <c r="AK69" s="44"/>
      <c r="AL69" s="44"/>
      <c r="AM69" s="44"/>
      <c r="AN69" s="51">
        <f t="shared" si="16"/>
        <v>93.81</v>
      </c>
      <c r="AO69" s="112">
        <f t="shared" si="17"/>
        <v>10.32</v>
      </c>
      <c r="AP69" s="112">
        <f t="shared" si="18"/>
        <v>104.13</v>
      </c>
      <c r="AQ69" s="34">
        <v>51</v>
      </c>
      <c r="AS69" s="164">
        <f t="shared" si="19"/>
        <v>5310.63</v>
      </c>
    </row>
    <row r="70" spans="1:47" ht="15.9" customHeight="1" thickBot="1" x14ac:dyDescent="0.3">
      <c r="A70" s="162" t="s">
        <v>190</v>
      </c>
      <c r="B70" s="44">
        <v>8</v>
      </c>
      <c r="C70" s="44">
        <v>1</v>
      </c>
      <c r="D70" s="44"/>
      <c r="E70" s="44">
        <v>1</v>
      </c>
      <c r="F70" s="44"/>
      <c r="G70" s="44"/>
      <c r="H70" s="44">
        <v>1</v>
      </c>
      <c r="I70" s="44"/>
      <c r="J70" s="44">
        <v>2</v>
      </c>
      <c r="K70" s="44"/>
      <c r="L70" s="44"/>
      <c r="M70" s="44">
        <v>2</v>
      </c>
      <c r="N70" s="44"/>
      <c r="O70" s="44"/>
      <c r="P70" s="44"/>
      <c r="Q70" s="44"/>
      <c r="R70" s="44"/>
      <c r="S70" s="44"/>
      <c r="T70" s="44">
        <v>2</v>
      </c>
      <c r="U70" s="44">
        <v>1</v>
      </c>
      <c r="V70" s="44"/>
      <c r="W70" s="44"/>
      <c r="X70" s="44">
        <v>1</v>
      </c>
      <c r="Y70" s="44"/>
      <c r="Z70" s="44"/>
      <c r="AA70" s="44"/>
      <c r="AB70" s="44"/>
      <c r="AC70" s="44"/>
      <c r="AD70" s="44"/>
      <c r="AE70" s="44"/>
      <c r="AF70" s="44"/>
      <c r="AG70" s="44"/>
      <c r="AH70" s="44">
        <v>4</v>
      </c>
      <c r="AI70" s="44"/>
      <c r="AJ70" s="44"/>
      <c r="AK70" s="44"/>
      <c r="AL70" s="44"/>
      <c r="AM70" s="44"/>
      <c r="AN70" s="51">
        <f t="shared" si="16"/>
        <v>93.81</v>
      </c>
      <c r="AO70" s="112">
        <f t="shared" si="17"/>
        <v>10.32</v>
      </c>
      <c r="AP70" s="112">
        <f t="shared" si="18"/>
        <v>104.13</v>
      </c>
      <c r="AQ70" s="34">
        <v>1</v>
      </c>
      <c r="AS70" s="164">
        <f t="shared" si="19"/>
        <v>104.13</v>
      </c>
    </row>
    <row r="71" spans="1:47" ht="15.9" customHeight="1" thickBot="1" x14ac:dyDescent="0.3">
      <c r="A71" s="162" t="s">
        <v>191</v>
      </c>
      <c r="B71" s="44">
        <v>8</v>
      </c>
      <c r="C71" s="44">
        <v>1</v>
      </c>
      <c r="D71" s="44"/>
      <c r="E71" s="44">
        <v>1</v>
      </c>
      <c r="F71" s="44"/>
      <c r="G71" s="44"/>
      <c r="H71" s="44">
        <v>1</v>
      </c>
      <c r="I71" s="44"/>
      <c r="J71" s="44">
        <v>2</v>
      </c>
      <c r="K71" s="44"/>
      <c r="L71" s="44"/>
      <c r="M71" s="44">
        <v>2</v>
      </c>
      <c r="N71" s="44"/>
      <c r="O71" s="44"/>
      <c r="P71" s="44"/>
      <c r="Q71" s="44"/>
      <c r="R71" s="44"/>
      <c r="S71" s="44"/>
      <c r="T71" s="44">
        <v>2</v>
      </c>
      <c r="U71" s="44">
        <v>1</v>
      </c>
      <c r="V71" s="44"/>
      <c r="W71" s="44"/>
      <c r="X71" s="44">
        <v>1</v>
      </c>
      <c r="Y71" s="44"/>
      <c r="Z71" s="44"/>
      <c r="AA71" s="44"/>
      <c r="AB71" s="44"/>
      <c r="AC71" s="44"/>
      <c r="AD71" s="44"/>
      <c r="AE71" s="44"/>
      <c r="AF71" s="44"/>
      <c r="AG71" s="44"/>
      <c r="AH71" s="44">
        <v>4</v>
      </c>
      <c r="AI71" s="44"/>
      <c r="AJ71" s="44"/>
      <c r="AK71" s="44"/>
      <c r="AL71" s="44"/>
      <c r="AM71" s="44"/>
      <c r="AN71" s="51">
        <f t="shared" si="16"/>
        <v>93.81</v>
      </c>
      <c r="AO71" s="112">
        <f t="shared" si="17"/>
        <v>10.32</v>
      </c>
      <c r="AP71" s="112">
        <f t="shared" si="18"/>
        <v>104.13</v>
      </c>
      <c r="AQ71" s="34">
        <v>1</v>
      </c>
      <c r="AR71" s="34">
        <f>SUM(AQ67:AQ71)</f>
        <v>92</v>
      </c>
      <c r="AS71" s="164">
        <f t="shared" si="19"/>
        <v>104.13</v>
      </c>
      <c r="AT71" s="164">
        <f>SUM(AS67:AS71)</f>
        <v>9791.34</v>
      </c>
      <c r="AU71" s="164">
        <f>AT71/AR71</f>
        <v>106.43</v>
      </c>
    </row>
    <row r="72" spans="1:47" ht="15.9" customHeight="1" thickBot="1" x14ac:dyDescent="0.3">
      <c r="A72" s="162" t="s">
        <v>192</v>
      </c>
      <c r="B72" s="44">
        <v>8</v>
      </c>
      <c r="C72" s="44">
        <v>1</v>
      </c>
      <c r="D72" s="44"/>
      <c r="E72" s="44">
        <v>1</v>
      </c>
      <c r="F72" s="44"/>
      <c r="G72" s="44"/>
      <c r="H72" s="44">
        <v>1</v>
      </c>
      <c r="I72" s="44"/>
      <c r="J72" s="44">
        <v>2</v>
      </c>
      <c r="K72" s="44"/>
      <c r="L72" s="44"/>
      <c r="M72" s="44">
        <v>2</v>
      </c>
      <c r="N72" s="44"/>
      <c r="O72" s="44"/>
      <c r="P72" s="44"/>
      <c r="Q72" s="44"/>
      <c r="R72" s="44"/>
      <c r="S72" s="44"/>
      <c r="T72" s="44">
        <v>2</v>
      </c>
      <c r="U72" s="44">
        <v>1</v>
      </c>
      <c r="V72" s="44"/>
      <c r="W72" s="44"/>
      <c r="X72" s="44">
        <v>1</v>
      </c>
      <c r="Y72" s="44"/>
      <c r="Z72" s="44"/>
      <c r="AA72" s="44"/>
      <c r="AB72" s="44"/>
      <c r="AC72" s="44"/>
      <c r="AD72" s="44"/>
      <c r="AE72" s="44"/>
      <c r="AF72" s="44"/>
      <c r="AG72" s="44"/>
      <c r="AH72" s="44">
        <v>4</v>
      </c>
      <c r="AI72" s="44"/>
      <c r="AJ72" s="44"/>
      <c r="AK72" s="44"/>
      <c r="AL72" s="44"/>
      <c r="AM72" s="44"/>
      <c r="AN72" s="51">
        <f t="shared" si="16"/>
        <v>93.81</v>
      </c>
      <c r="AO72" s="112">
        <f t="shared" si="17"/>
        <v>10.32</v>
      </c>
      <c r="AP72" s="112">
        <f t="shared" si="18"/>
        <v>104.13</v>
      </c>
      <c r="AQ72" s="34">
        <v>1</v>
      </c>
      <c r="AS72" s="164">
        <f t="shared" si="19"/>
        <v>104.13</v>
      </c>
    </row>
    <row r="73" spans="1:47" ht="15.9" customHeight="1" thickBot="1" x14ac:dyDescent="0.3">
      <c r="A73" s="162" t="s">
        <v>193</v>
      </c>
      <c r="B73" s="44">
        <v>8</v>
      </c>
      <c r="C73" s="44">
        <v>1</v>
      </c>
      <c r="D73" s="44"/>
      <c r="E73" s="44">
        <v>1</v>
      </c>
      <c r="F73" s="44"/>
      <c r="G73" s="44"/>
      <c r="H73" s="44">
        <v>1</v>
      </c>
      <c r="I73" s="44"/>
      <c r="J73" s="44">
        <v>2</v>
      </c>
      <c r="K73" s="44"/>
      <c r="L73" s="44"/>
      <c r="M73" s="44">
        <v>2</v>
      </c>
      <c r="N73" s="44"/>
      <c r="O73" s="44"/>
      <c r="P73" s="44"/>
      <c r="Q73" s="44"/>
      <c r="R73" s="44"/>
      <c r="S73" s="44"/>
      <c r="T73" s="44">
        <v>2</v>
      </c>
      <c r="U73" s="44">
        <v>1</v>
      </c>
      <c r="V73" s="44"/>
      <c r="W73" s="44"/>
      <c r="X73" s="44">
        <v>1</v>
      </c>
      <c r="Y73" s="44"/>
      <c r="Z73" s="44"/>
      <c r="AA73" s="44"/>
      <c r="AB73" s="44"/>
      <c r="AC73" s="44"/>
      <c r="AD73" s="44"/>
      <c r="AE73" s="44"/>
      <c r="AF73" s="44"/>
      <c r="AG73" s="44"/>
      <c r="AH73" s="44">
        <v>4</v>
      </c>
      <c r="AI73" s="44"/>
      <c r="AJ73" s="44"/>
      <c r="AK73" s="44"/>
      <c r="AL73" s="44"/>
      <c r="AM73" s="44"/>
      <c r="AN73" s="51">
        <f t="shared" si="16"/>
        <v>93.81</v>
      </c>
      <c r="AO73" s="112">
        <f t="shared" si="17"/>
        <v>10.32</v>
      </c>
      <c r="AP73" s="112">
        <f t="shared" si="18"/>
        <v>104.13</v>
      </c>
      <c r="AQ73" s="34">
        <v>1</v>
      </c>
      <c r="AR73" s="34">
        <f>SUM(AQ72:AQ73)</f>
        <v>2</v>
      </c>
      <c r="AS73" s="164">
        <f t="shared" si="19"/>
        <v>104.13</v>
      </c>
      <c r="AT73" s="164">
        <f>SUM(AS72:AS73)</f>
        <v>208.26</v>
      </c>
      <c r="AU73" s="164">
        <f>AT73/AR73</f>
        <v>104.13</v>
      </c>
    </row>
    <row r="74" spans="1:47" ht="15.9" customHeight="1" thickBot="1" x14ac:dyDescent="0.3">
      <c r="A74" s="162" t="s">
        <v>194</v>
      </c>
      <c r="B74" s="44">
        <v>8</v>
      </c>
      <c r="C74" s="44">
        <v>1</v>
      </c>
      <c r="D74" s="44"/>
      <c r="E74" s="44">
        <v>1</v>
      </c>
      <c r="F74" s="44"/>
      <c r="G74" s="44"/>
      <c r="H74" s="44">
        <v>1</v>
      </c>
      <c r="I74" s="44"/>
      <c r="J74" s="44">
        <v>2</v>
      </c>
      <c r="K74" s="44"/>
      <c r="L74" s="44"/>
      <c r="M74" s="44">
        <v>2</v>
      </c>
      <c r="N74" s="44"/>
      <c r="O74" s="44"/>
      <c r="P74" s="44"/>
      <c r="Q74" s="44"/>
      <c r="R74" s="44"/>
      <c r="S74" s="44"/>
      <c r="T74" s="44">
        <v>2</v>
      </c>
      <c r="U74" s="44">
        <v>1</v>
      </c>
      <c r="V74" s="44"/>
      <c r="W74" s="44"/>
      <c r="X74" s="44">
        <v>1</v>
      </c>
      <c r="Y74" s="44"/>
      <c r="Z74" s="44"/>
      <c r="AA74" s="44"/>
      <c r="AB74" s="44"/>
      <c r="AC74" s="44"/>
      <c r="AD74" s="44"/>
      <c r="AE74" s="44"/>
      <c r="AF74" s="44"/>
      <c r="AG74" s="44"/>
      <c r="AH74" s="44">
        <v>4</v>
      </c>
      <c r="AI74" s="44"/>
      <c r="AJ74" s="44"/>
      <c r="AK74" s="44"/>
      <c r="AL74" s="44"/>
      <c r="AM74" s="44"/>
      <c r="AN74" s="51">
        <f t="shared" si="16"/>
        <v>93.81</v>
      </c>
      <c r="AO74" s="112">
        <f t="shared" si="17"/>
        <v>10.32</v>
      </c>
      <c r="AP74" s="112">
        <f t="shared" si="18"/>
        <v>104.13</v>
      </c>
      <c r="AU74" s="164">
        <f>AP74</f>
        <v>104.13</v>
      </c>
    </row>
    <row r="75" spans="1:47" ht="15.9" customHeight="1" thickBot="1" x14ac:dyDescent="0.3">
      <c r="A75" s="162" t="s">
        <v>195</v>
      </c>
      <c r="B75" s="44">
        <v>8</v>
      </c>
      <c r="C75" s="44">
        <v>1</v>
      </c>
      <c r="D75" s="44"/>
      <c r="E75" s="44">
        <v>1</v>
      </c>
      <c r="F75" s="44"/>
      <c r="G75" s="44"/>
      <c r="H75" s="44">
        <v>1</v>
      </c>
      <c r="I75" s="44"/>
      <c r="J75" s="44">
        <v>2</v>
      </c>
      <c r="K75" s="44"/>
      <c r="L75" s="44"/>
      <c r="M75" s="44">
        <v>2</v>
      </c>
      <c r="N75" s="44"/>
      <c r="O75" s="44"/>
      <c r="P75" s="44"/>
      <c r="Q75" s="44"/>
      <c r="R75" s="44"/>
      <c r="S75" s="44"/>
      <c r="T75" s="44">
        <v>2</v>
      </c>
      <c r="U75" s="44">
        <v>1</v>
      </c>
      <c r="V75" s="44"/>
      <c r="W75" s="44"/>
      <c r="X75" s="44">
        <v>1</v>
      </c>
      <c r="Y75" s="44"/>
      <c r="Z75" s="44"/>
      <c r="AA75" s="44"/>
      <c r="AB75" s="44"/>
      <c r="AC75" s="44"/>
      <c r="AD75" s="44"/>
      <c r="AE75" s="44"/>
      <c r="AF75" s="44"/>
      <c r="AG75" s="44"/>
      <c r="AH75" s="44">
        <v>4</v>
      </c>
      <c r="AI75" s="44"/>
      <c r="AJ75" s="44"/>
      <c r="AK75" s="44"/>
      <c r="AL75" s="44"/>
      <c r="AM75" s="44"/>
      <c r="AN75" s="51">
        <f t="shared" si="16"/>
        <v>93.81</v>
      </c>
      <c r="AO75" s="112">
        <f t="shared" si="17"/>
        <v>10.32</v>
      </c>
      <c r="AP75" s="112">
        <f t="shared" si="18"/>
        <v>104.13</v>
      </c>
      <c r="AQ75" s="34">
        <v>2</v>
      </c>
      <c r="AS75" s="164">
        <f t="shared" si="19"/>
        <v>208.26</v>
      </c>
    </row>
    <row r="76" spans="1:47" ht="15.9" customHeight="1" thickBot="1" x14ac:dyDescent="0.3">
      <c r="A76" s="162" t="s">
        <v>196</v>
      </c>
      <c r="B76" s="44">
        <v>8</v>
      </c>
      <c r="C76" s="44">
        <v>1</v>
      </c>
      <c r="D76" s="44"/>
      <c r="E76" s="44">
        <v>1</v>
      </c>
      <c r="F76" s="44"/>
      <c r="G76" s="44"/>
      <c r="H76" s="44">
        <v>1</v>
      </c>
      <c r="I76" s="44"/>
      <c r="J76" s="44">
        <v>2</v>
      </c>
      <c r="K76" s="44"/>
      <c r="L76" s="44"/>
      <c r="M76" s="44">
        <v>2</v>
      </c>
      <c r="N76" s="44"/>
      <c r="O76" s="44"/>
      <c r="P76" s="44"/>
      <c r="Q76" s="44"/>
      <c r="R76" s="44"/>
      <c r="S76" s="44"/>
      <c r="T76" s="44">
        <v>2</v>
      </c>
      <c r="U76" s="44">
        <v>1</v>
      </c>
      <c r="V76" s="44"/>
      <c r="W76" s="44"/>
      <c r="X76" s="44">
        <v>1</v>
      </c>
      <c r="Y76" s="44"/>
      <c r="Z76" s="44"/>
      <c r="AA76" s="44"/>
      <c r="AB76" s="44"/>
      <c r="AC76" s="44"/>
      <c r="AD76" s="44"/>
      <c r="AE76" s="44"/>
      <c r="AF76" s="44"/>
      <c r="AG76" s="44"/>
      <c r="AH76" s="44">
        <v>4</v>
      </c>
      <c r="AI76" s="44"/>
      <c r="AJ76" s="44"/>
      <c r="AK76" s="44"/>
      <c r="AL76" s="44"/>
      <c r="AM76" s="44"/>
      <c r="AN76" s="51">
        <f t="shared" si="16"/>
        <v>93.81</v>
      </c>
      <c r="AO76" s="112">
        <f t="shared" si="17"/>
        <v>10.32</v>
      </c>
      <c r="AP76" s="112">
        <f t="shared" si="18"/>
        <v>104.13</v>
      </c>
      <c r="AQ76" s="34">
        <v>1</v>
      </c>
      <c r="AS76" s="164">
        <f t="shared" si="19"/>
        <v>104.13</v>
      </c>
    </row>
    <row r="77" spans="1:47" ht="15.9" customHeight="1" thickBot="1" x14ac:dyDescent="0.3">
      <c r="A77" s="162" t="s">
        <v>197</v>
      </c>
      <c r="B77" s="44">
        <v>4</v>
      </c>
      <c r="C77" s="44">
        <v>1</v>
      </c>
      <c r="D77" s="44"/>
      <c r="E77" s="44">
        <v>1</v>
      </c>
      <c r="F77" s="44"/>
      <c r="G77" s="44"/>
      <c r="H77" s="44">
        <v>1</v>
      </c>
      <c r="I77" s="44"/>
      <c r="J77" s="44">
        <v>2</v>
      </c>
      <c r="K77" s="44"/>
      <c r="L77" s="44"/>
      <c r="M77" s="44">
        <v>2</v>
      </c>
      <c r="N77" s="44"/>
      <c r="O77" s="44"/>
      <c r="P77" s="44"/>
      <c r="Q77" s="44"/>
      <c r="R77" s="44"/>
      <c r="S77" s="44"/>
      <c r="T77" s="44">
        <v>2</v>
      </c>
      <c r="U77" s="44"/>
      <c r="V77" s="44"/>
      <c r="W77" s="44"/>
      <c r="X77" s="44">
        <v>1</v>
      </c>
      <c r="Y77" s="44"/>
      <c r="Z77" s="44"/>
      <c r="AA77" s="44"/>
      <c r="AB77" s="44"/>
      <c r="AC77" s="44"/>
      <c r="AD77" s="44"/>
      <c r="AE77" s="44"/>
      <c r="AF77" s="44"/>
      <c r="AG77" s="44"/>
      <c r="AH77" s="44">
        <v>4</v>
      </c>
      <c r="AI77" s="44"/>
      <c r="AJ77" s="44"/>
      <c r="AK77" s="44"/>
      <c r="AL77" s="44"/>
      <c r="AM77" s="44"/>
      <c r="AN77" s="51">
        <f t="shared" si="16"/>
        <v>64.27</v>
      </c>
      <c r="AO77" s="112">
        <f t="shared" si="17"/>
        <v>7.07</v>
      </c>
      <c r="AP77" s="112">
        <f t="shared" si="18"/>
        <v>71.34</v>
      </c>
      <c r="AQ77" s="34">
        <v>1</v>
      </c>
      <c r="AS77" s="164">
        <f t="shared" si="19"/>
        <v>71.34</v>
      </c>
    </row>
    <row r="78" spans="1:47" ht="15.9" customHeight="1" thickBot="1" x14ac:dyDescent="0.3">
      <c r="A78" s="162" t="s">
        <v>198</v>
      </c>
      <c r="B78" s="44">
        <v>4</v>
      </c>
      <c r="C78" s="44">
        <v>1</v>
      </c>
      <c r="D78" s="44"/>
      <c r="E78" s="44">
        <v>1</v>
      </c>
      <c r="F78" s="44"/>
      <c r="G78" s="44"/>
      <c r="H78" s="44">
        <v>1</v>
      </c>
      <c r="I78" s="44"/>
      <c r="J78" s="44">
        <v>2</v>
      </c>
      <c r="K78" s="44"/>
      <c r="L78" s="44"/>
      <c r="M78" s="44">
        <v>2</v>
      </c>
      <c r="N78" s="44"/>
      <c r="O78" s="44"/>
      <c r="P78" s="44"/>
      <c r="Q78" s="44"/>
      <c r="R78" s="44"/>
      <c r="S78" s="44"/>
      <c r="T78" s="44">
        <v>2</v>
      </c>
      <c r="U78" s="44"/>
      <c r="V78" s="44"/>
      <c r="W78" s="44"/>
      <c r="X78" s="44">
        <v>1</v>
      </c>
      <c r="Y78" s="44"/>
      <c r="Z78" s="44"/>
      <c r="AA78" s="44"/>
      <c r="AB78" s="44"/>
      <c r="AC78" s="44"/>
      <c r="AD78" s="44"/>
      <c r="AE78" s="44"/>
      <c r="AF78" s="44"/>
      <c r="AG78" s="44"/>
      <c r="AH78" s="44">
        <v>4</v>
      </c>
      <c r="AI78" s="44"/>
      <c r="AJ78" s="44"/>
      <c r="AK78" s="44"/>
      <c r="AL78" s="44"/>
      <c r="AM78" s="44"/>
      <c r="AN78" s="51">
        <f t="shared" si="16"/>
        <v>64.27</v>
      </c>
      <c r="AO78" s="112">
        <f t="shared" si="17"/>
        <v>7.07</v>
      </c>
      <c r="AP78" s="112">
        <f t="shared" si="18"/>
        <v>71.34</v>
      </c>
      <c r="AQ78" s="34">
        <v>4</v>
      </c>
      <c r="AS78" s="164">
        <f t="shared" si="19"/>
        <v>285.36</v>
      </c>
    </row>
    <row r="79" spans="1:47" ht="15.9" customHeight="1" thickBot="1" x14ac:dyDescent="0.3">
      <c r="A79" s="162" t="s">
        <v>199</v>
      </c>
      <c r="B79" s="44">
        <v>4</v>
      </c>
      <c r="C79" s="44">
        <v>1</v>
      </c>
      <c r="D79" s="44"/>
      <c r="E79" s="44">
        <v>1</v>
      </c>
      <c r="F79" s="44"/>
      <c r="G79" s="44"/>
      <c r="H79" s="44">
        <v>1</v>
      </c>
      <c r="I79" s="44"/>
      <c r="J79" s="44">
        <v>2</v>
      </c>
      <c r="K79" s="44"/>
      <c r="L79" s="44"/>
      <c r="M79" s="44">
        <v>2</v>
      </c>
      <c r="N79" s="44"/>
      <c r="O79" s="44"/>
      <c r="P79" s="44"/>
      <c r="Q79" s="44"/>
      <c r="R79" s="44"/>
      <c r="S79" s="44"/>
      <c r="T79" s="44">
        <v>2</v>
      </c>
      <c r="U79" s="44"/>
      <c r="V79" s="44"/>
      <c r="W79" s="44"/>
      <c r="X79" s="44">
        <v>1</v>
      </c>
      <c r="Y79" s="44"/>
      <c r="Z79" s="44"/>
      <c r="AA79" s="44"/>
      <c r="AB79" s="44"/>
      <c r="AC79" s="44"/>
      <c r="AD79" s="44"/>
      <c r="AE79" s="44"/>
      <c r="AF79" s="44"/>
      <c r="AG79" s="44"/>
      <c r="AH79" s="44">
        <v>4</v>
      </c>
      <c r="AI79" s="44"/>
      <c r="AJ79" s="44"/>
      <c r="AK79" s="44"/>
      <c r="AL79" s="44"/>
      <c r="AM79" s="44"/>
      <c r="AN79" s="51">
        <f t="shared" si="16"/>
        <v>64.27</v>
      </c>
      <c r="AO79" s="112">
        <f t="shared" si="17"/>
        <v>7.07</v>
      </c>
      <c r="AP79" s="112">
        <f t="shared" si="18"/>
        <v>71.34</v>
      </c>
      <c r="AQ79" s="34">
        <v>8</v>
      </c>
      <c r="AR79" s="34">
        <f>SUM(AQ75:AQ79)</f>
        <v>16</v>
      </c>
      <c r="AS79" s="164">
        <f t="shared" si="19"/>
        <v>570.72</v>
      </c>
      <c r="AT79" s="164">
        <f>SUM(AS75:AS79)</f>
        <v>1239.81</v>
      </c>
      <c r="AU79" s="164">
        <f>AT79/AR79</f>
        <v>77.489999999999995</v>
      </c>
    </row>
    <row r="80" spans="1:47" ht="15.9" customHeight="1" thickBot="1" x14ac:dyDescent="0.3">
      <c r="A80" s="162" t="s">
        <v>200</v>
      </c>
      <c r="B80" s="44">
        <v>4</v>
      </c>
      <c r="C80" s="44">
        <v>1</v>
      </c>
      <c r="D80" s="44"/>
      <c r="E80" s="44">
        <v>1</v>
      </c>
      <c r="F80" s="44"/>
      <c r="G80" s="44"/>
      <c r="H80" s="44">
        <v>1</v>
      </c>
      <c r="I80" s="44"/>
      <c r="J80" s="44">
        <v>2</v>
      </c>
      <c r="K80" s="44"/>
      <c r="L80" s="44"/>
      <c r="M80" s="44">
        <v>2</v>
      </c>
      <c r="N80" s="44"/>
      <c r="O80" s="44"/>
      <c r="P80" s="44"/>
      <c r="Q80" s="44"/>
      <c r="R80" s="44"/>
      <c r="S80" s="44"/>
      <c r="T80" s="44">
        <v>2</v>
      </c>
      <c r="U80" s="44"/>
      <c r="V80" s="44"/>
      <c r="W80" s="44"/>
      <c r="X80" s="44">
        <v>1</v>
      </c>
      <c r="Y80" s="44"/>
      <c r="Z80" s="44"/>
      <c r="AA80" s="44"/>
      <c r="AB80" s="44"/>
      <c r="AC80" s="44"/>
      <c r="AD80" s="44"/>
      <c r="AE80" s="44"/>
      <c r="AF80" s="44"/>
      <c r="AG80" s="44"/>
      <c r="AH80" s="44">
        <v>4</v>
      </c>
      <c r="AI80" s="44"/>
      <c r="AJ80" s="44"/>
      <c r="AK80" s="44"/>
      <c r="AL80" s="44"/>
      <c r="AM80" s="44"/>
      <c r="AN80" s="51">
        <f t="shared" si="16"/>
        <v>64.27</v>
      </c>
      <c r="AO80" s="112">
        <f t="shared" si="17"/>
        <v>7.07</v>
      </c>
      <c r="AP80" s="112">
        <f t="shared" si="18"/>
        <v>71.34</v>
      </c>
      <c r="AQ80" s="34">
        <v>2</v>
      </c>
      <c r="AS80" s="164">
        <f t="shared" si="19"/>
        <v>142.68</v>
      </c>
    </row>
    <row r="81" spans="1:47" ht="15.9" customHeight="1" thickBot="1" x14ac:dyDescent="0.3">
      <c r="A81" s="162" t="s">
        <v>201</v>
      </c>
      <c r="B81" s="44">
        <v>3</v>
      </c>
      <c r="C81" s="44">
        <v>1</v>
      </c>
      <c r="D81" s="44"/>
      <c r="E81" s="44">
        <v>1</v>
      </c>
      <c r="F81" s="44"/>
      <c r="G81" s="44"/>
      <c r="H81" s="44">
        <v>1</v>
      </c>
      <c r="I81" s="44"/>
      <c r="J81" s="44">
        <v>2</v>
      </c>
      <c r="K81" s="44"/>
      <c r="L81" s="44"/>
      <c r="M81" s="44">
        <v>2</v>
      </c>
      <c r="N81" s="44"/>
      <c r="O81" s="44"/>
      <c r="P81" s="44"/>
      <c r="Q81" s="44"/>
      <c r="R81" s="44"/>
      <c r="S81" s="44"/>
      <c r="T81" s="44">
        <v>2</v>
      </c>
      <c r="U81" s="44"/>
      <c r="V81" s="44"/>
      <c r="W81" s="44"/>
      <c r="X81" s="44">
        <v>1</v>
      </c>
      <c r="Y81" s="44"/>
      <c r="Z81" s="44"/>
      <c r="AA81" s="44"/>
      <c r="AB81" s="44"/>
      <c r="AC81" s="44"/>
      <c r="AD81" s="44"/>
      <c r="AE81" s="44"/>
      <c r="AF81" s="44"/>
      <c r="AG81" s="44"/>
      <c r="AH81" s="44">
        <v>4</v>
      </c>
      <c r="AI81" s="44"/>
      <c r="AJ81" s="44"/>
      <c r="AK81" s="44"/>
      <c r="AL81" s="44"/>
      <c r="AM81" s="44"/>
      <c r="AN81" s="51">
        <f t="shared" si="16"/>
        <v>60.77</v>
      </c>
      <c r="AO81" s="112">
        <f t="shared" si="17"/>
        <v>6.68</v>
      </c>
      <c r="AP81" s="112">
        <f t="shared" si="18"/>
        <v>67.45</v>
      </c>
      <c r="AQ81" s="34">
        <v>1</v>
      </c>
      <c r="AS81" s="164">
        <f t="shared" si="19"/>
        <v>67.45</v>
      </c>
    </row>
    <row r="82" spans="1:47" ht="15.9" customHeight="1" thickBot="1" x14ac:dyDescent="0.3">
      <c r="A82" s="162" t="s">
        <v>202</v>
      </c>
      <c r="B82" s="44">
        <v>4</v>
      </c>
      <c r="C82" s="44">
        <v>1</v>
      </c>
      <c r="D82" s="44"/>
      <c r="E82" s="44">
        <v>1</v>
      </c>
      <c r="F82" s="44"/>
      <c r="G82" s="44"/>
      <c r="H82" s="44">
        <v>1</v>
      </c>
      <c r="I82" s="44"/>
      <c r="J82" s="44">
        <v>2</v>
      </c>
      <c r="K82" s="44"/>
      <c r="L82" s="44"/>
      <c r="M82" s="44">
        <v>2</v>
      </c>
      <c r="N82" s="44"/>
      <c r="O82" s="44"/>
      <c r="P82" s="44"/>
      <c r="Q82" s="44"/>
      <c r="R82" s="44"/>
      <c r="S82" s="44"/>
      <c r="T82" s="44">
        <v>2</v>
      </c>
      <c r="U82" s="44"/>
      <c r="V82" s="44"/>
      <c r="W82" s="44"/>
      <c r="X82" s="44">
        <v>1</v>
      </c>
      <c r="Y82" s="44"/>
      <c r="Z82" s="44"/>
      <c r="AA82" s="44"/>
      <c r="AB82" s="44"/>
      <c r="AC82" s="44"/>
      <c r="AD82" s="44"/>
      <c r="AE82" s="44"/>
      <c r="AF82" s="44"/>
      <c r="AG82" s="44"/>
      <c r="AH82" s="44">
        <v>4</v>
      </c>
      <c r="AI82" s="44"/>
      <c r="AJ82" s="44"/>
      <c r="AK82" s="44"/>
      <c r="AL82" s="44"/>
      <c r="AM82" s="44"/>
      <c r="AN82" s="51">
        <f t="shared" si="16"/>
        <v>64.27</v>
      </c>
      <c r="AO82" s="112">
        <f t="shared" si="17"/>
        <v>7.07</v>
      </c>
      <c r="AP82" s="112">
        <f t="shared" si="18"/>
        <v>71.34</v>
      </c>
      <c r="AQ82" s="34">
        <v>1</v>
      </c>
      <c r="AS82" s="164">
        <f t="shared" si="19"/>
        <v>71.34</v>
      </c>
    </row>
    <row r="83" spans="1:47" ht="15.9" customHeight="1" thickBot="1" x14ac:dyDescent="0.3">
      <c r="A83" s="162" t="s">
        <v>203</v>
      </c>
      <c r="B83" s="44">
        <v>4</v>
      </c>
      <c r="C83" s="44">
        <v>1</v>
      </c>
      <c r="D83" s="44"/>
      <c r="E83" s="44">
        <v>1</v>
      </c>
      <c r="F83" s="44"/>
      <c r="G83" s="44"/>
      <c r="H83" s="44">
        <v>1</v>
      </c>
      <c r="I83" s="44"/>
      <c r="J83" s="44">
        <v>2</v>
      </c>
      <c r="K83" s="44"/>
      <c r="L83" s="44"/>
      <c r="M83" s="44">
        <v>2</v>
      </c>
      <c r="N83" s="44"/>
      <c r="O83" s="44"/>
      <c r="P83" s="44"/>
      <c r="Q83" s="44"/>
      <c r="R83" s="44"/>
      <c r="S83" s="44"/>
      <c r="T83" s="44">
        <v>2</v>
      </c>
      <c r="U83" s="44"/>
      <c r="V83" s="44"/>
      <c r="W83" s="44"/>
      <c r="X83" s="44">
        <v>1</v>
      </c>
      <c r="Y83" s="44"/>
      <c r="Z83" s="44"/>
      <c r="AA83" s="44"/>
      <c r="AB83" s="44"/>
      <c r="AC83" s="44"/>
      <c r="AD83" s="44"/>
      <c r="AE83" s="44"/>
      <c r="AF83" s="44"/>
      <c r="AG83" s="44"/>
      <c r="AH83" s="44">
        <v>4</v>
      </c>
      <c r="AI83" s="44"/>
      <c r="AJ83" s="44"/>
      <c r="AK83" s="44"/>
      <c r="AL83" s="44"/>
      <c r="AM83" s="44"/>
      <c r="AN83" s="51">
        <f t="shared" si="16"/>
        <v>64.27</v>
      </c>
      <c r="AO83" s="112">
        <f t="shared" si="17"/>
        <v>7.07</v>
      </c>
      <c r="AP83" s="112">
        <f t="shared" si="18"/>
        <v>71.34</v>
      </c>
      <c r="AQ83" s="34">
        <v>11</v>
      </c>
      <c r="AS83" s="164">
        <f t="shared" si="19"/>
        <v>784.74</v>
      </c>
    </row>
    <row r="84" spans="1:47" ht="15.9" customHeight="1" thickBot="1" x14ac:dyDescent="0.3">
      <c r="A84" s="162" t="s">
        <v>204</v>
      </c>
      <c r="B84" s="44">
        <v>4</v>
      </c>
      <c r="C84" s="44">
        <v>1</v>
      </c>
      <c r="D84" s="44"/>
      <c r="E84" s="44">
        <v>1</v>
      </c>
      <c r="F84" s="44"/>
      <c r="G84" s="44"/>
      <c r="H84" s="44">
        <v>1</v>
      </c>
      <c r="I84" s="44"/>
      <c r="J84" s="44">
        <v>2</v>
      </c>
      <c r="K84" s="44"/>
      <c r="L84" s="44"/>
      <c r="M84" s="44">
        <v>2</v>
      </c>
      <c r="N84" s="44"/>
      <c r="O84" s="44"/>
      <c r="P84" s="44"/>
      <c r="Q84" s="44"/>
      <c r="R84" s="44"/>
      <c r="S84" s="44"/>
      <c r="T84" s="44">
        <v>2</v>
      </c>
      <c r="U84" s="44"/>
      <c r="V84" s="44"/>
      <c r="W84" s="44"/>
      <c r="X84" s="44">
        <v>1</v>
      </c>
      <c r="Y84" s="44"/>
      <c r="Z84" s="44"/>
      <c r="AA84" s="44"/>
      <c r="AB84" s="44"/>
      <c r="AC84" s="44"/>
      <c r="AD84" s="44"/>
      <c r="AE84" s="44"/>
      <c r="AF84" s="44"/>
      <c r="AG84" s="44"/>
      <c r="AH84" s="44">
        <v>4</v>
      </c>
      <c r="AI84" s="44"/>
      <c r="AJ84" s="44"/>
      <c r="AK84" s="44"/>
      <c r="AL84" s="44"/>
      <c r="AM84" s="44"/>
      <c r="AN84" s="51">
        <f t="shared" si="16"/>
        <v>64.27</v>
      </c>
      <c r="AO84" s="112">
        <f t="shared" si="17"/>
        <v>7.07</v>
      </c>
      <c r="AP84" s="112">
        <f t="shared" si="18"/>
        <v>71.34</v>
      </c>
      <c r="AQ84" s="34">
        <v>2</v>
      </c>
      <c r="AS84" s="164">
        <f t="shared" si="19"/>
        <v>142.68</v>
      </c>
    </row>
    <row r="85" spans="1:47" ht="15.9" customHeight="1" thickBot="1" x14ac:dyDescent="0.3">
      <c r="A85" s="162" t="s">
        <v>205</v>
      </c>
      <c r="B85" s="44">
        <v>4</v>
      </c>
      <c r="C85" s="44">
        <v>1</v>
      </c>
      <c r="D85" s="44"/>
      <c r="E85" s="44">
        <v>1</v>
      </c>
      <c r="F85" s="44"/>
      <c r="G85" s="44"/>
      <c r="H85" s="44">
        <v>1</v>
      </c>
      <c r="I85" s="44"/>
      <c r="J85" s="44">
        <v>2</v>
      </c>
      <c r="K85" s="44"/>
      <c r="L85" s="44"/>
      <c r="M85" s="44">
        <v>2</v>
      </c>
      <c r="N85" s="44"/>
      <c r="O85" s="44"/>
      <c r="P85" s="44"/>
      <c r="Q85" s="44"/>
      <c r="R85" s="44"/>
      <c r="S85" s="44"/>
      <c r="T85" s="44">
        <v>2</v>
      </c>
      <c r="U85" s="44"/>
      <c r="V85" s="44"/>
      <c r="W85" s="44"/>
      <c r="X85" s="44">
        <v>1</v>
      </c>
      <c r="Y85" s="44"/>
      <c r="Z85" s="44"/>
      <c r="AA85" s="44"/>
      <c r="AB85" s="44"/>
      <c r="AC85" s="44"/>
      <c r="AD85" s="44"/>
      <c r="AE85" s="44"/>
      <c r="AF85" s="44"/>
      <c r="AG85" s="44"/>
      <c r="AH85" s="44">
        <v>4</v>
      </c>
      <c r="AI85" s="44"/>
      <c r="AJ85" s="44"/>
      <c r="AK85" s="44"/>
      <c r="AL85" s="44"/>
      <c r="AM85" s="44"/>
      <c r="AN85" s="51">
        <f t="shared" si="16"/>
        <v>64.27</v>
      </c>
      <c r="AO85" s="112">
        <f t="shared" si="17"/>
        <v>7.07</v>
      </c>
      <c r="AP85" s="112">
        <f t="shared" si="18"/>
        <v>71.34</v>
      </c>
      <c r="AQ85" s="34">
        <v>9</v>
      </c>
      <c r="AS85" s="164">
        <f t="shared" si="19"/>
        <v>642.05999999999995</v>
      </c>
    </row>
    <row r="86" spans="1:47" ht="15.9" customHeight="1" thickBot="1" x14ac:dyDescent="0.3">
      <c r="A86" s="162" t="s">
        <v>206</v>
      </c>
      <c r="B86" s="44">
        <v>4</v>
      </c>
      <c r="C86" s="44">
        <v>1</v>
      </c>
      <c r="D86" s="44"/>
      <c r="E86" s="44">
        <v>1</v>
      </c>
      <c r="F86" s="44"/>
      <c r="G86" s="44"/>
      <c r="H86" s="44">
        <v>1</v>
      </c>
      <c r="I86" s="44"/>
      <c r="J86" s="44">
        <v>2</v>
      </c>
      <c r="K86" s="44"/>
      <c r="L86" s="44"/>
      <c r="M86" s="44">
        <v>2</v>
      </c>
      <c r="N86" s="44"/>
      <c r="O86" s="44"/>
      <c r="P86" s="44"/>
      <c r="Q86" s="44"/>
      <c r="R86" s="44"/>
      <c r="S86" s="44"/>
      <c r="T86" s="44">
        <v>2</v>
      </c>
      <c r="U86" s="44"/>
      <c r="V86" s="44"/>
      <c r="W86" s="44"/>
      <c r="X86" s="44">
        <v>1</v>
      </c>
      <c r="Y86" s="44"/>
      <c r="Z86" s="44"/>
      <c r="AA86" s="44"/>
      <c r="AB86" s="44"/>
      <c r="AC86" s="44"/>
      <c r="AD86" s="44"/>
      <c r="AE86" s="44"/>
      <c r="AF86" s="44"/>
      <c r="AG86" s="44"/>
      <c r="AH86" s="44">
        <v>4</v>
      </c>
      <c r="AI86" s="44"/>
      <c r="AJ86" s="44"/>
      <c r="AK86" s="44"/>
      <c r="AL86" s="44"/>
      <c r="AM86" s="44"/>
      <c r="AN86" s="51">
        <f t="shared" si="16"/>
        <v>64.27</v>
      </c>
      <c r="AO86" s="112">
        <f t="shared" si="17"/>
        <v>7.07</v>
      </c>
      <c r="AP86" s="112">
        <f t="shared" si="18"/>
        <v>71.34</v>
      </c>
      <c r="AQ86" s="34">
        <v>12</v>
      </c>
      <c r="AS86" s="164">
        <f t="shared" si="19"/>
        <v>856.08</v>
      </c>
    </row>
    <row r="87" spans="1:47" ht="15.9" customHeight="1" thickBot="1" x14ac:dyDescent="0.3">
      <c r="A87" s="162" t="s">
        <v>207</v>
      </c>
      <c r="B87" s="44">
        <v>4</v>
      </c>
      <c r="C87" s="44">
        <v>1</v>
      </c>
      <c r="D87" s="44"/>
      <c r="E87" s="44">
        <v>1</v>
      </c>
      <c r="F87" s="44"/>
      <c r="G87" s="44"/>
      <c r="H87" s="44">
        <v>1</v>
      </c>
      <c r="I87" s="44"/>
      <c r="J87" s="44">
        <v>2</v>
      </c>
      <c r="K87" s="44"/>
      <c r="L87" s="44"/>
      <c r="M87" s="44">
        <v>2</v>
      </c>
      <c r="N87" s="44"/>
      <c r="O87" s="44"/>
      <c r="P87" s="44"/>
      <c r="Q87" s="44"/>
      <c r="R87" s="44"/>
      <c r="S87" s="44"/>
      <c r="T87" s="44">
        <v>2</v>
      </c>
      <c r="U87" s="44"/>
      <c r="V87" s="44"/>
      <c r="W87" s="44"/>
      <c r="X87" s="44">
        <v>1</v>
      </c>
      <c r="Y87" s="44"/>
      <c r="Z87" s="44"/>
      <c r="AA87" s="44"/>
      <c r="AB87" s="44"/>
      <c r="AC87" s="44"/>
      <c r="AD87" s="44"/>
      <c r="AE87" s="44"/>
      <c r="AF87" s="44"/>
      <c r="AG87" s="44"/>
      <c r="AH87" s="44">
        <v>4</v>
      </c>
      <c r="AI87" s="44"/>
      <c r="AJ87" s="44"/>
      <c r="AK87" s="44"/>
      <c r="AL87" s="44"/>
      <c r="AM87" s="44"/>
      <c r="AN87" s="51">
        <f t="shared" si="16"/>
        <v>64.27</v>
      </c>
      <c r="AO87" s="112">
        <f t="shared" si="17"/>
        <v>7.07</v>
      </c>
      <c r="AP87" s="112">
        <f t="shared" si="18"/>
        <v>71.34</v>
      </c>
      <c r="AQ87" s="34">
        <v>1</v>
      </c>
      <c r="AS87" s="164">
        <f t="shared" si="19"/>
        <v>71.34</v>
      </c>
    </row>
    <row r="88" spans="1:47" ht="15.9" customHeight="1" thickBot="1" x14ac:dyDescent="0.3">
      <c r="A88" s="162" t="s">
        <v>208</v>
      </c>
      <c r="B88" s="44">
        <v>4</v>
      </c>
      <c r="C88" s="44">
        <v>1</v>
      </c>
      <c r="D88" s="44"/>
      <c r="E88" s="44">
        <v>1</v>
      </c>
      <c r="F88" s="44"/>
      <c r="G88" s="44"/>
      <c r="H88" s="44">
        <v>1</v>
      </c>
      <c r="I88" s="44"/>
      <c r="J88" s="44">
        <v>2</v>
      </c>
      <c r="K88" s="44"/>
      <c r="L88" s="44"/>
      <c r="M88" s="44">
        <v>2</v>
      </c>
      <c r="N88" s="44"/>
      <c r="O88" s="44"/>
      <c r="P88" s="44"/>
      <c r="Q88" s="44"/>
      <c r="R88" s="44"/>
      <c r="S88" s="44"/>
      <c r="T88" s="44">
        <v>2</v>
      </c>
      <c r="U88" s="44"/>
      <c r="V88" s="44"/>
      <c r="W88" s="44"/>
      <c r="X88" s="44">
        <v>1</v>
      </c>
      <c r="Y88" s="44"/>
      <c r="Z88" s="44"/>
      <c r="AA88" s="44"/>
      <c r="AB88" s="44"/>
      <c r="AC88" s="44"/>
      <c r="AD88" s="44"/>
      <c r="AE88" s="44"/>
      <c r="AF88" s="44"/>
      <c r="AG88" s="44"/>
      <c r="AH88" s="44">
        <v>4</v>
      </c>
      <c r="AI88" s="44"/>
      <c r="AJ88" s="44"/>
      <c r="AK88" s="44"/>
      <c r="AL88" s="44"/>
      <c r="AM88" s="44"/>
      <c r="AN88" s="51">
        <f t="shared" si="16"/>
        <v>64.27</v>
      </c>
      <c r="AO88" s="112">
        <f t="shared" si="17"/>
        <v>7.07</v>
      </c>
      <c r="AP88" s="112">
        <f t="shared" si="18"/>
        <v>71.34</v>
      </c>
      <c r="AQ88" s="34">
        <v>1</v>
      </c>
      <c r="AR88" s="34">
        <f>SUM(AQ80:AQ88)</f>
        <v>40</v>
      </c>
      <c r="AS88" s="164">
        <f t="shared" si="19"/>
        <v>71.34</v>
      </c>
      <c r="AT88" s="164">
        <f>SUM(AS80:AS88)</f>
        <v>2849.71</v>
      </c>
      <c r="AU88" s="164">
        <f>AT88/AR88</f>
        <v>71.239999999999995</v>
      </c>
    </row>
    <row r="89" spans="1:47" ht="15.9" customHeight="1" thickBot="1" x14ac:dyDescent="0.3">
      <c r="A89" s="162" t="s">
        <v>209</v>
      </c>
      <c r="B89" s="44">
        <v>4</v>
      </c>
      <c r="C89" s="44">
        <v>1</v>
      </c>
      <c r="D89" s="44"/>
      <c r="E89" s="44">
        <v>1</v>
      </c>
      <c r="F89" s="44"/>
      <c r="G89" s="44"/>
      <c r="H89" s="44">
        <v>1</v>
      </c>
      <c r="I89" s="44"/>
      <c r="J89" s="44">
        <v>2</v>
      </c>
      <c r="K89" s="44"/>
      <c r="L89" s="44"/>
      <c r="M89" s="44">
        <v>2</v>
      </c>
      <c r="N89" s="44"/>
      <c r="O89" s="44"/>
      <c r="P89" s="44"/>
      <c r="Q89" s="44"/>
      <c r="R89" s="44"/>
      <c r="S89" s="44"/>
      <c r="T89" s="44">
        <v>2</v>
      </c>
      <c r="U89" s="44"/>
      <c r="V89" s="44"/>
      <c r="W89" s="44"/>
      <c r="X89" s="44">
        <v>1</v>
      </c>
      <c r="Y89" s="44"/>
      <c r="Z89" s="44"/>
      <c r="AA89" s="44"/>
      <c r="AB89" s="44"/>
      <c r="AC89" s="44"/>
      <c r="AD89" s="44"/>
      <c r="AE89" s="44"/>
      <c r="AF89" s="44"/>
      <c r="AG89" s="44"/>
      <c r="AH89" s="44">
        <v>4</v>
      </c>
      <c r="AI89" s="44"/>
      <c r="AJ89" s="44"/>
      <c r="AK89" s="44"/>
      <c r="AL89" s="44"/>
      <c r="AM89" s="44"/>
      <c r="AN89" s="51">
        <f t="shared" si="16"/>
        <v>64.27</v>
      </c>
      <c r="AO89" s="112">
        <f t="shared" si="17"/>
        <v>7.07</v>
      </c>
      <c r="AP89" s="112">
        <f t="shared" si="18"/>
        <v>71.34</v>
      </c>
      <c r="AQ89" s="34">
        <v>3</v>
      </c>
      <c r="AS89" s="164">
        <f t="shared" si="19"/>
        <v>214.02</v>
      </c>
    </row>
    <row r="90" spans="1:47" ht="15.9" customHeight="1" thickBot="1" x14ac:dyDescent="0.3">
      <c r="A90" s="162" t="s">
        <v>210</v>
      </c>
      <c r="B90" s="44">
        <v>4</v>
      </c>
      <c r="C90" s="44">
        <v>1</v>
      </c>
      <c r="D90" s="44"/>
      <c r="E90" s="44">
        <v>1</v>
      </c>
      <c r="F90" s="44"/>
      <c r="G90" s="44"/>
      <c r="H90" s="44">
        <v>1</v>
      </c>
      <c r="I90" s="44"/>
      <c r="J90" s="44">
        <v>2</v>
      </c>
      <c r="K90" s="44"/>
      <c r="L90" s="44"/>
      <c r="M90" s="44">
        <v>2</v>
      </c>
      <c r="N90" s="44"/>
      <c r="O90" s="44"/>
      <c r="P90" s="44"/>
      <c r="Q90" s="44"/>
      <c r="R90" s="44"/>
      <c r="S90" s="44"/>
      <c r="T90" s="44">
        <v>2</v>
      </c>
      <c r="U90" s="44"/>
      <c r="V90" s="44"/>
      <c r="W90" s="44"/>
      <c r="X90" s="44">
        <v>1</v>
      </c>
      <c r="Y90" s="44"/>
      <c r="Z90" s="44"/>
      <c r="AA90" s="44"/>
      <c r="AB90" s="44"/>
      <c r="AC90" s="44"/>
      <c r="AD90" s="44"/>
      <c r="AE90" s="44"/>
      <c r="AF90" s="44"/>
      <c r="AG90" s="44"/>
      <c r="AH90" s="44">
        <v>4</v>
      </c>
      <c r="AI90" s="44"/>
      <c r="AJ90" s="44"/>
      <c r="AK90" s="44"/>
      <c r="AL90" s="44"/>
      <c r="AM90" s="44"/>
      <c r="AN90" s="51">
        <f t="shared" si="16"/>
        <v>64.27</v>
      </c>
      <c r="AO90" s="112">
        <f t="shared" si="17"/>
        <v>7.07</v>
      </c>
      <c r="AP90" s="112">
        <f t="shared" si="18"/>
        <v>71.34</v>
      </c>
      <c r="AQ90" s="34">
        <v>1</v>
      </c>
      <c r="AS90" s="164">
        <f t="shared" si="19"/>
        <v>71.34</v>
      </c>
    </row>
    <row r="91" spans="1:47" ht="15.9" customHeight="1" thickBot="1" x14ac:dyDescent="0.3">
      <c r="A91" s="162" t="s">
        <v>211</v>
      </c>
      <c r="B91" s="44">
        <v>3</v>
      </c>
      <c r="C91" s="44">
        <v>1</v>
      </c>
      <c r="D91" s="44"/>
      <c r="E91" s="44">
        <v>1</v>
      </c>
      <c r="F91" s="44"/>
      <c r="G91" s="44"/>
      <c r="H91" s="44">
        <v>1</v>
      </c>
      <c r="I91" s="44"/>
      <c r="J91" s="44">
        <v>2</v>
      </c>
      <c r="K91" s="44"/>
      <c r="L91" s="44"/>
      <c r="M91" s="44">
        <v>2</v>
      </c>
      <c r="N91" s="44"/>
      <c r="O91" s="44"/>
      <c r="P91" s="44"/>
      <c r="Q91" s="44"/>
      <c r="R91" s="44"/>
      <c r="S91" s="44"/>
      <c r="T91" s="44">
        <v>2</v>
      </c>
      <c r="U91" s="44"/>
      <c r="V91" s="44"/>
      <c r="W91" s="44"/>
      <c r="X91" s="44">
        <v>1</v>
      </c>
      <c r="Y91" s="44"/>
      <c r="Z91" s="44"/>
      <c r="AA91" s="44"/>
      <c r="AB91" s="44"/>
      <c r="AC91" s="44"/>
      <c r="AD91" s="44"/>
      <c r="AE91" s="44"/>
      <c r="AF91" s="44"/>
      <c r="AG91" s="44"/>
      <c r="AH91" s="44">
        <v>4</v>
      </c>
      <c r="AI91" s="44"/>
      <c r="AJ91" s="44"/>
      <c r="AK91" s="44"/>
      <c r="AL91" s="44"/>
      <c r="AM91" s="44"/>
      <c r="AN91" s="51">
        <f t="shared" si="16"/>
        <v>60.77</v>
      </c>
      <c r="AO91" s="112">
        <f t="shared" si="17"/>
        <v>6.68</v>
      </c>
      <c r="AP91" s="112">
        <f t="shared" si="18"/>
        <v>67.45</v>
      </c>
      <c r="AQ91" s="34">
        <v>1</v>
      </c>
      <c r="AS91" s="164">
        <f t="shared" si="19"/>
        <v>67.45</v>
      </c>
    </row>
    <row r="92" spans="1:47" ht="15.9" customHeight="1" thickBot="1" x14ac:dyDescent="0.3">
      <c r="A92" s="162" t="s">
        <v>212</v>
      </c>
      <c r="B92" s="44">
        <v>3</v>
      </c>
      <c r="C92" s="44">
        <v>1</v>
      </c>
      <c r="D92" s="44"/>
      <c r="E92" s="44">
        <v>1</v>
      </c>
      <c r="F92" s="44"/>
      <c r="G92" s="44"/>
      <c r="H92" s="44">
        <v>1</v>
      </c>
      <c r="I92" s="44"/>
      <c r="J92" s="44">
        <v>2</v>
      </c>
      <c r="K92" s="44"/>
      <c r="L92" s="44"/>
      <c r="M92" s="44">
        <v>2</v>
      </c>
      <c r="N92" s="44"/>
      <c r="O92" s="44"/>
      <c r="P92" s="44"/>
      <c r="Q92" s="44"/>
      <c r="R92" s="44"/>
      <c r="S92" s="44"/>
      <c r="T92" s="44">
        <v>2</v>
      </c>
      <c r="U92" s="44"/>
      <c r="V92" s="44"/>
      <c r="W92" s="44"/>
      <c r="X92" s="44">
        <v>1</v>
      </c>
      <c r="Y92" s="44"/>
      <c r="Z92" s="44"/>
      <c r="AA92" s="44"/>
      <c r="AB92" s="44"/>
      <c r="AC92" s="44"/>
      <c r="AD92" s="44"/>
      <c r="AE92" s="44"/>
      <c r="AF92" s="44"/>
      <c r="AG92" s="44"/>
      <c r="AH92" s="44">
        <v>4</v>
      </c>
      <c r="AI92" s="44"/>
      <c r="AJ92" s="44"/>
      <c r="AK92" s="44"/>
      <c r="AL92" s="44"/>
      <c r="AM92" s="44"/>
      <c r="AN92" s="51">
        <f t="shared" si="16"/>
        <v>60.77</v>
      </c>
      <c r="AO92" s="112">
        <f t="shared" si="17"/>
        <v>6.68</v>
      </c>
      <c r="AP92" s="112">
        <f t="shared" si="18"/>
        <v>67.45</v>
      </c>
      <c r="AQ92" s="34">
        <v>1</v>
      </c>
      <c r="AR92" s="34">
        <f>SUM(AQ89:AQ92)</f>
        <v>6</v>
      </c>
      <c r="AS92" s="164">
        <f t="shared" si="19"/>
        <v>67.45</v>
      </c>
      <c r="AT92" s="164">
        <f>SUM(AS89:AS92)</f>
        <v>420.26</v>
      </c>
      <c r="AU92" s="164">
        <f>AT92/AR92</f>
        <v>70.040000000000006</v>
      </c>
    </row>
    <row r="93" spans="1:47" ht="15.9" customHeight="1" thickBot="1" x14ac:dyDescent="0.3">
      <c r="A93" s="162" t="s">
        <v>213</v>
      </c>
      <c r="B93" s="44">
        <v>3</v>
      </c>
      <c r="C93" s="44">
        <v>1</v>
      </c>
      <c r="D93" s="44"/>
      <c r="E93" s="44">
        <v>1</v>
      </c>
      <c r="F93" s="44"/>
      <c r="G93" s="44"/>
      <c r="H93" s="44">
        <v>1</v>
      </c>
      <c r="I93" s="44"/>
      <c r="J93" s="44">
        <v>2</v>
      </c>
      <c r="K93" s="44"/>
      <c r="L93" s="44"/>
      <c r="M93" s="44">
        <v>2</v>
      </c>
      <c r="N93" s="44"/>
      <c r="O93" s="44"/>
      <c r="P93" s="44"/>
      <c r="Q93" s="44"/>
      <c r="R93" s="44"/>
      <c r="S93" s="44"/>
      <c r="T93" s="44">
        <v>2</v>
      </c>
      <c r="U93" s="44"/>
      <c r="V93" s="44"/>
      <c r="W93" s="44"/>
      <c r="X93" s="44">
        <v>1</v>
      </c>
      <c r="Y93" s="44"/>
      <c r="Z93" s="44"/>
      <c r="AA93" s="44"/>
      <c r="AB93" s="44"/>
      <c r="AC93" s="44"/>
      <c r="AD93" s="44"/>
      <c r="AE93" s="44"/>
      <c r="AF93" s="44"/>
      <c r="AG93" s="44"/>
      <c r="AH93" s="44">
        <v>4</v>
      </c>
      <c r="AI93" s="44"/>
      <c r="AJ93" s="44"/>
      <c r="AK93" s="44"/>
      <c r="AL93" s="44"/>
      <c r="AM93" s="44"/>
      <c r="AN93" s="51">
        <f t="shared" si="16"/>
        <v>60.77</v>
      </c>
      <c r="AO93" s="112">
        <f t="shared" si="17"/>
        <v>6.68</v>
      </c>
      <c r="AP93" s="112">
        <f t="shared" si="18"/>
        <v>67.45</v>
      </c>
      <c r="AQ93" s="34">
        <v>1</v>
      </c>
      <c r="AS93" s="164">
        <f t="shared" si="19"/>
        <v>67.45</v>
      </c>
    </row>
    <row r="94" spans="1:47" ht="15.9" customHeight="1" thickBot="1" x14ac:dyDescent="0.3">
      <c r="A94" s="162" t="s">
        <v>214</v>
      </c>
      <c r="B94" s="44">
        <v>3</v>
      </c>
      <c r="C94" s="44">
        <v>1</v>
      </c>
      <c r="D94" s="44"/>
      <c r="E94" s="44">
        <v>1</v>
      </c>
      <c r="F94" s="44"/>
      <c r="G94" s="44"/>
      <c r="H94" s="44">
        <v>1</v>
      </c>
      <c r="I94" s="44"/>
      <c r="J94" s="44">
        <v>2</v>
      </c>
      <c r="K94" s="44"/>
      <c r="L94" s="44"/>
      <c r="M94" s="44">
        <v>2</v>
      </c>
      <c r="N94" s="44"/>
      <c r="O94" s="44"/>
      <c r="P94" s="44"/>
      <c r="Q94" s="44"/>
      <c r="R94" s="44"/>
      <c r="S94" s="44"/>
      <c r="T94" s="44">
        <v>2</v>
      </c>
      <c r="U94" s="44"/>
      <c r="V94" s="44"/>
      <c r="W94" s="44"/>
      <c r="X94" s="44">
        <v>1</v>
      </c>
      <c r="Y94" s="44"/>
      <c r="Z94" s="44"/>
      <c r="AA94" s="44"/>
      <c r="AB94" s="44"/>
      <c r="AC94" s="44"/>
      <c r="AD94" s="44"/>
      <c r="AE94" s="44"/>
      <c r="AF94" s="44"/>
      <c r="AG94" s="44"/>
      <c r="AH94" s="44">
        <v>4</v>
      </c>
      <c r="AI94" s="44"/>
      <c r="AJ94" s="44"/>
      <c r="AK94" s="44"/>
      <c r="AL94" s="44"/>
      <c r="AM94" s="44"/>
      <c r="AN94" s="51">
        <f t="shared" si="16"/>
        <v>60.77</v>
      </c>
      <c r="AO94" s="112">
        <f t="shared" si="17"/>
        <v>6.68</v>
      </c>
      <c r="AP94" s="112">
        <f t="shared" si="18"/>
        <v>67.45</v>
      </c>
      <c r="AQ94" s="34">
        <v>2</v>
      </c>
      <c r="AS94" s="164">
        <f t="shared" si="19"/>
        <v>134.9</v>
      </c>
    </row>
    <row r="95" spans="1:47" ht="15.9" customHeight="1" thickBot="1" x14ac:dyDescent="0.3">
      <c r="A95" s="162" t="s">
        <v>215</v>
      </c>
      <c r="B95" s="44">
        <v>4</v>
      </c>
      <c r="C95" s="44">
        <v>1</v>
      </c>
      <c r="D95" s="44"/>
      <c r="E95" s="44">
        <v>1</v>
      </c>
      <c r="F95" s="44"/>
      <c r="G95" s="44"/>
      <c r="H95" s="44">
        <v>1</v>
      </c>
      <c r="I95" s="44"/>
      <c r="J95" s="44">
        <v>2</v>
      </c>
      <c r="K95" s="44"/>
      <c r="L95" s="44"/>
      <c r="M95" s="44">
        <v>2</v>
      </c>
      <c r="N95" s="44"/>
      <c r="O95" s="44"/>
      <c r="P95" s="44"/>
      <c r="Q95" s="44"/>
      <c r="R95" s="44"/>
      <c r="S95" s="44"/>
      <c r="T95" s="44">
        <v>2</v>
      </c>
      <c r="U95" s="44"/>
      <c r="V95" s="44"/>
      <c r="W95" s="44"/>
      <c r="X95" s="44">
        <v>1</v>
      </c>
      <c r="Y95" s="44"/>
      <c r="Z95" s="44"/>
      <c r="AA95" s="44"/>
      <c r="AB95" s="44"/>
      <c r="AC95" s="44"/>
      <c r="AD95" s="44"/>
      <c r="AE95" s="44"/>
      <c r="AF95" s="44"/>
      <c r="AG95" s="44"/>
      <c r="AH95" s="44">
        <v>4</v>
      </c>
      <c r="AI95" s="44"/>
      <c r="AJ95" s="44"/>
      <c r="AK95" s="44"/>
      <c r="AL95" s="44"/>
      <c r="AM95" s="44"/>
      <c r="AN95" s="51">
        <f t="shared" ref="AN95:AN112" si="20">B95*B$7+C95*C$7+D95*D$7+E95*E$7+F95*F$7+G95*G$7+H95*H$7+I95*I$7+J95*J$7+K95*K$7+L95*L$7+M95*M$7+N95*N$7+O95*O$7+P95*P$7+Q95*Q$7+R95*R$7+S95*S$7+T95*T$7+U95*U$7+V95*V$7+W95*W$7+X95*X$7+Y95*Y$7+Z95*Z$7+AA95*AA$7+AB95*AB$7+AC95*AC$7+AD95*AD$7+AE95*AE$7+AF95*AF$7+AG95*AG$7+AH95*AH$7+AI95*AI$7+AJ95*AJ$7+AK95*AK$7+AL95*AL$7+AM95*AM$7</f>
        <v>64.27</v>
      </c>
      <c r="AO95" s="112">
        <f t="shared" ref="AO95:AO112" si="21">AN95*0.11</f>
        <v>7.07</v>
      </c>
      <c r="AP95" s="112">
        <f t="shared" ref="AP95:AP112" si="22">AN95+AO95</f>
        <v>71.34</v>
      </c>
      <c r="AQ95" s="34">
        <v>1</v>
      </c>
      <c r="AS95" s="164">
        <f t="shared" si="19"/>
        <v>71.34</v>
      </c>
    </row>
    <row r="96" spans="1:47" ht="15.9" customHeight="1" thickBot="1" x14ac:dyDescent="0.3">
      <c r="A96" s="162" t="s">
        <v>216</v>
      </c>
      <c r="B96" s="44">
        <v>4</v>
      </c>
      <c r="C96" s="44">
        <v>1</v>
      </c>
      <c r="D96" s="44"/>
      <c r="E96" s="44">
        <v>1</v>
      </c>
      <c r="F96" s="44"/>
      <c r="G96" s="44"/>
      <c r="H96" s="44">
        <v>1</v>
      </c>
      <c r="I96" s="44"/>
      <c r="J96" s="44">
        <v>2</v>
      </c>
      <c r="K96" s="44"/>
      <c r="L96" s="44"/>
      <c r="M96" s="44">
        <v>2</v>
      </c>
      <c r="N96" s="44"/>
      <c r="O96" s="44"/>
      <c r="P96" s="44"/>
      <c r="Q96" s="44"/>
      <c r="R96" s="44"/>
      <c r="S96" s="44"/>
      <c r="T96" s="44">
        <v>2</v>
      </c>
      <c r="U96" s="44"/>
      <c r="V96" s="44"/>
      <c r="W96" s="44"/>
      <c r="X96" s="44">
        <v>1</v>
      </c>
      <c r="Y96" s="44"/>
      <c r="Z96" s="44"/>
      <c r="AA96" s="44"/>
      <c r="AB96" s="44"/>
      <c r="AC96" s="44"/>
      <c r="AD96" s="44"/>
      <c r="AE96" s="44"/>
      <c r="AF96" s="44"/>
      <c r="AG96" s="44"/>
      <c r="AH96" s="44">
        <v>4</v>
      </c>
      <c r="AI96" s="44"/>
      <c r="AJ96" s="44"/>
      <c r="AK96" s="44"/>
      <c r="AL96" s="44"/>
      <c r="AM96" s="44"/>
      <c r="AN96" s="51">
        <f t="shared" si="20"/>
        <v>64.27</v>
      </c>
      <c r="AO96" s="112">
        <f t="shared" si="21"/>
        <v>7.07</v>
      </c>
      <c r="AP96" s="112">
        <f t="shared" si="22"/>
        <v>71.34</v>
      </c>
      <c r="AQ96" s="34">
        <v>1</v>
      </c>
      <c r="AS96" s="164">
        <f t="shared" si="19"/>
        <v>71.34</v>
      </c>
    </row>
    <row r="97" spans="1:47" ht="15.9" customHeight="1" thickBot="1" x14ac:dyDescent="0.3">
      <c r="A97" s="162" t="s">
        <v>217</v>
      </c>
      <c r="B97" s="44">
        <v>3</v>
      </c>
      <c r="C97" s="44">
        <v>1</v>
      </c>
      <c r="D97" s="44"/>
      <c r="E97" s="44">
        <v>1</v>
      </c>
      <c r="F97" s="44"/>
      <c r="G97" s="44"/>
      <c r="H97" s="44">
        <v>1</v>
      </c>
      <c r="I97" s="44"/>
      <c r="J97" s="44">
        <v>2</v>
      </c>
      <c r="K97" s="44"/>
      <c r="L97" s="44"/>
      <c r="M97" s="44">
        <v>2</v>
      </c>
      <c r="N97" s="44"/>
      <c r="O97" s="44"/>
      <c r="P97" s="44"/>
      <c r="Q97" s="44"/>
      <c r="R97" s="44"/>
      <c r="S97" s="44"/>
      <c r="T97" s="44">
        <v>2</v>
      </c>
      <c r="U97" s="44"/>
      <c r="V97" s="44"/>
      <c r="W97" s="44"/>
      <c r="X97" s="44">
        <v>1</v>
      </c>
      <c r="Y97" s="44"/>
      <c r="Z97" s="44"/>
      <c r="AA97" s="44"/>
      <c r="AB97" s="44"/>
      <c r="AC97" s="44"/>
      <c r="AD97" s="44"/>
      <c r="AE97" s="44"/>
      <c r="AF97" s="44"/>
      <c r="AG97" s="44"/>
      <c r="AH97" s="44">
        <v>4</v>
      </c>
      <c r="AI97" s="44"/>
      <c r="AJ97" s="44"/>
      <c r="AK97" s="44"/>
      <c r="AL97" s="44"/>
      <c r="AM97" s="44"/>
      <c r="AN97" s="51">
        <f t="shared" si="20"/>
        <v>60.77</v>
      </c>
      <c r="AO97" s="112">
        <f t="shared" si="21"/>
        <v>6.68</v>
      </c>
      <c r="AP97" s="112">
        <f t="shared" si="22"/>
        <v>67.45</v>
      </c>
      <c r="AQ97" s="34">
        <v>1</v>
      </c>
      <c r="AS97" s="164">
        <f t="shared" si="19"/>
        <v>67.45</v>
      </c>
    </row>
    <row r="98" spans="1:47" ht="15.9" customHeight="1" thickBot="1" x14ac:dyDescent="0.3">
      <c r="A98" s="162" t="s">
        <v>218</v>
      </c>
      <c r="B98" s="44">
        <v>3</v>
      </c>
      <c r="C98" s="44">
        <v>1</v>
      </c>
      <c r="D98" s="44"/>
      <c r="E98" s="44">
        <v>1</v>
      </c>
      <c r="F98" s="44"/>
      <c r="G98" s="44"/>
      <c r="H98" s="44">
        <v>1</v>
      </c>
      <c r="I98" s="44"/>
      <c r="J98" s="44">
        <v>2</v>
      </c>
      <c r="K98" s="44"/>
      <c r="L98" s="44"/>
      <c r="M98" s="44">
        <v>2</v>
      </c>
      <c r="N98" s="44"/>
      <c r="O98" s="44"/>
      <c r="P98" s="44"/>
      <c r="Q98" s="44"/>
      <c r="R98" s="44"/>
      <c r="S98" s="44"/>
      <c r="T98" s="44">
        <v>2</v>
      </c>
      <c r="U98" s="44"/>
      <c r="V98" s="44"/>
      <c r="W98" s="44"/>
      <c r="X98" s="44">
        <v>1</v>
      </c>
      <c r="Y98" s="44"/>
      <c r="Z98" s="44"/>
      <c r="AA98" s="44"/>
      <c r="AB98" s="44"/>
      <c r="AC98" s="44"/>
      <c r="AD98" s="44"/>
      <c r="AE98" s="44"/>
      <c r="AF98" s="44"/>
      <c r="AG98" s="44"/>
      <c r="AH98" s="44">
        <v>4</v>
      </c>
      <c r="AI98" s="44"/>
      <c r="AJ98" s="44"/>
      <c r="AK98" s="44"/>
      <c r="AL98" s="44"/>
      <c r="AM98" s="44"/>
      <c r="AN98" s="51">
        <f t="shared" si="20"/>
        <v>60.77</v>
      </c>
      <c r="AO98" s="112">
        <f t="shared" si="21"/>
        <v>6.68</v>
      </c>
      <c r="AP98" s="112">
        <f t="shared" si="22"/>
        <v>67.45</v>
      </c>
      <c r="AQ98" s="34">
        <v>1</v>
      </c>
      <c r="AS98" s="164">
        <f t="shared" si="19"/>
        <v>67.45</v>
      </c>
    </row>
    <row r="99" spans="1:47" ht="15.9" customHeight="1" thickBot="1" x14ac:dyDescent="0.3">
      <c r="A99" s="162" t="s">
        <v>219</v>
      </c>
      <c r="B99" s="44">
        <v>3</v>
      </c>
      <c r="C99" s="44">
        <v>1</v>
      </c>
      <c r="D99" s="44"/>
      <c r="E99" s="44">
        <v>1</v>
      </c>
      <c r="F99" s="44"/>
      <c r="G99" s="44"/>
      <c r="H99" s="44">
        <v>1</v>
      </c>
      <c r="I99" s="44"/>
      <c r="J99" s="44">
        <v>2</v>
      </c>
      <c r="K99" s="44"/>
      <c r="L99" s="44"/>
      <c r="M99" s="44">
        <v>2</v>
      </c>
      <c r="N99" s="44"/>
      <c r="O99" s="44"/>
      <c r="P99" s="44"/>
      <c r="Q99" s="44"/>
      <c r="R99" s="44"/>
      <c r="S99" s="44"/>
      <c r="T99" s="44">
        <v>2</v>
      </c>
      <c r="U99" s="44"/>
      <c r="V99" s="44"/>
      <c r="W99" s="44"/>
      <c r="X99" s="44">
        <v>1</v>
      </c>
      <c r="Y99" s="44"/>
      <c r="Z99" s="44"/>
      <c r="AA99" s="44"/>
      <c r="AB99" s="44"/>
      <c r="AC99" s="44"/>
      <c r="AD99" s="44"/>
      <c r="AE99" s="44"/>
      <c r="AF99" s="44"/>
      <c r="AG99" s="44"/>
      <c r="AH99" s="44">
        <v>4</v>
      </c>
      <c r="AI99" s="44"/>
      <c r="AJ99" s="44"/>
      <c r="AK99" s="44"/>
      <c r="AL99" s="44"/>
      <c r="AM99" s="44"/>
      <c r="AN99" s="51">
        <f t="shared" si="20"/>
        <v>60.77</v>
      </c>
      <c r="AO99" s="112">
        <f t="shared" si="21"/>
        <v>6.68</v>
      </c>
      <c r="AP99" s="112">
        <f t="shared" si="22"/>
        <v>67.45</v>
      </c>
      <c r="AQ99" s="34">
        <v>1</v>
      </c>
      <c r="AR99" s="34">
        <f>SUM(AQ93:AQ99)</f>
        <v>8</v>
      </c>
      <c r="AS99" s="164">
        <f t="shared" si="19"/>
        <v>67.45</v>
      </c>
      <c r="AT99" s="164">
        <f>SUM(AS93:AS99)</f>
        <v>547.38</v>
      </c>
      <c r="AU99" s="164">
        <f>AT99/AR99</f>
        <v>68.42</v>
      </c>
    </row>
    <row r="100" spans="1:47" ht="15.9" customHeight="1" thickBot="1" x14ac:dyDescent="0.3">
      <c r="A100" s="162" t="s">
        <v>220</v>
      </c>
      <c r="B100" s="44">
        <v>6</v>
      </c>
      <c r="C100" s="44">
        <v>1</v>
      </c>
      <c r="D100" s="44"/>
      <c r="E100" s="44">
        <v>1</v>
      </c>
      <c r="F100" s="44"/>
      <c r="G100" s="44"/>
      <c r="H100" s="44">
        <v>1</v>
      </c>
      <c r="I100" s="44"/>
      <c r="J100" s="44">
        <v>2</v>
      </c>
      <c r="K100" s="44"/>
      <c r="L100" s="44"/>
      <c r="M100" s="44">
        <v>2</v>
      </c>
      <c r="N100" s="44"/>
      <c r="O100" s="44"/>
      <c r="P100" s="44"/>
      <c r="Q100" s="44"/>
      <c r="R100" s="44"/>
      <c r="S100" s="44"/>
      <c r="T100" s="44">
        <v>2</v>
      </c>
      <c r="U100" s="44"/>
      <c r="V100" s="44"/>
      <c r="W100" s="44"/>
      <c r="X100" s="44">
        <v>1</v>
      </c>
      <c r="Y100" s="44"/>
      <c r="Z100" s="44"/>
      <c r="AA100" s="44"/>
      <c r="AB100" s="44"/>
      <c r="AC100" s="44"/>
      <c r="AD100" s="44"/>
      <c r="AE100" s="44"/>
      <c r="AF100" s="44"/>
      <c r="AG100" s="44"/>
      <c r="AH100" s="44">
        <v>4</v>
      </c>
      <c r="AI100" s="44"/>
      <c r="AJ100" s="44"/>
      <c r="AK100" s="44"/>
      <c r="AL100" s="44"/>
      <c r="AM100" s="44"/>
      <c r="AN100" s="51">
        <f t="shared" si="20"/>
        <v>71.27</v>
      </c>
      <c r="AO100" s="112">
        <f t="shared" si="21"/>
        <v>7.84</v>
      </c>
      <c r="AP100" s="112">
        <f t="shared" si="22"/>
        <v>79.11</v>
      </c>
      <c r="AQ100" s="34">
        <v>2</v>
      </c>
      <c r="AS100" s="164">
        <f t="shared" si="19"/>
        <v>158.22</v>
      </c>
    </row>
    <row r="101" spans="1:47" ht="15.9" customHeight="1" thickBot="1" x14ac:dyDescent="0.3">
      <c r="A101" s="162" t="s">
        <v>221</v>
      </c>
      <c r="B101" s="44">
        <v>6</v>
      </c>
      <c r="C101" s="44">
        <v>1</v>
      </c>
      <c r="D101" s="44"/>
      <c r="E101" s="44">
        <v>1</v>
      </c>
      <c r="F101" s="44"/>
      <c r="G101" s="44"/>
      <c r="H101" s="44">
        <v>1</v>
      </c>
      <c r="I101" s="44"/>
      <c r="J101" s="44">
        <v>2</v>
      </c>
      <c r="K101" s="44"/>
      <c r="L101" s="44"/>
      <c r="M101" s="44">
        <v>2</v>
      </c>
      <c r="N101" s="44"/>
      <c r="O101" s="44"/>
      <c r="P101" s="44"/>
      <c r="Q101" s="44"/>
      <c r="R101" s="44"/>
      <c r="S101" s="44"/>
      <c r="T101" s="44">
        <v>2</v>
      </c>
      <c r="U101" s="44"/>
      <c r="V101" s="44"/>
      <c r="W101" s="44"/>
      <c r="X101" s="44">
        <v>1</v>
      </c>
      <c r="Y101" s="44"/>
      <c r="Z101" s="44"/>
      <c r="AA101" s="44"/>
      <c r="AB101" s="44"/>
      <c r="AC101" s="44"/>
      <c r="AD101" s="44"/>
      <c r="AE101" s="44"/>
      <c r="AF101" s="44"/>
      <c r="AG101" s="44"/>
      <c r="AH101" s="44">
        <v>4</v>
      </c>
      <c r="AI101" s="44"/>
      <c r="AJ101" s="44"/>
      <c r="AK101" s="44"/>
      <c r="AL101" s="44"/>
      <c r="AM101" s="44"/>
      <c r="AN101" s="51">
        <f t="shared" si="20"/>
        <v>71.27</v>
      </c>
      <c r="AO101" s="112">
        <f t="shared" si="21"/>
        <v>7.84</v>
      </c>
      <c r="AP101" s="112">
        <f t="shared" si="22"/>
        <v>79.11</v>
      </c>
      <c r="AQ101" s="34">
        <v>2</v>
      </c>
      <c r="AS101" s="164">
        <f t="shared" si="19"/>
        <v>158.22</v>
      </c>
    </row>
    <row r="102" spans="1:47" ht="15.9" customHeight="1" thickBot="1" x14ac:dyDescent="0.3">
      <c r="A102" s="162" t="s">
        <v>222</v>
      </c>
      <c r="B102" s="44">
        <v>6</v>
      </c>
      <c r="C102" s="44">
        <v>1</v>
      </c>
      <c r="D102" s="44"/>
      <c r="E102" s="44">
        <v>1</v>
      </c>
      <c r="F102" s="44"/>
      <c r="G102" s="44"/>
      <c r="H102" s="44">
        <v>1</v>
      </c>
      <c r="I102" s="44"/>
      <c r="J102" s="44">
        <v>2</v>
      </c>
      <c r="K102" s="44"/>
      <c r="L102" s="44"/>
      <c r="M102" s="44">
        <v>2</v>
      </c>
      <c r="N102" s="44"/>
      <c r="O102" s="44"/>
      <c r="P102" s="44"/>
      <c r="Q102" s="44"/>
      <c r="R102" s="44"/>
      <c r="S102" s="44"/>
      <c r="T102" s="44">
        <v>2</v>
      </c>
      <c r="U102" s="44"/>
      <c r="V102" s="44"/>
      <c r="W102" s="44"/>
      <c r="X102" s="44">
        <v>1</v>
      </c>
      <c r="Y102" s="44"/>
      <c r="Z102" s="44"/>
      <c r="AA102" s="44"/>
      <c r="AB102" s="44"/>
      <c r="AC102" s="44"/>
      <c r="AD102" s="44"/>
      <c r="AE102" s="44"/>
      <c r="AF102" s="44"/>
      <c r="AG102" s="44"/>
      <c r="AH102" s="44">
        <v>4</v>
      </c>
      <c r="AI102" s="44"/>
      <c r="AJ102" s="44"/>
      <c r="AK102" s="44"/>
      <c r="AL102" s="44"/>
      <c r="AM102" s="44"/>
      <c r="AN102" s="51">
        <f t="shared" si="20"/>
        <v>71.27</v>
      </c>
      <c r="AO102" s="112">
        <f t="shared" si="21"/>
        <v>7.84</v>
      </c>
      <c r="AP102" s="112">
        <f t="shared" si="22"/>
        <v>79.11</v>
      </c>
      <c r="AQ102" s="34">
        <v>1</v>
      </c>
      <c r="AS102" s="164">
        <f t="shared" si="19"/>
        <v>79.11</v>
      </c>
    </row>
    <row r="103" spans="1:47" ht="15.9" customHeight="1" thickBot="1" x14ac:dyDescent="0.3">
      <c r="A103" s="162" t="s">
        <v>223</v>
      </c>
      <c r="B103" s="44">
        <v>8</v>
      </c>
      <c r="C103" s="44">
        <v>1</v>
      </c>
      <c r="D103" s="44"/>
      <c r="E103" s="44">
        <v>1</v>
      </c>
      <c r="F103" s="44"/>
      <c r="G103" s="44"/>
      <c r="H103" s="44">
        <v>1</v>
      </c>
      <c r="I103" s="44"/>
      <c r="J103" s="44">
        <v>2</v>
      </c>
      <c r="K103" s="44"/>
      <c r="L103" s="44"/>
      <c r="M103" s="44">
        <v>2</v>
      </c>
      <c r="N103" s="44"/>
      <c r="O103" s="44"/>
      <c r="P103" s="44"/>
      <c r="Q103" s="44"/>
      <c r="R103" s="44"/>
      <c r="S103" s="44"/>
      <c r="T103" s="44">
        <v>2</v>
      </c>
      <c r="U103" s="44"/>
      <c r="V103" s="44"/>
      <c r="W103" s="44"/>
      <c r="X103" s="44">
        <v>1</v>
      </c>
      <c r="Y103" s="44"/>
      <c r="Z103" s="44"/>
      <c r="AA103" s="44"/>
      <c r="AB103" s="44"/>
      <c r="AC103" s="44"/>
      <c r="AD103" s="44"/>
      <c r="AE103" s="44"/>
      <c r="AF103" s="44"/>
      <c r="AG103" s="44"/>
      <c r="AH103" s="44">
        <v>4</v>
      </c>
      <c r="AI103" s="44"/>
      <c r="AJ103" s="44"/>
      <c r="AK103" s="44"/>
      <c r="AL103" s="44"/>
      <c r="AM103" s="44"/>
      <c r="AN103" s="51">
        <f t="shared" si="20"/>
        <v>78.27</v>
      </c>
      <c r="AO103" s="112">
        <f t="shared" si="21"/>
        <v>8.61</v>
      </c>
      <c r="AP103" s="112">
        <f t="shared" si="22"/>
        <v>86.88</v>
      </c>
      <c r="AQ103" s="34">
        <v>1</v>
      </c>
      <c r="AR103" s="34">
        <f>SUM(AQ100:AQ103)</f>
        <v>6</v>
      </c>
      <c r="AS103" s="164">
        <f t="shared" si="19"/>
        <v>86.88</v>
      </c>
      <c r="AT103" s="164">
        <f>SUM(AS100:AS103)</f>
        <v>482.43</v>
      </c>
      <c r="AU103" s="164">
        <f>AT103/AR103</f>
        <v>80.41</v>
      </c>
    </row>
    <row r="104" spans="1:47" ht="15.9" customHeight="1" thickBot="1" x14ac:dyDescent="0.3">
      <c r="A104" s="162" t="s">
        <v>224</v>
      </c>
      <c r="B104" s="44">
        <v>8</v>
      </c>
      <c r="C104" s="44">
        <v>1</v>
      </c>
      <c r="D104" s="44"/>
      <c r="E104" s="44">
        <v>1</v>
      </c>
      <c r="F104" s="44"/>
      <c r="G104" s="44"/>
      <c r="H104" s="44">
        <v>1</v>
      </c>
      <c r="I104" s="44"/>
      <c r="J104" s="44">
        <v>2</v>
      </c>
      <c r="K104" s="44"/>
      <c r="L104" s="44"/>
      <c r="M104" s="44">
        <v>2</v>
      </c>
      <c r="N104" s="44"/>
      <c r="O104" s="44"/>
      <c r="P104" s="44"/>
      <c r="Q104" s="44"/>
      <c r="R104" s="44"/>
      <c r="S104" s="44"/>
      <c r="T104" s="44">
        <v>2</v>
      </c>
      <c r="U104" s="44"/>
      <c r="V104" s="44"/>
      <c r="W104" s="44"/>
      <c r="X104" s="44">
        <v>1</v>
      </c>
      <c r="Y104" s="44"/>
      <c r="Z104" s="44"/>
      <c r="AA104" s="44"/>
      <c r="AB104" s="44"/>
      <c r="AC104" s="44"/>
      <c r="AD104" s="44"/>
      <c r="AE104" s="44"/>
      <c r="AF104" s="44"/>
      <c r="AG104" s="44"/>
      <c r="AH104" s="44">
        <v>4</v>
      </c>
      <c r="AI104" s="44"/>
      <c r="AJ104" s="44"/>
      <c r="AK104" s="44"/>
      <c r="AL104" s="44"/>
      <c r="AM104" s="44"/>
      <c r="AN104" s="51">
        <f t="shared" si="20"/>
        <v>78.27</v>
      </c>
      <c r="AO104" s="112">
        <f t="shared" si="21"/>
        <v>8.61</v>
      </c>
      <c r="AP104" s="112">
        <f t="shared" si="22"/>
        <v>86.88</v>
      </c>
      <c r="AU104" s="164">
        <f>AP104</f>
        <v>86.88</v>
      </c>
    </row>
    <row r="105" spans="1:47" ht="15.9" customHeight="1" thickBot="1" x14ac:dyDescent="0.3">
      <c r="A105" s="162" t="s">
        <v>225</v>
      </c>
      <c r="B105" s="44">
        <v>3</v>
      </c>
      <c r="C105" s="44">
        <v>1</v>
      </c>
      <c r="D105" s="44"/>
      <c r="E105" s="44">
        <v>1</v>
      </c>
      <c r="F105" s="44"/>
      <c r="G105" s="44"/>
      <c r="H105" s="44">
        <v>1</v>
      </c>
      <c r="I105" s="44"/>
      <c r="J105" s="44">
        <v>2</v>
      </c>
      <c r="K105" s="44"/>
      <c r="L105" s="44"/>
      <c r="M105" s="44">
        <v>2</v>
      </c>
      <c r="N105" s="44"/>
      <c r="O105" s="44"/>
      <c r="P105" s="44"/>
      <c r="Q105" s="44"/>
      <c r="R105" s="44"/>
      <c r="S105" s="44"/>
      <c r="T105" s="44">
        <v>2</v>
      </c>
      <c r="U105" s="44"/>
      <c r="V105" s="44"/>
      <c r="W105" s="44"/>
      <c r="X105" s="44">
        <v>1</v>
      </c>
      <c r="Y105" s="44"/>
      <c r="Z105" s="44"/>
      <c r="AA105" s="44"/>
      <c r="AB105" s="44"/>
      <c r="AC105" s="44"/>
      <c r="AD105" s="44"/>
      <c r="AE105" s="44"/>
      <c r="AF105" s="44"/>
      <c r="AG105" s="44"/>
      <c r="AH105" s="44">
        <v>4</v>
      </c>
      <c r="AI105" s="44"/>
      <c r="AJ105" s="44"/>
      <c r="AK105" s="44"/>
      <c r="AL105" s="44"/>
      <c r="AM105" s="44"/>
      <c r="AN105" s="51">
        <f t="shared" si="20"/>
        <v>60.77</v>
      </c>
      <c r="AO105" s="112">
        <f t="shared" si="21"/>
        <v>6.68</v>
      </c>
      <c r="AP105" s="112">
        <f t="shared" si="22"/>
        <v>67.45</v>
      </c>
      <c r="AQ105" s="34">
        <v>2</v>
      </c>
      <c r="AS105" s="164">
        <f t="shared" si="19"/>
        <v>134.9</v>
      </c>
    </row>
    <row r="106" spans="1:47" ht="15.9" customHeight="1" thickBot="1" x14ac:dyDescent="0.3">
      <c r="A106" s="162" t="s">
        <v>226</v>
      </c>
      <c r="B106" s="44">
        <v>3</v>
      </c>
      <c r="C106" s="44">
        <v>1</v>
      </c>
      <c r="D106" s="44"/>
      <c r="E106" s="44">
        <v>1</v>
      </c>
      <c r="F106" s="44"/>
      <c r="G106" s="44"/>
      <c r="H106" s="44">
        <v>1</v>
      </c>
      <c r="I106" s="44"/>
      <c r="J106" s="44">
        <v>2</v>
      </c>
      <c r="K106" s="44"/>
      <c r="L106" s="44"/>
      <c r="M106" s="44">
        <v>2</v>
      </c>
      <c r="N106" s="44"/>
      <c r="O106" s="44"/>
      <c r="P106" s="44"/>
      <c r="Q106" s="44"/>
      <c r="R106" s="44"/>
      <c r="S106" s="44"/>
      <c r="T106" s="44">
        <v>2</v>
      </c>
      <c r="U106" s="44"/>
      <c r="V106" s="44"/>
      <c r="W106" s="44"/>
      <c r="X106" s="44">
        <v>1</v>
      </c>
      <c r="Y106" s="44"/>
      <c r="Z106" s="44"/>
      <c r="AA106" s="44"/>
      <c r="AB106" s="44"/>
      <c r="AC106" s="44"/>
      <c r="AD106" s="44"/>
      <c r="AE106" s="44"/>
      <c r="AF106" s="44"/>
      <c r="AG106" s="44"/>
      <c r="AH106" s="44">
        <v>4</v>
      </c>
      <c r="AI106" s="44"/>
      <c r="AJ106" s="44"/>
      <c r="AK106" s="44"/>
      <c r="AL106" s="44"/>
      <c r="AM106" s="44"/>
      <c r="AN106" s="51">
        <f t="shared" si="20"/>
        <v>60.77</v>
      </c>
      <c r="AO106" s="112">
        <f t="shared" si="21"/>
        <v>6.68</v>
      </c>
      <c r="AP106" s="112">
        <f t="shared" si="22"/>
        <v>67.45</v>
      </c>
      <c r="AQ106" s="34">
        <v>2</v>
      </c>
      <c r="AR106" s="34">
        <f>SUM(AQ105:AQ106)</f>
        <v>4</v>
      </c>
      <c r="AS106" s="164">
        <f t="shared" si="19"/>
        <v>134.9</v>
      </c>
      <c r="AT106" s="164">
        <f>SUM(AS105:AS106)</f>
        <v>269.8</v>
      </c>
      <c r="AU106" s="164">
        <f>AP106</f>
        <v>67.45</v>
      </c>
    </row>
    <row r="107" spans="1:47" ht="15.9" customHeight="1" thickBot="1" x14ac:dyDescent="0.3">
      <c r="A107" s="162" t="s">
        <v>227</v>
      </c>
      <c r="B107" s="44"/>
      <c r="C107" s="44"/>
      <c r="D107" s="44"/>
      <c r="E107" s="44"/>
      <c r="F107" s="44"/>
      <c r="G107" s="44">
        <v>2</v>
      </c>
      <c r="H107" s="44"/>
      <c r="I107" s="44"/>
      <c r="J107" s="44"/>
      <c r="K107" s="44"/>
      <c r="L107" s="44"/>
      <c r="M107" s="44">
        <v>1</v>
      </c>
      <c r="N107" s="44"/>
      <c r="O107" s="44">
        <v>1</v>
      </c>
      <c r="P107" s="44"/>
      <c r="Q107" s="44"/>
      <c r="R107" s="44"/>
      <c r="S107" s="44"/>
      <c r="T107" s="44">
        <v>1</v>
      </c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>
        <v>2</v>
      </c>
      <c r="AI107" s="44"/>
      <c r="AJ107" s="44"/>
      <c r="AK107" s="44"/>
      <c r="AL107" s="44"/>
      <c r="AM107" s="44"/>
      <c r="AN107" s="51">
        <f t="shared" si="20"/>
        <v>39.299999999999997</v>
      </c>
      <c r="AO107" s="112">
        <f t="shared" si="21"/>
        <v>4.32</v>
      </c>
      <c r="AP107" s="112">
        <f t="shared" si="22"/>
        <v>43.62</v>
      </c>
    </row>
    <row r="108" spans="1:47" ht="15.9" customHeight="1" thickBot="1" x14ac:dyDescent="0.3">
      <c r="A108" s="162" t="s">
        <v>228</v>
      </c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51">
        <f t="shared" si="20"/>
        <v>0</v>
      </c>
      <c r="AO108" s="112">
        <f t="shared" si="21"/>
        <v>0</v>
      </c>
      <c r="AP108" s="112">
        <f t="shared" si="22"/>
        <v>0</v>
      </c>
    </row>
    <row r="109" spans="1:47" ht="15.9" customHeight="1" thickBot="1" x14ac:dyDescent="0.3">
      <c r="A109" s="162" t="s">
        <v>229</v>
      </c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51">
        <f t="shared" si="20"/>
        <v>0</v>
      </c>
      <c r="AO109" s="112">
        <f t="shared" si="21"/>
        <v>0</v>
      </c>
      <c r="AP109" s="112">
        <f t="shared" si="22"/>
        <v>0</v>
      </c>
    </row>
    <row r="110" spans="1:47" ht="15.9" customHeight="1" thickBot="1" x14ac:dyDescent="0.3">
      <c r="A110" s="162" t="s">
        <v>230</v>
      </c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51">
        <f t="shared" si="20"/>
        <v>0</v>
      </c>
      <c r="AO110" s="112">
        <f t="shared" si="21"/>
        <v>0</v>
      </c>
      <c r="AP110" s="112">
        <f t="shared" si="22"/>
        <v>0</v>
      </c>
    </row>
    <row r="111" spans="1:47" ht="15.9" customHeight="1" thickBot="1" x14ac:dyDescent="0.3">
      <c r="A111" s="162" t="s">
        <v>231</v>
      </c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51">
        <f t="shared" si="20"/>
        <v>0</v>
      </c>
      <c r="AO111" s="112">
        <f t="shared" si="21"/>
        <v>0</v>
      </c>
      <c r="AP111" s="112">
        <f t="shared" si="22"/>
        <v>0</v>
      </c>
    </row>
    <row r="112" spans="1:47" ht="15.9" customHeight="1" x14ac:dyDescent="0.25">
      <c r="A112" s="162" t="s">
        <v>232</v>
      </c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51">
        <f t="shared" si="20"/>
        <v>0</v>
      </c>
      <c r="AO112" s="112">
        <f t="shared" si="21"/>
        <v>0</v>
      </c>
      <c r="AP112" s="112">
        <f t="shared" si="22"/>
        <v>0</v>
      </c>
    </row>
    <row r="113" spans="2:42" ht="15.9" customHeight="1" x14ac:dyDescent="0.25">
      <c r="B113" s="44">
        <f>SUM(B10:B112)</f>
        <v>458</v>
      </c>
      <c r="C113" s="44">
        <f t="shared" ref="C113:AM113" si="23">SUM(C10:C112)</f>
        <v>95</v>
      </c>
      <c r="D113" s="44">
        <f t="shared" si="23"/>
        <v>0</v>
      </c>
      <c r="E113" s="44">
        <f t="shared" si="23"/>
        <v>97</v>
      </c>
      <c r="F113" s="44">
        <f t="shared" si="23"/>
        <v>0</v>
      </c>
      <c r="G113" s="44">
        <f t="shared" si="23"/>
        <v>8</v>
      </c>
      <c r="H113" s="44">
        <f t="shared" si="23"/>
        <v>86</v>
      </c>
      <c r="I113" s="44">
        <f t="shared" si="23"/>
        <v>0</v>
      </c>
      <c r="J113" s="44">
        <f t="shared" si="23"/>
        <v>194</v>
      </c>
      <c r="K113" s="44">
        <f t="shared" si="23"/>
        <v>0</v>
      </c>
      <c r="L113" s="44">
        <f t="shared" si="23"/>
        <v>0</v>
      </c>
      <c r="M113" s="44">
        <f t="shared" si="23"/>
        <v>191</v>
      </c>
      <c r="N113" s="44">
        <f t="shared" si="23"/>
        <v>0</v>
      </c>
      <c r="O113" s="44">
        <f t="shared" si="23"/>
        <v>19</v>
      </c>
      <c r="P113" s="44">
        <f t="shared" si="23"/>
        <v>0</v>
      </c>
      <c r="Q113" s="44">
        <f t="shared" si="23"/>
        <v>0</v>
      </c>
      <c r="R113" s="44">
        <f t="shared" si="23"/>
        <v>0</v>
      </c>
      <c r="S113" s="44">
        <f t="shared" si="23"/>
        <v>0</v>
      </c>
      <c r="T113" s="44">
        <f t="shared" si="23"/>
        <v>190</v>
      </c>
      <c r="U113" s="44">
        <f t="shared" si="23"/>
        <v>48</v>
      </c>
      <c r="V113" s="44">
        <f t="shared" si="23"/>
        <v>0</v>
      </c>
      <c r="W113" s="44">
        <f t="shared" si="23"/>
        <v>0</v>
      </c>
      <c r="X113" s="44">
        <f t="shared" si="23"/>
        <v>97</v>
      </c>
      <c r="Y113" s="44">
        <f t="shared" si="23"/>
        <v>0</v>
      </c>
      <c r="Z113" s="44">
        <f t="shared" si="23"/>
        <v>0</v>
      </c>
      <c r="AA113" s="44">
        <f t="shared" si="23"/>
        <v>0</v>
      </c>
      <c r="AB113" s="44">
        <f t="shared" si="23"/>
        <v>0</v>
      </c>
      <c r="AC113" s="44">
        <f t="shared" si="23"/>
        <v>0</v>
      </c>
      <c r="AD113" s="44">
        <f t="shared" si="23"/>
        <v>0</v>
      </c>
      <c r="AE113" s="44">
        <f t="shared" si="23"/>
        <v>0</v>
      </c>
      <c r="AF113" s="44">
        <f t="shared" si="23"/>
        <v>0</v>
      </c>
      <c r="AG113" s="44">
        <f t="shared" si="23"/>
        <v>0</v>
      </c>
      <c r="AH113" s="44">
        <f t="shared" si="23"/>
        <v>316</v>
      </c>
      <c r="AI113" s="44">
        <f t="shared" si="23"/>
        <v>0</v>
      </c>
      <c r="AJ113" s="44">
        <f t="shared" si="23"/>
        <v>0</v>
      </c>
      <c r="AK113" s="44">
        <f t="shared" si="23"/>
        <v>0</v>
      </c>
      <c r="AL113" s="44">
        <f t="shared" si="23"/>
        <v>0</v>
      </c>
      <c r="AM113" s="44">
        <f t="shared" si="23"/>
        <v>0</v>
      </c>
    </row>
    <row r="114" spans="2:42" ht="15.9" customHeight="1" x14ac:dyDescent="0.25">
      <c r="AP114" s="163">
        <f>SUM(AP10:AP113)</f>
        <v>8077.77</v>
      </c>
    </row>
  </sheetData>
  <phoneticPr fontId="23" type="noConversion"/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2"/>
  <sheetViews>
    <sheetView zoomScale="91" zoomScaleNormal="91" workbookViewId="0">
      <pane ySplit="7" topLeftCell="A8" activePane="bottomLeft" state="frozen"/>
      <selection pane="bottomLeft" activeCell="U6" sqref="U6"/>
    </sheetView>
  </sheetViews>
  <sheetFormatPr defaultColWidth="10" defaultRowHeight="13.2" x14ac:dyDescent="0.25"/>
  <cols>
    <col min="1" max="1" width="11.6640625" style="148" customWidth="1"/>
    <col min="2" max="2" width="8.44140625" style="58" bestFit="1" customWidth="1"/>
    <col min="3" max="3" width="8.44140625" style="58" customWidth="1"/>
    <col min="4" max="5" width="7" style="54" customWidth="1"/>
    <col min="6" max="6" width="1" style="55" customWidth="1"/>
    <col min="7" max="8" width="5" style="57" customWidth="1"/>
    <col min="9" max="9" width="1" style="57" customWidth="1"/>
    <col min="10" max="12" width="5" style="57" customWidth="1"/>
    <col min="13" max="13" width="1.109375" style="58" customWidth="1"/>
    <col min="14" max="14" width="10" style="58" customWidth="1"/>
    <col min="15" max="15" width="1" style="58" customWidth="1"/>
    <col min="16" max="16" width="10" style="58" customWidth="1"/>
    <col min="17" max="17" width="1" style="58" customWidth="1"/>
    <col min="18" max="18" width="10" style="58" customWidth="1"/>
    <col min="19" max="19" width="10" style="59" customWidth="1"/>
    <col min="20" max="20" width="10" style="58" customWidth="1"/>
    <col min="21" max="21" width="12" style="59" customWidth="1"/>
    <col min="22" max="22" width="1" style="58" customWidth="1"/>
    <col min="23" max="23" width="10" style="60" customWidth="1"/>
    <col min="24" max="24" width="32.6640625" style="58" customWidth="1"/>
    <col min="25" max="25" width="49.88671875" style="58" bestFit="1" customWidth="1"/>
    <col min="26" max="16384" width="10" style="58"/>
  </cols>
  <sheetData>
    <row r="1" spans="1:26" ht="15" customHeight="1" x14ac:dyDescent="0.25">
      <c r="A1" s="144" t="str">
        <f>'Door Comparison'!A1</f>
        <v>SRM - 21 MOORFIELDS</v>
      </c>
      <c r="B1" s="53"/>
      <c r="C1" s="53"/>
      <c r="G1" s="56"/>
      <c r="J1" s="56"/>
    </row>
    <row r="3" spans="1:26" x14ac:dyDescent="0.25">
      <c r="A3" s="145" t="s">
        <v>31</v>
      </c>
      <c r="B3" s="155"/>
      <c r="C3" s="155"/>
      <c r="N3" s="110"/>
    </row>
    <row r="5" spans="1:26" x14ac:dyDescent="0.25">
      <c r="A5" s="139" t="s">
        <v>13</v>
      </c>
      <c r="B5" s="70" t="str">
        <f>'Door Comparison'!B5</f>
        <v>Door</v>
      </c>
      <c r="C5" s="70" t="str">
        <f>'Door Comparison'!C5</f>
        <v>Door</v>
      </c>
      <c r="D5" s="57" t="s">
        <v>0</v>
      </c>
      <c r="E5" s="57" t="s">
        <v>0</v>
      </c>
    </row>
    <row r="6" spans="1:26" x14ac:dyDescent="0.25">
      <c r="A6" s="140" t="s">
        <v>78</v>
      </c>
      <c r="B6" s="62" t="str">
        <f>'Door Comparison'!B6</f>
        <v>Type</v>
      </c>
      <c r="C6" s="62" t="str">
        <f>'Door Comparison'!C6</f>
        <v>Material</v>
      </c>
      <c r="D6" s="57" t="s">
        <v>1</v>
      </c>
      <c r="E6" s="57" t="s">
        <v>2</v>
      </c>
      <c r="G6" s="57" t="s">
        <v>3</v>
      </c>
      <c r="H6" s="57" t="s">
        <v>4</v>
      </c>
      <c r="J6" s="57" t="s">
        <v>5</v>
      </c>
      <c r="K6" s="57" t="s">
        <v>6</v>
      </c>
      <c r="L6" s="57" t="s">
        <v>27</v>
      </c>
      <c r="N6" s="63" t="s">
        <v>7</v>
      </c>
      <c r="P6" s="63" t="s">
        <v>8</v>
      </c>
      <c r="R6" s="154" t="s">
        <v>23</v>
      </c>
      <c r="S6" s="149" t="s">
        <v>13</v>
      </c>
      <c r="T6" s="63" t="s">
        <v>9</v>
      </c>
      <c r="U6" s="307" t="s">
        <v>26</v>
      </c>
      <c r="W6" s="65" t="s">
        <v>11</v>
      </c>
    </row>
    <row r="7" spans="1:26" x14ac:dyDescent="0.25">
      <c r="A7" s="146"/>
      <c r="B7" s="70"/>
      <c r="C7" s="70"/>
      <c r="D7" s="57"/>
      <c r="E7" s="57"/>
      <c r="N7" s="63"/>
      <c r="P7" s="63"/>
      <c r="R7" s="151"/>
      <c r="S7" s="64"/>
      <c r="T7" s="63"/>
      <c r="W7" s="65"/>
    </row>
    <row r="8" spans="1:26" x14ac:dyDescent="0.25">
      <c r="A8" s="147"/>
      <c r="B8" s="70"/>
      <c r="C8" s="70"/>
      <c r="S8" s="64"/>
    </row>
    <row r="9" spans="1:26" x14ac:dyDescent="0.25">
      <c r="A9" s="136" t="str">
        <f>'Door Comparison'!A9</f>
        <v>D00.00.11A</v>
      </c>
      <c r="B9" s="150" t="str">
        <f>'Door Comparison'!B9</f>
        <v>DRS-309</v>
      </c>
      <c r="C9" s="150" t="str">
        <f>'Door Comparison'!C9</f>
        <v>Stafford</v>
      </c>
      <c r="D9" s="54">
        <f>'Door Comparison'!D9</f>
        <v>1410</v>
      </c>
      <c r="E9" s="54">
        <f>'Door Comparison'!E9</f>
        <v>2160</v>
      </c>
      <c r="G9" s="57">
        <f>'Door Comparison'!G9</f>
        <v>0</v>
      </c>
      <c r="H9" s="57">
        <f>'Door Comparison'!H9</f>
        <v>1</v>
      </c>
      <c r="J9" s="57">
        <f>'Door Comparison'!J9</f>
        <v>0</v>
      </c>
      <c r="K9" s="57">
        <f>'Door Comparison'!K9</f>
        <v>1</v>
      </c>
      <c r="L9" s="57">
        <f>'Door Comparison'!L9</f>
        <v>0</v>
      </c>
      <c r="N9" s="59"/>
      <c r="P9" s="59"/>
      <c r="R9" s="1"/>
      <c r="S9" s="59">
        <f>'Door Comparison'!V9</f>
        <v>15323.39</v>
      </c>
      <c r="T9" s="59">
        <f t="shared" ref="T9:T42" si="0">(J9+K9+L9)*(2*((D9+2*E9)*1/1000))</f>
        <v>11.46</v>
      </c>
      <c r="U9" s="143">
        <v>190.34</v>
      </c>
      <c r="W9" s="60">
        <f t="shared" ref="W9:W42" si="1">SUM(N9:V9)</f>
        <v>15525.19</v>
      </c>
      <c r="X9" s="55"/>
      <c r="Y9" s="106"/>
      <c r="Z9" s="106"/>
    </row>
    <row r="10" spans="1:26" x14ac:dyDescent="0.25">
      <c r="A10" s="136" t="str">
        <f>'Door Comparison'!A10</f>
        <v>D00.00.12A</v>
      </c>
      <c r="B10" s="150" t="str">
        <f>'Door Comparison'!B10</f>
        <v>DRS-309</v>
      </c>
      <c r="C10" s="150" t="str">
        <f>'Door Comparison'!C10</f>
        <v>Stafford</v>
      </c>
      <c r="D10" s="54">
        <f>'Door Comparison'!D10</f>
        <v>2020</v>
      </c>
      <c r="E10" s="54">
        <f>'Door Comparison'!E10</f>
        <v>2160</v>
      </c>
      <c r="G10" s="57">
        <f>'Door Comparison'!G10</f>
        <v>0</v>
      </c>
      <c r="H10" s="57">
        <f>'Door Comparison'!H10</f>
        <v>1</v>
      </c>
      <c r="J10" s="57">
        <f>'Door Comparison'!J10</f>
        <v>0</v>
      </c>
      <c r="K10" s="57">
        <f>'Door Comparison'!K10</f>
        <v>1</v>
      </c>
      <c r="L10" s="57">
        <f>'Door Comparison'!L10</f>
        <v>0</v>
      </c>
      <c r="N10" s="59"/>
      <c r="P10" s="59"/>
      <c r="R10" s="1"/>
      <c r="S10" s="59">
        <f>'Door Comparison'!V10</f>
        <v>15500.39</v>
      </c>
      <c r="T10" s="59">
        <f t="shared" si="0"/>
        <v>12.68</v>
      </c>
      <c r="U10" s="143">
        <v>216.3</v>
      </c>
      <c r="W10" s="60">
        <f t="shared" si="1"/>
        <v>15729.37</v>
      </c>
      <c r="X10" s="55"/>
      <c r="Y10" s="106"/>
      <c r="Z10" s="106"/>
    </row>
    <row r="11" spans="1:26" x14ac:dyDescent="0.25">
      <c r="A11" s="136" t="str">
        <f>'Door Comparison'!A11</f>
        <v>D00.00.18A</v>
      </c>
      <c r="B11" s="150" t="str">
        <f>'Door Comparison'!B11</f>
        <v>DRS-309</v>
      </c>
      <c r="C11" s="150" t="str">
        <f>'Door Comparison'!C11</f>
        <v>Stafford</v>
      </c>
      <c r="D11" s="54">
        <f>'Door Comparison'!D11</f>
        <v>1410</v>
      </c>
      <c r="E11" s="54">
        <f>'Door Comparison'!E11</f>
        <v>2160</v>
      </c>
      <c r="G11" s="57">
        <f>'Door Comparison'!G11</f>
        <v>0</v>
      </c>
      <c r="H11" s="57">
        <f>'Door Comparison'!H11</f>
        <v>1</v>
      </c>
      <c r="J11" s="57">
        <f>'Door Comparison'!J11</f>
        <v>0</v>
      </c>
      <c r="K11" s="57">
        <f>'Door Comparison'!K11</f>
        <v>1</v>
      </c>
      <c r="L11" s="57">
        <f>'Door Comparison'!L11</f>
        <v>0</v>
      </c>
      <c r="N11" s="59"/>
      <c r="P11" s="59"/>
      <c r="R11" s="1"/>
      <c r="S11" s="59">
        <f>'Door Comparison'!V11</f>
        <v>15323.39</v>
      </c>
      <c r="T11" s="59">
        <f t="shared" si="0"/>
        <v>11.46</v>
      </c>
      <c r="U11" s="143">
        <v>190.34</v>
      </c>
      <c r="W11" s="60">
        <f t="shared" si="1"/>
        <v>15525.19</v>
      </c>
      <c r="X11" s="55"/>
      <c r="Y11" s="106"/>
      <c r="Z11" s="106"/>
    </row>
    <row r="12" spans="1:26" x14ac:dyDescent="0.25">
      <c r="A12" s="136" t="str">
        <f>'Door Comparison'!A12</f>
        <v>D00.00.19A</v>
      </c>
      <c r="B12" s="150" t="str">
        <f>'Door Comparison'!B12</f>
        <v>DRS-306</v>
      </c>
      <c r="C12" s="150" t="str">
        <f>'Door Comparison'!C12</f>
        <v>Metal</v>
      </c>
      <c r="D12" s="54">
        <f>'Door Comparison'!D12</f>
        <v>1636</v>
      </c>
      <c r="E12" s="54">
        <f>'Door Comparison'!E12</f>
        <v>2737</v>
      </c>
      <c r="G12" s="57">
        <f>'Door Comparison'!G12</f>
        <v>0</v>
      </c>
      <c r="H12" s="57">
        <f>'Door Comparison'!H12</f>
        <v>1</v>
      </c>
      <c r="J12" s="57">
        <f>'Door Comparison'!J12</f>
        <v>0</v>
      </c>
      <c r="K12" s="57">
        <f>'Door Comparison'!K12</f>
        <v>1</v>
      </c>
      <c r="L12" s="57">
        <f>'Door Comparison'!L12</f>
        <v>0</v>
      </c>
      <c r="N12" s="59"/>
      <c r="P12" s="59"/>
      <c r="R12" s="1"/>
      <c r="S12" s="59">
        <f>'Door Comparison'!V12</f>
        <v>1185.82</v>
      </c>
      <c r="T12" s="59">
        <f t="shared" si="0"/>
        <v>14.22</v>
      </c>
      <c r="U12" s="143">
        <v>34.28</v>
      </c>
      <c r="W12" s="60">
        <f t="shared" si="1"/>
        <v>1234.32</v>
      </c>
      <c r="X12" s="55"/>
      <c r="Y12" s="106"/>
      <c r="Z12" s="106"/>
    </row>
    <row r="13" spans="1:26" x14ac:dyDescent="0.25">
      <c r="A13" s="136" t="str">
        <f>'Door Comparison'!A13</f>
        <v>D00.00.20A</v>
      </c>
      <c r="B13" s="150" t="str">
        <f>'Door Comparison'!B13</f>
        <v>DRS-306</v>
      </c>
      <c r="C13" s="150" t="str">
        <f>'Door Comparison'!C13</f>
        <v>Metal</v>
      </c>
      <c r="D13" s="54">
        <f>'Door Comparison'!D13</f>
        <v>1636</v>
      </c>
      <c r="E13" s="54">
        <f>'Door Comparison'!E13</f>
        <v>2737</v>
      </c>
      <c r="G13" s="57">
        <f>'Door Comparison'!G13</f>
        <v>0</v>
      </c>
      <c r="H13" s="57">
        <f>'Door Comparison'!H13</f>
        <v>1</v>
      </c>
      <c r="J13" s="57">
        <f>'Door Comparison'!J13</f>
        <v>0</v>
      </c>
      <c r="K13" s="57">
        <f>'Door Comparison'!K13</f>
        <v>1</v>
      </c>
      <c r="L13" s="57">
        <f>'Door Comparison'!L13</f>
        <v>0</v>
      </c>
      <c r="N13" s="59"/>
      <c r="P13" s="59"/>
      <c r="R13" s="1"/>
      <c r="S13" s="59">
        <f>'Door Comparison'!V13</f>
        <v>1185.82</v>
      </c>
      <c r="T13" s="59">
        <f t="shared" si="0"/>
        <v>14.22</v>
      </c>
      <c r="U13" s="143">
        <v>34.28</v>
      </c>
      <c r="W13" s="60">
        <f t="shared" si="1"/>
        <v>1234.32</v>
      </c>
      <c r="X13" s="55"/>
      <c r="Y13" s="106"/>
      <c r="Z13" s="106"/>
    </row>
    <row r="14" spans="1:26" x14ac:dyDescent="0.25">
      <c r="A14" s="136" t="str">
        <f>'Door Comparison'!A14</f>
        <v>D00.00.33A</v>
      </c>
      <c r="B14" s="150" t="str">
        <f>'Door Comparison'!B14</f>
        <v>DRS-309</v>
      </c>
      <c r="C14" s="150" t="str">
        <f>'Door Comparison'!C14</f>
        <v>Stafford</v>
      </c>
      <c r="D14" s="54">
        <f>'Door Comparison'!D14</f>
        <v>2020</v>
      </c>
      <c r="E14" s="54">
        <f>'Door Comparison'!E14</f>
        <v>2160</v>
      </c>
      <c r="G14" s="57">
        <f>'Door Comparison'!G14</f>
        <v>0</v>
      </c>
      <c r="H14" s="57">
        <f>'Door Comparison'!H14</f>
        <v>1</v>
      </c>
      <c r="J14" s="57">
        <f>'Door Comparison'!J14</f>
        <v>0</v>
      </c>
      <c r="K14" s="57">
        <f>'Door Comparison'!K14</f>
        <v>1</v>
      </c>
      <c r="L14" s="57">
        <f>'Door Comparison'!L14</f>
        <v>0</v>
      </c>
      <c r="N14" s="59"/>
      <c r="P14" s="59"/>
      <c r="R14" s="1"/>
      <c r="S14" s="59">
        <f>'Door Comparison'!V14</f>
        <v>15500.39</v>
      </c>
      <c r="T14" s="59">
        <f t="shared" si="0"/>
        <v>12.68</v>
      </c>
      <c r="U14" s="143">
        <v>216.3</v>
      </c>
      <c r="W14" s="60">
        <f t="shared" si="1"/>
        <v>15729.37</v>
      </c>
      <c r="X14" s="55"/>
      <c r="Y14" s="106"/>
      <c r="Z14" s="106"/>
    </row>
    <row r="15" spans="1:26" x14ac:dyDescent="0.25">
      <c r="A15" s="136" t="str">
        <f>'Door Comparison'!A15</f>
        <v>D00.00.38A</v>
      </c>
      <c r="B15" s="150">
        <f>'Door Comparison'!B15</f>
        <v>0</v>
      </c>
      <c r="C15" s="150">
        <f>'Door Comparison'!C15</f>
        <v>0</v>
      </c>
      <c r="D15" s="54">
        <f>'Door Comparison'!D15</f>
        <v>0</v>
      </c>
      <c r="E15" s="54">
        <f>'Door Comparison'!E15</f>
        <v>0</v>
      </c>
      <c r="G15" s="57">
        <f>'Door Comparison'!G15</f>
        <v>0</v>
      </c>
      <c r="H15" s="57">
        <f>'Door Comparison'!H15</f>
        <v>0</v>
      </c>
      <c r="J15" s="57">
        <f>'Door Comparison'!J15</f>
        <v>0</v>
      </c>
      <c r="K15" s="57">
        <f>'Door Comparison'!K15</f>
        <v>0</v>
      </c>
      <c r="L15" s="57">
        <f>'Door Comparison'!L15</f>
        <v>0</v>
      </c>
      <c r="N15" s="59"/>
      <c r="P15" s="59"/>
      <c r="R15" s="1"/>
      <c r="S15" s="59">
        <f>'Door Comparison'!V15</f>
        <v>0</v>
      </c>
      <c r="T15" s="59">
        <f t="shared" si="0"/>
        <v>0</v>
      </c>
      <c r="U15" s="143">
        <v>0</v>
      </c>
      <c r="W15" s="60">
        <f t="shared" si="1"/>
        <v>0</v>
      </c>
      <c r="X15" s="55"/>
      <c r="Y15" s="106"/>
      <c r="Z15" s="106"/>
    </row>
    <row r="16" spans="1:26" x14ac:dyDescent="0.25">
      <c r="A16" s="136" t="str">
        <f>'Door Comparison'!A16</f>
        <v>D00.00.39A</v>
      </c>
      <c r="B16" s="150">
        <f>'Door Comparison'!B16</f>
        <v>0</v>
      </c>
      <c r="C16" s="150">
        <f>'Door Comparison'!C16</f>
        <v>0</v>
      </c>
      <c r="D16" s="54">
        <f>'Door Comparison'!D16</f>
        <v>0</v>
      </c>
      <c r="E16" s="54">
        <f>'Door Comparison'!E16</f>
        <v>0</v>
      </c>
      <c r="G16" s="57">
        <f>'Door Comparison'!G16</f>
        <v>0</v>
      </c>
      <c r="H16" s="57">
        <f>'Door Comparison'!H16</f>
        <v>0</v>
      </c>
      <c r="J16" s="57">
        <f>'Door Comparison'!J16</f>
        <v>0</v>
      </c>
      <c r="K16" s="57">
        <f>'Door Comparison'!K16</f>
        <v>0</v>
      </c>
      <c r="L16" s="57">
        <f>'Door Comparison'!L16</f>
        <v>0</v>
      </c>
      <c r="N16" s="59"/>
      <c r="P16" s="59"/>
      <c r="R16" s="1"/>
      <c r="S16" s="59">
        <f>'Door Comparison'!V16</f>
        <v>0</v>
      </c>
      <c r="T16" s="59">
        <f t="shared" si="0"/>
        <v>0</v>
      </c>
      <c r="U16" s="143">
        <v>0</v>
      </c>
      <c r="W16" s="60">
        <f t="shared" si="1"/>
        <v>0</v>
      </c>
      <c r="X16" s="55"/>
      <c r="Y16" s="106"/>
      <c r="Z16" s="106"/>
    </row>
    <row r="17" spans="1:26" x14ac:dyDescent="0.25">
      <c r="A17" s="136" t="str">
        <f>'Door Comparison'!A17</f>
        <v>D00.00.42A</v>
      </c>
      <c r="B17" s="150" t="str">
        <f>'Door Comparison'!B17</f>
        <v>DRS-309</v>
      </c>
      <c r="C17" s="150" t="str">
        <f>'Door Comparison'!C17</f>
        <v>Stafford</v>
      </c>
      <c r="D17" s="54">
        <f>'Door Comparison'!D17</f>
        <v>1090</v>
      </c>
      <c r="E17" s="54">
        <f>'Door Comparison'!E17</f>
        <v>2160</v>
      </c>
      <c r="G17" s="57">
        <f>'Door Comparison'!G17</f>
        <v>0</v>
      </c>
      <c r="H17" s="57">
        <f>'Door Comparison'!H17</f>
        <v>1</v>
      </c>
      <c r="J17" s="57">
        <f>'Door Comparison'!J17</f>
        <v>0</v>
      </c>
      <c r="K17" s="57">
        <f>'Door Comparison'!K17</f>
        <v>1</v>
      </c>
      <c r="L17" s="57">
        <f>'Door Comparison'!L17</f>
        <v>0</v>
      </c>
      <c r="N17" s="59"/>
      <c r="P17" s="59"/>
      <c r="R17" s="1"/>
      <c r="S17" s="59">
        <f>'Door Comparison'!V17</f>
        <v>12004.39</v>
      </c>
      <c r="T17" s="59">
        <f t="shared" si="0"/>
        <v>10.82</v>
      </c>
      <c r="U17" s="143">
        <v>140.75</v>
      </c>
      <c r="W17" s="60">
        <f t="shared" si="1"/>
        <v>12155.96</v>
      </c>
      <c r="X17" s="55"/>
      <c r="Y17" s="106"/>
      <c r="Z17" s="106"/>
    </row>
    <row r="18" spans="1:26" x14ac:dyDescent="0.25">
      <c r="A18" s="136" t="str">
        <f>'Door Comparison'!A18</f>
        <v>D00.00.49A</v>
      </c>
      <c r="B18" s="150" t="str">
        <f>'Door Comparison'!B18</f>
        <v>DRS-309</v>
      </c>
      <c r="C18" s="150" t="str">
        <f>'Door Comparison'!C18</f>
        <v>Stafford</v>
      </c>
      <c r="D18" s="54">
        <f>'Door Comparison'!D18</f>
        <v>1010</v>
      </c>
      <c r="E18" s="54">
        <f>'Door Comparison'!E18</f>
        <v>2150</v>
      </c>
      <c r="G18" s="57">
        <f>'Door Comparison'!G18</f>
        <v>0</v>
      </c>
      <c r="H18" s="57">
        <f>'Door Comparison'!H18</f>
        <v>1</v>
      </c>
      <c r="J18" s="57">
        <f>'Door Comparison'!J18</f>
        <v>0</v>
      </c>
      <c r="K18" s="57">
        <f>'Door Comparison'!K18</f>
        <v>1</v>
      </c>
      <c r="L18" s="57">
        <f>'Door Comparison'!L18</f>
        <v>0</v>
      </c>
      <c r="N18" s="59"/>
      <c r="P18" s="59"/>
      <c r="R18" s="1"/>
      <c r="S18" s="59">
        <f>'Door Comparison'!V18</f>
        <v>12004.39</v>
      </c>
      <c r="T18" s="59">
        <f t="shared" si="0"/>
        <v>10.62</v>
      </c>
      <c r="U18" s="143">
        <v>140.75</v>
      </c>
      <c r="W18" s="60">
        <f t="shared" si="1"/>
        <v>12155.76</v>
      </c>
      <c r="X18" s="55"/>
      <c r="Y18" s="106"/>
      <c r="Z18" s="106"/>
    </row>
    <row r="19" spans="1:26" x14ac:dyDescent="0.25">
      <c r="A19" s="136" t="str">
        <f>'Door Comparison'!A19</f>
        <v>D00.00.72A</v>
      </c>
      <c r="B19" s="150" t="str">
        <f>'Door Comparison'!B19</f>
        <v>DRS-309</v>
      </c>
      <c r="C19" s="150" t="str">
        <f>'Door Comparison'!C19</f>
        <v>Stafford</v>
      </c>
      <c r="D19" s="54">
        <f>'Door Comparison'!D19</f>
        <v>1060</v>
      </c>
      <c r="E19" s="54">
        <f>'Door Comparison'!E19</f>
        <v>2160</v>
      </c>
      <c r="G19" s="57">
        <f>'Door Comparison'!G19</f>
        <v>0</v>
      </c>
      <c r="H19" s="57">
        <f>'Door Comparison'!H19</f>
        <v>1</v>
      </c>
      <c r="J19" s="57">
        <f>'Door Comparison'!J19</f>
        <v>0</v>
      </c>
      <c r="K19" s="57">
        <f>'Door Comparison'!K19</f>
        <v>1</v>
      </c>
      <c r="L19" s="57">
        <f>'Door Comparison'!L19</f>
        <v>0</v>
      </c>
      <c r="N19" s="59"/>
      <c r="P19" s="59"/>
      <c r="R19" s="1"/>
      <c r="S19" s="59">
        <f>'Door Comparison'!V19</f>
        <v>12004.39</v>
      </c>
      <c r="T19" s="59">
        <f t="shared" si="0"/>
        <v>10.76</v>
      </c>
      <c r="U19" s="143">
        <v>140.75</v>
      </c>
      <c r="W19" s="60">
        <f t="shared" si="1"/>
        <v>12155.9</v>
      </c>
      <c r="X19" s="55"/>
      <c r="Y19" s="106"/>
      <c r="Z19" s="106"/>
    </row>
    <row r="20" spans="1:26" x14ac:dyDescent="0.25">
      <c r="A20" s="136" t="str">
        <f>'Door Comparison'!A20</f>
        <v>D00.00.74A</v>
      </c>
      <c r="B20" s="150" t="str">
        <f>'Door Comparison'!B20</f>
        <v>DRS-309</v>
      </c>
      <c r="C20" s="150" t="str">
        <f>'Door Comparison'!C20</f>
        <v>Stafford</v>
      </c>
      <c r="D20" s="54">
        <f>'Door Comparison'!D20</f>
        <v>1875</v>
      </c>
      <c r="E20" s="54">
        <f>'Door Comparison'!E20</f>
        <v>2160</v>
      </c>
      <c r="G20" s="57">
        <f>'Door Comparison'!G20</f>
        <v>0</v>
      </c>
      <c r="H20" s="57">
        <f>'Door Comparison'!H20</f>
        <v>1</v>
      </c>
      <c r="J20" s="57">
        <f>'Door Comparison'!J20</f>
        <v>0</v>
      </c>
      <c r="K20" s="57">
        <f>'Door Comparison'!K20</f>
        <v>1</v>
      </c>
      <c r="L20" s="57">
        <f>'Door Comparison'!L20</f>
        <v>0</v>
      </c>
      <c r="N20" s="59"/>
      <c r="P20" s="59"/>
      <c r="R20" s="1"/>
      <c r="S20" s="59">
        <f>'Door Comparison'!V20</f>
        <v>15568.39</v>
      </c>
      <c r="T20" s="59">
        <f t="shared" si="0"/>
        <v>12.39</v>
      </c>
      <c r="U20" s="143">
        <v>178.22</v>
      </c>
      <c r="W20" s="60">
        <f t="shared" si="1"/>
        <v>15759</v>
      </c>
      <c r="X20" s="55"/>
      <c r="Y20" s="106"/>
      <c r="Z20" s="106"/>
    </row>
    <row r="21" spans="1:26" x14ac:dyDescent="0.25">
      <c r="A21" s="136" t="str">
        <f>'Door Comparison'!A21</f>
        <v>D00.00.77A</v>
      </c>
      <c r="B21" s="150" t="str">
        <f>'Door Comparison'!B21</f>
        <v>DRS-309</v>
      </c>
      <c r="C21" s="150" t="str">
        <f>'Door Comparison'!C21</f>
        <v>Stafford</v>
      </c>
      <c r="D21" s="54">
        <f>'Door Comparison'!D21</f>
        <v>1835</v>
      </c>
      <c r="E21" s="54">
        <f>'Door Comparison'!E21</f>
        <v>2160</v>
      </c>
      <c r="G21" s="57">
        <f>'Door Comparison'!G21</f>
        <v>0</v>
      </c>
      <c r="H21" s="57">
        <f>'Door Comparison'!H21</f>
        <v>1</v>
      </c>
      <c r="J21" s="57">
        <f>'Door Comparison'!J21</f>
        <v>0</v>
      </c>
      <c r="K21" s="57">
        <f>'Door Comparison'!K21</f>
        <v>1</v>
      </c>
      <c r="L21" s="57">
        <f>'Door Comparison'!L21</f>
        <v>0</v>
      </c>
      <c r="N21" s="59"/>
      <c r="P21" s="59"/>
      <c r="R21" s="1"/>
      <c r="S21" s="59">
        <f>'Door Comparison'!V21</f>
        <v>15323.39</v>
      </c>
      <c r="T21" s="59">
        <f t="shared" si="0"/>
        <v>12.31</v>
      </c>
      <c r="U21" s="143">
        <v>190.34</v>
      </c>
      <c r="W21" s="60">
        <f t="shared" si="1"/>
        <v>15526.04</v>
      </c>
      <c r="X21" s="55"/>
      <c r="Y21" s="106"/>
      <c r="Z21" s="106"/>
    </row>
    <row r="22" spans="1:26" x14ac:dyDescent="0.25">
      <c r="A22" s="136" t="str">
        <f>'Door Comparison'!A22</f>
        <v>D00.06.04A</v>
      </c>
      <c r="B22" s="150">
        <f>'Door Comparison'!B22</f>
        <v>0</v>
      </c>
      <c r="C22" s="150">
        <f>'Door Comparison'!C22</f>
        <v>0</v>
      </c>
      <c r="D22" s="54">
        <f>'Door Comparison'!D22</f>
        <v>0</v>
      </c>
      <c r="E22" s="54">
        <f>'Door Comparison'!E22</f>
        <v>0</v>
      </c>
      <c r="G22" s="57">
        <f>'Door Comparison'!G22</f>
        <v>0</v>
      </c>
      <c r="H22" s="57">
        <f>'Door Comparison'!H22</f>
        <v>0</v>
      </c>
      <c r="J22" s="57">
        <f>'Door Comparison'!J22</f>
        <v>0</v>
      </c>
      <c r="K22" s="57">
        <f>'Door Comparison'!K22</f>
        <v>0</v>
      </c>
      <c r="L22" s="57">
        <f>'Door Comparison'!L22</f>
        <v>0</v>
      </c>
      <c r="N22" s="59"/>
      <c r="P22" s="59"/>
      <c r="R22" s="1"/>
      <c r="S22" s="59">
        <f>'Door Comparison'!V22</f>
        <v>0</v>
      </c>
      <c r="T22" s="59">
        <f t="shared" si="0"/>
        <v>0</v>
      </c>
      <c r="U22" s="143">
        <v>0</v>
      </c>
      <c r="W22" s="60">
        <f t="shared" si="1"/>
        <v>0</v>
      </c>
      <c r="X22" s="55"/>
      <c r="Y22" s="106"/>
      <c r="Z22" s="106"/>
    </row>
    <row r="23" spans="1:26" x14ac:dyDescent="0.25">
      <c r="A23" s="136" t="str">
        <f>'Door Comparison'!A23</f>
        <v>D00.00.06A</v>
      </c>
      <c r="B23" s="150" t="str">
        <f>'Door Comparison'!B23</f>
        <v>DRS-309</v>
      </c>
      <c r="C23" s="150" t="str">
        <f>'Door Comparison'!C23</f>
        <v>Stafford</v>
      </c>
      <c r="D23" s="54">
        <f>'Door Comparison'!D23</f>
        <v>2020</v>
      </c>
      <c r="E23" s="54">
        <f>'Door Comparison'!E23</f>
        <v>2160</v>
      </c>
      <c r="G23" s="57">
        <f>'Door Comparison'!G23</f>
        <v>0</v>
      </c>
      <c r="H23" s="57">
        <f>'Door Comparison'!H23</f>
        <v>1</v>
      </c>
      <c r="J23" s="57">
        <f>'Door Comparison'!J23</f>
        <v>0</v>
      </c>
      <c r="K23" s="57">
        <f>'Door Comparison'!K23</f>
        <v>1</v>
      </c>
      <c r="L23" s="57">
        <f>'Door Comparison'!L23</f>
        <v>0</v>
      </c>
      <c r="N23" s="59"/>
      <c r="P23" s="59"/>
      <c r="R23" s="1"/>
      <c r="S23" s="59">
        <f>'Door Comparison'!V23</f>
        <v>15500.39</v>
      </c>
      <c r="T23" s="59">
        <f t="shared" si="0"/>
        <v>12.68</v>
      </c>
      <c r="U23" s="143">
        <v>216.3</v>
      </c>
      <c r="W23" s="60">
        <f t="shared" si="1"/>
        <v>15729.37</v>
      </c>
      <c r="X23" s="55"/>
      <c r="Y23" s="106"/>
      <c r="Z23" s="106"/>
    </row>
    <row r="24" spans="1:26" x14ac:dyDescent="0.25">
      <c r="A24" s="136" t="str">
        <f>'Door Comparison'!A24</f>
        <v>D00M.00.M2P</v>
      </c>
      <c r="B24" s="150" t="str">
        <f>'Door Comparison'!B24</f>
        <v>DRS-306</v>
      </c>
      <c r="C24" s="150" t="str">
        <f>'Door Comparison'!C24</f>
        <v>Metal</v>
      </c>
      <c r="D24" s="54">
        <f>'Door Comparison'!D24</f>
        <v>1636</v>
      </c>
      <c r="E24" s="54">
        <f>'Door Comparison'!E24</f>
        <v>3037</v>
      </c>
      <c r="G24" s="57">
        <f>'Door Comparison'!G24</f>
        <v>0</v>
      </c>
      <c r="H24" s="57">
        <f>'Door Comparison'!H24</f>
        <v>1</v>
      </c>
      <c r="J24" s="57">
        <f>'Door Comparison'!J24</f>
        <v>0</v>
      </c>
      <c r="K24" s="57">
        <f>'Door Comparison'!K24</f>
        <v>1</v>
      </c>
      <c r="L24" s="57">
        <f>'Door Comparison'!L24</f>
        <v>0</v>
      </c>
      <c r="N24" s="59"/>
      <c r="P24" s="59"/>
      <c r="R24" s="1"/>
      <c r="S24" s="59">
        <f>'Door Comparison'!V24</f>
        <v>1223.82</v>
      </c>
      <c r="T24" s="59">
        <f t="shared" si="0"/>
        <v>15.42</v>
      </c>
      <c r="U24" s="143">
        <v>34.28</v>
      </c>
      <c r="W24" s="60">
        <f t="shared" si="1"/>
        <v>1273.52</v>
      </c>
      <c r="X24" s="55"/>
      <c r="Y24" s="106"/>
      <c r="Z24" s="106"/>
    </row>
    <row r="25" spans="1:26" x14ac:dyDescent="0.25">
      <c r="A25" s="136">
        <f>'Door Comparison'!A25</f>
        <v>0</v>
      </c>
      <c r="B25" s="150">
        <f>'Door Comparison'!B25</f>
        <v>0</v>
      </c>
      <c r="C25" s="150">
        <f>'Door Comparison'!C25</f>
        <v>0</v>
      </c>
      <c r="D25" s="54">
        <f>'Door Comparison'!D25</f>
        <v>0</v>
      </c>
      <c r="E25" s="54">
        <f>'Door Comparison'!E25</f>
        <v>0</v>
      </c>
      <c r="G25" s="57">
        <f>'Door Comparison'!G25</f>
        <v>0</v>
      </c>
      <c r="H25" s="57">
        <f>'Door Comparison'!H25</f>
        <v>0</v>
      </c>
      <c r="J25" s="57">
        <f>'Door Comparison'!J25</f>
        <v>0</v>
      </c>
      <c r="K25" s="57">
        <f>'Door Comparison'!K25</f>
        <v>0</v>
      </c>
      <c r="L25" s="57">
        <f>'Door Comparison'!L25</f>
        <v>0</v>
      </c>
      <c r="N25" s="59"/>
      <c r="P25" s="59"/>
      <c r="R25" s="1"/>
      <c r="S25" s="59">
        <f>'Door Comparison'!V25</f>
        <v>0</v>
      </c>
      <c r="T25" s="59">
        <f t="shared" si="0"/>
        <v>0</v>
      </c>
      <c r="U25" s="143">
        <v>0</v>
      </c>
      <c r="W25" s="60">
        <f t="shared" si="1"/>
        <v>0</v>
      </c>
      <c r="X25" s="55"/>
      <c r="Y25" s="106"/>
      <c r="Z25" s="106"/>
    </row>
    <row r="26" spans="1:26" x14ac:dyDescent="0.25">
      <c r="A26" s="136" t="str">
        <f>'Door Comparison'!A26</f>
        <v>D10.01.01A</v>
      </c>
      <c r="B26" s="150">
        <f>'Door Comparison'!B26</f>
        <v>0</v>
      </c>
      <c r="C26" s="150" t="str">
        <f>'Door Comparison'!C26</f>
        <v>Metal</v>
      </c>
      <c r="D26" s="54">
        <f>'Door Comparison'!D26</f>
        <v>0</v>
      </c>
      <c r="E26" s="54">
        <f>'Door Comparison'!E26</f>
        <v>0</v>
      </c>
      <c r="G26" s="57">
        <f>'Door Comparison'!G26</f>
        <v>0</v>
      </c>
      <c r="H26" s="57">
        <f>'Door Comparison'!H26</f>
        <v>0</v>
      </c>
      <c r="J26" s="57">
        <f>'Door Comparison'!J26</f>
        <v>0</v>
      </c>
      <c r="K26" s="57">
        <f>'Door Comparison'!K26</f>
        <v>0</v>
      </c>
      <c r="L26" s="57">
        <f>'Door Comparison'!L26</f>
        <v>0</v>
      </c>
      <c r="N26" s="59"/>
      <c r="P26" s="59"/>
      <c r="R26" s="1"/>
      <c r="S26" s="59">
        <f>'Door Comparison'!V26</f>
        <v>0</v>
      </c>
      <c r="T26" s="59">
        <f t="shared" si="0"/>
        <v>0</v>
      </c>
      <c r="U26" s="143">
        <v>0</v>
      </c>
      <c r="W26" s="60">
        <f t="shared" si="1"/>
        <v>0</v>
      </c>
      <c r="X26" s="55"/>
      <c r="Y26" s="106"/>
      <c r="Z26" s="106"/>
    </row>
    <row r="27" spans="1:26" x14ac:dyDescent="0.25">
      <c r="A27" s="136" t="str">
        <f>'Door Comparison'!A27</f>
        <v>D10.06.01B</v>
      </c>
      <c r="B27" s="150">
        <f>'Door Comparison'!B27</f>
        <v>0</v>
      </c>
      <c r="C27" s="150" t="str">
        <f>'Door Comparison'!C27</f>
        <v>Metal</v>
      </c>
      <c r="D27" s="54">
        <f>'Door Comparison'!D27</f>
        <v>0</v>
      </c>
      <c r="E27" s="54">
        <f>'Door Comparison'!E27</f>
        <v>0</v>
      </c>
      <c r="G27" s="57">
        <f>'Door Comparison'!G27</f>
        <v>0</v>
      </c>
      <c r="H27" s="57">
        <f>'Door Comparison'!H27</f>
        <v>0</v>
      </c>
      <c r="J27" s="57">
        <f>'Door Comparison'!J27</f>
        <v>0</v>
      </c>
      <c r="K27" s="57">
        <f>'Door Comparison'!K27</f>
        <v>0</v>
      </c>
      <c r="L27" s="57">
        <f>'Door Comparison'!L27</f>
        <v>0</v>
      </c>
      <c r="N27" s="59"/>
      <c r="P27" s="59"/>
      <c r="R27" s="1"/>
      <c r="S27" s="59">
        <f>'Door Comparison'!V27</f>
        <v>0</v>
      </c>
      <c r="T27" s="59">
        <f t="shared" si="0"/>
        <v>0</v>
      </c>
      <c r="U27" s="143">
        <v>0</v>
      </c>
      <c r="W27" s="60">
        <f t="shared" si="1"/>
        <v>0</v>
      </c>
      <c r="X27" s="55"/>
      <c r="Y27" s="106"/>
      <c r="Z27" s="106"/>
    </row>
    <row r="28" spans="1:26" x14ac:dyDescent="0.25">
      <c r="A28" s="136" t="str">
        <f>'Door Comparison'!A28</f>
        <v>D10.06.07A</v>
      </c>
      <c r="B28" s="150">
        <f>'Door Comparison'!B28</f>
        <v>0</v>
      </c>
      <c r="C28" s="150" t="str">
        <f>'Door Comparison'!C28</f>
        <v>Metal</v>
      </c>
      <c r="D28" s="54">
        <f>'Door Comparison'!D28</f>
        <v>0</v>
      </c>
      <c r="E28" s="54">
        <f>'Door Comparison'!E28</f>
        <v>0</v>
      </c>
      <c r="G28" s="57">
        <f>'Door Comparison'!G28</f>
        <v>0</v>
      </c>
      <c r="H28" s="57">
        <f>'Door Comparison'!H28</f>
        <v>0</v>
      </c>
      <c r="J28" s="57">
        <f>'Door Comparison'!J28</f>
        <v>0</v>
      </c>
      <c r="K28" s="57">
        <f>'Door Comparison'!K28</f>
        <v>0</v>
      </c>
      <c r="L28" s="57">
        <f>'Door Comparison'!L28</f>
        <v>0</v>
      </c>
      <c r="N28" s="59"/>
      <c r="P28" s="59"/>
      <c r="R28" s="1"/>
      <c r="S28" s="59">
        <f>'Door Comparison'!V28</f>
        <v>0</v>
      </c>
      <c r="T28" s="59">
        <f t="shared" si="0"/>
        <v>0</v>
      </c>
      <c r="U28" s="143">
        <v>0</v>
      </c>
      <c r="W28" s="60">
        <f t="shared" si="1"/>
        <v>0</v>
      </c>
      <c r="X28" s="55"/>
      <c r="Y28" s="106"/>
      <c r="Z28" s="106"/>
    </row>
    <row r="29" spans="1:26" x14ac:dyDescent="0.25">
      <c r="A29" s="136" t="str">
        <f>'Door Comparison'!A29</f>
        <v>D10.06.20A</v>
      </c>
      <c r="B29" s="150">
        <f>'Door Comparison'!B29</f>
        <v>0</v>
      </c>
      <c r="C29" s="150" t="str">
        <f>'Door Comparison'!C29</f>
        <v>Metal</v>
      </c>
      <c r="D29" s="54">
        <f>'Door Comparison'!D29</f>
        <v>0</v>
      </c>
      <c r="E29" s="54">
        <f>'Door Comparison'!E29</f>
        <v>0</v>
      </c>
      <c r="G29" s="57">
        <f>'Door Comparison'!G29</f>
        <v>0</v>
      </c>
      <c r="H29" s="57">
        <f>'Door Comparison'!H29</f>
        <v>0</v>
      </c>
      <c r="J29" s="57">
        <f>'Door Comparison'!J29</f>
        <v>0</v>
      </c>
      <c r="K29" s="57">
        <f>'Door Comparison'!K29</f>
        <v>0</v>
      </c>
      <c r="L29" s="57">
        <f>'Door Comparison'!L29</f>
        <v>0</v>
      </c>
      <c r="N29" s="59"/>
      <c r="P29" s="59"/>
      <c r="R29" s="1"/>
      <c r="S29" s="59">
        <f>'Door Comparison'!V29</f>
        <v>0</v>
      </c>
      <c r="T29" s="59">
        <f t="shared" si="0"/>
        <v>0</v>
      </c>
      <c r="U29" s="143">
        <v>0</v>
      </c>
      <c r="W29" s="60">
        <f t="shared" si="1"/>
        <v>0</v>
      </c>
      <c r="X29" s="55"/>
      <c r="Y29" s="106"/>
      <c r="Z29" s="106"/>
    </row>
    <row r="30" spans="1:26" x14ac:dyDescent="0.25">
      <c r="A30" s="136" t="str">
        <f>'Door Comparison'!A30</f>
        <v>D14.02.01A</v>
      </c>
      <c r="B30" s="150">
        <f>'Door Comparison'!B30</f>
        <v>0</v>
      </c>
      <c r="C30" s="150" t="str">
        <f>'Door Comparison'!C30</f>
        <v>Metal</v>
      </c>
      <c r="D30" s="54">
        <f>'Door Comparison'!D30</f>
        <v>0</v>
      </c>
      <c r="E30" s="54">
        <f>'Door Comparison'!E30</f>
        <v>0</v>
      </c>
      <c r="G30" s="57">
        <f>'Door Comparison'!G30</f>
        <v>0</v>
      </c>
      <c r="H30" s="57">
        <f>'Door Comparison'!H30</f>
        <v>0</v>
      </c>
      <c r="J30" s="57">
        <f>'Door Comparison'!J30</f>
        <v>0</v>
      </c>
      <c r="K30" s="57">
        <f>'Door Comparison'!K30</f>
        <v>0</v>
      </c>
      <c r="L30" s="57">
        <f>'Door Comparison'!L30</f>
        <v>0</v>
      </c>
      <c r="N30" s="59"/>
      <c r="P30" s="59"/>
      <c r="R30" s="1"/>
      <c r="S30" s="59">
        <f>'Door Comparison'!V30</f>
        <v>0</v>
      </c>
      <c r="T30" s="59">
        <f t="shared" si="0"/>
        <v>0</v>
      </c>
      <c r="U30" s="143">
        <v>0</v>
      </c>
      <c r="W30" s="60">
        <f t="shared" si="1"/>
        <v>0</v>
      </c>
      <c r="X30" s="55"/>
      <c r="Y30" s="106"/>
      <c r="Z30" s="106"/>
    </row>
    <row r="31" spans="1:26" x14ac:dyDescent="0.25">
      <c r="A31" s="136">
        <f>'Door Comparison'!A31</f>
        <v>0</v>
      </c>
      <c r="B31" s="150">
        <f>'Door Comparison'!B31</f>
        <v>0</v>
      </c>
      <c r="C31" s="150" t="str">
        <f>'Door Comparison'!C31</f>
        <v>Metal</v>
      </c>
      <c r="D31" s="54">
        <f>'Door Comparison'!D31</f>
        <v>0</v>
      </c>
      <c r="E31" s="54">
        <f>'Door Comparison'!E31</f>
        <v>0</v>
      </c>
      <c r="G31" s="57">
        <f>'Door Comparison'!G31</f>
        <v>0</v>
      </c>
      <c r="H31" s="57">
        <f>'Door Comparison'!H31</f>
        <v>0</v>
      </c>
      <c r="J31" s="57">
        <f>'Door Comparison'!J31</f>
        <v>0</v>
      </c>
      <c r="K31" s="57">
        <f>'Door Comparison'!K31</f>
        <v>0</v>
      </c>
      <c r="L31" s="57">
        <f>'Door Comparison'!L31</f>
        <v>0</v>
      </c>
      <c r="N31" s="59"/>
      <c r="P31" s="59"/>
      <c r="R31" s="1"/>
      <c r="S31" s="59">
        <f>'Door Comparison'!V31</f>
        <v>0</v>
      </c>
      <c r="T31" s="59">
        <f t="shared" si="0"/>
        <v>0</v>
      </c>
      <c r="U31" s="143">
        <v>0</v>
      </c>
      <c r="W31" s="60">
        <f t="shared" si="1"/>
        <v>0</v>
      </c>
      <c r="X31" s="55"/>
      <c r="Y31" s="106"/>
      <c r="Z31" s="106"/>
    </row>
    <row r="32" spans="1:26" x14ac:dyDescent="0.25">
      <c r="A32" s="136" t="str">
        <f>'Door Comparison'!A32</f>
        <v>D11.01.01A</v>
      </c>
      <c r="B32" s="150">
        <f>'Door Comparison'!B32</f>
        <v>0</v>
      </c>
      <c r="C32" s="150" t="str">
        <f>'Door Comparison'!C32</f>
        <v>Metal</v>
      </c>
      <c r="D32" s="54">
        <f>'Door Comparison'!D32</f>
        <v>0</v>
      </c>
      <c r="E32" s="54">
        <f>'Door Comparison'!E32</f>
        <v>0</v>
      </c>
      <c r="G32" s="57">
        <f>'Door Comparison'!G32</f>
        <v>0</v>
      </c>
      <c r="H32" s="57">
        <f>'Door Comparison'!H32</f>
        <v>0</v>
      </c>
      <c r="J32" s="57">
        <f>'Door Comparison'!J32</f>
        <v>0</v>
      </c>
      <c r="K32" s="57">
        <f>'Door Comparison'!K32</f>
        <v>0</v>
      </c>
      <c r="L32" s="57">
        <f>'Door Comparison'!L32</f>
        <v>0</v>
      </c>
      <c r="N32" s="59"/>
      <c r="P32" s="59"/>
      <c r="R32" s="1"/>
      <c r="S32" s="59">
        <f>'Door Comparison'!V32</f>
        <v>0</v>
      </c>
      <c r="T32" s="59">
        <f t="shared" si="0"/>
        <v>0</v>
      </c>
      <c r="U32" s="143">
        <v>0</v>
      </c>
      <c r="W32" s="60">
        <f t="shared" si="1"/>
        <v>0</v>
      </c>
      <c r="X32" s="55"/>
      <c r="Y32" s="106"/>
      <c r="Z32" s="106"/>
    </row>
    <row r="33" spans="1:26" x14ac:dyDescent="0.25">
      <c r="A33" s="136" t="str">
        <f>'Door Comparison'!A33</f>
        <v>D11.06.20A</v>
      </c>
      <c r="B33" s="150">
        <f>'Door Comparison'!B33</f>
        <v>0</v>
      </c>
      <c r="C33" s="150" t="str">
        <f>'Door Comparison'!C33</f>
        <v>Metal</v>
      </c>
      <c r="D33" s="54">
        <f>'Door Comparison'!D33</f>
        <v>0</v>
      </c>
      <c r="E33" s="54">
        <f>'Door Comparison'!E33</f>
        <v>0</v>
      </c>
      <c r="G33" s="57">
        <f>'Door Comparison'!G33</f>
        <v>0</v>
      </c>
      <c r="H33" s="57">
        <f>'Door Comparison'!H33</f>
        <v>0</v>
      </c>
      <c r="J33" s="57">
        <f>'Door Comparison'!J33</f>
        <v>0</v>
      </c>
      <c r="K33" s="57">
        <f>'Door Comparison'!K33</f>
        <v>0</v>
      </c>
      <c r="L33" s="57">
        <f>'Door Comparison'!L33</f>
        <v>0</v>
      </c>
      <c r="N33" s="59"/>
      <c r="P33" s="59"/>
      <c r="R33" s="1"/>
      <c r="S33" s="59">
        <f>'Door Comparison'!V33</f>
        <v>0</v>
      </c>
      <c r="T33" s="59">
        <f t="shared" si="0"/>
        <v>0</v>
      </c>
      <c r="U33" s="143">
        <v>0</v>
      </c>
      <c r="W33" s="60">
        <f t="shared" si="1"/>
        <v>0</v>
      </c>
      <c r="X33" s="55"/>
      <c r="Y33" s="106"/>
      <c r="Z33" s="106"/>
    </row>
    <row r="34" spans="1:26" x14ac:dyDescent="0.25">
      <c r="A34" s="136">
        <f>'Door Comparison'!A34</f>
        <v>0</v>
      </c>
      <c r="B34" s="150">
        <f>'Door Comparison'!B34</f>
        <v>0</v>
      </c>
      <c r="C34" s="150" t="str">
        <f>'Door Comparison'!C34</f>
        <v>Metal</v>
      </c>
      <c r="D34" s="54">
        <f>'Door Comparison'!D34</f>
        <v>0</v>
      </c>
      <c r="E34" s="54">
        <f>'Door Comparison'!E34</f>
        <v>0</v>
      </c>
      <c r="G34" s="57">
        <f>'Door Comparison'!G34</f>
        <v>0</v>
      </c>
      <c r="H34" s="57">
        <f>'Door Comparison'!H34</f>
        <v>0</v>
      </c>
      <c r="J34" s="57">
        <f>'Door Comparison'!J34</f>
        <v>0</v>
      </c>
      <c r="K34" s="57">
        <f>'Door Comparison'!K34</f>
        <v>0</v>
      </c>
      <c r="L34" s="57">
        <f>'Door Comparison'!L34</f>
        <v>0</v>
      </c>
      <c r="N34" s="59"/>
      <c r="P34" s="59"/>
      <c r="R34" s="1"/>
      <c r="S34" s="59">
        <f>'Door Comparison'!V34</f>
        <v>0</v>
      </c>
      <c r="T34" s="59">
        <f t="shared" si="0"/>
        <v>0</v>
      </c>
      <c r="U34" s="143">
        <v>0</v>
      </c>
      <c r="W34" s="60">
        <f t="shared" si="1"/>
        <v>0</v>
      </c>
      <c r="X34" s="55"/>
      <c r="Y34" s="106"/>
      <c r="Z34" s="106"/>
    </row>
    <row r="35" spans="1:26" x14ac:dyDescent="0.25">
      <c r="A35" s="136" t="str">
        <f>'Door Comparison'!A35</f>
        <v>D13.00.05A</v>
      </c>
      <c r="B35" s="150">
        <f>'Door Comparison'!B35</f>
        <v>0</v>
      </c>
      <c r="C35" s="150" t="str">
        <f>'Door Comparison'!C35</f>
        <v>Metal</v>
      </c>
      <c r="D35" s="54">
        <f>'Door Comparison'!D35</f>
        <v>0</v>
      </c>
      <c r="E35" s="54">
        <f>'Door Comparison'!E35</f>
        <v>0</v>
      </c>
      <c r="G35" s="57">
        <f>'Door Comparison'!G35</f>
        <v>0</v>
      </c>
      <c r="H35" s="57">
        <f>'Door Comparison'!H35</f>
        <v>0</v>
      </c>
      <c r="J35" s="57">
        <f>'Door Comparison'!J35</f>
        <v>0</v>
      </c>
      <c r="K35" s="57">
        <f>'Door Comparison'!K35</f>
        <v>0</v>
      </c>
      <c r="L35" s="57">
        <f>'Door Comparison'!L35</f>
        <v>0</v>
      </c>
      <c r="N35" s="59"/>
      <c r="P35" s="59"/>
      <c r="R35" s="1"/>
      <c r="S35" s="59">
        <f>'Door Comparison'!V35</f>
        <v>0</v>
      </c>
      <c r="T35" s="59">
        <f t="shared" si="0"/>
        <v>0</v>
      </c>
      <c r="U35" s="143">
        <v>0</v>
      </c>
      <c r="W35" s="60">
        <f t="shared" si="1"/>
        <v>0</v>
      </c>
      <c r="X35" s="55"/>
      <c r="Y35" s="106"/>
      <c r="Z35" s="106"/>
    </row>
    <row r="36" spans="1:26" x14ac:dyDescent="0.25">
      <c r="A36" s="136" t="str">
        <f>'Door Comparison'!A36</f>
        <v>D13.02.M1A</v>
      </c>
      <c r="B36" s="150">
        <f>'Door Comparison'!B36</f>
        <v>0</v>
      </c>
      <c r="C36" s="150" t="str">
        <f>'Door Comparison'!C36</f>
        <v>Metal</v>
      </c>
      <c r="D36" s="54">
        <f>'Door Comparison'!D36</f>
        <v>0</v>
      </c>
      <c r="E36" s="54">
        <f>'Door Comparison'!E36</f>
        <v>0</v>
      </c>
      <c r="G36" s="57">
        <f>'Door Comparison'!G36</f>
        <v>0</v>
      </c>
      <c r="H36" s="57">
        <f>'Door Comparison'!H36</f>
        <v>0</v>
      </c>
      <c r="J36" s="57">
        <f>'Door Comparison'!J36</f>
        <v>0</v>
      </c>
      <c r="K36" s="57">
        <f>'Door Comparison'!K36</f>
        <v>0</v>
      </c>
      <c r="L36" s="57">
        <f>'Door Comparison'!L36</f>
        <v>0</v>
      </c>
      <c r="N36" s="59"/>
      <c r="P36" s="59"/>
      <c r="R36" s="1"/>
      <c r="S36" s="59">
        <f>'Door Comparison'!V36</f>
        <v>0</v>
      </c>
      <c r="T36" s="59">
        <f t="shared" si="0"/>
        <v>0</v>
      </c>
      <c r="U36" s="143">
        <v>0</v>
      </c>
      <c r="W36" s="60">
        <f t="shared" si="1"/>
        <v>0</v>
      </c>
      <c r="X36" s="55"/>
      <c r="Y36" s="106"/>
      <c r="Z36" s="106"/>
    </row>
    <row r="37" spans="1:26" x14ac:dyDescent="0.25">
      <c r="A37" s="136" t="str">
        <f>'Door Comparison'!A37</f>
        <v>D13.02.01A</v>
      </c>
      <c r="B37" s="150">
        <f>'Door Comparison'!B37</f>
        <v>0</v>
      </c>
      <c r="C37" s="150" t="str">
        <f>'Door Comparison'!C37</f>
        <v>Metal</v>
      </c>
      <c r="D37" s="54">
        <f>'Door Comparison'!D37</f>
        <v>0</v>
      </c>
      <c r="E37" s="54">
        <f>'Door Comparison'!E37</f>
        <v>0</v>
      </c>
      <c r="G37" s="57">
        <f>'Door Comparison'!G37</f>
        <v>0</v>
      </c>
      <c r="H37" s="57">
        <f>'Door Comparison'!H37</f>
        <v>0</v>
      </c>
      <c r="J37" s="57">
        <f>'Door Comparison'!J37</f>
        <v>0</v>
      </c>
      <c r="K37" s="57">
        <f>'Door Comparison'!K37</f>
        <v>0</v>
      </c>
      <c r="L37" s="57">
        <f>'Door Comparison'!L37</f>
        <v>0</v>
      </c>
      <c r="N37" s="59"/>
      <c r="P37" s="59"/>
      <c r="R37" s="1"/>
      <c r="S37" s="59">
        <f>'Door Comparison'!V37</f>
        <v>0</v>
      </c>
      <c r="T37" s="59">
        <f t="shared" si="0"/>
        <v>0</v>
      </c>
      <c r="U37" s="143">
        <v>0</v>
      </c>
      <c r="W37" s="60">
        <f t="shared" si="1"/>
        <v>0</v>
      </c>
      <c r="X37" s="55"/>
      <c r="Y37" s="106"/>
      <c r="Z37" s="106"/>
    </row>
    <row r="38" spans="1:26" x14ac:dyDescent="0.25">
      <c r="A38" s="136" t="str">
        <f>'Door Comparison'!A38</f>
        <v>D13.02.04A</v>
      </c>
      <c r="B38" s="150">
        <f>'Door Comparison'!B38</f>
        <v>0</v>
      </c>
      <c r="C38" s="150" t="str">
        <f>'Door Comparison'!C38</f>
        <v>Metal</v>
      </c>
      <c r="D38" s="54">
        <f>'Door Comparison'!D38</f>
        <v>0</v>
      </c>
      <c r="E38" s="54">
        <f>'Door Comparison'!E38</f>
        <v>0</v>
      </c>
      <c r="G38" s="57">
        <f>'Door Comparison'!G38</f>
        <v>0</v>
      </c>
      <c r="H38" s="57">
        <f>'Door Comparison'!H38</f>
        <v>0</v>
      </c>
      <c r="J38" s="57">
        <f>'Door Comparison'!J38</f>
        <v>0</v>
      </c>
      <c r="K38" s="57">
        <f>'Door Comparison'!K38</f>
        <v>0</v>
      </c>
      <c r="L38" s="57">
        <f>'Door Comparison'!L38</f>
        <v>0</v>
      </c>
      <c r="N38" s="59"/>
      <c r="P38" s="59"/>
      <c r="R38" s="1"/>
      <c r="S38" s="59">
        <f>'Door Comparison'!V38</f>
        <v>0</v>
      </c>
      <c r="T38" s="59">
        <f t="shared" si="0"/>
        <v>0</v>
      </c>
      <c r="U38" s="143">
        <v>0</v>
      </c>
      <c r="W38" s="60">
        <f t="shared" si="1"/>
        <v>0</v>
      </c>
      <c r="X38" s="55"/>
      <c r="Y38" s="106"/>
      <c r="Z38" s="106"/>
    </row>
    <row r="39" spans="1:26" x14ac:dyDescent="0.25">
      <c r="A39" s="136">
        <f>'Door Comparison'!A39</f>
        <v>0</v>
      </c>
      <c r="B39" s="150">
        <f>'Door Comparison'!B39</f>
        <v>0</v>
      </c>
      <c r="C39" s="150" t="str">
        <f>'Door Comparison'!C39</f>
        <v>Metal</v>
      </c>
      <c r="D39" s="54">
        <f>'Door Comparison'!D39</f>
        <v>0</v>
      </c>
      <c r="E39" s="54">
        <f>'Door Comparison'!E39</f>
        <v>0</v>
      </c>
      <c r="G39" s="57">
        <f>'Door Comparison'!G39</f>
        <v>0</v>
      </c>
      <c r="H39" s="57">
        <f>'Door Comparison'!H39</f>
        <v>0</v>
      </c>
      <c r="J39" s="57">
        <f>'Door Comparison'!J39</f>
        <v>0</v>
      </c>
      <c r="K39" s="57">
        <f>'Door Comparison'!K39</f>
        <v>0</v>
      </c>
      <c r="L39" s="57">
        <f>'Door Comparison'!L39</f>
        <v>0</v>
      </c>
      <c r="N39" s="59"/>
      <c r="P39" s="59"/>
      <c r="R39" s="1"/>
      <c r="S39" s="59">
        <f>'Door Comparison'!V39</f>
        <v>0</v>
      </c>
      <c r="T39" s="59">
        <f t="shared" si="0"/>
        <v>0</v>
      </c>
      <c r="U39" s="143">
        <v>0</v>
      </c>
      <c r="W39" s="60">
        <f t="shared" si="1"/>
        <v>0</v>
      </c>
      <c r="X39" s="55"/>
      <c r="Y39" s="106"/>
      <c r="Z39" s="106"/>
    </row>
    <row r="40" spans="1:26" x14ac:dyDescent="0.25">
      <c r="A40" s="136" t="str">
        <f>'Door Comparison'!A40</f>
        <v>D14.00.02A</v>
      </c>
      <c r="B40" s="150">
        <f>'Door Comparison'!B40</f>
        <v>0</v>
      </c>
      <c r="C40" s="150" t="str">
        <f>'Door Comparison'!C40</f>
        <v>Metal</v>
      </c>
      <c r="D40" s="54">
        <f>'Door Comparison'!D40</f>
        <v>0</v>
      </c>
      <c r="E40" s="54">
        <f>'Door Comparison'!E40</f>
        <v>0</v>
      </c>
      <c r="G40" s="57">
        <f>'Door Comparison'!G40</f>
        <v>0</v>
      </c>
      <c r="H40" s="57">
        <f>'Door Comparison'!H40</f>
        <v>0</v>
      </c>
      <c r="J40" s="57">
        <f>'Door Comparison'!J40</f>
        <v>0</v>
      </c>
      <c r="K40" s="57">
        <f>'Door Comparison'!K40</f>
        <v>0</v>
      </c>
      <c r="L40" s="57">
        <f>'Door Comparison'!L40</f>
        <v>0</v>
      </c>
      <c r="N40" s="59"/>
      <c r="P40" s="59"/>
      <c r="R40" s="1"/>
      <c r="S40" s="59">
        <f>'Door Comparison'!V40</f>
        <v>0</v>
      </c>
      <c r="T40" s="59">
        <f t="shared" si="0"/>
        <v>0</v>
      </c>
      <c r="U40" s="143">
        <v>0</v>
      </c>
      <c r="W40" s="60">
        <f t="shared" si="1"/>
        <v>0</v>
      </c>
      <c r="X40" s="55"/>
      <c r="Y40" s="106"/>
      <c r="Z40" s="106"/>
    </row>
    <row r="41" spans="1:26" x14ac:dyDescent="0.25">
      <c r="A41" s="136" t="str">
        <f>'Door Comparison'!A41</f>
        <v>D14.02.01A</v>
      </c>
      <c r="B41" s="150">
        <f>'Door Comparison'!B41</f>
        <v>0</v>
      </c>
      <c r="C41" s="150" t="str">
        <f>'Door Comparison'!C41</f>
        <v>Metal</v>
      </c>
      <c r="D41" s="54">
        <f>'Door Comparison'!D41</f>
        <v>0</v>
      </c>
      <c r="E41" s="54">
        <f>'Door Comparison'!E41</f>
        <v>0</v>
      </c>
      <c r="G41" s="57">
        <f>'Door Comparison'!G41</f>
        <v>0</v>
      </c>
      <c r="H41" s="57">
        <f>'Door Comparison'!H41</f>
        <v>0</v>
      </c>
      <c r="J41" s="57">
        <f>'Door Comparison'!J41</f>
        <v>0</v>
      </c>
      <c r="K41" s="57">
        <f>'Door Comparison'!K41</f>
        <v>0</v>
      </c>
      <c r="L41" s="57">
        <f>'Door Comparison'!L41</f>
        <v>0</v>
      </c>
      <c r="N41" s="59"/>
      <c r="P41" s="59"/>
      <c r="R41" s="1"/>
      <c r="S41" s="59">
        <f>'Door Comparison'!V41</f>
        <v>0</v>
      </c>
      <c r="T41" s="59">
        <f t="shared" si="0"/>
        <v>0</v>
      </c>
      <c r="U41" s="143">
        <v>0</v>
      </c>
      <c r="W41" s="60">
        <f t="shared" si="1"/>
        <v>0</v>
      </c>
      <c r="X41" s="55"/>
      <c r="Y41" s="106"/>
      <c r="Z41" s="106"/>
    </row>
    <row r="42" spans="1:26" x14ac:dyDescent="0.25">
      <c r="A42" s="136">
        <f>'Door Comparison'!A42</f>
        <v>0</v>
      </c>
      <c r="B42" s="150">
        <f>'Door Comparison'!B42</f>
        <v>0</v>
      </c>
      <c r="C42" s="150" t="str">
        <f>'Door Comparison'!C42</f>
        <v>Metal</v>
      </c>
      <c r="D42" s="54">
        <f>'Door Comparison'!D42</f>
        <v>0</v>
      </c>
      <c r="E42" s="54">
        <f>'Door Comparison'!E42</f>
        <v>0</v>
      </c>
      <c r="G42" s="57">
        <f>'Door Comparison'!G42</f>
        <v>0</v>
      </c>
      <c r="H42" s="57">
        <f>'Door Comparison'!H42</f>
        <v>0</v>
      </c>
      <c r="J42" s="57">
        <f>'Door Comparison'!J42</f>
        <v>0</v>
      </c>
      <c r="K42" s="57">
        <f>'Door Comparison'!K42</f>
        <v>0</v>
      </c>
      <c r="L42" s="57">
        <f>'Door Comparison'!L42</f>
        <v>0</v>
      </c>
      <c r="N42" s="59"/>
      <c r="P42" s="59"/>
      <c r="R42" s="1"/>
      <c r="S42" s="59">
        <f>'Door Comparison'!V42</f>
        <v>0</v>
      </c>
      <c r="T42" s="59">
        <f t="shared" si="0"/>
        <v>0</v>
      </c>
      <c r="U42" s="143">
        <v>0</v>
      </c>
      <c r="W42" s="60">
        <f t="shared" si="1"/>
        <v>0</v>
      </c>
      <c r="X42" s="55"/>
      <c r="Y42" s="106"/>
      <c r="Z42" s="106"/>
    </row>
  </sheetData>
  <autoFilter ref="A7:Y42" xr:uid="{00000000-0009-0000-0000-000003000000}"/>
  <phoneticPr fontId="0" type="noConversion"/>
  <pageMargins left="0.51181102362204722" right="0" top="0.27559055118110237" bottom="0.31496062992125984" header="0.51181102362204722" footer="0.27559055118110237"/>
  <pageSetup paperSize="9" scale="98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4"/>
  <sheetViews>
    <sheetView tabSelected="1" zoomScale="91" zoomScaleNormal="91" workbookViewId="0">
      <selection activeCell="L8" sqref="L8:L23"/>
    </sheetView>
  </sheetViews>
  <sheetFormatPr defaultColWidth="10" defaultRowHeight="13.2" x14ac:dyDescent="0.25"/>
  <cols>
    <col min="1" max="1" width="13.44140625" style="10" customWidth="1"/>
    <col min="2" max="2" width="11.44140625" style="10" bestFit="1" customWidth="1"/>
    <col min="3" max="3" width="6.109375" style="10" bestFit="1" customWidth="1"/>
    <col min="4" max="4" width="11.6640625" style="1" customWidth="1"/>
    <col min="5" max="5" width="11.6640625" style="4" customWidth="1"/>
    <col min="6" max="11" width="11.6640625" style="1" customWidth="1"/>
    <col min="12" max="12" width="14.88671875" style="26" bestFit="1" customWidth="1"/>
    <col min="13" max="13" width="49.88671875" style="1" bestFit="1" customWidth="1"/>
    <col min="14" max="16384" width="10" style="1"/>
  </cols>
  <sheetData>
    <row r="1" spans="1:12" ht="15" customHeight="1" x14ac:dyDescent="0.25">
      <c r="A1" s="105" t="str">
        <f>'Door Comparison'!A1</f>
        <v>SRM - 21 MOORFIELDS</v>
      </c>
      <c r="B1" s="7"/>
      <c r="C1" s="7"/>
      <c r="D1" s="2"/>
      <c r="E1" s="67"/>
      <c r="F1" s="25"/>
    </row>
    <row r="2" spans="1:12" x14ac:dyDescent="0.25">
      <c r="A2" s="8"/>
      <c r="B2" s="8"/>
      <c r="C2" s="8"/>
      <c r="D2" s="2"/>
      <c r="F2" s="4"/>
      <c r="G2" s="4"/>
      <c r="H2" s="4"/>
      <c r="I2" s="4"/>
    </row>
    <row r="3" spans="1:12" x14ac:dyDescent="0.25">
      <c r="A3" s="105" t="s">
        <v>33</v>
      </c>
      <c r="B3" s="7"/>
      <c r="C3" s="7"/>
      <c r="D3" s="77" t="s">
        <v>73</v>
      </c>
      <c r="E3" s="78"/>
      <c r="F3" s="79">
        <v>162</v>
      </c>
      <c r="G3" s="68"/>
      <c r="H3" s="156"/>
      <c r="I3" s="4"/>
    </row>
    <row r="4" spans="1:12" x14ac:dyDescent="0.25">
      <c r="A4" s="105"/>
      <c r="B4" s="7"/>
      <c r="C4" s="7"/>
      <c r="D4" s="129"/>
      <c r="E4" s="67"/>
      <c r="F4" s="130"/>
      <c r="G4" s="68"/>
      <c r="H4" s="4"/>
      <c r="I4" s="4"/>
    </row>
    <row r="5" spans="1:12" x14ac:dyDescent="0.25">
      <c r="A5" s="141" t="s">
        <v>79</v>
      </c>
      <c r="B5" s="7"/>
      <c r="C5" s="7"/>
      <c r="D5" s="2"/>
      <c r="E5" s="67"/>
    </row>
    <row r="6" spans="1:12" x14ac:dyDescent="0.25">
      <c r="A6" s="101" t="s">
        <v>80</v>
      </c>
      <c r="B6" s="7" t="s">
        <v>34</v>
      </c>
      <c r="C6" s="7" t="s">
        <v>25</v>
      </c>
      <c r="D6" s="3" t="s">
        <v>15</v>
      </c>
      <c r="E6" s="3" t="s">
        <v>11</v>
      </c>
      <c r="F6" s="3" t="s">
        <v>11</v>
      </c>
      <c r="G6" s="5" t="s">
        <v>18</v>
      </c>
      <c r="H6" s="3" t="s">
        <v>19</v>
      </c>
      <c r="I6" s="3" t="s">
        <v>22</v>
      </c>
      <c r="J6" s="5" t="s">
        <v>81</v>
      </c>
      <c r="K6" s="3" t="s">
        <v>24</v>
      </c>
      <c r="L6" s="27" t="s">
        <v>21</v>
      </c>
    </row>
    <row r="7" spans="1:12" x14ac:dyDescent="0.25">
      <c r="A7" s="93"/>
      <c r="B7" s="9"/>
      <c r="C7" s="9"/>
      <c r="D7" s="300"/>
      <c r="E7" s="3"/>
      <c r="F7" s="3" t="s">
        <v>20</v>
      </c>
      <c r="G7" s="114">
        <v>0.12</v>
      </c>
      <c r="H7" s="3" t="s">
        <v>21</v>
      </c>
      <c r="I7" s="76">
        <v>1</v>
      </c>
      <c r="J7" s="109"/>
      <c r="K7" s="6"/>
    </row>
    <row r="8" spans="1:12" x14ac:dyDescent="0.25">
      <c r="A8" s="96" t="str">
        <f>'Door Comparison'!A9</f>
        <v>D00.00.11A</v>
      </c>
      <c r="B8" s="96" t="str">
        <f>'Door Comparison'!B9</f>
        <v>DRS-309</v>
      </c>
      <c r="C8" s="10">
        <f>'Door Comparison'!N9</f>
        <v>1</v>
      </c>
      <c r="D8" s="301">
        <f>'Door Labour'!Y9</f>
        <v>1863.96</v>
      </c>
      <c r="E8" s="4">
        <f>'Door Materials'!W9</f>
        <v>15525.19</v>
      </c>
      <c r="F8" s="4">
        <f t="shared" ref="F8" si="0">D8+E8</f>
        <v>17389.150000000001</v>
      </c>
      <c r="G8" s="4">
        <f t="shared" ref="G8" si="1">F8*G$7</f>
        <v>2086.6999999999998</v>
      </c>
      <c r="H8" s="4">
        <f t="shared" ref="H8" si="2">SUM(F8:G8)</f>
        <v>19475.849999999999</v>
      </c>
      <c r="I8" s="4">
        <f t="shared" ref="I8" si="3">H8/19</f>
        <v>1025.04</v>
      </c>
      <c r="J8" s="137">
        <v>0</v>
      </c>
      <c r="K8" s="4">
        <f t="shared" ref="K8" si="4">H8+I8+J8</f>
        <v>20500.89</v>
      </c>
      <c r="L8" s="26">
        <f t="shared" ref="L8" si="5">C8*K8</f>
        <v>20500.89</v>
      </c>
    </row>
    <row r="9" spans="1:12" x14ac:dyDescent="0.25">
      <c r="A9" s="96" t="str">
        <f>'Door Comparison'!A10</f>
        <v>D00.00.12A</v>
      </c>
      <c r="B9" s="96" t="str">
        <f>'Door Comparison'!B10</f>
        <v>DRS-309</v>
      </c>
      <c r="C9" s="10">
        <f>'Door Comparison'!N10</f>
        <v>1</v>
      </c>
      <c r="D9" s="301">
        <f>'Door Labour'!Y10</f>
        <v>1864.59</v>
      </c>
      <c r="E9" s="4">
        <f>'Door Materials'!W10</f>
        <v>15729.37</v>
      </c>
      <c r="F9" s="4">
        <f t="shared" ref="F9:F41" si="6">D9+E9</f>
        <v>17593.96</v>
      </c>
      <c r="G9" s="4">
        <f t="shared" ref="G9:G41" si="7">F9*G$7</f>
        <v>2111.2800000000002</v>
      </c>
      <c r="H9" s="4">
        <f t="shared" ref="H9:H41" si="8">SUM(F9:G9)</f>
        <v>19705.240000000002</v>
      </c>
      <c r="I9" s="4">
        <f t="shared" ref="I9:I41" si="9">H9/19</f>
        <v>1037.1199999999999</v>
      </c>
      <c r="J9" s="137">
        <v>0</v>
      </c>
      <c r="K9" s="4">
        <f t="shared" ref="K9:K41" si="10">H9+I9+J9</f>
        <v>20742.36</v>
      </c>
      <c r="L9" s="26">
        <f t="shared" ref="L9:L41" si="11">C9*K9</f>
        <v>20742.36</v>
      </c>
    </row>
    <row r="10" spans="1:12" x14ac:dyDescent="0.25">
      <c r="A10" s="96" t="str">
        <f>'Door Comparison'!A11</f>
        <v>D00.00.18A</v>
      </c>
      <c r="B10" s="96" t="str">
        <f>'Door Comparison'!B11</f>
        <v>DRS-309</v>
      </c>
      <c r="C10" s="10">
        <f>'Door Comparison'!N11</f>
        <v>1</v>
      </c>
      <c r="D10" s="301">
        <f>'Door Labour'!Y11</f>
        <v>1863.96</v>
      </c>
      <c r="E10" s="4">
        <f>'Door Materials'!W11</f>
        <v>15525.19</v>
      </c>
      <c r="F10" s="4">
        <f t="shared" si="6"/>
        <v>17389.150000000001</v>
      </c>
      <c r="G10" s="4">
        <f t="shared" si="7"/>
        <v>2086.6999999999998</v>
      </c>
      <c r="H10" s="4">
        <f t="shared" si="8"/>
        <v>19475.849999999999</v>
      </c>
      <c r="I10" s="4">
        <f t="shared" si="9"/>
        <v>1025.04</v>
      </c>
      <c r="J10" s="137">
        <v>0</v>
      </c>
      <c r="K10" s="4">
        <f t="shared" si="10"/>
        <v>20500.89</v>
      </c>
      <c r="L10" s="26">
        <f t="shared" si="11"/>
        <v>20500.89</v>
      </c>
    </row>
    <row r="11" spans="1:12" x14ac:dyDescent="0.25">
      <c r="A11" s="96" t="str">
        <f>'Door Comparison'!A12</f>
        <v>D00.00.19A</v>
      </c>
      <c r="B11" s="96" t="str">
        <f>'Door Comparison'!B12</f>
        <v>DRS-306</v>
      </c>
      <c r="C11" s="10">
        <f>'Door Comparison'!N12</f>
        <v>1</v>
      </c>
      <c r="D11" s="301">
        <f>'Door Labour'!Y12</f>
        <v>604.98</v>
      </c>
      <c r="E11" s="4">
        <f>'Door Materials'!W12</f>
        <v>1234.32</v>
      </c>
      <c r="F11" s="4">
        <f t="shared" si="6"/>
        <v>1839.3</v>
      </c>
      <c r="G11" s="4">
        <f t="shared" si="7"/>
        <v>220.72</v>
      </c>
      <c r="H11" s="4">
        <f t="shared" si="8"/>
        <v>2060.02</v>
      </c>
      <c r="I11" s="4">
        <f t="shared" si="9"/>
        <v>108.42</v>
      </c>
      <c r="J11" s="137">
        <v>0</v>
      </c>
      <c r="K11" s="4">
        <f t="shared" si="10"/>
        <v>2168.44</v>
      </c>
      <c r="L11" s="26">
        <f t="shared" si="11"/>
        <v>2168.44</v>
      </c>
    </row>
    <row r="12" spans="1:12" x14ac:dyDescent="0.25">
      <c r="A12" s="96" t="str">
        <f>'Door Comparison'!A13</f>
        <v>D00.00.20A</v>
      </c>
      <c r="B12" s="96" t="str">
        <f>'Door Comparison'!B13</f>
        <v>DRS-306</v>
      </c>
      <c r="C12" s="10">
        <f>'Door Comparison'!N13</f>
        <v>1</v>
      </c>
      <c r="D12" s="301">
        <f>'Door Labour'!Y13</f>
        <v>604.98</v>
      </c>
      <c r="E12" s="4">
        <f>'Door Materials'!W13</f>
        <v>1234.32</v>
      </c>
      <c r="F12" s="4">
        <f t="shared" si="6"/>
        <v>1839.3</v>
      </c>
      <c r="G12" s="4">
        <f t="shared" si="7"/>
        <v>220.72</v>
      </c>
      <c r="H12" s="4">
        <f t="shared" si="8"/>
        <v>2060.02</v>
      </c>
      <c r="I12" s="4">
        <f t="shared" si="9"/>
        <v>108.42</v>
      </c>
      <c r="J12" s="137">
        <v>0</v>
      </c>
      <c r="K12" s="4">
        <f t="shared" si="10"/>
        <v>2168.44</v>
      </c>
      <c r="L12" s="26">
        <f t="shared" si="11"/>
        <v>2168.44</v>
      </c>
    </row>
    <row r="13" spans="1:12" x14ac:dyDescent="0.25">
      <c r="A13" s="96" t="str">
        <f>'Door Comparison'!A14</f>
        <v>D00.00.33A</v>
      </c>
      <c r="B13" s="96" t="str">
        <f>'Door Comparison'!B14</f>
        <v>DRS-309</v>
      </c>
      <c r="C13" s="10">
        <f>'Door Comparison'!N14</f>
        <v>1</v>
      </c>
      <c r="D13" s="301">
        <f>'Door Labour'!Y14</f>
        <v>1864.59</v>
      </c>
      <c r="E13" s="4">
        <f>'Door Materials'!W14</f>
        <v>15729.37</v>
      </c>
      <c r="F13" s="4">
        <f t="shared" si="6"/>
        <v>17593.96</v>
      </c>
      <c r="G13" s="4">
        <f t="shared" si="7"/>
        <v>2111.2800000000002</v>
      </c>
      <c r="H13" s="4">
        <f t="shared" si="8"/>
        <v>19705.240000000002</v>
      </c>
      <c r="I13" s="4">
        <f t="shared" si="9"/>
        <v>1037.1199999999999</v>
      </c>
      <c r="J13" s="137">
        <v>0</v>
      </c>
      <c r="K13" s="4">
        <f t="shared" si="10"/>
        <v>20742.36</v>
      </c>
      <c r="L13" s="26">
        <f t="shared" si="11"/>
        <v>20742.36</v>
      </c>
    </row>
    <row r="14" spans="1:12" x14ac:dyDescent="0.25">
      <c r="A14" s="96" t="str">
        <f>'Door Comparison'!A15</f>
        <v>D00.00.38A</v>
      </c>
      <c r="B14" s="96">
        <f>'Door Comparison'!B15</f>
        <v>0</v>
      </c>
      <c r="C14" s="10">
        <f>'Door Comparison'!N15</f>
        <v>1</v>
      </c>
      <c r="D14" s="301">
        <f>'Door Labour'!Y15</f>
        <v>0</v>
      </c>
      <c r="E14" s="4">
        <f>'Door Materials'!W15</f>
        <v>0</v>
      </c>
      <c r="F14" s="4">
        <f t="shared" si="6"/>
        <v>0</v>
      </c>
      <c r="G14" s="4">
        <f t="shared" si="7"/>
        <v>0</v>
      </c>
      <c r="H14" s="4">
        <f t="shared" si="8"/>
        <v>0</v>
      </c>
      <c r="I14" s="4">
        <f t="shared" si="9"/>
        <v>0</v>
      </c>
      <c r="J14" s="137">
        <v>0</v>
      </c>
      <c r="K14" s="4">
        <f t="shared" si="10"/>
        <v>0</v>
      </c>
      <c r="L14" s="26">
        <f t="shared" si="11"/>
        <v>0</v>
      </c>
    </row>
    <row r="15" spans="1:12" x14ac:dyDescent="0.25">
      <c r="A15" s="96" t="str">
        <f>'Door Comparison'!A16</f>
        <v>D00.00.39A</v>
      </c>
      <c r="B15" s="96">
        <f>'Door Comparison'!B16</f>
        <v>0</v>
      </c>
      <c r="C15" s="10">
        <f>'Door Comparison'!N16</f>
        <v>1</v>
      </c>
      <c r="D15" s="301">
        <f>'Door Labour'!Y16</f>
        <v>0</v>
      </c>
      <c r="E15" s="4">
        <f>'Door Materials'!W16</f>
        <v>0</v>
      </c>
      <c r="F15" s="4">
        <f t="shared" si="6"/>
        <v>0</v>
      </c>
      <c r="G15" s="4">
        <f t="shared" si="7"/>
        <v>0</v>
      </c>
      <c r="H15" s="4">
        <f t="shared" si="8"/>
        <v>0</v>
      </c>
      <c r="I15" s="4">
        <f t="shared" si="9"/>
        <v>0</v>
      </c>
      <c r="J15" s="137">
        <v>0</v>
      </c>
      <c r="K15" s="4">
        <f t="shared" si="10"/>
        <v>0</v>
      </c>
      <c r="L15" s="26">
        <f t="shared" si="11"/>
        <v>0</v>
      </c>
    </row>
    <row r="16" spans="1:12" x14ac:dyDescent="0.25">
      <c r="A16" s="96" t="str">
        <f>'Door Comparison'!A17</f>
        <v>D00.00.42A</v>
      </c>
      <c r="B16" s="96" t="str">
        <f>'Door Comparison'!B17</f>
        <v>DRS-309</v>
      </c>
      <c r="C16" s="10">
        <f>'Door Comparison'!N17</f>
        <v>1</v>
      </c>
      <c r="D16" s="301">
        <f>'Door Labour'!Y17</f>
        <v>1863.63</v>
      </c>
      <c r="E16" s="4">
        <f>'Door Materials'!W17</f>
        <v>12155.96</v>
      </c>
      <c r="F16" s="4">
        <f t="shared" si="6"/>
        <v>14019.59</v>
      </c>
      <c r="G16" s="4">
        <f t="shared" si="7"/>
        <v>1682.35</v>
      </c>
      <c r="H16" s="4">
        <f t="shared" si="8"/>
        <v>15701.94</v>
      </c>
      <c r="I16" s="4">
        <f t="shared" si="9"/>
        <v>826.42</v>
      </c>
      <c r="J16" s="137">
        <v>0</v>
      </c>
      <c r="K16" s="4">
        <f t="shared" si="10"/>
        <v>16528.36</v>
      </c>
      <c r="L16" s="26">
        <f t="shared" si="11"/>
        <v>16528.36</v>
      </c>
    </row>
    <row r="17" spans="1:14" x14ac:dyDescent="0.25">
      <c r="A17" s="96" t="str">
        <f>'Door Comparison'!A18</f>
        <v>D00.00.49A</v>
      </c>
      <c r="B17" s="96" t="str">
        <f>'Door Comparison'!B18</f>
        <v>DRS-309</v>
      </c>
      <c r="C17" s="10">
        <f>'Door Comparison'!N18</f>
        <v>1</v>
      </c>
      <c r="D17" s="301">
        <f>'Door Labour'!Y18</f>
        <v>1863.52</v>
      </c>
      <c r="E17" s="4">
        <f>'Door Materials'!W18</f>
        <v>12155.76</v>
      </c>
      <c r="F17" s="4">
        <f t="shared" si="6"/>
        <v>14019.28</v>
      </c>
      <c r="G17" s="4">
        <f t="shared" si="7"/>
        <v>1682.31</v>
      </c>
      <c r="H17" s="4">
        <f t="shared" si="8"/>
        <v>15701.59</v>
      </c>
      <c r="I17" s="4">
        <f t="shared" si="9"/>
        <v>826.4</v>
      </c>
      <c r="J17" s="137">
        <v>0</v>
      </c>
      <c r="K17" s="4">
        <f t="shared" si="10"/>
        <v>16527.990000000002</v>
      </c>
      <c r="L17" s="26">
        <f t="shared" si="11"/>
        <v>16527.990000000002</v>
      </c>
    </row>
    <row r="18" spans="1:14" x14ac:dyDescent="0.25">
      <c r="A18" s="96" t="str">
        <f>'Door Comparison'!A19</f>
        <v>D00.00.72A</v>
      </c>
      <c r="B18" s="96" t="str">
        <f>'Door Comparison'!B19</f>
        <v>DRS-309</v>
      </c>
      <c r="C18" s="10">
        <f>'Door Comparison'!N19</f>
        <v>1</v>
      </c>
      <c r="D18" s="301">
        <f>'Door Labour'!Y19</f>
        <v>1863.6</v>
      </c>
      <c r="E18" s="4">
        <f>'Door Materials'!W19</f>
        <v>12155.9</v>
      </c>
      <c r="F18" s="4">
        <f t="shared" si="6"/>
        <v>14019.5</v>
      </c>
      <c r="G18" s="4">
        <f t="shared" si="7"/>
        <v>1682.34</v>
      </c>
      <c r="H18" s="4">
        <f t="shared" si="8"/>
        <v>15701.84</v>
      </c>
      <c r="I18" s="4">
        <f t="shared" si="9"/>
        <v>826.41</v>
      </c>
      <c r="J18" s="137">
        <v>0</v>
      </c>
      <c r="K18" s="4">
        <f t="shared" si="10"/>
        <v>16528.25</v>
      </c>
      <c r="L18" s="26">
        <f t="shared" si="11"/>
        <v>16528.25</v>
      </c>
      <c r="N18" s="83"/>
    </row>
    <row r="19" spans="1:14" x14ac:dyDescent="0.25">
      <c r="A19" s="96" t="str">
        <f>'Door Comparison'!A20</f>
        <v>D00.00.74A</v>
      </c>
      <c r="B19" s="96" t="str">
        <f>'Door Comparison'!B20</f>
        <v>DRS-309</v>
      </c>
      <c r="C19" s="10">
        <f>'Door Comparison'!N20</f>
        <v>1</v>
      </c>
      <c r="D19" s="301">
        <f>'Door Labour'!Y20</f>
        <v>1879.44</v>
      </c>
      <c r="E19" s="4">
        <f>'Door Materials'!W20</f>
        <v>15759</v>
      </c>
      <c r="F19" s="4">
        <f t="shared" si="6"/>
        <v>17638.439999999999</v>
      </c>
      <c r="G19" s="4">
        <f t="shared" si="7"/>
        <v>2116.61</v>
      </c>
      <c r="H19" s="4">
        <f t="shared" si="8"/>
        <v>19755.05</v>
      </c>
      <c r="I19" s="4">
        <f t="shared" si="9"/>
        <v>1039.74</v>
      </c>
      <c r="J19" s="137">
        <v>0</v>
      </c>
      <c r="K19" s="4">
        <f t="shared" si="10"/>
        <v>20794.79</v>
      </c>
      <c r="L19" s="26">
        <f t="shared" si="11"/>
        <v>20794.79</v>
      </c>
    </row>
    <row r="20" spans="1:14" x14ac:dyDescent="0.25">
      <c r="A20" s="96" t="str">
        <f>'Door Comparison'!A21</f>
        <v>D00.00.77A</v>
      </c>
      <c r="B20" s="96" t="str">
        <f>'Door Comparison'!B21</f>
        <v>DRS-309</v>
      </c>
      <c r="C20" s="10">
        <f>'Door Comparison'!N21</f>
        <v>1</v>
      </c>
      <c r="D20" s="301">
        <f>'Door Labour'!Y21</f>
        <v>1864.4</v>
      </c>
      <c r="E20" s="4">
        <f>'Door Materials'!W21</f>
        <v>15526.04</v>
      </c>
      <c r="F20" s="4">
        <f t="shared" si="6"/>
        <v>17390.439999999999</v>
      </c>
      <c r="G20" s="4">
        <f t="shared" si="7"/>
        <v>2086.85</v>
      </c>
      <c r="H20" s="4">
        <f t="shared" si="8"/>
        <v>19477.29</v>
      </c>
      <c r="I20" s="4">
        <f t="shared" si="9"/>
        <v>1025.1199999999999</v>
      </c>
      <c r="J20" s="137">
        <v>0</v>
      </c>
      <c r="K20" s="4">
        <f t="shared" si="10"/>
        <v>20502.41</v>
      </c>
      <c r="L20" s="26">
        <f t="shared" si="11"/>
        <v>20502.41</v>
      </c>
    </row>
    <row r="21" spans="1:14" x14ac:dyDescent="0.25">
      <c r="A21" s="96" t="str">
        <f>'Door Comparison'!A22</f>
        <v>D00.06.04A</v>
      </c>
      <c r="B21" s="96">
        <f>'Door Comparison'!B22</f>
        <v>0</v>
      </c>
      <c r="C21" s="10">
        <f>'Door Comparison'!N22</f>
        <v>1</v>
      </c>
      <c r="D21" s="301">
        <f>'Door Labour'!Y22</f>
        <v>0</v>
      </c>
      <c r="E21" s="4">
        <f>'Door Materials'!W22</f>
        <v>0</v>
      </c>
      <c r="F21" s="4">
        <f t="shared" si="6"/>
        <v>0</v>
      </c>
      <c r="G21" s="4">
        <f t="shared" si="7"/>
        <v>0</v>
      </c>
      <c r="H21" s="4">
        <f t="shared" si="8"/>
        <v>0</v>
      </c>
      <c r="I21" s="4">
        <f t="shared" si="9"/>
        <v>0</v>
      </c>
      <c r="J21" s="137">
        <v>0</v>
      </c>
      <c r="K21" s="4">
        <f t="shared" si="10"/>
        <v>0</v>
      </c>
      <c r="L21" s="26">
        <f t="shared" si="11"/>
        <v>0</v>
      </c>
    </row>
    <row r="22" spans="1:14" x14ac:dyDescent="0.25">
      <c r="A22" s="96" t="str">
        <f>'Door Comparison'!A23</f>
        <v>D00.00.06A</v>
      </c>
      <c r="B22" s="96" t="str">
        <f>'Door Comparison'!B23</f>
        <v>DRS-309</v>
      </c>
      <c r="C22" s="10">
        <f>'Door Comparison'!N23</f>
        <v>1</v>
      </c>
      <c r="D22" s="301">
        <f>'Door Labour'!Y23</f>
        <v>1864.59</v>
      </c>
      <c r="E22" s="4">
        <f>'Door Materials'!W23</f>
        <v>15729.37</v>
      </c>
      <c r="F22" s="4">
        <f t="shared" si="6"/>
        <v>17593.96</v>
      </c>
      <c r="G22" s="4">
        <f t="shared" si="7"/>
        <v>2111.2800000000002</v>
      </c>
      <c r="H22" s="4">
        <f t="shared" si="8"/>
        <v>19705.240000000002</v>
      </c>
      <c r="I22" s="4">
        <f t="shared" si="9"/>
        <v>1037.1199999999999</v>
      </c>
      <c r="J22" s="137">
        <v>0</v>
      </c>
      <c r="K22" s="4">
        <f t="shared" si="10"/>
        <v>20742.36</v>
      </c>
      <c r="L22" s="26">
        <f t="shared" si="11"/>
        <v>20742.36</v>
      </c>
    </row>
    <row r="23" spans="1:14" x14ac:dyDescent="0.25">
      <c r="A23" s="96" t="str">
        <f>'Door Comparison'!A24</f>
        <v>D00M.00.M2P</v>
      </c>
      <c r="B23" s="96" t="str">
        <f>'Door Comparison'!B24</f>
        <v>DRS-306</v>
      </c>
      <c r="C23" s="10">
        <f>'Door Comparison'!N24</f>
        <v>1</v>
      </c>
      <c r="D23" s="301">
        <f>'Door Labour'!Y24</f>
        <v>604.98</v>
      </c>
      <c r="E23" s="4">
        <f>'Door Materials'!W24</f>
        <v>1273.52</v>
      </c>
      <c r="F23" s="4">
        <f t="shared" si="6"/>
        <v>1878.5</v>
      </c>
      <c r="G23" s="4">
        <f t="shared" si="7"/>
        <v>225.42</v>
      </c>
      <c r="H23" s="4">
        <f t="shared" si="8"/>
        <v>2103.92</v>
      </c>
      <c r="I23" s="4">
        <f t="shared" si="9"/>
        <v>110.73</v>
      </c>
      <c r="J23" s="137">
        <v>0</v>
      </c>
      <c r="K23" s="4">
        <f t="shared" si="10"/>
        <v>2214.65</v>
      </c>
      <c r="L23" s="26">
        <f t="shared" si="11"/>
        <v>2214.65</v>
      </c>
    </row>
    <row r="24" spans="1:14" x14ac:dyDescent="0.25">
      <c r="A24" s="96">
        <f>'Door Comparison'!A25</f>
        <v>0</v>
      </c>
      <c r="B24" s="96">
        <f>'Door Comparison'!B25</f>
        <v>0</v>
      </c>
      <c r="C24" s="10">
        <f>'Door Comparison'!N25</f>
        <v>0</v>
      </c>
      <c r="D24" s="301">
        <f>'Door Labour'!Y25</f>
        <v>0</v>
      </c>
      <c r="E24" s="4">
        <f>'Door Materials'!W25</f>
        <v>0</v>
      </c>
      <c r="F24" s="4">
        <f t="shared" si="6"/>
        <v>0</v>
      </c>
      <c r="G24" s="4">
        <f t="shared" si="7"/>
        <v>0</v>
      </c>
      <c r="H24" s="4">
        <f t="shared" si="8"/>
        <v>0</v>
      </c>
      <c r="I24" s="4">
        <f t="shared" si="9"/>
        <v>0</v>
      </c>
      <c r="J24" s="137">
        <v>0</v>
      </c>
      <c r="K24" s="4">
        <f t="shared" si="10"/>
        <v>0</v>
      </c>
      <c r="L24" s="26">
        <f t="shared" si="11"/>
        <v>0</v>
      </c>
    </row>
    <row r="25" spans="1:14" x14ac:dyDescent="0.25">
      <c r="A25" s="96" t="str">
        <f>'Door Comparison'!A26</f>
        <v>D10.01.01A</v>
      </c>
      <c r="B25" s="96">
        <f>'Door Comparison'!B26</f>
        <v>0</v>
      </c>
      <c r="C25" s="10">
        <f>'Door Comparison'!N26</f>
        <v>1</v>
      </c>
      <c r="D25" s="301">
        <f>'Door Labour'!Y26</f>
        <v>0</v>
      </c>
      <c r="E25" s="4">
        <f>'Door Materials'!W26</f>
        <v>0</v>
      </c>
      <c r="F25" s="4">
        <f t="shared" si="6"/>
        <v>0</v>
      </c>
      <c r="G25" s="4">
        <f t="shared" si="7"/>
        <v>0</v>
      </c>
      <c r="H25" s="4">
        <f t="shared" si="8"/>
        <v>0</v>
      </c>
      <c r="I25" s="4">
        <f t="shared" si="9"/>
        <v>0</v>
      </c>
      <c r="J25" s="137">
        <v>0</v>
      </c>
      <c r="K25" s="4">
        <f t="shared" si="10"/>
        <v>0</v>
      </c>
      <c r="L25" s="26">
        <f t="shared" si="11"/>
        <v>0</v>
      </c>
    </row>
    <row r="26" spans="1:14" x14ac:dyDescent="0.25">
      <c r="A26" s="96" t="str">
        <f>'Door Comparison'!A27</f>
        <v>D10.06.01B</v>
      </c>
      <c r="B26" s="96">
        <f>'Door Comparison'!B27</f>
        <v>0</v>
      </c>
      <c r="C26" s="10">
        <f>'Door Comparison'!N27</f>
        <v>1</v>
      </c>
      <c r="D26" s="301">
        <f>'Door Labour'!Y27</f>
        <v>0</v>
      </c>
      <c r="E26" s="4">
        <f>'Door Materials'!W27</f>
        <v>0</v>
      </c>
      <c r="F26" s="4">
        <f t="shared" si="6"/>
        <v>0</v>
      </c>
      <c r="G26" s="4">
        <f t="shared" si="7"/>
        <v>0</v>
      </c>
      <c r="H26" s="4">
        <f t="shared" si="8"/>
        <v>0</v>
      </c>
      <c r="I26" s="4">
        <f t="shared" si="9"/>
        <v>0</v>
      </c>
      <c r="J26" s="137">
        <v>0</v>
      </c>
      <c r="K26" s="4">
        <f t="shared" si="10"/>
        <v>0</v>
      </c>
      <c r="L26" s="26">
        <f t="shared" si="11"/>
        <v>0</v>
      </c>
    </row>
    <row r="27" spans="1:14" x14ac:dyDescent="0.25">
      <c r="A27" s="96" t="str">
        <f>'Door Comparison'!A28</f>
        <v>D10.06.07A</v>
      </c>
      <c r="B27" s="96">
        <f>'Door Comparison'!B28</f>
        <v>0</v>
      </c>
      <c r="C27" s="10">
        <f>'Door Comparison'!N28</f>
        <v>1</v>
      </c>
      <c r="D27" s="301">
        <f>'Door Labour'!Y28</f>
        <v>0</v>
      </c>
      <c r="E27" s="4">
        <f>'Door Materials'!W28</f>
        <v>0</v>
      </c>
      <c r="F27" s="4">
        <f t="shared" si="6"/>
        <v>0</v>
      </c>
      <c r="G27" s="4">
        <f t="shared" si="7"/>
        <v>0</v>
      </c>
      <c r="H27" s="4">
        <f t="shared" si="8"/>
        <v>0</v>
      </c>
      <c r="I27" s="4">
        <f t="shared" si="9"/>
        <v>0</v>
      </c>
      <c r="J27" s="137">
        <v>0</v>
      </c>
      <c r="K27" s="4">
        <f t="shared" si="10"/>
        <v>0</v>
      </c>
      <c r="L27" s="26">
        <f t="shared" si="11"/>
        <v>0</v>
      </c>
    </row>
    <row r="28" spans="1:14" x14ac:dyDescent="0.25">
      <c r="A28" s="96" t="str">
        <f>'Door Comparison'!A29</f>
        <v>D10.06.20A</v>
      </c>
      <c r="B28" s="96">
        <f>'Door Comparison'!B29</f>
        <v>0</v>
      </c>
      <c r="C28" s="10">
        <f>'Door Comparison'!N29</f>
        <v>1</v>
      </c>
      <c r="D28" s="301">
        <f>'Door Labour'!Y29</f>
        <v>0</v>
      </c>
      <c r="E28" s="4">
        <f>'Door Materials'!W29</f>
        <v>0</v>
      </c>
      <c r="F28" s="4">
        <f t="shared" si="6"/>
        <v>0</v>
      </c>
      <c r="G28" s="4">
        <f t="shared" si="7"/>
        <v>0</v>
      </c>
      <c r="H28" s="4">
        <f t="shared" si="8"/>
        <v>0</v>
      </c>
      <c r="I28" s="4">
        <f t="shared" si="9"/>
        <v>0</v>
      </c>
      <c r="J28" s="137">
        <v>0</v>
      </c>
      <c r="K28" s="4">
        <f t="shared" si="10"/>
        <v>0</v>
      </c>
      <c r="L28" s="26">
        <f t="shared" si="11"/>
        <v>0</v>
      </c>
    </row>
    <row r="29" spans="1:14" x14ac:dyDescent="0.25">
      <c r="A29" s="96" t="str">
        <f>'Door Comparison'!A30</f>
        <v>D14.02.01A</v>
      </c>
      <c r="B29" s="96">
        <f>'Door Comparison'!B30</f>
        <v>0</v>
      </c>
      <c r="C29" s="10">
        <f>'Door Comparison'!N30</f>
        <v>1</v>
      </c>
      <c r="D29" s="301">
        <f>'Door Labour'!Y30</f>
        <v>0</v>
      </c>
      <c r="E29" s="4">
        <f>'Door Materials'!W30</f>
        <v>0</v>
      </c>
      <c r="F29" s="4">
        <f t="shared" si="6"/>
        <v>0</v>
      </c>
      <c r="G29" s="4">
        <f t="shared" si="7"/>
        <v>0</v>
      </c>
      <c r="H29" s="4">
        <f t="shared" si="8"/>
        <v>0</v>
      </c>
      <c r="I29" s="4">
        <f t="shared" si="9"/>
        <v>0</v>
      </c>
      <c r="J29" s="137">
        <v>0</v>
      </c>
      <c r="K29" s="4">
        <f t="shared" si="10"/>
        <v>0</v>
      </c>
      <c r="L29" s="26">
        <f t="shared" si="11"/>
        <v>0</v>
      </c>
    </row>
    <row r="30" spans="1:14" x14ac:dyDescent="0.25">
      <c r="A30" s="96">
        <f>'Door Comparison'!A31</f>
        <v>0</v>
      </c>
      <c r="B30" s="96">
        <f>'Door Comparison'!B31</f>
        <v>0</v>
      </c>
      <c r="C30" s="10">
        <f>'Door Comparison'!N31</f>
        <v>1</v>
      </c>
      <c r="D30" s="301">
        <f>'Door Labour'!Y31</f>
        <v>0</v>
      </c>
      <c r="E30" s="4">
        <f>'Door Materials'!W31</f>
        <v>0</v>
      </c>
      <c r="F30" s="4">
        <f t="shared" si="6"/>
        <v>0</v>
      </c>
      <c r="G30" s="4">
        <f t="shared" si="7"/>
        <v>0</v>
      </c>
      <c r="H30" s="4">
        <f t="shared" si="8"/>
        <v>0</v>
      </c>
      <c r="I30" s="4">
        <f t="shared" si="9"/>
        <v>0</v>
      </c>
      <c r="J30" s="137">
        <v>0</v>
      </c>
      <c r="K30" s="4">
        <f t="shared" si="10"/>
        <v>0</v>
      </c>
      <c r="L30" s="26">
        <f t="shared" si="11"/>
        <v>0</v>
      </c>
    </row>
    <row r="31" spans="1:14" x14ac:dyDescent="0.25">
      <c r="A31" s="96" t="str">
        <f>'Door Comparison'!A32</f>
        <v>D11.01.01A</v>
      </c>
      <c r="B31" s="96">
        <f>'Door Comparison'!B32</f>
        <v>0</v>
      </c>
      <c r="C31" s="10">
        <f>'Door Comparison'!N32</f>
        <v>1</v>
      </c>
      <c r="D31" s="301">
        <f>'Door Labour'!Y32</f>
        <v>0</v>
      </c>
      <c r="E31" s="4">
        <f>'Door Materials'!W32</f>
        <v>0</v>
      </c>
      <c r="F31" s="4">
        <f t="shared" si="6"/>
        <v>0</v>
      </c>
      <c r="G31" s="4">
        <f t="shared" si="7"/>
        <v>0</v>
      </c>
      <c r="H31" s="4">
        <f t="shared" si="8"/>
        <v>0</v>
      </c>
      <c r="I31" s="4">
        <f t="shared" si="9"/>
        <v>0</v>
      </c>
      <c r="J31" s="137">
        <v>0</v>
      </c>
      <c r="K31" s="4">
        <f t="shared" si="10"/>
        <v>0</v>
      </c>
      <c r="L31" s="26">
        <f t="shared" si="11"/>
        <v>0</v>
      </c>
    </row>
    <row r="32" spans="1:14" x14ac:dyDescent="0.25">
      <c r="A32" s="96" t="str">
        <f>'Door Comparison'!A33</f>
        <v>D11.06.20A</v>
      </c>
      <c r="B32" s="96">
        <f>'Door Comparison'!B33</f>
        <v>0</v>
      </c>
      <c r="C32" s="10">
        <f>'Door Comparison'!N33</f>
        <v>1</v>
      </c>
      <c r="D32" s="301">
        <f>'Door Labour'!Y33</f>
        <v>0</v>
      </c>
      <c r="E32" s="4">
        <f>'Door Materials'!W33</f>
        <v>0</v>
      </c>
      <c r="F32" s="4">
        <f t="shared" si="6"/>
        <v>0</v>
      </c>
      <c r="G32" s="4">
        <f t="shared" si="7"/>
        <v>0</v>
      </c>
      <c r="H32" s="4">
        <f t="shared" si="8"/>
        <v>0</v>
      </c>
      <c r="I32" s="4">
        <f t="shared" si="9"/>
        <v>0</v>
      </c>
      <c r="J32" s="137">
        <v>0</v>
      </c>
      <c r="K32" s="4">
        <f t="shared" si="10"/>
        <v>0</v>
      </c>
      <c r="L32" s="26">
        <f t="shared" si="11"/>
        <v>0</v>
      </c>
    </row>
    <row r="33" spans="1:12" x14ac:dyDescent="0.25">
      <c r="A33" s="96">
        <f>'Door Comparison'!A34</f>
        <v>0</v>
      </c>
      <c r="B33" s="96">
        <f>'Door Comparison'!B34</f>
        <v>0</v>
      </c>
      <c r="C33" s="10">
        <f>'Door Comparison'!N34</f>
        <v>1</v>
      </c>
      <c r="D33" s="301">
        <f>'Door Labour'!Y34</f>
        <v>0</v>
      </c>
      <c r="E33" s="4">
        <f>'Door Materials'!W34</f>
        <v>0</v>
      </c>
      <c r="F33" s="4">
        <f t="shared" si="6"/>
        <v>0</v>
      </c>
      <c r="G33" s="4">
        <f t="shared" si="7"/>
        <v>0</v>
      </c>
      <c r="H33" s="4">
        <f t="shared" si="8"/>
        <v>0</v>
      </c>
      <c r="I33" s="4">
        <f t="shared" si="9"/>
        <v>0</v>
      </c>
      <c r="J33" s="137">
        <v>0</v>
      </c>
      <c r="K33" s="4">
        <f t="shared" si="10"/>
        <v>0</v>
      </c>
      <c r="L33" s="26">
        <f t="shared" si="11"/>
        <v>0</v>
      </c>
    </row>
    <row r="34" spans="1:12" x14ac:dyDescent="0.25">
      <c r="A34" s="96" t="str">
        <f>'Door Comparison'!A35</f>
        <v>D13.00.05A</v>
      </c>
      <c r="B34" s="96">
        <f>'Door Comparison'!B35</f>
        <v>0</v>
      </c>
      <c r="C34" s="10">
        <f>'Door Comparison'!N35</f>
        <v>1</v>
      </c>
      <c r="D34" s="301">
        <f>'Door Labour'!Y35</f>
        <v>0</v>
      </c>
      <c r="E34" s="4">
        <f>'Door Materials'!W35</f>
        <v>0</v>
      </c>
      <c r="F34" s="4">
        <f t="shared" si="6"/>
        <v>0</v>
      </c>
      <c r="G34" s="4">
        <f t="shared" si="7"/>
        <v>0</v>
      </c>
      <c r="H34" s="4">
        <f t="shared" si="8"/>
        <v>0</v>
      </c>
      <c r="I34" s="4">
        <f t="shared" si="9"/>
        <v>0</v>
      </c>
      <c r="J34" s="137">
        <v>0</v>
      </c>
      <c r="K34" s="4">
        <f t="shared" si="10"/>
        <v>0</v>
      </c>
      <c r="L34" s="26">
        <f t="shared" si="11"/>
        <v>0</v>
      </c>
    </row>
    <row r="35" spans="1:12" x14ac:dyDescent="0.25">
      <c r="A35" s="96" t="str">
        <f>'Door Comparison'!A36</f>
        <v>D13.02.M1A</v>
      </c>
      <c r="B35" s="96">
        <f>'Door Comparison'!B36</f>
        <v>0</v>
      </c>
      <c r="C35" s="10">
        <f>'Door Comparison'!N36</f>
        <v>1</v>
      </c>
      <c r="D35" s="301">
        <f>'Door Labour'!Y36</f>
        <v>0</v>
      </c>
      <c r="E35" s="4">
        <f>'Door Materials'!W36</f>
        <v>0</v>
      </c>
      <c r="F35" s="4">
        <f t="shared" si="6"/>
        <v>0</v>
      </c>
      <c r="G35" s="4">
        <f t="shared" si="7"/>
        <v>0</v>
      </c>
      <c r="H35" s="4">
        <f t="shared" si="8"/>
        <v>0</v>
      </c>
      <c r="I35" s="4">
        <f t="shared" si="9"/>
        <v>0</v>
      </c>
      <c r="J35" s="137">
        <v>0</v>
      </c>
      <c r="K35" s="4">
        <f t="shared" si="10"/>
        <v>0</v>
      </c>
      <c r="L35" s="26">
        <f t="shared" si="11"/>
        <v>0</v>
      </c>
    </row>
    <row r="36" spans="1:12" x14ac:dyDescent="0.25">
      <c r="A36" s="96" t="str">
        <f>'Door Comparison'!A37</f>
        <v>D13.02.01A</v>
      </c>
      <c r="B36" s="96">
        <f>'Door Comparison'!B37</f>
        <v>0</v>
      </c>
      <c r="C36" s="10">
        <f>'Door Comparison'!N37</f>
        <v>1</v>
      </c>
      <c r="D36" s="301">
        <f>'Door Labour'!Y37</f>
        <v>0</v>
      </c>
      <c r="E36" s="4">
        <f>'Door Materials'!W37</f>
        <v>0</v>
      </c>
      <c r="F36" s="4">
        <f t="shared" si="6"/>
        <v>0</v>
      </c>
      <c r="G36" s="4">
        <f t="shared" si="7"/>
        <v>0</v>
      </c>
      <c r="H36" s="4">
        <f t="shared" si="8"/>
        <v>0</v>
      </c>
      <c r="I36" s="4">
        <f t="shared" si="9"/>
        <v>0</v>
      </c>
      <c r="J36" s="137">
        <v>0</v>
      </c>
      <c r="K36" s="4">
        <f t="shared" si="10"/>
        <v>0</v>
      </c>
      <c r="L36" s="26">
        <f t="shared" si="11"/>
        <v>0</v>
      </c>
    </row>
    <row r="37" spans="1:12" x14ac:dyDescent="0.25">
      <c r="A37" s="96" t="str">
        <f>'Door Comparison'!A38</f>
        <v>D13.02.04A</v>
      </c>
      <c r="B37" s="96">
        <f>'Door Comparison'!B38</f>
        <v>0</v>
      </c>
      <c r="C37" s="10">
        <f>'Door Comparison'!N38</f>
        <v>1</v>
      </c>
      <c r="D37" s="301">
        <f>'Door Labour'!Y38</f>
        <v>0</v>
      </c>
      <c r="E37" s="4">
        <f>'Door Materials'!W38</f>
        <v>0</v>
      </c>
      <c r="F37" s="4">
        <f t="shared" si="6"/>
        <v>0</v>
      </c>
      <c r="G37" s="4">
        <f t="shared" si="7"/>
        <v>0</v>
      </c>
      <c r="H37" s="4">
        <f t="shared" si="8"/>
        <v>0</v>
      </c>
      <c r="I37" s="4">
        <f t="shared" si="9"/>
        <v>0</v>
      </c>
      <c r="J37" s="137">
        <v>0</v>
      </c>
      <c r="K37" s="4">
        <f t="shared" si="10"/>
        <v>0</v>
      </c>
      <c r="L37" s="26">
        <f t="shared" si="11"/>
        <v>0</v>
      </c>
    </row>
    <row r="38" spans="1:12" x14ac:dyDescent="0.25">
      <c r="A38" s="96">
        <f>'Door Comparison'!A39</f>
        <v>0</v>
      </c>
      <c r="B38" s="96">
        <f>'Door Comparison'!B39</f>
        <v>0</v>
      </c>
      <c r="C38" s="10">
        <f>'Door Comparison'!N39</f>
        <v>1</v>
      </c>
      <c r="D38" s="301">
        <f>'Door Labour'!Y39</f>
        <v>0</v>
      </c>
      <c r="E38" s="4">
        <f>'Door Materials'!W39</f>
        <v>0</v>
      </c>
      <c r="F38" s="4">
        <f t="shared" si="6"/>
        <v>0</v>
      </c>
      <c r="G38" s="4">
        <f t="shared" si="7"/>
        <v>0</v>
      </c>
      <c r="H38" s="4">
        <f t="shared" si="8"/>
        <v>0</v>
      </c>
      <c r="I38" s="4">
        <f t="shared" si="9"/>
        <v>0</v>
      </c>
      <c r="J38" s="137">
        <v>0</v>
      </c>
      <c r="K38" s="4">
        <f t="shared" si="10"/>
        <v>0</v>
      </c>
      <c r="L38" s="26">
        <f t="shared" si="11"/>
        <v>0</v>
      </c>
    </row>
    <row r="39" spans="1:12" x14ac:dyDescent="0.25">
      <c r="A39" s="96" t="str">
        <f>'Door Comparison'!A40</f>
        <v>D14.00.02A</v>
      </c>
      <c r="B39" s="96">
        <f>'Door Comparison'!B40</f>
        <v>0</v>
      </c>
      <c r="C39" s="10">
        <f>'Door Comparison'!N40</f>
        <v>1</v>
      </c>
      <c r="D39" s="301">
        <f>'Door Labour'!Y40</f>
        <v>0</v>
      </c>
      <c r="E39" s="4">
        <f>'Door Materials'!W40</f>
        <v>0</v>
      </c>
      <c r="F39" s="4">
        <f t="shared" si="6"/>
        <v>0</v>
      </c>
      <c r="G39" s="4">
        <f t="shared" si="7"/>
        <v>0</v>
      </c>
      <c r="H39" s="4">
        <f t="shared" si="8"/>
        <v>0</v>
      </c>
      <c r="I39" s="4">
        <f t="shared" si="9"/>
        <v>0</v>
      </c>
      <c r="J39" s="137">
        <v>0</v>
      </c>
      <c r="K39" s="4">
        <f t="shared" si="10"/>
        <v>0</v>
      </c>
      <c r="L39" s="26">
        <f t="shared" si="11"/>
        <v>0</v>
      </c>
    </row>
    <row r="40" spans="1:12" x14ac:dyDescent="0.25">
      <c r="A40" s="96" t="str">
        <f>'Door Comparison'!A41</f>
        <v>D14.02.01A</v>
      </c>
      <c r="B40" s="96">
        <f>'Door Comparison'!B41</f>
        <v>0</v>
      </c>
      <c r="C40" s="10">
        <f>'Door Comparison'!N41</f>
        <v>1</v>
      </c>
      <c r="D40" s="301">
        <f>'Door Labour'!Y41</f>
        <v>0</v>
      </c>
      <c r="E40" s="4">
        <f>'Door Materials'!W41</f>
        <v>0</v>
      </c>
      <c r="F40" s="4">
        <f t="shared" si="6"/>
        <v>0</v>
      </c>
      <c r="G40" s="4">
        <f t="shared" si="7"/>
        <v>0</v>
      </c>
      <c r="H40" s="4">
        <f t="shared" si="8"/>
        <v>0</v>
      </c>
      <c r="I40" s="4">
        <f t="shared" si="9"/>
        <v>0</v>
      </c>
      <c r="J40" s="137">
        <v>0</v>
      </c>
      <c r="K40" s="4">
        <f t="shared" si="10"/>
        <v>0</v>
      </c>
      <c r="L40" s="26">
        <f t="shared" si="11"/>
        <v>0</v>
      </c>
    </row>
    <row r="41" spans="1:12" x14ac:dyDescent="0.25">
      <c r="A41" s="96">
        <f>'Door Comparison'!A42</f>
        <v>0</v>
      </c>
      <c r="B41" s="96">
        <f>'Door Comparison'!B42</f>
        <v>0</v>
      </c>
      <c r="C41" s="10">
        <f>'Door Comparison'!N42</f>
        <v>1</v>
      </c>
      <c r="D41" s="301">
        <f>'Door Labour'!Y42</f>
        <v>0</v>
      </c>
      <c r="E41" s="4">
        <f>'Door Materials'!W42</f>
        <v>0</v>
      </c>
      <c r="F41" s="4">
        <f t="shared" si="6"/>
        <v>0</v>
      </c>
      <c r="G41" s="4">
        <f t="shared" si="7"/>
        <v>0</v>
      </c>
      <c r="H41" s="4">
        <f t="shared" si="8"/>
        <v>0</v>
      </c>
      <c r="I41" s="4">
        <f t="shared" si="9"/>
        <v>0</v>
      </c>
      <c r="J41" s="137">
        <v>0</v>
      </c>
      <c r="K41" s="4">
        <f t="shared" si="10"/>
        <v>0</v>
      </c>
      <c r="L41" s="26">
        <f t="shared" si="11"/>
        <v>0</v>
      </c>
    </row>
    <row r="42" spans="1:12" x14ac:dyDescent="0.25">
      <c r="A42" s="96"/>
      <c r="B42" s="96"/>
      <c r="D42" s="302"/>
      <c r="F42" s="4"/>
      <c r="G42" s="4"/>
      <c r="H42" s="4"/>
      <c r="I42" s="4"/>
      <c r="K42" s="4"/>
      <c r="L42" s="134"/>
    </row>
    <row r="43" spans="1:12" ht="13.8" thickBot="1" x14ac:dyDescent="0.3">
      <c r="A43" s="96"/>
      <c r="B43" s="96"/>
      <c r="D43" s="66"/>
      <c r="F43" s="4"/>
      <c r="G43" s="4"/>
      <c r="H43" s="4"/>
      <c r="I43" s="4"/>
      <c r="K43" s="4"/>
      <c r="L43" s="166">
        <f>SUM(L8:L41)</f>
        <v>200662.19</v>
      </c>
    </row>
    <row r="44" spans="1:12" ht="13.8" thickTop="1" x14ac:dyDescent="0.25">
      <c r="A44" s="115"/>
      <c r="D44" s="4"/>
      <c r="F44" s="4"/>
      <c r="G44" s="4"/>
      <c r="H44" s="4"/>
      <c r="I44" s="4"/>
      <c r="K44" s="4"/>
    </row>
    <row r="45" spans="1:12" x14ac:dyDescent="0.25">
      <c r="A45" s="115"/>
      <c r="D45" s="4"/>
      <c r="F45" s="4"/>
      <c r="G45" s="4"/>
      <c r="H45" s="4"/>
      <c r="I45" s="4"/>
      <c r="K45" s="4"/>
    </row>
    <row r="46" spans="1:12" x14ac:dyDescent="0.25">
      <c r="A46" s="115"/>
      <c r="D46" s="4"/>
      <c r="F46" s="4"/>
      <c r="G46" s="4"/>
      <c r="H46" s="4"/>
      <c r="I46" s="4"/>
      <c r="K46" s="4"/>
    </row>
    <row r="47" spans="1:12" x14ac:dyDescent="0.25">
      <c r="A47" s="115"/>
      <c r="D47" s="4"/>
      <c r="F47" s="4"/>
      <c r="G47" s="4"/>
      <c r="H47" s="4"/>
      <c r="I47" s="4"/>
      <c r="K47" s="4"/>
    </row>
    <row r="48" spans="1:12" x14ac:dyDescent="0.25">
      <c r="A48" s="115"/>
      <c r="D48" s="4"/>
      <c r="F48" s="4"/>
      <c r="G48" s="4"/>
      <c r="H48" s="4"/>
      <c r="I48" s="4"/>
      <c r="K48" s="4"/>
    </row>
    <row r="49" spans="4:13" x14ac:dyDescent="0.25">
      <c r="D49" s="4"/>
      <c r="F49" s="4"/>
      <c r="G49" s="4"/>
      <c r="H49" s="4"/>
      <c r="I49" s="4"/>
      <c r="K49" s="4"/>
      <c r="M49" s="135"/>
    </row>
    <row r="50" spans="4:13" x14ac:dyDescent="0.25">
      <c r="D50" s="4"/>
      <c r="F50" s="4"/>
      <c r="G50" s="4"/>
      <c r="H50" s="4"/>
      <c r="I50" s="4"/>
      <c r="K50" s="4"/>
    </row>
    <row r="51" spans="4:13" x14ac:dyDescent="0.25">
      <c r="D51" s="4"/>
      <c r="F51" s="4"/>
      <c r="G51" s="4"/>
      <c r="H51" s="4"/>
      <c r="I51" s="4"/>
      <c r="K51" s="4"/>
    </row>
    <row r="52" spans="4:13" x14ac:dyDescent="0.25">
      <c r="D52" s="4"/>
      <c r="F52" s="4"/>
      <c r="G52" s="4"/>
      <c r="H52" s="4"/>
      <c r="I52" s="4"/>
      <c r="K52" s="4"/>
    </row>
    <row r="53" spans="4:13" x14ac:dyDescent="0.25">
      <c r="D53" s="4"/>
      <c r="F53" s="4"/>
      <c r="G53" s="4"/>
      <c r="H53" s="4"/>
      <c r="I53" s="4"/>
      <c r="K53" s="4"/>
    </row>
    <row r="54" spans="4:13" x14ac:dyDescent="0.25">
      <c r="D54" s="4"/>
      <c r="F54" s="4"/>
      <c r="G54" s="4"/>
      <c r="H54" s="4"/>
      <c r="I54" s="4"/>
      <c r="K54" s="4"/>
    </row>
  </sheetData>
  <autoFilter ref="A6:M41" xr:uid="{438990F8-9CD2-499F-998E-053D5A2EF86A}"/>
  <phoneticPr fontId="4" type="noConversion"/>
  <pageMargins left="0.47244094488188981" right="0" top="0.47244094488188981" bottom="0.31496062992125984" header="0.51181102362204722" footer="0.51181102362204722"/>
  <pageSetup paperSize="9" fitToHeight="1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CB586-F133-40C2-9A46-B317B2366E14}">
  <dimension ref="A1:AO528"/>
  <sheetViews>
    <sheetView topLeftCell="V1" workbookViewId="0">
      <selection activeCell="Y7" sqref="A1:XFD1048576"/>
    </sheetView>
  </sheetViews>
  <sheetFormatPr defaultColWidth="9.109375" defaultRowHeight="14.4" x14ac:dyDescent="0.3"/>
  <cols>
    <col min="1" max="1" width="19.5546875" style="176" bestFit="1" customWidth="1"/>
    <col min="2" max="2" width="19.44140625" style="176" bestFit="1" customWidth="1"/>
    <col min="3" max="3" width="34.5546875" style="176" bestFit="1" customWidth="1"/>
    <col min="4" max="4" width="27.109375" style="176" bestFit="1" customWidth="1"/>
    <col min="5" max="5" width="23.88671875" style="176" bestFit="1" customWidth="1"/>
    <col min="6" max="6" width="28.109375" style="176" bestFit="1" customWidth="1"/>
    <col min="7" max="7" width="10.88671875" style="176" customWidth="1"/>
    <col min="8" max="8" width="15.33203125" style="176" customWidth="1"/>
    <col min="9" max="9" width="14.88671875" style="176" customWidth="1"/>
    <col min="10" max="10" width="23.6640625" style="176" customWidth="1"/>
    <col min="11" max="11" width="15.109375" style="176" customWidth="1"/>
    <col min="12" max="12" width="14.6640625" style="176" customWidth="1"/>
    <col min="13" max="13" width="11.109375" style="176" customWidth="1"/>
    <col min="14" max="14" width="13.88671875" style="176" customWidth="1"/>
    <col min="15" max="15" width="12.109375" style="176" customWidth="1"/>
    <col min="16" max="16" width="19.109375" style="176" customWidth="1"/>
    <col min="17" max="17" width="19.5546875" style="176" customWidth="1"/>
    <col min="18" max="18" width="21.33203125" style="176" customWidth="1"/>
    <col min="19" max="19" width="9.109375" style="176"/>
    <col min="20" max="20" width="17.33203125" style="176" customWidth="1"/>
    <col min="21" max="21" width="12" style="176" customWidth="1"/>
    <col min="22" max="22" width="9.5546875" style="176" customWidth="1"/>
    <col min="23" max="23" width="16.5546875" style="176" customWidth="1"/>
    <col min="24" max="24" width="17.6640625" style="176" customWidth="1"/>
    <col min="25" max="25" width="13.33203125" style="176" customWidth="1"/>
    <col min="26" max="26" width="14.33203125" style="176" customWidth="1"/>
    <col min="27" max="27" width="17" style="176" customWidth="1"/>
    <col min="28" max="28" width="14.109375" style="176" customWidth="1"/>
    <col min="29" max="29" width="10.44140625" style="176" customWidth="1"/>
    <col min="30" max="30" width="11.109375" style="176" customWidth="1"/>
    <col min="31" max="31" width="9.88671875" style="176" customWidth="1"/>
    <col min="32" max="33" width="22.33203125" style="176" customWidth="1"/>
    <col min="34" max="35" width="20.44140625" style="176" customWidth="1"/>
    <col min="36" max="36" width="1" style="293" customWidth="1"/>
    <col min="37" max="37" width="18.109375" style="294" customWidth="1"/>
    <col min="38" max="38" width="1" style="293" customWidth="1"/>
    <col min="39" max="39" width="18.109375" style="294" customWidth="1"/>
    <col min="40" max="40" width="1" style="293" customWidth="1"/>
    <col min="41" max="41" width="18.109375" style="294" customWidth="1"/>
    <col min="42" max="16384" width="9.109375" style="176"/>
  </cols>
  <sheetData>
    <row r="1" spans="1:41" ht="8.25" customHeight="1" x14ac:dyDescent="0.3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4"/>
      <c r="AK1" s="175"/>
      <c r="AL1" s="174"/>
      <c r="AM1" s="175"/>
      <c r="AN1" s="174"/>
      <c r="AO1" s="175"/>
    </row>
    <row r="2" spans="1:41" ht="15" thickBot="1" x14ac:dyDescent="0.35">
      <c r="A2" s="168" t="s">
        <v>321</v>
      </c>
      <c r="F2" s="177" t="s">
        <v>322</v>
      </c>
      <c r="J2" s="178"/>
      <c r="K2" s="179"/>
      <c r="AJ2" s="167"/>
      <c r="AK2" s="169"/>
      <c r="AL2" s="167"/>
      <c r="AM2" s="169"/>
      <c r="AN2" s="167"/>
      <c r="AO2" s="169"/>
    </row>
    <row r="3" spans="1:41" ht="15" thickBot="1" x14ac:dyDescent="0.35">
      <c r="A3" s="168" t="s">
        <v>243</v>
      </c>
      <c r="F3" s="180" t="s">
        <v>323</v>
      </c>
      <c r="J3" s="181"/>
      <c r="K3" s="182"/>
      <c r="AJ3" s="167"/>
      <c r="AK3" s="169"/>
      <c r="AL3" s="167"/>
      <c r="AM3" s="169"/>
      <c r="AN3" s="167"/>
      <c r="AO3" s="169"/>
    </row>
    <row r="4" spans="1:41" ht="22.2" thickBot="1" x14ac:dyDescent="0.35">
      <c r="A4" s="170" t="s">
        <v>244</v>
      </c>
      <c r="F4" s="183" t="s">
        <v>324</v>
      </c>
      <c r="J4" s="181"/>
      <c r="K4" s="182"/>
      <c r="AG4" s="184" t="s">
        <v>325</v>
      </c>
      <c r="AJ4" s="167"/>
      <c r="AK4" s="169"/>
      <c r="AL4" s="167"/>
      <c r="AM4" s="169"/>
      <c r="AN4" s="167"/>
      <c r="AO4" s="169"/>
    </row>
    <row r="5" spans="1:41" ht="15" thickBot="1" x14ac:dyDescent="0.35">
      <c r="A5" s="171" t="s">
        <v>326</v>
      </c>
      <c r="F5" s="185" t="s">
        <v>327</v>
      </c>
      <c r="J5" s="181"/>
      <c r="K5" s="179"/>
      <c r="AG5" s="186" t="s">
        <v>328</v>
      </c>
      <c r="AJ5" s="167"/>
      <c r="AK5" s="169"/>
      <c r="AL5" s="167"/>
      <c r="AM5" s="169"/>
      <c r="AN5" s="167"/>
      <c r="AO5" s="169"/>
    </row>
    <row r="6" spans="1:41" ht="15" thickBot="1" x14ac:dyDescent="0.35">
      <c r="A6" s="172" t="s">
        <v>329</v>
      </c>
      <c r="F6" s="187" t="s">
        <v>330</v>
      </c>
      <c r="AG6" s="188" t="s">
        <v>331</v>
      </c>
      <c r="AJ6" s="167"/>
      <c r="AK6" s="169"/>
      <c r="AL6" s="167"/>
      <c r="AM6" s="169"/>
      <c r="AN6" s="167"/>
      <c r="AO6" s="169"/>
    </row>
    <row r="7" spans="1:41" x14ac:dyDescent="0.3">
      <c r="AG7" s="186" t="s">
        <v>332</v>
      </c>
      <c r="AJ7" s="167"/>
      <c r="AK7" s="169"/>
      <c r="AL7" s="167"/>
      <c r="AM7" s="169"/>
      <c r="AN7" s="167"/>
      <c r="AO7" s="169"/>
    </row>
    <row r="8" spans="1:41" x14ac:dyDescent="0.3">
      <c r="AG8" s="189" t="s">
        <v>333</v>
      </c>
      <c r="AJ8" s="167"/>
      <c r="AK8" s="169"/>
      <c r="AL8" s="167"/>
      <c r="AM8" s="169"/>
      <c r="AN8" s="167"/>
      <c r="AO8" s="169"/>
    </row>
    <row r="9" spans="1:41" x14ac:dyDescent="0.3">
      <c r="AG9" s="186" t="s">
        <v>334</v>
      </c>
      <c r="AJ9" s="167"/>
      <c r="AK9" s="169"/>
      <c r="AL9" s="167"/>
      <c r="AM9" s="169"/>
      <c r="AN9" s="167"/>
      <c r="AO9" s="169"/>
    </row>
    <row r="10" spans="1:41" x14ac:dyDescent="0.3">
      <c r="AG10" s="190" t="s">
        <v>335</v>
      </c>
      <c r="AJ10" s="167"/>
      <c r="AK10" s="169"/>
      <c r="AL10" s="167"/>
      <c r="AM10" s="169"/>
      <c r="AN10" s="167"/>
      <c r="AO10" s="169"/>
    </row>
    <row r="11" spans="1:41" ht="15" thickBot="1" x14ac:dyDescent="0.35">
      <c r="AJ11" s="167"/>
      <c r="AK11" s="169"/>
      <c r="AL11" s="167"/>
      <c r="AM11" s="169"/>
      <c r="AN11" s="167"/>
      <c r="AO11" s="169"/>
    </row>
    <row r="12" spans="1:41" s="199" customFormat="1" ht="19.5" customHeight="1" thickBot="1" x14ac:dyDescent="0.4">
      <c r="A12" s="191"/>
      <c r="B12" s="192"/>
      <c r="C12" s="193"/>
      <c r="D12" s="192"/>
      <c r="E12" s="193"/>
      <c r="F12" s="192"/>
      <c r="G12" s="193"/>
      <c r="H12" s="304" t="s">
        <v>336</v>
      </c>
      <c r="I12" s="305"/>
      <c r="J12" s="306"/>
      <c r="K12" s="304" t="s">
        <v>337</v>
      </c>
      <c r="L12" s="306"/>
      <c r="M12" s="193"/>
      <c r="N12" s="192"/>
      <c r="O12" s="193"/>
      <c r="P12" s="192"/>
      <c r="Q12" s="193"/>
      <c r="R12" s="192"/>
      <c r="S12" s="193"/>
      <c r="T12" s="192"/>
      <c r="U12" s="193"/>
      <c r="V12" s="192"/>
      <c r="W12" s="193"/>
      <c r="X12" s="192"/>
      <c r="Y12" s="193"/>
      <c r="Z12" s="194"/>
      <c r="AA12" s="193"/>
      <c r="AB12" s="192"/>
      <c r="AC12" s="193"/>
      <c r="AD12" s="192"/>
      <c r="AE12" s="193"/>
      <c r="AF12" s="192"/>
      <c r="AG12" s="193"/>
      <c r="AH12" s="195"/>
      <c r="AI12" s="196"/>
      <c r="AJ12" s="197"/>
      <c r="AK12" s="198"/>
      <c r="AL12" s="197"/>
      <c r="AM12" s="198"/>
      <c r="AN12" s="197"/>
      <c r="AO12" s="198"/>
    </row>
    <row r="13" spans="1:41" s="199" customFormat="1" ht="72.599999999999994" thickBot="1" x14ac:dyDescent="0.4">
      <c r="A13" s="200" t="s">
        <v>90</v>
      </c>
      <c r="B13" s="201" t="s">
        <v>91</v>
      </c>
      <c r="C13" s="202" t="s">
        <v>338</v>
      </c>
      <c r="D13" s="201" t="s">
        <v>339</v>
      </c>
      <c r="E13" s="202" t="s">
        <v>100</v>
      </c>
      <c r="F13" s="201" t="s">
        <v>92</v>
      </c>
      <c r="G13" s="202" t="s">
        <v>93</v>
      </c>
      <c r="H13" s="201" t="s">
        <v>340</v>
      </c>
      <c r="I13" s="202" t="s">
        <v>341</v>
      </c>
      <c r="J13" s="201" t="s">
        <v>342</v>
      </c>
      <c r="K13" s="202" t="s">
        <v>343</v>
      </c>
      <c r="L13" s="201" t="s">
        <v>344</v>
      </c>
      <c r="M13" s="202" t="s">
        <v>94</v>
      </c>
      <c r="N13" s="201" t="s">
        <v>95</v>
      </c>
      <c r="O13" s="202" t="s">
        <v>345</v>
      </c>
      <c r="P13" s="201" t="s">
        <v>96</v>
      </c>
      <c r="Q13" s="202" t="s">
        <v>346</v>
      </c>
      <c r="R13" s="201" t="s">
        <v>347</v>
      </c>
      <c r="S13" s="202" t="s">
        <v>348</v>
      </c>
      <c r="T13" s="201" t="s">
        <v>97</v>
      </c>
      <c r="U13" s="202" t="s">
        <v>98</v>
      </c>
      <c r="V13" s="201" t="s">
        <v>99</v>
      </c>
      <c r="W13" s="202" t="s">
        <v>100</v>
      </c>
      <c r="X13" s="201" t="s">
        <v>349</v>
      </c>
      <c r="Y13" s="202" t="s">
        <v>101</v>
      </c>
      <c r="Z13" s="203" t="s">
        <v>103</v>
      </c>
      <c r="AA13" s="202" t="s">
        <v>102</v>
      </c>
      <c r="AB13" s="201" t="s">
        <v>104</v>
      </c>
      <c r="AC13" s="202" t="s">
        <v>350</v>
      </c>
      <c r="AD13" s="201" t="s">
        <v>105</v>
      </c>
      <c r="AE13" s="202" t="s">
        <v>106</v>
      </c>
      <c r="AF13" s="201" t="s">
        <v>245</v>
      </c>
      <c r="AG13" s="202" t="s">
        <v>351</v>
      </c>
      <c r="AH13" s="204" t="s">
        <v>352</v>
      </c>
      <c r="AI13" s="205" t="s">
        <v>353</v>
      </c>
      <c r="AJ13" s="197"/>
      <c r="AK13" s="206" t="s">
        <v>246</v>
      </c>
      <c r="AL13" s="197"/>
      <c r="AM13" s="206" t="s">
        <v>247</v>
      </c>
      <c r="AN13" s="197"/>
      <c r="AO13" s="206" t="s">
        <v>354</v>
      </c>
    </row>
    <row r="14" spans="1:41" s="212" customFormat="1" ht="18.600000000000001" thickBot="1" x14ac:dyDescent="0.4">
      <c r="A14" s="207" t="s">
        <v>107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9"/>
      <c r="AK14" s="210"/>
      <c r="AL14" s="209"/>
      <c r="AM14" s="210"/>
      <c r="AN14" s="209"/>
      <c r="AO14" s="211"/>
    </row>
    <row r="15" spans="1:41" s="212" customFormat="1" x14ac:dyDescent="0.3">
      <c r="A15" s="213" t="s">
        <v>107</v>
      </c>
      <c r="B15" s="214" t="s">
        <v>248</v>
      </c>
      <c r="C15" s="214" t="s">
        <v>249</v>
      </c>
      <c r="D15" s="215" t="s">
        <v>116</v>
      </c>
      <c r="E15" s="214" t="s">
        <v>251</v>
      </c>
      <c r="F15" s="216" t="s">
        <v>268</v>
      </c>
      <c r="G15" s="214" t="s">
        <v>109</v>
      </c>
      <c r="H15" s="215" t="s">
        <v>355</v>
      </c>
      <c r="I15" s="215" t="s">
        <v>356</v>
      </c>
      <c r="J15" s="215" t="s">
        <v>357</v>
      </c>
      <c r="K15" s="215" t="s">
        <v>358</v>
      </c>
      <c r="L15" s="215" t="s">
        <v>359</v>
      </c>
      <c r="M15" s="214" t="s">
        <v>66</v>
      </c>
      <c r="N15" s="216" t="s">
        <v>360</v>
      </c>
      <c r="O15" s="215" t="s">
        <v>361</v>
      </c>
      <c r="P15" s="214" t="s">
        <v>111</v>
      </c>
      <c r="Q15" s="215" t="s">
        <v>362</v>
      </c>
      <c r="R15" s="215" t="s">
        <v>363</v>
      </c>
      <c r="S15" s="215" t="s">
        <v>112</v>
      </c>
      <c r="T15" s="214" t="s">
        <v>118</v>
      </c>
      <c r="U15" s="216" t="s">
        <v>66</v>
      </c>
      <c r="V15" s="214" t="s">
        <v>110</v>
      </c>
      <c r="W15" s="215" t="s">
        <v>364</v>
      </c>
      <c r="X15" s="215" t="s">
        <v>365</v>
      </c>
      <c r="Y15" s="216" t="s">
        <v>110</v>
      </c>
      <c r="Z15" s="216" t="s">
        <v>110</v>
      </c>
      <c r="AA15" s="216" t="s">
        <v>366</v>
      </c>
      <c r="AB15" s="216" t="s">
        <v>367</v>
      </c>
      <c r="AC15" s="215" t="s">
        <v>6</v>
      </c>
      <c r="AD15" s="216" t="s">
        <v>66</v>
      </c>
      <c r="AE15" s="214" t="s">
        <v>115</v>
      </c>
      <c r="AF15" s="215" t="s">
        <v>368</v>
      </c>
      <c r="AG15" s="215"/>
      <c r="AH15" s="217" t="s">
        <v>110</v>
      </c>
      <c r="AI15" s="218" t="s">
        <v>369</v>
      </c>
      <c r="AJ15" s="219"/>
      <c r="AK15" s="220">
        <v>1948.13</v>
      </c>
      <c r="AL15" s="221"/>
      <c r="AM15" s="220" t="s">
        <v>320</v>
      </c>
      <c r="AN15" s="221"/>
      <c r="AO15" s="222">
        <v>0</v>
      </c>
    </row>
    <row r="16" spans="1:41" s="212" customFormat="1" x14ac:dyDescent="0.3">
      <c r="A16" s="223" t="s">
        <v>107</v>
      </c>
      <c r="B16" s="224" t="s">
        <v>252</v>
      </c>
      <c r="C16" s="224" t="s">
        <v>253</v>
      </c>
      <c r="D16" s="225" t="s">
        <v>108</v>
      </c>
      <c r="E16" s="224" t="s">
        <v>255</v>
      </c>
      <c r="F16" s="226" t="s">
        <v>268</v>
      </c>
      <c r="G16" s="224" t="s">
        <v>109</v>
      </c>
      <c r="H16" s="225" t="s">
        <v>370</v>
      </c>
      <c r="I16" s="225" t="s">
        <v>371</v>
      </c>
      <c r="J16" s="225" t="s">
        <v>357</v>
      </c>
      <c r="K16" s="225" t="s">
        <v>358</v>
      </c>
      <c r="L16" s="225" t="s">
        <v>372</v>
      </c>
      <c r="M16" s="224" t="s">
        <v>66</v>
      </c>
      <c r="N16" s="226" t="s">
        <v>360</v>
      </c>
      <c r="O16" s="225" t="s">
        <v>373</v>
      </c>
      <c r="P16" s="224" t="s">
        <v>119</v>
      </c>
      <c r="Q16" s="225" t="s">
        <v>362</v>
      </c>
      <c r="R16" s="225" t="s">
        <v>363</v>
      </c>
      <c r="S16" s="225" t="s">
        <v>112</v>
      </c>
      <c r="T16" s="224" t="s">
        <v>254</v>
      </c>
      <c r="U16" s="226" t="s">
        <v>66</v>
      </c>
      <c r="V16" s="224" t="s">
        <v>110</v>
      </c>
      <c r="W16" s="225" t="s">
        <v>364</v>
      </c>
      <c r="X16" s="225" t="s">
        <v>374</v>
      </c>
      <c r="Y16" s="226" t="s">
        <v>110</v>
      </c>
      <c r="Z16" s="226" t="s">
        <v>367</v>
      </c>
      <c r="AA16" s="226" t="s">
        <v>366</v>
      </c>
      <c r="AB16" s="226" t="s">
        <v>367</v>
      </c>
      <c r="AC16" s="225" t="s">
        <v>6</v>
      </c>
      <c r="AD16" s="226" t="s">
        <v>110</v>
      </c>
      <c r="AE16" s="224" t="s">
        <v>115</v>
      </c>
      <c r="AF16" s="225" t="s">
        <v>375</v>
      </c>
      <c r="AG16" s="225"/>
      <c r="AH16" s="227" t="s">
        <v>110</v>
      </c>
      <c r="AI16" s="228" t="s">
        <v>369</v>
      </c>
      <c r="AJ16" s="219"/>
      <c r="AK16" s="220">
        <v>2231.81</v>
      </c>
      <c r="AL16" s="221"/>
      <c r="AM16" s="220" t="s">
        <v>320</v>
      </c>
      <c r="AN16" s="221"/>
      <c r="AO16" s="222">
        <v>0</v>
      </c>
    </row>
    <row r="17" spans="1:41" s="212" customFormat="1" x14ac:dyDescent="0.3">
      <c r="A17" s="223" t="s">
        <v>107</v>
      </c>
      <c r="B17" s="224" t="s">
        <v>256</v>
      </c>
      <c r="C17" s="224" t="s">
        <v>257</v>
      </c>
      <c r="D17" s="225" t="s">
        <v>116</v>
      </c>
      <c r="E17" s="226" t="s">
        <v>251</v>
      </c>
      <c r="F17" s="226" t="s">
        <v>268</v>
      </c>
      <c r="G17" s="224" t="s">
        <v>109</v>
      </c>
      <c r="H17" s="225" t="s">
        <v>355</v>
      </c>
      <c r="I17" s="225" t="s">
        <v>356</v>
      </c>
      <c r="J17" s="225" t="s">
        <v>357</v>
      </c>
      <c r="K17" s="225" t="s">
        <v>358</v>
      </c>
      <c r="L17" s="225" t="s">
        <v>359</v>
      </c>
      <c r="M17" s="224" t="s">
        <v>66</v>
      </c>
      <c r="N17" s="226" t="s">
        <v>360</v>
      </c>
      <c r="O17" s="225" t="s">
        <v>361</v>
      </c>
      <c r="P17" s="224" t="s">
        <v>119</v>
      </c>
      <c r="Q17" s="225" t="s">
        <v>362</v>
      </c>
      <c r="R17" s="225" t="s">
        <v>363</v>
      </c>
      <c r="S17" s="225" t="s">
        <v>112</v>
      </c>
      <c r="T17" s="226" t="s">
        <v>118</v>
      </c>
      <c r="U17" s="226" t="s">
        <v>66</v>
      </c>
      <c r="V17" s="224" t="s">
        <v>110</v>
      </c>
      <c r="W17" s="225" t="s">
        <v>364</v>
      </c>
      <c r="X17" s="225" t="s">
        <v>374</v>
      </c>
      <c r="Y17" s="226" t="s">
        <v>110</v>
      </c>
      <c r="Z17" s="226" t="s">
        <v>367</v>
      </c>
      <c r="AA17" s="226" t="s">
        <v>366</v>
      </c>
      <c r="AB17" s="226" t="s">
        <v>367</v>
      </c>
      <c r="AC17" s="225" t="s">
        <v>6</v>
      </c>
      <c r="AD17" s="226" t="s">
        <v>110</v>
      </c>
      <c r="AE17" s="224" t="s">
        <v>115</v>
      </c>
      <c r="AF17" s="225" t="s">
        <v>368</v>
      </c>
      <c r="AG17" s="225"/>
      <c r="AH17" s="227" t="s">
        <v>110</v>
      </c>
      <c r="AI17" s="228" t="s">
        <v>369</v>
      </c>
      <c r="AJ17" s="219"/>
      <c r="AK17" s="220">
        <v>2231.81</v>
      </c>
      <c r="AL17" s="221"/>
      <c r="AM17" s="220" t="s">
        <v>320</v>
      </c>
      <c r="AN17" s="221"/>
      <c r="AO17" s="222">
        <v>0</v>
      </c>
    </row>
    <row r="18" spans="1:41" s="212" customFormat="1" x14ac:dyDescent="0.3">
      <c r="A18" s="223" t="s">
        <v>107</v>
      </c>
      <c r="B18" s="226" t="s">
        <v>277</v>
      </c>
      <c r="C18" s="224" t="s">
        <v>258</v>
      </c>
      <c r="D18" s="225" t="s">
        <v>108</v>
      </c>
      <c r="E18" s="224" t="s">
        <v>255</v>
      </c>
      <c r="F18" s="224" t="s">
        <v>259</v>
      </c>
      <c r="G18" s="224" t="s">
        <v>109</v>
      </c>
      <c r="H18" s="225" t="s">
        <v>376</v>
      </c>
      <c r="I18" s="225" t="s">
        <v>377</v>
      </c>
      <c r="J18" s="225" t="s">
        <v>378</v>
      </c>
      <c r="K18" s="225" t="s">
        <v>379</v>
      </c>
      <c r="L18" s="225" t="s">
        <v>380</v>
      </c>
      <c r="M18" s="224" t="s">
        <v>66</v>
      </c>
      <c r="N18" s="226" t="s">
        <v>381</v>
      </c>
      <c r="O18" s="225"/>
      <c r="P18" s="224" t="s">
        <v>260</v>
      </c>
      <c r="Q18" s="225" t="s">
        <v>261</v>
      </c>
      <c r="R18" s="225" t="s">
        <v>382</v>
      </c>
      <c r="S18" s="225" t="s">
        <v>112</v>
      </c>
      <c r="T18" s="224" t="s">
        <v>254</v>
      </c>
      <c r="U18" s="224" t="s">
        <v>66</v>
      </c>
      <c r="V18" s="224" t="s">
        <v>66</v>
      </c>
      <c r="W18" s="225" t="s">
        <v>114</v>
      </c>
      <c r="X18" s="225"/>
      <c r="Y18" s="226" t="s">
        <v>367</v>
      </c>
      <c r="Z18" s="226" t="s">
        <v>367</v>
      </c>
      <c r="AA18" s="224"/>
      <c r="AB18" s="226" t="s">
        <v>367</v>
      </c>
      <c r="AC18" s="225" t="s">
        <v>262</v>
      </c>
      <c r="AD18" s="226" t="s">
        <v>110</v>
      </c>
      <c r="AE18" s="224" t="s">
        <v>115</v>
      </c>
      <c r="AF18" s="225" t="s">
        <v>383</v>
      </c>
      <c r="AG18" s="225"/>
      <c r="AH18" s="227" t="s">
        <v>110</v>
      </c>
      <c r="AI18" s="228" t="s">
        <v>369</v>
      </c>
      <c r="AJ18" s="219"/>
      <c r="AK18" s="220">
        <v>1703.81</v>
      </c>
      <c r="AL18" s="221"/>
      <c r="AM18" s="220" t="s">
        <v>320</v>
      </c>
      <c r="AN18" s="221"/>
      <c r="AO18" s="222">
        <v>0</v>
      </c>
    </row>
    <row r="19" spans="1:41" s="212" customFormat="1" x14ac:dyDescent="0.3">
      <c r="A19" s="223" t="s">
        <v>107</v>
      </c>
      <c r="B19" s="226" t="s">
        <v>277</v>
      </c>
      <c r="C19" s="224" t="s">
        <v>263</v>
      </c>
      <c r="D19" s="225" t="s">
        <v>108</v>
      </c>
      <c r="E19" s="224" t="s">
        <v>255</v>
      </c>
      <c r="F19" s="224" t="s">
        <v>259</v>
      </c>
      <c r="G19" s="224" t="s">
        <v>109</v>
      </c>
      <c r="H19" s="225" t="s">
        <v>376</v>
      </c>
      <c r="I19" s="225" t="s">
        <v>377</v>
      </c>
      <c r="J19" s="225" t="s">
        <v>378</v>
      </c>
      <c r="K19" s="225" t="s">
        <v>379</v>
      </c>
      <c r="L19" s="225" t="s">
        <v>380</v>
      </c>
      <c r="M19" s="224" t="s">
        <v>66</v>
      </c>
      <c r="N19" s="226" t="s">
        <v>381</v>
      </c>
      <c r="O19" s="225"/>
      <c r="P19" s="224" t="s">
        <v>260</v>
      </c>
      <c r="Q19" s="225" t="s">
        <v>261</v>
      </c>
      <c r="R19" s="225" t="s">
        <v>382</v>
      </c>
      <c r="S19" s="225" t="s">
        <v>112</v>
      </c>
      <c r="T19" s="224" t="s">
        <v>254</v>
      </c>
      <c r="U19" s="224" t="s">
        <v>66</v>
      </c>
      <c r="V19" s="224" t="s">
        <v>66</v>
      </c>
      <c r="W19" s="225" t="s">
        <v>114</v>
      </c>
      <c r="X19" s="225"/>
      <c r="Y19" s="226" t="s">
        <v>367</v>
      </c>
      <c r="Z19" s="226" t="s">
        <v>367</v>
      </c>
      <c r="AA19" s="224"/>
      <c r="AB19" s="226" t="s">
        <v>367</v>
      </c>
      <c r="AC19" s="225" t="s">
        <v>262</v>
      </c>
      <c r="AD19" s="226" t="s">
        <v>110</v>
      </c>
      <c r="AE19" s="224" t="s">
        <v>115</v>
      </c>
      <c r="AF19" s="225" t="s">
        <v>383</v>
      </c>
      <c r="AG19" s="225"/>
      <c r="AH19" s="227" t="s">
        <v>110</v>
      </c>
      <c r="AI19" s="228" t="s">
        <v>369</v>
      </c>
      <c r="AJ19" s="219"/>
      <c r="AK19" s="220">
        <v>1893.71</v>
      </c>
      <c r="AL19" s="221"/>
      <c r="AM19" s="220" t="s">
        <v>320</v>
      </c>
      <c r="AN19" s="221"/>
      <c r="AO19" s="222">
        <v>0</v>
      </c>
    </row>
    <row r="20" spans="1:41" s="212" customFormat="1" x14ac:dyDescent="0.3">
      <c r="A20" s="223" t="s">
        <v>107</v>
      </c>
      <c r="B20" s="224" t="s">
        <v>264</v>
      </c>
      <c r="C20" s="224" t="s">
        <v>265</v>
      </c>
      <c r="D20" s="225" t="s">
        <v>108</v>
      </c>
      <c r="E20" s="224" t="s">
        <v>255</v>
      </c>
      <c r="F20" s="226" t="s">
        <v>268</v>
      </c>
      <c r="G20" s="224" t="s">
        <v>109</v>
      </c>
      <c r="H20" s="225" t="s">
        <v>370</v>
      </c>
      <c r="I20" s="225" t="s">
        <v>371</v>
      </c>
      <c r="J20" s="225" t="s">
        <v>357</v>
      </c>
      <c r="K20" s="225" t="s">
        <v>358</v>
      </c>
      <c r="L20" s="225" t="s">
        <v>372</v>
      </c>
      <c r="M20" s="224" t="s">
        <v>66</v>
      </c>
      <c r="N20" s="226" t="s">
        <v>360</v>
      </c>
      <c r="O20" s="225" t="s">
        <v>384</v>
      </c>
      <c r="P20" s="224" t="s">
        <v>119</v>
      </c>
      <c r="Q20" s="225" t="s">
        <v>362</v>
      </c>
      <c r="R20" s="225" t="s">
        <v>363</v>
      </c>
      <c r="S20" s="225" t="s">
        <v>112</v>
      </c>
      <c r="T20" s="224" t="s">
        <v>254</v>
      </c>
      <c r="U20" s="226" t="s">
        <v>66</v>
      </c>
      <c r="V20" s="224" t="s">
        <v>110</v>
      </c>
      <c r="W20" s="225" t="s">
        <v>364</v>
      </c>
      <c r="X20" s="225" t="s">
        <v>374</v>
      </c>
      <c r="Y20" s="226" t="s">
        <v>110</v>
      </c>
      <c r="Z20" s="226" t="s">
        <v>367</v>
      </c>
      <c r="AA20" s="226" t="s">
        <v>366</v>
      </c>
      <c r="AB20" s="226" t="s">
        <v>367</v>
      </c>
      <c r="AC20" s="225" t="s">
        <v>6</v>
      </c>
      <c r="AD20" s="226" t="s">
        <v>110</v>
      </c>
      <c r="AE20" s="224" t="s">
        <v>115</v>
      </c>
      <c r="AF20" s="225" t="s">
        <v>375</v>
      </c>
      <c r="AG20" s="225"/>
      <c r="AH20" s="227" t="s">
        <v>110</v>
      </c>
      <c r="AI20" s="228" t="s">
        <v>369</v>
      </c>
      <c r="AJ20" s="219"/>
      <c r="AK20" s="220">
        <v>2231.81</v>
      </c>
      <c r="AL20" s="221"/>
      <c r="AM20" s="220" t="s">
        <v>320</v>
      </c>
      <c r="AN20" s="221"/>
      <c r="AO20" s="222">
        <v>0</v>
      </c>
    </row>
    <row r="21" spans="1:41" s="212" customFormat="1" x14ac:dyDescent="0.3">
      <c r="A21" s="229" t="s">
        <v>107</v>
      </c>
      <c r="B21" s="230" t="s">
        <v>266</v>
      </c>
      <c r="C21" s="230" t="s">
        <v>267</v>
      </c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2"/>
      <c r="AI21" s="233" t="s">
        <v>385</v>
      </c>
      <c r="AJ21" s="234"/>
      <c r="AK21" s="235">
        <v>7400.65</v>
      </c>
      <c r="AL21" s="236"/>
      <c r="AM21" s="235" t="s">
        <v>320</v>
      </c>
      <c r="AN21" s="236"/>
      <c r="AO21" s="235">
        <v>0</v>
      </c>
    </row>
    <row r="22" spans="1:41" s="212" customFormat="1" x14ac:dyDescent="0.3">
      <c r="A22" s="229" t="s">
        <v>107</v>
      </c>
      <c r="B22" s="230" t="s">
        <v>270</v>
      </c>
      <c r="C22" s="230" t="s">
        <v>271</v>
      </c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2"/>
      <c r="AI22" s="233" t="s">
        <v>385</v>
      </c>
      <c r="AJ22" s="234"/>
      <c r="AK22" s="235">
        <v>7588.23</v>
      </c>
      <c r="AL22" s="236"/>
      <c r="AM22" s="235" t="s">
        <v>320</v>
      </c>
      <c r="AN22" s="236"/>
      <c r="AO22" s="235">
        <v>0</v>
      </c>
    </row>
    <row r="23" spans="1:41" s="212" customFormat="1" x14ac:dyDescent="0.3">
      <c r="A23" s="223" t="s">
        <v>107</v>
      </c>
      <c r="B23" s="224" t="s">
        <v>272</v>
      </c>
      <c r="C23" s="224" t="s">
        <v>273</v>
      </c>
      <c r="D23" s="225" t="s">
        <v>120</v>
      </c>
      <c r="E23" s="224" t="s">
        <v>269</v>
      </c>
      <c r="F23" s="226" t="s">
        <v>268</v>
      </c>
      <c r="G23" s="224" t="s">
        <v>109</v>
      </c>
      <c r="H23" s="225" t="s">
        <v>355</v>
      </c>
      <c r="I23" s="225" t="s">
        <v>386</v>
      </c>
      <c r="J23" s="225" t="s">
        <v>386</v>
      </c>
      <c r="K23" s="225" t="s">
        <v>358</v>
      </c>
      <c r="L23" s="225" t="s">
        <v>387</v>
      </c>
      <c r="M23" s="224" t="s">
        <v>66</v>
      </c>
      <c r="N23" s="226" t="s">
        <v>360</v>
      </c>
      <c r="O23" s="225" t="s">
        <v>388</v>
      </c>
      <c r="P23" s="224" t="s">
        <v>119</v>
      </c>
      <c r="Q23" s="225" t="s">
        <v>362</v>
      </c>
      <c r="R23" s="225" t="s">
        <v>363</v>
      </c>
      <c r="S23" s="225" t="s">
        <v>112</v>
      </c>
      <c r="T23" s="224" t="s">
        <v>121</v>
      </c>
      <c r="U23" s="224" t="s">
        <v>66</v>
      </c>
      <c r="V23" s="224" t="s">
        <v>110</v>
      </c>
      <c r="W23" s="225" t="s">
        <v>364</v>
      </c>
      <c r="X23" s="225" t="s">
        <v>374</v>
      </c>
      <c r="Y23" s="224" t="s">
        <v>110</v>
      </c>
      <c r="Z23" s="226" t="s">
        <v>110</v>
      </c>
      <c r="AA23" s="226" t="s">
        <v>366</v>
      </c>
      <c r="AB23" s="226" t="s">
        <v>367</v>
      </c>
      <c r="AC23" s="225" t="s">
        <v>6</v>
      </c>
      <c r="AD23" s="226" t="s">
        <v>110</v>
      </c>
      <c r="AE23" s="224" t="s">
        <v>115</v>
      </c>
      <c r="AF23" s="225" t="s">
        <v>389</v>
      </c>
      <c r="AG23" s="225" t="s">
        <v>390</v>
      </c>
      <c r="AH23" s="227" t="s">
        <v>110</v>
      </c>
      <c r="AI23" s="228" t="s">
        <v>369</v>
      </c>
      <c r="AJ23" s="219"/>
      <c r="AK23" s="220">
        <v>2114.86</v>
      </c>
      <c r="AL23" s="221"/>
      <c r="AM23" s="220" t="s">
        <v>320</v>
      </c>
      <c r="AN23" s="221"/>
      <c r="AO23" s="222">
        <v>0</v>
      </c>
    </row>
    <row r="24" spans="1:41" s="212" customFormat="1" x14ac:dyDescent="0.3">
      <c r="A24" s="223" t="s">
        <v>107</v>
      </c>
      <c r="B24" s="226" t="s">
        <v>275</v>
      </c>
      <c r="C24" s="224" t="s">
        <v>274</v>
      </c>
      <c r="D24" s="225" t="s">
        <v>120</v>
      </c>
      <c r="E24" s="224" t="s">
        <v>269</v>
      </c>
      <c r="F24" s="226" t="s">
        <v>268</v>
      </c>
      <c r="G24" s="224" t="s">
        <v>109</v>
      </c>
      <c r="H24" s="225" t="s">
        <v>391</v>
      </c>
      <c r="I24" s="225" t="s">
        <v>392</v>
      </c>
      <c r="J24" s="225" t="s">
        <v>393</v>
      </c>
      <c r="K24" s="225" t="s">
        <v>394</v>
      </c>
      <c r="L24" s="225" t="s">
        <v>395</v>
      </c>
      <c r="M24" s="224" t="s">
        <v>66</v>
      </c>
      <c r="N24" s="226" t="s">
        <v>360</v>
      </c>
      <c r="O24" s="225" t="s">
        <v>388</v>
      </c>
      <c r="P24" s="224" t="s">
        <v>119</v>
      </c>
      <c r="Q24" s="225" t="s">
        <v>362</v>
      </c>
      <c r="R24" s="225" t="s">
        <v>363</v>
      </c>
      <c r="S24" s="225" t="s">
        <v>112</v>
      </c>
      <c r="T24" s="224" t="s">
        <v>121</v>
      </c>
      <c r="U24" s="224" t="s">
        <v>66</v>
      </c>
      <c r="V24" s="224" t="s">
        <v>110</v>
      </c>
      <c r="W24" s="225" t="s">
        <v>364</v>
      </c>
      <c r="X24" s="225" t="s">
        <v>374</v>
      </c>
      <c r="Y24" s="226" t="s">
        <v>367</v>
      </c>
      <c r="Z24" s="226" t="s">
        <v>367</v>
      </c>
      <c r="AA24" s="226" t="s">
        <v>366</v>
      </c>
      <c r="AB24" s="226" t="s">
        <v>367</v>
      </c>
      <c r="AC24" s="225" t="s">
        <v>6</v>
      </c>
      <c r="AD24" s="226" t="s">
        <v>110</v>
      </c>
      <c r="AE24" s="224" t="s">
        <v>115</v>
      </c>
      <c r="AF24" s="225" t="s">
        <v>396</v>
      </c>
      <c r="AG24" s="225"/>
      <c r="AH24" s="227" t="s">
        <v>110</v>
      </c>
      <c r="AI24" s="228" t="s">
        <v>369</v>
      </c>
      <c r="AJ24" s="219"/>
      <c r="AK24" s="220">
        <v>1562.55</v>
      </c>
      <c r="AL24" s="221"/>
      <c r="AM24" s="220" t="s">
        <v>320</v>
      </c>
      <c r="AN24" s="221"/>
      <c r="AO24" s="222">
        <v>0</v>
      </c>
    </row>
    <row r="25" spans="1:41" s="212" customFormat="1" x14ac:dyDescent="0.3">
      <c r="A25" s="223" t="s">
        <v>107</v>
      </c>
      <c r="B25" s="224" t="s">
        <v>275</v>
      </c>
      <c r="C25" s="224" t="s">
        <v>276</v>
      </c>
      <c r="D25" s="225" t="s">
        <v>120</v>
      </c>
      <c r="E25" s="224" t="s">
        <v>269</v>
      </c>
      <c r="F25" s="226" t="s">
        <v>268</v>
      </c>
      <c r="G25" s="224" t="s">
        <v>109</v>
      </c>
      <c r="H25" s="225" t="s">
        <v>355</v>
      </c>
      <c r="I25" s="225" t="s">
        <v>397</v>
      </c>
      <c r="J25" s="225" t="s">
        <v>357</v>
      </c>
      <c r="K25" s="225" t="s">
        <v>358</v>
      </c>
      <c r="L25" s="225" t="s">
        <v>398</v>
      </c>
      <c r="M25" s="224" t="s">
        <v>66</v>
      </c>
      <c r="N25" s="226" t="s">
        <v>360</v>
      </c>
      <c r="O25" s="225" t="s">
        <v>388</v>
      </c>
      <c r="P25" s="224" t="s">
        <v>119</v>
      </c>
      <c r="Q25" s="225" t="s">
        <v>362</v>
      </c>
      <c r="R25" s="225" t="s">
        <v>363</v>
      </c>
      <c r="S25" s="225" t="s">
        <v>112</v>
      </c>
      <c r="T25" s="224" t="s">
        <v>121</v>
      </c>
      <c r="U25" s="224" t="s">
        <v>110</v>
      </c>
      <c r="V25" s="224" t="s">
        <v>110</v>
      </c>
      <c r="W25" s="225" t="s">
        <v>364</v>
      </c>
      <c r="X25" s="225" t="s">
        <v>374</v>
      </c>
      <c r="Y25" s="224" t="s">
        <v>110</v>
      </c>
      <c r="Z25" s="226" t="s">
        <v>110</v>
      </c>
      <c r="AA25" s="226" t="s">
        <v>366</v>
      </c>
      <c r="AB25" s="226" t="s">
        <v>110</v>
      </c>
      <c r="AC25" s="225" t="s">
        <v>6</v>
      </c>
      <c r="AD25" s="226" t="s">
        <v>110</v>
      </c>
      <c r="AE25" s="224" t="s">
        <v>117</v>
      </c>
      <c r="AF25" s="225" t="s">
        <v>399</v>
      </c>
      <c r="AG25" s="225" t="s">
        <v>400</v>
      </c>
      <c r="AH25" s="227" t="s">
        <v>110</v>
      </c>
      <c r="AI25" s="228" t="s">
        <v>369</v>
      </c>
      <c r="AJ25" s="219"/>
      <c r="AK25" s="220">
        <v>7590.55</v>
      </c>
      <c r="AL25" s="221"/>
      <c r="AM25" s="220" t="s">
        <v>320</v>
      </c>
      <c r="AN25" s="221"/>
      <c r="AO25" s="222">
        <v>0</v>
      </c>
    </row>
    <row r="26" spans="1:41" s="212" customFormat="1" x14ac:dyDescent="0.3">
      <c r="A26" s="223" t="s">
        <v>107</v>
      </c>
      <c r="B26" s="224" t="s">
        <v>277</v>
      </c>
      <c r="C26" s="224" t="s">
        <v>278</v>
      </c>
      <c r="D26" s="225" t="s">
        <v>116</v>
      </c>
      <c r="E26" s="226" t="s">
        <v>251</v>
      </c>
      <c r="F26" s="226" t="s">
        <v>401</v>
      </c>
      <c r="G26" s="224" t="s">
        <v>109</v>
      </c>
      <c r="H26" s="225" t="s">
        <v>355</v>
      </c>
      <c r="I26" s="225" t="s">
        <v>402</v>
      </c>
      <c r="J26" s="225" t="s">
        <v>403</v>
      </c>
      <c r="K26" s="225" t="s">
        <v>358</v>
      </c>
      <c r="L26" s="225" t="s">
        <v>404</v>
      </c>
      <c r="M26" s="224" t="s">
        <v>66</v>
      </c>
      <c r="N26" s="226" t="s">
        <v>360</v>
      </c>
      <c r="O26" s="225" t="s">
        <v>384</v>
      </c>
      <c r="P26" s="224" t="s">
        <v>111</v>
      </c>
      <c r="Q26" s="225" t="s">
        <v>261</v>
      </c>
      <c r="R26" s="225" t="s">
        <v>363</v>
      </c>
      <c r="S26" s="225" t="s">
        <v>112</v>
      </c>
      <c r="T26" s="224" t="s">
        <v>254</v>
      </c>
      <c r="U26" s="224" t="s">
        <v>110</v>
      </c>
      <c r="V26" s="226" t="s">
        <v>110</v>
      </c>
      <c r="W26" s="225" t="s">
        <v>364</v>
      </c>
      <c r="X26" s="225" t="s">
        <v>365</v>
      </c>
      <c r="Y26" s="224" t="s">
        <v>110</v>
      </c>
      <c r="Z26" s="226" t="s">
        <v>110</v>
      </c>
      <c r="AA26" s="226" t="s">
        <v>405</v>
      </c>
      <c r="AB26" s="226" t="s">
        <v>110</v>
      </c>
      <c r="AC26" s="225" t="s">
        <v>6</v>
      </c>
      <c r="AD26" s="226" t="s">
        <v>66</v>
      </c>
      <c r="AE26" s="224" t="s">
        <v>117</v>
      </c>
      <c r="AF26" s="225" t="s">
        <v>406</v>
      </c>
      <c r="AG26" s="225" t="s">
        <v>407</v>
      </c>
      <c r="AH26" s="227" t="s">
        <v>110</v>
      </c>
      <c r="AI26" s="228" t="s">
        <v>369</v>
      </c>
      <c r="AJ26" s="219"/>
      <c r="AK26" s="220">
        <v>11661.71</v>
      </c>
      <c r="AL26" s="221"/>
      <c r="AM26" s="220" t="s">
        <v>320</v>
      </c>
      <c r="AN26" s="221"/>
      <c r="AO26" s="222">
        <v>0</v>
      </c>
    </row>
    <row r="27" spans="1:41" s="212" customFormat="1" x14ac:dyDescent="0.3">
      <c r="A27" s="223" t="s">
        <v>107</v>
      </c>
      <c r="B27" s="224" t="s">
        <v>122</v>
      </c>
      <c r="C27" s="224" t="s">
        <v>279</v>
      </c>
      <c r="D27" s="225" t="s">
        <v>116</v>
      </c>
      <c r="E27" s="226" t="s">
        <v>251</v>
      </c>
      <c r="F27" s="224" t="s">
        <v>250</v>
      </c>
      <c r="G27" s="224" t="s">
        <v>109</v>
      </c>
      <c r="H27" s="225" t="s">
        <v>355</v>
      </c>
      <c r="I27" s="225" t="s">
        <v>408</v>
      </c>
      <c r="J27" s="225" t="s">
        <v>403</v>
      </c>
      <c r="K27" s="225" t="s">
        <v>358</v>
      </c>
      <c r="L27" s="225" t="s">
        <v>409</v>
      </c>
      <c r="M27" s="224" t="s">
        <v>66</v>
      </c>
      <c r="N27" s="226" t="s">
        <v>360</v>
      </c>
      <c r="O27" s="225" t="s">
        <v>384</v>
      </c>
      <c r="P27" s="224" t="s">
        <v>119</v>
      </c>
      <c r="Q27" s="225" t="s">
        <v>362</v>
      </c>
      <c r="R27" s="225" t="s">
        <v>363</v>
      </c>
      <c r="S27" s="225" t="s">
        <v>112</v>
      </c>
      <c r="T27" s="224" t="s">
        <v>254</v>
      </c>
      <c r="U27" s="224" t="s">
        <v>110</v>
      </c>
      <c r="V27" s="224" t="s">
        <v>110</v>
      </c>
      <c r="W27" s="225" t="s">
        <v>364</v>
      </c>
      <c r="X27" s="225" t="s">
        <v>374</v>
      </c>
      <c r="Y27" s="224" t="s">
        <v>110</v>
      </c>
      <c r="Z27" s="226" t="s">
        <v>110</v>
      </c>
      <c r="AA27" s="226" t="s">
        <v>366</v>
      </c>
      <c r="AB27" s="226" t="s">
        <v>110</v>
      </c>
      <c r="AC27" s="225" t="s">
        <v>6</v>
      </c>
      <c r="AD27" s="226" t="s">
        <v>110</v>
      </c>
      <c r="AE27" s="224" t="s">
        <v>117</v>
      </c>
      <c r="AF27" s="225" t="s">
        <v>410</v>
      </c>
      <c r="AG27" s="225" t="s">
        <v>411</v>
      </c>
      <c r="AH27" s="227" t="s">
        <v>110</v>
      </c>
      <c r="AI27" s="228" t="s">
        <v>369</v>
      </c>
      <c r="AJ27" s="219"/>
      <c r="AK27" s="220">
        <v>11774.02</v>
      </c>
      <c r="AL27" s="221"/>
      <c r="AM27" s="220" t="s">
        <v>320</v>
      </c>
      <c r="AN27" s="221"/>
      <c r="AO27" s="222">
        <v>0</v>
      </c>
    </row>
    <row r="28" spans="1:41" s="212" customFormat="1" x14ac:dyDescent="0.3">
      <c r="A28" s="229" t="s">
        <v>107</v>
      </c>
      <c r="B28" s="230" t="s">
        <v>280</v>
      </c>
      <c r="C28" s="230" t="s">
        <v>281</v>
      </c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2"/>
      <c r="AI28" s="233" t="s">
        <v>385</v>
      </c>
      <c r="AJ28" s="234"/>
      <c r="AK28" s="235">
        <v>2231.81</v>
      </c>
      <c r="AL28" s="236"/>
      <c r="AM28" s="235" t="s">
        <v>320</v>
      </c>
      <c r="AN28" s="236"/>
      <c r="AO28" s="235">
        <v>0</v>
      </c>
    </row>
    <row r="29" spans="1:41" s="212" customFormat="1" x14ac:dyDescent="0.3">
      <c r="A29" s="237" t="s">
        <v>107</v>
      </c>
      <c r="B29" s="238" t="s">
        <v>412</v>
      </c>
      <c r="C29" s="238" t="s">
        <v>413</v>
      </c>
      <c r="D29" s="238" t="s">
        <v>108</v>
      </c>
      <c r="E29" s="238" t="s">
        <v>255</v>
      </c>
      <c r="F29" s="238" t="s">
        <v>268</v>
      </c>
      <c r="G29" s="238" t="s">
        <v>109</v>
      </c>
      <c r="H29" s="238" t="s">
        <v>370</v>
      </c>
      <c r="I29" s="238" t="s">
        <v>371</v>
      </c>
      <c r="J29" s="238" t="s">
        <v>357</v>
      </c>
      <c r="K29" s="238" t="s">
        <v>358</v>
      </c>
      <c r="L29" s="238" t="s">
        <v>372</v>
      </c>
      <c r="M29" s="238" t="s">
        <v>66</v>
      </c>
      <c r="N29" s="238" t="s">
        <v>360</v>
      </c>
      <c r="O29" s="238" t="s">
        <v>384</v>
      </c>
      <c r="P29" s="238" t="s">
        <v>119</v>
      </c>
      <c r="Q29" s="238" t="s">
        <v>362</v>
      </c>
      <c r="R29" s="238" t="s">
        <v>363</v>
      </c>
      <c r="S29" s="238" t="s">
        <v>112</v>
      </c>
      <c r="T29" s="238" t="s">
        <v>113</v>
      </c>
      <c r="U29" s="238" t="s">
        <v>66</v>
      </c>
      <c r="V29" s="238" t="s">
        <v>110</v>
      </c>
      <c r="W29" s="238" t="s">
        <v>364</v>
      </c>
      <c r="X29" s="238" t="s">
        <v>374</v>
      </c>
      <c r="Y29" s="238" t="s">
        <v>110</v>
      </c>
      <c r="Z29" s="238" t="s">
        <v>367</v>
      </c>
      <c r="AA29" s="238" t="s">
        <v>366</v>
      </c>
      <c r="AB29" s="238" t="s">
        <v>367</v>
      </c>
      <c r="AC29" s="238" t="s">
        <v>6</v>
      </c>
      <c r="AD29" s="238" t="s">
        <v>110</v>
      </c>
      <c r="AE29" s="238" t="s">
        <v>115</v>
      </c>
      <c r="AF29" s="238" t="s">
        <v>375</v>
      </c>
      <c r="AG29" s="238"/>
      <c r="AH29" s="239" t="s">
        <v>110</v>
      </c>
      <c r="AI29" s="240" t="s">
        <v>369</v>
      </c>
      <c r="AJ29" s="241"/>
      <c r="AK29" s="222">
        <v>0</v>
      </c>
      <c r="AL29" s="221"/>
      <c r="AM29" s="222">
        <v>0</v>
      </c>
      <c r="AN29" s="221"/>
      <c r="AO29" s="222">
        <v>0</v>
      </c>
    </row>
    <row r="30" spans="1:41" s="212" customFormat="1" ht="15" thickBot="1" x14ac:dyDescent="0.35">
      <c r="A30" s="242" t="s">
        <v>107</v>
      </c>
      <c r="B30" s="243"/>
      <c r="C30" s="243" t="s">
        <v>414</v>
      </c>
      <c r="D30" s="243" t="s">
        <v>108</v>
      </c>
      <c r="E30" s="243" t="s">
        <v>255</v>
      </c>
      <c r="F30" s="243" t="s">
        <v>259</v>
      </c>
      <c r="G30" s="243" t="s">
        <v>109</v>
      </c>
      <c r="H30" s="243" t="s">
        <v>376</v>
      </c>
      <c r="I30" s="243" t="s">
        <v>377</v>
      </c>
      <c r="J30" s="243" t="s">
        <v>378</v>
      </c>
      <c r="K30" s="243" t="s">
        <v>415</v>
      </c>
      <c r="L30" s="243" t="s">
        <v>380</v>
      </c>
      <c r="M30" s="243" t="s">
        <v>66</v>
      </c>
      <c r="N30" s="243" t="s">
        <v>381</v>
      </c>
      <c r="O30" s="243"/>
      <c r="P30" s="243" t="s">
        <v>260</v>
      </c>
      <c r="Q30" s="243" t="s">
        <v>416</v>
      </c>
      <c r="R30" s="243" t="s">
        <v>382</v>
      </c>
      <c r="S30" s="243" t="s">
        <v>112</v>
      </c>
      <c r="T30" s="243" t="s">
        <v>254</v>
      </c>
      <c r="U30" s="243" t="s">
        <v>66</v>
      </c>
      <c r="V30" s="243" t="s">
        <v>66</v>
      </c>
      <c r="W30" s="243" t="s">
        <v>114</v>
      </c>
      <c r="X30" s="243"/>
      <c r="Y30" s="243" t="s">
        <v>367</v>
      </c>
      <c r="Z30" s="243" t="s">
        <v>367</v>
      </c>
      <c r="AA30" s="243"/>
      <c r="AB30" s="243"/>
      <c r="AC30" s="243" t="s">
        <v>262</v>
      </c>
      <c r="AD30" s="243" t="s">
        <v>110</v>
      </c>
      <c r="AE30" s="243" t="s">
        <v>115</v>
      </c>
      <c r="AF30" s="243" t="s">
        <v>383</v>
      </c>
      <c r="AG30" s="243"/>
      <c r="AH30" s="244" t="s">
        <v>110</v>
      </c>
      <c r="AI30" s="240" t="s">
        <v>369</v>
      </c>
      <c r="AJ30" s="241"/>
      <c r="AK30" s="222">
        <v>0</v>
      </c>
      <c r="AL30" s="221"/>
      <c r="AM30" s="222">
        <v>0</v>
      </c>
      <c r="AN30" s="221"/>
      <c r="AO30" s="222">
        <v>0</v>
      </c>
    </row>
    <row r="31" spans="1:41" s="212" customFormat="1" ht="18.600000000000001" thickBot="1" x14ac:dyDescent="0.4">
      <c r="A31" s="207" t="s">
        <v>123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9"/>
      <c r="AK31" s="210"/>
      <c r="AL31" s="209"/>
      <c r="AM31" s="210"/>
      <c r="AN31" s="209"/>
      <c r="AO31" s="211"/>
    </row>
    <row r="32" spans="1:41" x14ac:dyDescent="0.3">
      <c r="A32" s="245" t="s">
        <v>123</v>
      </c>
      <c r="B32" s="246" t="s">
        <v>282</v>
      </c>
      <c r="C32" s="246" t="s">
        <v>283</v>
      </c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8"/>
      <c r="AI32" s="233" t="s">
        <v>385</v>
      </c>
      <c r="AJ32" s="234"/>
      <c r="AK32" s="235">
        <v>1578.76</v>
      </c>
      <c r="AL32" s="236"/>
      <c r="AM32" s="235" t="s">
        <v>320</v>
      </c>
      <c r="AN32" s="236"/>
      <c r="AO32" s="235">
        <v>0</v>
      </c>
    </row>
    <row r="33" spans="1:41" x14ac:dyDescent="0.3">
      <c r="A33" s="229" t="s">
        <v>123</v>
      </c>
      <c r="B33" s="230" t="s">
        <v>282</v>
      </c>
      <c r="C33" s="230" t="s">
        <v>284</v>
      </c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2"/>
      <c r="AI33" s="233" t="s">
        <v>385</v>
      </c>
      <c r="AJ33" s="234"/>
      <c r="AK33" s="235">
        <v>1786.02</v>
      </c>
      <c r="AL33" s="236"/>
      <c r="AM33" s="235" t="s">
        <v>320</v>
      </c>
      <c r="AN33" s="236"/>
      <c r="AO33" s="235">
        <v>0</v>
      </c>
    </row>
    <row r="34" spans="1:41" x14ac:dyDescent="0.3">
      <c r="A34" s="229" t="s">
        <v>123</v>
      </c>
      <c r="B34" s="230" t="s">
        <v>285</v>
      </c>
      <c r="C34" s="230" t="s">
        <v>286</v>
      </c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2"/>
      <c r="AI34" s="233" t="s">
        <v>385</v>
      </c>
      <c r="AJ34" s="234"/>
      <c r="AK34" s="235">
        <v>1578.76</v>
      </c>
      <c r="AL34" s="236"/>
      <c r="AM34" s="235" t="s">
        <v>320</v>
      </c>
      <c r="AN34" s="236"/>
      <c r="AO34" s="235">
        <v>0</v>
      </c>
    </row>
    <row r="35" spans="1:41" x14ac:dyDescent="0.3">
      <c r="A35" s="229" t="s">
        <v>123</v>
      </c>
      <c r="B35" s="230" t="s">
        <v>285</v>
      </c>
      <c r="C35" s="230" t="s">
        <v>287</v>
      </c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2"/>
      <c r="AI35" s="233" t="s">
        <v>385</v>
      </c>
      <c r="AJ35" s="234"/>
      <c r="AK35" s="235">
        <v>1779.07</v>
      </c>
      <c r="AL35" s="236"/>
      <c r="AM35" s="235" t="s">
        <v>320</v>
      </c>
      <c r="AN35" s="236"/>
      <c r="AO35" s="235">
        <v>0</v>
      </c>
    </row>
    <row r="36" spans="1:41" ht="15" thickBot="1" x14ac:dyDescent="0.35">
      <c r="A36" s="249" t="s">
        <v>123</v>
      </c>
      <c r="B36" s="250" t="s">
        <v>288</v>
      </c>
      <c r="C36" s="250" t="s">
        <v>127</v>
      </c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2"/>
      <c r="AI36" s="233" t="s">
        <v>385</v>
      </c>
      <c r="AJ36" s="234"/>
      <c r="AK36" s="235">
        <v>1779.07</v>
      </c>
      <c r="AL36" s="236"/>
      <c r="AM36" s="235" t="s">
        <v>320</v>
      </c>
      <c r="AN36" s="236"/>
      <c r="AO36" s="235">
        <v>0</v>
      </c>
    </row>
    <row r="37" spans="1:41" ht="18.600000000000001" thickBot="1" x14ac:dyDescent="0.4">
      <c r="A37" s="253" t="s">
        <v>124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5"/>
      <c r="AK37" s="256"/>
      <c r="AL37" s="255"/>
      <c r="AM37" s="256"/>
      <c r="AN37" s="255"/>
      <c r="AO37" s="257"/>
    </row>
    <row r="38" spans="1:41" x14ac:dyDescent="0.3">
      <c r="A38" s="245" t="s">
        <v>124</v>
      </c>
      <c r="B38" s="246" t="s">
        <v>289</v>
      </c>
      <c r="C38" s="246" t="s">
        <v>290</v>
      </c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8"/>
      <c r="AI38" s="233" t="s">
        <v>385</v>
      </c>
      <c r="AJ38" s="234"/>
      <c r="AK38" s="235">
        <v>1578.76</v>
      </c>
      <c r="AL38" s="236"/>
      <c r="AM38" s="235" t="s">
        <v>320</v>
      </c>
      <c r="AN38" s="236"/>
      <c r="AO38" s="235">
        <v>0</v>
      </c>
    </row>
    <row r="39" spans="1:41" ht="15" thickBot="1" x14ac:dyDescent="0.35">
      <c r="A39" s="249" t="s">
        <v>124</v>
      </c>
      <c r="B39" s="250" t="s">
        <v>291</v>
      </c>
      <c r="C39" s="250" t="s">
        <v>292</v>
      </c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2"/>
      <c r="AI39" s="233" t="s">
        <v>385</v>
      </c>
      <c r="AJ39" s="234"/>
      <c r="AK39" s="235">
        <v>1578.76</v>
      </c>
      <c r="AL39" s="236"/>
      <c r="AM39" s="235" t="s">
        <v>320</v>
      </c>
      <c r="AN39" s="236"/>
      <c r="AO39" s="235">
        <v>0</v>
      </c>
    </row>
    <row r="40" spans="1:41" ht="18.600000000000001" thickBot="1" x14ac:dyDescent="0.4">
      <c r="A40" s="253" t="s">
        <v>125</v>
      </c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5"/>
      <c r="AK40" s="256"/>
      <c r="AL40" s="255"/>
      <c r="AM40" s="256"/>
      <c r="AN40" s="255"/>
      <c r="AO40" s="257"/>
    </row>
    <row r="41" spans="1:41" x14ac:dyDescent="0.3">
      <c r="A41" s="245" t="s">
        <v>125</v>
      </c>
      <c r="B41" s="246" t="s">
        <v>293</v>
      </c>
      <c r="C41" s="246" t="s">
        <v>294</v>
      </c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8"/>
      <c r="AI41" s="233" t="s">
        <v>385</v>
      </c>
      <c r="AJ41" s="234"/>
      <c r="AK41" s="235">
        <v>2603.4899999999998</v>
      </c>
      <c r="AL41" s="236"/>
      <c r="AM41" s="235" t="s">
        <v>320</v>
      </c>
      <c r="AN41" s="236"/>
      <c r="AO41" s="235">
        <v>0</v>
      </c>
    </row>
    <row r="42" spans="1:41" x14ac:dyDescent="0.3">
      <c r="A42" s="229" t="s">
        <v>125</v>
      </c>
      <c r="B42" s="230" t="s">
        <v>295</v>
      </c>
      <c r="C42" s="230" t="s">
        <v>296</v>
      </c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2"/>
      <c r="AI42" s="233" t="s">
        <v>385</v>
      </c>
      <c r="AJ42" s="234"/>
      <c r="AK42" s="235">
        <v>2586.13</v>
      </c>
      <c r="AL42" s="236"/>
      <c r="AM42" s="235" t="s">
        <v>320</v>
      </c>
      <c r="AN42" s="236"/>
      <c r="AO42" s="235">
        <v>0</v>
      </c>
    </row>
    <row r="43" spans="1:41" x14ac:dyDescent="0.3">
      <c r="A43" s="229" t="s">
        <v>125</v>
      </c>
      <c r="B43" s="230" t="s">
        <v>297</v>
      </c>
      <c r="C43" s="230" t="s">
        <v>298</v>
      </c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2"/>
      <c r="AI43" s="233" t="s">
        <v>385</v>
      </c>
      <c r="AJ43" s="234"/>
      <c r="AK43" s="235">
        <v>2195.92</v>
      </c>
      <c r="AL43" s="236"/>
      <c r="AM43" s="235" t="s">
        <v>320</v>
      </c>
      <c r="AN43" s="236"/>
      <c r="AO43" s="235">
        <v>0</v>
      </c>
    </row>
    <row r="44" spans="1:41" ht="15" thickBot="1" x14ac:dyDescent="0.35">
      <c r="A44" s="249" t="s">
        <v>125</v>
      </c>
      <c r="B44" s="250" t="s">
        <v>299</v>
      </c>
      <c r="C44" s="250" t="s">
        <v>300</v>
      </c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2"/>
      <c r="AI44" s="233" t="s">
        <v>385</v>
      </c>
      <c r="AJ44" s="234"/>
      <c r="AK44" s="235">
        <v>2197.0700000000002</v>
      </c>
      <c r="AL44" s="236"/>
      <c r="AM44" s="235" t="s">
        <v>320</v>
      </c>
      <c r="AN44" s="236"/>
      <c r="AO44" s="235">
        <v>0</v>
      </c>
    </row>
    <row r="45" spans="1:41" ht="18.600000000000001" thickBot="1" x14ac:dyDescent="0.4">
      <c r="A45" s="253" t="s">
        <v>126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5"/>
      <c r="AK45" s="256"/>
      <c r="AL45" s="255"/>
      <c r="AM45" s="256"/>
      <c r="AN45" s="255"/>
      <c r="AO45" s="257"/>
    </row>
    <row r="46" spans="1:41" x14ac:dyDescent="0.3">
      <c r="A46" s="245" t="s">
        <v>126</v>
      </c>
      <c r="B46" s="246" t="s">
        <v>301</v>
      </c>
      <c r="C46" s="246" t="s">
        <v>302</v>
      </c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8"/>
      <c r="AI46" s="233" t="s">
        <v>385</v>
      </c>
      <c r="AJ46" s="234"/>
      <c r="AK46" s="235">
        <v>1779.07</v>
      </c>
      <c r="AL46" s="236"/>
      <c r="AM46" s="235" t="s">
        <v>320</v>
      </c>
      <c r="AN46" s="236"/>
      <c r="AO46" s="235">
        <v>0</v>
      </c>
    </row>
    <row r="47" spans="1:41" ht="15" thickBot="1" x14ac:dyDescent="0.35">
      <c r="A47" s="249" t="s">
        <v>126</v>
      </c>
      <c r="B47" s="250" t="s">
        <v>288</v>
      </c>
      <c r="C47" s="250" t="s">
        <v>127</v>
      </c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2"/>
      <c r="AI47" s="233" t="s">
        <v>385</v>
      </c>
      <c r="AJ47" s="234"/>
      <c r="AK47" s="235">
        <v>1748.97</v>
      </c>
      <c r="AL47" s="236"/>
      <c r="AM47" s="235" t="s">
        <v>320</v>
      </c>
      <c r="AN47" s="236"/>
      <c r="AO47" s="235">
        <v>0</v>
      </c>
    </row>
    <row r="48" spans="1:41" ht="18.600000000000001" thickBot="1" x14ac:dyDescent="0.4">
      <c r="A48" s="253" t="s">
        <v>128</v>
      </c>
      <c r="B48" s="254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5"/>
      <c r="AK48" s="256"/>
      <c r="AL48" s="255"/>
      <c r="AM48" s="256"/>
      <c r="AN48" s="255"/>
      <c r="AO48" s="257"/>
    </row>
    <row r="49" spans="1:41" x14ac:dyDescent="0.3">
      <c r="A49" s="245" t="s">
        <v>128</v>
      </c>
      <c r="B49" s="246" t="s">
        <v>303</v>
      </c>
      <c r="C49" s="246" t="s">
        <v>304</v>
      </c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8"/>
      <c r="AI49" s="233" t="s">
        <v>385</v>
      </c>
      <c r="AJ49" s="234"/>
      <c r="AK49" s="235">
        <v>1748.97</v>
      </c>
      <c r="AL49" s="236"/>
      <c r="AM49" s="235" t="s">
        <v>320</v>
      </c>
      <c r="AN49" s="236"/>
      <c r="AO49" s="235">
        <v>0</v>
      </c>
    </row>
    <row r="50" spans="1:41" x14ac:dyDescent="0.3">
      <c r="A50" s="229" t="s">
        <v>128</v>
      </c>
      <c r="B50" s="230" t="s">
        <v>303</v>
      </c>
      <c r="C50" s="230" t="s">
        <v>305</v>
      </c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2"/>
      <c r="AI50" s="233" t="s">
        <v>385</v>
      </c>
      <c r="AJ50" s="234"/>
      <c r="AK50" s="235">
        <v>2603.4899999999998</v>
      </c>
      <c r="AL50" s="236"/>
      <c r="AM50" s="235" t="s">
        <v>320</v>
      </c>
      <c r="AN50" s="236"/>
      <c r="AO50" s="235">
        <v>0</v>
      </c>
    </row>
    <row r="51" spans="1:41" x14ac:dyDescent="0.3">
      <c r="A51" s="229" t="s">
        <v>128</v>
      </c>
      <c r="B51" s="230" t="s">
        <v>306</v>
      </c>
      <c r="C51" s="230" t="s">
        <v>307</v>
      </c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2"/>
      <c r="AI51" s="233" t="s">
        <v>385</v>
      </c>
      <c r="AJ51" s="234"/>
      <c r="AK51" s="235">
        <v>1777.92</v>
      </c>
      <c r="AL51" s="236"/>
      <c r="AM51" s="235" t="s">
        <v>320</v>
      </c>
      <c r="AN51" s="236"/>
      <c r="AO51" s="235">
        <v>0</v>
      </c>
    </row>
    <row r="52" spans="1:41" x14ac:dyDescent="0.3">
      <c r="A52" s="229" t="s">
        <v>128</v>
      </c>
      <c r="B52" s="230" t="s">
        <v>308</v>
      </c>
      <c r="C52" s="230" t="s">
        <v>309</v>
      </c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2"/>
      <c r="AI52" s="233" t="s">
        <v>385</v>
      </c>
      <c r="AJ52" s="234"/>
      <c r="AK52" s="235">
        <v>2147.2800000000002</v>
      </c>
      <c r="AL52" s="236"/>
      <c r="AM52" s="235" t="s">
        <v>320</v>
      </c>
      <c r="AN52" s="236"/>
      <c r="AO52" s="235">
        <v>0</v>
      </c>
    </row>
    <row r="53" spans="1:41" x14ac:dyDescent="0.3">
      <c r="A53" s="229" t="s">
        <v>128</v>
      </c>
      <c r="B53" s="230" t="s">
        <v>129</v>
      </c>
      <c r="C53" s="230" t="s">
        <v>310</v>
      </c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2"/>
      <c r="AI53" s="233" t="s">
        <v>385</v>
      </c>
      <c r="AJ53" s="234"/>
      <c r="AK53" s="235">
        <v>1786.02</v>
      </c>
      <c r="AL53" s="236"/>
      <c r="AM53" s="235" t="s">
        <v>320</v>
      </c>
      <c r="AN53" s="236"/>
      <c r="AO53" s="235">
        <v>0</v>
      </c>
    </row>
    <row r="54" spans="1:41" x14ac:dyDescent="0.3">
      <c r="A54" s="229" t="s">
        <v>128</v>
      </c>
      <c r="B54" s="230" t="s">
        <v>311</v>
      </c>
      <c r="C54" s="230" t="s">
        <v>312</v>
      </c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2"/>
      <c r="AI54" s="233" t="s">
        <v>385</v>
      </c>
      <c r="AJ54" s="234"/>
      <c r="AK54" s="235">
        <v>2138.02</v>
      </c>
      <c r="AL54" s="236"/>
      <c r="AM54" s="235" t="s">
        <v>320</v>
      </c>
      <c r="AN54" s="236"/>
      <c r="AO54" s="235">
        <v>0</v>
      </c>
    </row>
    <row r="55" spans="1:41" x14ac:dyDescent="0.3">
      <c r="A55" s="229" t="s">
        <v>313</v>
      </c>
      <c r="B55" s="230" t="s">
        <v>314</v>
      </c>
      <c r="C55" s="230" t="s">
        <v>315</v>
      </c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2"/>
      <c r="AI55" s="233" t="s">
        <v>385</v>
      </c>
      <c r="AJ55" s="234"/>
      <c r="AK55" s="235">
        <v>1779.07</v>
      </c>
      <c r="AL55" s="236"/>
      <c r="AM55" s="235" t="s">
        <v>320</v>
      </c>
      <c r="AN55" s="236"/>
      <c r="AO55" s="235">
        <v>0</v>
      </c>
    </row>
    <row r="56" spans="1:41" x14ac:dyDescent="0.3">
      <c r="A56" s="258"/>
      <c r="B56" s="259"/>
      <c r="C56" s="259"/>
      <c r="D56" s="259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60"/>
      <c r="AI56" s="260"/>
      <c r="AJ56" s="261"/>
      <c r="AK56" s="262"/>
      <c r="AL56" s="263"/>
      <c r="AM56" s="262"/>
      <c r="AN56" s="263"/>
      <c r="AO56" s="262"/>
    </row>
    <row r="57" spans="1:41" x14ac:dyDescent="0.3">
      <c r="A57" s="264" t="s">
        <v>316</v>
      </c>
      <c r="B57" s="265"/>
      <c r="C57" s="265"/>
      <c r="D57" s="265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65"/>
      <c r="T57" s="265"/>
      <c r="U57" s="265"/>
      <c r="V57" s="265"/>
      <c r="W57" s="265"/>
      <c r="X57" s="265"/>
      <c r="Y57" s="265"/>
      <c r="Z57" s="265"/>
      <c r="AA57" s="265"/>
      <c r="AB57" s="265"/>
      <c r="AC57" s="265"/>
      <c r="AD57" s="265"/>
      <c r="AE57" s="265"/>
      <c r="AF57" s="265"/>
      <c r="AG57" s="265"/>
      <c r="AH57" s="265"/>
      <c r="AI57" s="266" t="s">
        <v>369</v>
      </c>
      <c r="AJ57" s="267"/>
      <c r="AK57" s="268"/>
      <c r="AL57" s="269"/>
      <c r="AM57" s="268" t="s">
        <v>320</v>
      </c>
      <c r="AN57" s="269"/>
      <c r="AO57" s="270"/>
    </row>
    <row r="58" spans="1:41" x14ac:dyDescent="0.3">
      <c r="A58" s="271"/>
      <c r="B58" s="272"/>
      <c r="C58" s="272"/>
      <c r="D58" s="272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  <c r="Z58" s="272"/>
      <c r="AA58" s="272"/>
      <c r="AB58" s="272"/>
      <c r="AC58" s="272"/>
      <c r="AD58" s="272"/>
      <c r="AE58" s="272"/>
      <c r="AF58" s="272"/>
      <c r="AG58" s="272"/>
      <c r="AH58" s="273"/>
      <c r="AI58" s="273"/>
      <c r="AJ58" s="261"/>
      <c r="AK58" s="262"/>
      <c r="AL58" s="263"/>
      <c r="AM58" s="262"/>
      <c r="AN58" s="263"/>
      <c r="AO58" s="262"/>
    </row>
    <row r="59" spans="1:41" x14ac:dyDescent="0.3">
      <c r="A59" s="264" t="s">
        <v>317</v>
      </c>
      <c r="B59" s="265"/>
      <c r="C59" s="265"/>
      <c r="D59" s="265"/>
      <c r="E59" s="265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65"/>
      <c r="T59" s="265"/>
      <c r="U59" s="265"/>
      <c r="V59" s="265"/>
      <c r="W59" s="265"/>
      <c r="X59" s="265"/>
      <c r="Y59" s="265"/>
      <c r="Z59" s="265"/>
      <c r="AA59" s="265"/>
      <c r="AB59" s="265"/>
      <c r="AC59" s="265"/>
      <c r="AD59" s="265"/>
      <c r="AE59" s="265"/>
      <c r="AF59" s="265"/>
      <c r="AG59" s="265"/>
      <c r="AH59" s="265"/>
      <c r="AI59" s="266" t="s">
        <v>369</v>
      </c>
      <c r="AJ59" s="267"/>
      <c r="AK59" s="268"/>
      <c r="AL59" s="269"/>
      <c r="AM59" s="268" t="s">
        <v>320</v>
      </c>
      <c r="AN59" s="269"/>
      <c r="AO59" s="270"/>
    </row>
    <row r="60" spans="1:41" x14ac:dyDescent="0.3">
      <c r="A60" s="271"/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3"/>
      <c r="AI60" s="273"/>
      <c r="AJ60" s="261"/>
      <c r="AK60" s="262"/>
      <c r="AL60" s="263"/>
      <c r="AM60" s="262"/>
      <c r="AN60" s="263"/>
      <c r="AO60" s="262"/>
    </row>
    <row r="61" spans="1:41" x14ac:dyDescent="0.3">
      <c r="A61" s="274" t="s">
        <v>318</v>
      </c>
      <c r="B61" s="265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265"/>
      <c r="U61" s="265"/>
      <c r="V61" s="265"/>
      <c r="W61" s="265"/>
      <c r="X61" s="265"/>
      <c r="Y61" s="265"/>
      <c r="Z61" s="265"/>
      <c r="AA61" s="265"/>
      <c r="AB61" s="265"/>
      <c r="AC61" s="265"/>
      <c r="AD61" s="265"/>
      <c r="AE61" s="265"/>
      <c r="AF61" s="265"/>
      <c r="AG61" s="265"/>
      <c r="AH61" s="265"/>
      <c r="AI61" s="266" t="s">
        <v>369</v>
      </c>
      <c r="AJ61" s="267"/>
      <c r="AK61" s="268"/>
      <c r="AL61" s="269"/>
      <c r="AM61" s="268" t="s">
        <v>320</v>
      </c>
      <c r="AN61" s="269"/>
      <c r="AO61" s="270"/>
    </row>
    <row r="62" spans="1:41" x14ac:dyDescent="0.3">
      <c r="A62" s="275"/>
      <c r="B62" s="276"/>
      <c r="C62" s="276"/>
      <c r="D62" s="276"/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276"/>
      <c r="Q62" s="276"/>
      <c r="R62" s="276"/>
      <c r="S62" s="276"/>
      <c r="T62" s="276"/>
      <c r="U62" s="276"/>
      <c r="V62" s="276"/>
      <c r="W62" s="276"/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7"/>
      <c r="AI62" s="277"/>
      <c r="AJ62" s="261"/>
      <c r="AK62" s="262"/>
      <c r="AL62" s="263"/>
      <c r="AM62" s="262"/>
      <c r="AN62" s="263"/>
      <c r="AO62" s="262"/>
    </row>
    <row r="63" spans="1:41" x14ac:dyDescent="0.3">
      <c r="A63" s="278"/>
      <c r="B63" s="279"/>
      <c r="C63" s="279"/>
      <c r="D63" s="279"/>
      <c r="E63" s="279"/>
      <c r="F63" s="279"/>
      <c r="G63" s="279"/>
      <c r="H63" s="279"/>
      <c r="I63" s="279"/>
      <c r="J63" s="279"/>
      <c r="K63" s="279"/>
      <c r="L63" s="279"/>
      <c r="M63" s="279"/>
      <c r="N63" s="279"/>
      <c r="O63" s="279"/>
      <c r="P63" s="279"/>
      <c r="Q63" s="279"/>
      <c r="R63" s="279"/>
      <c r="S63" s="279"/>
      <c r="T63" s="279"/>
      <c r="U63" s="279"/>
      <c r="V63" s="279"/>
      <c r="W63" s="279"/>
      <c r="X63" s="279"/>
      <c r="Y63" s="279"/>
      <c r="Z63" s="279"/>
      <c r="AA63" s="279"/>
      <c r="AB63" s="279"/>
      <c r="AC63" s="279"/>
      <c r="AD63" s="279"/>
      <c r="AE63" s="279"/>
      <c r="AF63" s="279"/>
      <c r="AG63" s="279"/>
      <c r="AH63" s="280"/>
      <c r="AI63" s="280"/>
      <c r="AJ63" s="261"/>
      <c r="AK63" s="262"/>
      <c r="AL63" s="263"/>
      <c r="AM63" s="262"/>
      <c r="AN63" s="263"/>
      <c r="AO63" s="262"/>
    </row>
    <row r="64" spans="1:41" x14ac:dyDescent="0.3">
      <c r="A64" s="278"/>
      <c r="B64" s="279"/>
      <c r="C64" s="279"/>
      <c r="D64" s="279"/>
      <c r="E64" s="279"/>
      <c r="F64" s="279"/>
      <c r="G64" s="279"/>
      <c r="H64" s="279"/>
      <c r="I64" s="279"/>
      <c r="J64" s="279"/>
      <c r="K64" s="279"/>
      <c r="L64" s="279"/>
      <c r="M64" s="279"/>
      <c r="N64" s="279"/>
      <c r="O64" s="279"/>
      <c r="P64" s="279"/>
      <c r="Q64" s="279"/>
      <c r="R64" s="279"/>
      <c r="S64" s="279"/>
      <c r="T64" s="279"/>
      <c r="U64" s="279"/>
      <c r="V64" s="279"/>
      <c r="W64" s="279"/>
      <c r="X64" s="279"/>
      <c r="Y64" s="279"/>
      <c r="Z64" s="279"/>
      <c r="AA64" s="279"/>
      <c r="AB64" s="279"/>
      <c r="AC64" s="279"/>
      <c r="AD64" s="279"/>
      <c r="AE64" s="279"/>
      <c r="AF64" s="279"/>
      <c r="AG64" s="279"/>
      <c r="AH64" s="280"/>
      <c r="AI64" s="280"/>
      <c r="AJ64" s="261"/>
      <c r="AK64" s="281"/>
      <c r="AL64" s="282"/>
      <c r="AM64" s="281"/>
      <c r="AN64" s="282"/>
      <c r="AO64" s="281"/>
    </row>
    <row r="65" spans="1:41" s="199" customFormat="1" ht="18.600000000000001" thickBot="1" x14ac:dyDescent="0.4">
      <c r="A65" s="283" t="s">
        <v>319</v>
      </c>
      <c r="B65" s="284"/>
      <c r="C65" s="284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5"/>
      <c r="AI65" s="285"/>
      <c r="AJ65" s="286"/>
      <c r="AK65" s="287">
        <f>SUM(AK14:AK64)</f>
        <v>102916.08</v>
      </c>
      <c r="AL65" s="286"/>
      <c r="AM65" s="288" t="str">
        <f>IF(SUM(AM14:AM64)=0,"Included",SUM(AM14:AM64))</f>
        <v>Included</v>
      </c>
      <c r="AN65" s="286"/>
      <c r="AO65" s="288">
        <v>0</v>
      </c>
    </row>
    <row r="66" spans="1:41" ht="15.6" thickTop="1" thickBot="1" x14ac:dyDescent="0.35">
      <c r="A66" s="289"/>
      <c r="B66" s="290"/>
      <c r="C66" s="290"/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R66" s="290"/>
      <c r="S66" s="290"/>
      <c r="T66" s="290"/>
      <c r="U66" s="290"/>
      <c r="V66" s="290"/>
      <c r="W66" s="290"/>
      <c r="X66" s="290"/>
      <c r="Y66" s="290"/>
      <c r="Z66" s="290"/>
      <c r="AA66" s="290"/>
      <c r="AB66" s="290"/>
      <c r="AC66" s="290"/>
      <c r="AD66" s="290"/>
      <c r="AE66" s="290"/>
      <c r="AF66" s="290"/>
      <c r="AG66" s="290"/>
      <c r="AH66" s="291"/>
      <c r="AI66" s="291"/>
      <c r="AJ66" s="261"/>
      <c r="AK66" s="292"/>
      <c r="AM66" s="292"/>
      <c r="AO66" s="292"/>
    </row>
    <row r="67" spans="1:41" x14ac:dyDescent="0.3">
      <c r="AJ67" s="261"/>
    </row>
    <row r="68" spans="1:41" x14ac:dyDescent="0.3">
      <c r="AJ68" s="261"/>
    </row>
    <row r="69" spans="1:41" x14ac:dyDescent="0.3">
      <c r="AJ69" s="261"/>
    </row>
    <row r="70" spans="1:41" x14ac:dyDescent="0.3">
      <c r="AJ70" s="261"/>
    </row>
    <row r="71" spans="1:41" x14ac:dyDescent="0.3">
      <c r="AJ71" s="261"/>
    </row>
    <row r="72" spans="1:41" x14ac:dyDescent="0.3">
      <c r="AJ72" s="261"/>
    </row>
    <row r="73" spans="1:41" x14ac:dyDescent="0.3">
      <c r="AJ73" s="261"/>
    </row>
    <row r="74" spans="1:41" x14ac:dyDescent="0.3">
      <c r="AJ74" s="261"/>
    </row>
    <row r="75" spans="1:41" x14ac:dyDescent="0.3">
      <c r="AJ75" s="261"/>
    </row>
    <row r="76" spans="1:41" x14ac:dyDescent="0.3">
      <c r="AJ76" s="261"/>
    </row>
    <row r="77" spans="1:41" x14ac:dyDescent="0.3">
      <c r="AJ77" s="261"/>
    </row>
    <row r="78" spans="1:41" x14ac:dyDescent="0.3">
      <c r="AJ78" s="261"/>
    </row>
    <row r="79" spans="1:41" x14ac:dyDescent="0.3">
      <c r="AJ79" s="261"/>
    </row>
    <row r="80" spans="1:41" x14ac:dyDescent="0.3">
      <c r="AJ80" s="261"/>
    </row>
    <row r="81" spans="36:36" x14ac:dyDescent="0.3">
      <c r="AJ81" s="261"/>
    </row>
    <row r="82" spans="36:36" x14ac:dyDescent="0.3">
      <c r="AJ82" s="261"/>
    </row>
    <row r="83" spans="36:36" x14ac:dyDescent="0.3">
      <c r="AJ83" s="261"/>
    </row>
    <row r="84" spans="36:36" x14ac:dyDescent="0.3">
      <c r="AJ84" s="261"/>
    </row>
    <row r="85" spans="36:36" x14ac:dyDescent="0.3">
      <c r="AJ85" s="261"/>
    </row>
    <row r="86" spans="36:36" x14ac:dyDescent="0.3">
      <c r="AJ86" s="261"/>
    </row>
    <row r="87" spans="36:36" x14ac:dyDescent="0.3">
      <c r="AJ87" s="261"/>
    </row>
    <row r="88" spans="36:36" x14ac:dyDescent="0.3">
      <c r="AJ88" s="261"/>
    </row>
    <row r="89" spans="36:36" x14ac:dyDescent="0.3">
      <c r="AJ89" s="261"/>
    </row>
    <row r="90" spans="36:36" x14ac:dyDescent="0.3">
      <c r="AJ90" s="261"/>
    </row>
    <row r="91" spans="36:36" x14ac:dyDescent="0.3">
      <c r="AJ91" s="261"/>
    </row>
    <row r="92" spans="36:36" x14ac:dyDescent="0.3">
      <c r="AJ92" s="261"/>
    </row>
    <row r="93" spans="36:36" x14ac:dyDescent="0.3">
      <c r="AJ93" s="261"/>
    </row>
    <row r="94" spans="36:36" x14ac:dyDescent="0.3">
      <c r="AJ94" s="261"/>
    </row>
    <row r="95" spans="36:36" x14ac:dyDescent="0.3">
      <c r="AJ95" s="261"/>
    </row>
    <row r="96" spans="36:36" x14ac:dyDescent="0.3">
      <c r="AJ96" s="261"/>
    </row>
    <row r="97" spans="36:36" x14ac:dyDescent="0.3">
      <c r="AJ97" s="261"/>
    </row>
    <row r="98" spans="36:36" x14ac:dyDescent="0.3">
      <c r="AJ98" s="261"/>
    </row>
    <row r="99" spans="36:36" x14ac:dyDescent="0.3">
      <c r="AJ99" s="261"/>
    </row>
    <row r="100" spans="36:36" x14ac:dyDescent="0.3">
      <c r="AJ100" s="261"/>
    </row>
    <row r="101" spans="36:36" x14ac:dyDescent="0.3">
      <c r="AJ101" s="261"/>
    </row>
    <row r="102" spans="36:36" x14ac:dyDescent="0.3">
      <c r="AJ102" s="261"/>
    </row>
    <row r="103" spans="36:36" x14ac:dyDescent="0.3">
      <c r="AJ103" s="261"/>
    </row>
    <row r="104" spans="36:36" x14ac:dyDescent="0.3">
      <c r="AJ104" s="261"/>
    </row>
    <row r="105" spans="36:36" x14ac:dyDescent="0.3">
      <c r="AJ105" s="261"/>
    </row>
    <row r="106" spans="36:36" x14ac:dyDescent="0.3">
      <c r="AJ106" s="261"/>
    </row>
    <row r="107" spans="36:36" x14ac:dyDescent="0.3">
      <c r="AJ107" s="261"/>
    </row>
    <row r="108" spans="36:36" x14ac:dyDescent="0.3">
      <c r="AJ108" s="261"/>
    </row>
    <row r="109" spans="36:36" x14ac:dyDescent="0.3">
      <c r="AJ109" s="261"/>
    </row>
    <row r="110" spans="36:36" x14ac:dyDescent="0.3">
      <c r="AJ110" s="261"/>
    </row>
    <row r="111" spans="36:36" x14ac:dyDescent="0.3">
      <c r="AJ111" s="261"/>
    </row>
    <row r="112" spans="36:36" x14ac:dyDescent="0.3">
      <c r="AJ112" s="261"/>
    </row>
    <row r="113" spans="36:36" x14ac:dyDescent="0.3">
      <c r="AJ113" s="261"/>
    </row>
    <row r="114" spans="36:36" x14ac:dyDescent="0.3">
      <c r="AJ114" s="261"/>
    </row>
    <row r="115" spans="36:36" x14ac:dyDescent="0.3">
      <c r="AJ115" s="261"/>
    </row>
    <row r="116" spans="36:36" x14ac:dyDescent="0.3">
      <c r="AJ116" s="261"/>
    </row>
    <row r="117" spans="36:36" x14ac:dyDescent="0.3">
      <c r="AJ117" s="261"/>
    </row>
    <row r="118" spans="36:36" x14ac:dyDescent="0.3">
      <c r="AJ118" s="261"/>
    </row>
    <row r="119" spans="36:36" x14ac:dyDescent="0.3">
      <c r="AJ119" s="261"/>
    </row>
    <row r="120" spans="36:36" x14ac:dyDescent="0.3">
      <c r="AJ120" s="261"/>
    </row>
    <row r="121" spans="36:36" x14ac:dyDescent="0.3">
      <c r="AJ121" s="261"/>
    </row>
    <row r="122" spans="36:36" x14ac:dyDescent="0.3">
      <c r="AJ122" s="261"/>
    </row>
    <row r="123" spans="36:36" x14ac:dyDescent="0.3">
      <c r="AJ123" s="261"/>
    </row>
    <row r="124" spans="36:36" x14ac:dyDescent="0.3">
      <c r="AJ124" s="261"/>
    </row>
    <row r="125" spans="36:36" x14ac:dyDescent="0.3">
      <c r="AJ125" s="261"/>
    </row>
    <row r="126" spans="36:36" x14ac:dyDescent="0.3">
      <c r="AJ126" s="261"/>
    </row>
    <row r="127" spans="36:36" x14ac:dyDescent="0.3">
      <c r="AJ127" s="261"/>
    </row>
    <row r="128" spans="36:36" x14ac:dyDescent="0.3">
      <c r="AJ128" s="261"/>
    </row>
    <row r="129" spans="36:36" x14ac:dyDescent="0.3">
      <c r="AJ129" s="261"/>
    </row>
    <row r="130" spans="36:36" x14ac:dyDescent="0.3">
      <c r="AJ130" s="261"/>
    </row>
    <row r="131" spans="36:36" x14ac:dyDescent="0.3">
      <c r="AJ131" s="261"/>
    </row>
    <row r="132" spans="36:36" x14ac:dyDescent="0.3">
      <c r="AJ132" s="261"/>
    </row>
    <row r="133" spans="36:36" x14ac:dyDescent="0.3">
      <c r="AJ133" s="261"/>
    </row>
    <row r="134" spans="36:36" x14ac:dyDescent="0.3">
      <c r="AJ134" s="261"/>
    </row>
    <row r="135" spans="36:36" x14ac:dyDescent="0.3">
      <c r="AJ135" s="261"/>
    </row>
    <row r="136" spans="36:36" x14ac:dyDescent="0.3">
      <c r="AJ136" s="261"/>
    </row>
    <row r="137" spans="36:36" x14ac:dyDescent="0.3">
      <c r="AJ137" s="261"/>
    </row>
    <row r="138" spans="36:36" x14ac:dyDescent="0.3">
      <c r="AJ138" s="261"/>
    </row>
    <row r="139" spans="36:36" x14ac:dyDescent="0.3">
      <c r="AJ139" s="261"/>
    </row>
    <row r="140" spans="36:36" x14ac:dyDescent="0.3">
      <c r="AJ140" s="261"/>
    </row>
    <row r="141" spans="36:36" x14ac:dyDescent="0.3">
      <c r="AJ141" s="261"/>
    </row>
    <row r="142" spans="36:36" x14ac:dyDescent="0.3">
      <c r="AJ142" s="261"/>
    </row>
    <row r="143" spans="36:36" x14ac:dyDescent="0.3">
      <c r="AJ143" s="261"/>
    </row>
    <row r="144" spans="36:36" x14ac:dyDescent="0.3">
      <c r="AJ144" s="261"/>
    </row>
    <row r="145" spans="36:36" x14ac:dyDescent="0.3">
      <c r="AJ145" s="261"/>
    </row>
    <row r="146" spans="36:36" x14ac:dyDescent="0.3">
      <c r="AJ146" s="261"/>
    </row>
    <row r="147" spans="36:36" x14ac:dyDescent="0.3">
      <c r="AJ147" s="261"/>
    </row>
    <row r="148" spans="36:36" x14ac:dyDescent="0.3">
      <c r="AJ148" s="261"/>
    </row>
    <row r="149" spans="36:36" x14ac:dyDescent="0.3">
      <c r="AJ149" s="261"/>
    </row>
    <row r="150" spans="36:36" x14ac:dyDescent="0.3">
      <c r="AJ150" s="261"/>
    </row>
    <row r="151" spans="36:36" x14ac:dyDescent="0.3">
      <c r="AJ151" s="261"/>
    </row>
    <row r="152" spans="36:36" x14ac:dyDescent="0.3">
      <c r="AJ152" s="261"/>
    </row>
    <row r="153" spans="36:36" x14ac:dyDescent="0.3">
      <c r="AJ153" s="261"/>
    </row>
    <row r="154" spans="36:36" x14ac:dyDescent="0.3">
      <c r="AJ154" s="261"/>
    </row>
    <row r="155" spans="36:36" x14ac:dyDescent="0.3">
      <c r="AJ155" s="261"/>
    </row>
    <row r="156" spans="36:36" x14ac:dyDescent="0.3">
      <c r="AJ156" s="261"/>
    </row>
    <row r="157" spans="36:36" x14ac:dyDescent="0.3">
      <c r="AJ157" s="261"/>
    </row>
    <row r="158" spans="36:36" x14ac:dyDescent="0.3">
      <c r="AJ158" s="261"/>
    </row>
    <row r="159" spans="36:36" x14ac:dyDescent="0.3">
      <c r="AJ159" s="261"/>
    </row>
    <row r="160" spans="36:36" x14ac:dyDescent="0.3">
      <c r="AJ160" s="261"/>
    </row>
    <row r="161" spans="36:36" x14ac:dyDescent="0.3">
      <c r="AJ161" s="261"/>
    </row>
    <row r="162" spans="36:36" x14ac:dyDescent="0.3">
      <c r="AJ162" s="261"/>
    </row>
    <row r="163" spans="36:36" x14ac:dyDescent="0.3">
      <c r="AJ163" s="261"/>
    </row>
    <row r="164" spans="36:36" x14ac:dyDescent="0.3">
      <c r="AJ164" s="261"/>
    </row>
    <row r="165" spans="36:36" x14ac:dyDescent="0.3">
      <c r="AJ165" s="261"/>
    </row>
    <row r="166" spans="36:36" x14ac:dyDescent="0.3">
      <c r="AJ166" s="261"/>
    </row>
    <row r="167" spans="36:36" x14ac:dyDescent="0.3">
      <c r="AJ167" s="261"/>
    </row>
    <row r="168" spans="36:36" x14ac:dyDescent="0.3">
      <c r="AJ168" s="261"/>
    </row>
    <row r="169" spans="36:36" x14ac:dyDescent="0.3">
      <c r="AJ169" s="261"/>
    </row>
    <row r="170" spans="36:36" x14ac:dyDescent="0.3">
      <c r="AJ170" s="261"/>
    </row>
    <row r="171" spans="36:36" x14ac:dyDescent="0.3">
      <c r="AJ171" s="261"/>
    </row>
    <row r="172" spans="36:36" x14ac:dyDescent="0.3">
      <c r="AJ172" s="261"/>
    </row>
    <row r="173" spans="36:36" x14ac:dyDescent="0.3">
      <c r="AJ173" s="261"/>
    </row>
    <row r="174" spans="36:36" x14ac:dyDescent="0.3">
      <c r="AJ174" s="261"/>
    </row>
    <row r="175" spans="36:36" x14ac:dyDescent="0.3">
      <c r="AJ175" s="261"/>
    </row>
    <row r="176" spans="36:36" x14ac:dyDescent="0.3">
      <c r="AJ176" s="261"/>
    </row>
    <row r="177" spans="36:36" x14ac:dyDescent="0.3">
      <c r="AJ177" s="261"/>
    </row>
    <row r="178" spans="36:36" x14ac:dyDescent="0.3">
      <c r="AJ178" s="261"/>
    </row>
    <row r="179" spans="36:36" x14ac:dyDescent="0.3">
      <c r="AJ179" s="261"/>
    </row>
    <row r="180" spans="36:36" x14ac:dyDescent="0.3">
      <c r="AJ180" s="261"/>
    </row>
    <row r="181" spans="36:36" x14ac:dyDescent="0.3">
      <c r="AJ181" s="261"/>
    </row>
    <row r="182" spans="36:36" x14ac:dyDescent="0.3">
      <c r="AJ182" s="261"/>
    </row>
    <row r="183" spans="36:36" x14ac:dyDescent="0.3">
      <c r="AJ183" s="261"/>
    </row>
    <row r="184" spans="36:36" x14ac:dyDescent="0.3">
      <c r="AJ184" s="261"/>
    </row>
    <row r="185" spans="36:36" x14ac:dyDescent="0.3">
      <c r="AJ185" s="261"/>
    </row>
    <row r="186" spans="36:36" x14ac:dyDescent="0.3">
      <c r="AJ186" s="261"/>
    </row>
    <row r="187" spans="36:36" x14ac:dyDescent="0.3">
      <c r="AJ187" s="261"/>
    </row>
    <row r="188" spans="36:36" x14ac:dyDescent="0.3">
      <c r="AJ188" s="261"/>
    </row>
    <row r="189" spans="36:36" x14ac:dyDescent="0.3">
      <c r="AJ189" s="261"/>
    </row>
    <row r="190" spans="36:36" x14ac:dyDescent="0.3">
      <c r="AJ190" s="261"/>
    </row>
    <row r="191" spans="36:36" x14ac:dyDescent="0.3">
      <c r="AJ191" s="261"/>
    </row>
    <row r="192" spans="36:36" x14ac:dyDescent="0.3">
      <c r="AJ192" s="261"/>
    </row>
    <row r="193" spans="36:36" x14ac:dyDescent="0.3">
      <c r="AJ193" s="261"/>
    </row>
    <row r="194" spans="36:36" x14ac:dyDescent="0.3">
      <c r="AJ194" s="261"/>
    </row>
    <row r="195" spans="36:36" x14ac:dyDescent="0.3">
      <c r="AJ195" s="261"/>
    </row>
    <row r="196" spans="36:36" x14ac:dyDescent="0.3">
      <c r="AJ196" s="261"/>
    </row>
    <row r="197" spans="36:36" x14ac:dyDescent="0.3">
      <c r="AJ197" s="261"/>
    </row>
    <row r="198" spans="36:36" x14ac:dyDescent="0.3">
      <c r="AJ198" s="261"/>
    </row>
    <row r="199" spans="36:36" x14ac:dyDescent="0.3">
      <c r="AJ199" s="261"/>
    </row>
    <row r="200" spans="36:36" x14ac:dyDescent="0.3">
      <c r="AJ200" s="261"/>
    </row>
    <row r="201" spans="36:36" x14ac:dyDescent="0.3">
      <c r="AJ201" s="261"/>
    </row>
    <row r="202" spans="36:36" x14ac:dyDescent="0.3">
      <c r="AJ202" s="261"/>
    </row>
    <row r="203" spans="36:36" x14ac:dyDescent="0.3">
      <c r="AJ203" s="261"/>
    </row>
    <row r="204" spans="36:36" x14ac:dyDescent="0.3">
      <c r="AJ204" s="261"/>
    </row>
    <row r="205" spans="36:36" x14ac:dyDescent="0.3">
      <c r="AJ205" s="261"/>
    </row>
    <row r="206" spans="36:36" x14ac:dyDescent="0.3">
      <c r="AJ206" s="261"/>
    </row>
    <row r="207" spans="36:36" x14ac:dyDescent="0.3">
      <c r="AJ207" s="261"/>
    </row>
    <row r="208" spans="36:36" x14ac:dyDescent="0.3">
      <c r="AJ208" s="261"/>
    </row>
    <row r="209" spans="36:36" x14ac:dyDescent="0.3">
      <c r="AJ209" s="261"/>
    </row>
    <row r="210" spans="36:36" x14ac:dyDescent="0.3">
      <c r="AJ210" s="261"/>
    </row>
    <row r="211" spans="36:36" x14ac:dyDescent="0.3">
      <c r="AJ211" s="261"/>
    </row>
    <row r="212" spans="36:36" x14ac:dyDescent="0.3">
      <c r="AJ212" s="261"/>
    </row>
    <row r="213" spans="36:36" x14ac:dyDescent="0.3">
      <c r="AJ213" s="261"/>
    </row>
    <row r="214" spans="36:36" x14ac:dyDescent="0.3">
      <c r="AJ214" s="261"/>
    </row>
    <row r="215" spans="36:36" x14ac:dyDescent="0.3">
      <c r="AJ215" s="261"/>
    </row>
    <row r="216" spans="36:36" x14ac:dyDescent="0.3">
      <c r="AJ216" s="261"/>
    </row>
    <row r="217" spans="36:36" x14ac:dyDescent="0.3">
      <c r="AJ217" s="261"/>
    </row>
    <row r="218" spans="36:36" x14ac:dyDescent="0.3">
      <c r="AJ218" s="261"/>
    </row>
    <row r="219" spans="36:36" x14ac:dyDescent="0.3">
      <c r="AJ219" s="261"/>
    </row>
    <row r="220" spans="36:36" x14ac:dyDescent="0.3">
      <c r="AJ220" s="261"/>
    </row>
    <row r="221" spans="36:36" x14ac:dyDescent="0.3">
      <c r="AJ221" s="261"/>
    </row>
    <row r="222" spans="36:36" x14ac:dyDescent="0.3">
      <c r="AJ222" s="261"/>
    </row>
    <row r="223" spans="36:36" x14ac:dyDescent="0.3">
      <c r="AJ223" s="261"/>
    </row>
    <row r="224" spans="36:36" x14ac:dyDescent="0.3">
      <c r="AJ224" s="261"/>
    </row>
    <row r="225" spans="36:36" x14ac:dyDescent="0.3">
      <c r="AJ225" s="261"/>
    </row>
    <row r="226" spans="36:36" x14ac:dyDescent="0.3">
      <c r="AJ226" s="261"/>
    </row>
    <row r="227" spans="36:36" x14ac:dyDescent="0.3">
      <c r="AJ227" s="261"/>
    </row>
    <row r="228" spans="36:36" x14ac:dyDescent="0.3">
      <c r="AJ228" s="261"/>
    </row>
    <row r="229" spans="36:36" x14ac:dyDescent="0.3">
      <c r="AJ229" s="261"/>
    </row>
    <row r="230" spans="36:36" x14ac:dyDescent="0.3">
      <c r="AJ230" s="261"/>
    </row>
    <row r="231" spans="36:36" x14ac:dyDescent="0.3">
      <c r="AJ231" s="261"/>
    </row>
    <row r="232" spans="36:36" x14ac:dyDescent="0.3">
      <c r="AJ232" s="261"/>
    </row>
    <row r="233" spans="36:36" x14ac:dyDescent="0.3">
      <c r="AJ233" s="261"/>
    </row>
    <row r="234" spans="36:36" x14ac:dyDescent="0.3">
      <c r="AJ234" s="261"/>
    </row>
    <row r="235" spans="36:36" x14ac:dyDescent="0.3">
      <c r="AJ235" s="261"/>
    </row>
    <row r="236" spans="36:36" x14ac:dyDescent="0.3">
      <c r="AJ236" s="261"/>
    </row>
    <row r="237" spans="36:36" x14ac:dyDescent="0.3">
      <c r="AJ237" s="261"/>
    </row>
    <row r="238" spans="36:36" x14ac:dyDescent="0.3">
      <c r="AJ238" s="261"/>
    </row>
    <row r="239" spans="36:36" x14ac:dyDescent="0.3">
      <c r="AJ239" s="261"/>
    </row>
    <row r="240" spans="36:36" x14ac:dyDescent="0.3">
      <c r="AJ240" s="261"/>
    </row>
    <row r="241" spans="36:36" x14ac:dyDescent="0.3">
      <c r="AJ241" s="261"/>
    </row>
    <row r="242" spans="36:36" x14ac:dyDescent="0.3">
      <c r="AJ242" s="261"/>
    </row>
    <row r="243" spans="36:36" x14ac:dyDescent="0.3">
      <c r="AJ243" s="261"/>
    </row>
    <row r="244" spans="36:36" x14ac:dyDescent="0.3">
      <c r="AJ244" s="261"/>
    </row>
    <row r="245" spans="36:36" x14ac:dyDescent="0.3">
      <c r="AJ245" s="261"/>
    </row>
    <row r="246" spans="36:36" x14ac:dyDescent="0.3">
      <c r="AJ246" s="261"/>
    </row>
    <row r="247" spans="36:36" x14ac:dyDescent="0.3">
      <c r="AJ247" s="261"/>
    </row>
    <row r="248" spans="36:36" x14ac:dyDescent="0.3">
      <c r="AJ248" s="261"/>
    </row>
    <row r="249" spans="36:36" x14ac:dyDescent="0.3">
      <c r="AJ249" s="261"/>
    </row>
    <row r="250" spans="36:36" x14ac:dyDescent="0.3">
      <c r="AJ250" s="261"/>
    </row>
    <row r="251" spans="36:36" x14ac:dyDescent="0.3">
      <c r="AJ251" s="261"/>
    </row>
    <row r="252" spans="36:36" x14ac:dyDescent="0.3">
      <c r="AJ252" s="261"/>
    </row>
    <row r="253" spans="36:36" x14ac:dyDescent="0.3">
      <c r="AJ253" s="261"/>
    </row>
    <row r="254" spans="36:36" x14ac:dyDescent="0.3">
      <c r="AJ254" s="261"/>
    </row>
    <row r="255" spans="36:36" x14ac:dyDescent="0.3">
      <c r="AJ255" s="261"/>
    </row>
    <row r="256" spans="36:36" x14ac:dyDescent="0.3">
      <c r="AJ256" s="261"/>
    </row>
    <row r="257" spans="36:36" x14ac:dyDescent="0.3">
      <c r="AJ257" s="261"/>
    </row>
    <row r="258" spans="36:36" x14ac:dyDescent="0.3">
      <c r="AJ258" s="261"/>
    </row>
    <row r="259" spans="36:36" x14ac:dyDescent="0.3">
      <c r="AJ259" s="261"/>
    </row>
    <row r="260" spans="36:36" x14ac:dyDescent="0.3">
      <c r="AJ260" s="261"/>
    </row>
    <row r="261" spans="36:36" x14ac:dyDescent="0.3">
      <c r="AJ261" s="261"/>
    </row>
    <row r="262" spans="36:36" x14ac:dyDescent="0.3">
      <c r="AJ262" s="261"/>
    </row>
    <row r="263" spans="36:36" x14ac:dyDescent="0.3">
      <c r="AJ263" s="261"/>
    </row>
    <row r="264" spans="36:36" x14ac:dyDescent="0.3">
      <c r="AJ264" s="261"/>
    </row>
    <row r="265" spans="36:36" x14ac:dyDescent="0.3">
      <c r="AJ265" s="261"/>
    </row>
    <row r="266" spans="36:36" x14ac:dyDescent="0.3">
      <c r="AJ266" s="261"/>
    </row>
    <row r="267" spans="36:36" x14ac:dyDescent="0.3">
      <c r="AJ267" s="261"/>
    </row>
    <row r="268" spans="36:36" x14ac:dyDescent="0.3">
      <c r="AJ268" s="261"/>
    </row>
    <row r="269" spans="36:36" x14ac:dyDescent="0.3">
      <c r="AJ269" s="261"/>
    </row>
    <row r="270" spans="36:36" x14ac:dyDescent="0.3">
      <c r="AJ270" s="261"/>
    </row>
    <row r="271" spans="36:36" x14ac:dyDescent="0.3">
      <c r="AJ271" s="261"/>
    </row>
    <row r="272" spans="36:36" x14ac:dyDescent="0.3">
      <c r="AJ272" s="261"/>
    </row>
    <row r="273" spans="36:36" x14ac:dyDescent="0.3">
      <c r="AJ273" s="261"/>
    </row>
    <row r="274" spans="36:36" x14ac:dyDescent="0.3">
      <c r="AJ274" s="261"/>
    </row>
    <row r="275" spans="36:36" x14ac:dyDescent="0.3">
      <c r="AJ275" s="261"/>
    </row>
    <row r="276" spans="36:36" x14ac:dyDescent="0.3">
      <c r="AJ276" s="261"/>
    </row>
    <row r="277" spans="36:36" x14ac:dyDescent="0.3">
      <c r="AJ277" s="261"/>
    </row>
    <row r="278" spans="36:36" x14ac:dyDescent="0.3">
      <c r="AJ278" s="261"/>
    </row>
    <row r="279" spans="36:36" x14ac:dyDescent="0.3">
      <c r="AJ279" s="261"/>
    </row>
    <row r="280" spans="36:36" x14ac:dyDescent="0.3">
      <c r="AJ280" s="261"/>
    </row>
    <row r="281" spans="36:36" x14ac:dyDescent="0.3">
      <c r="AJ281" s="261"/>
    </row>
    <row r="282" spans="36:36" x14ac:dyDescent="0.3">
      <c r="AJ282" s="261"/>
    </row>
    <row r="283" spans="36:36" x14ac:dyDescent="0.3">
      <c r="AJ283" s="261"/>
    </row>
    <row r="284" spans="36:36" x14ac:dyDescent="0.3">
      <c r="AJ284" s="261"/>
    </row>
    <row r="285" spans="36:36" x14ac:dyDescent="0.3">
      <c r="AJ285" s="261"/>
    </row>
    <row r="286" spans="36:36" x14ac:dyDescent="0.3">
      <c r="AJ286" s="261"/>
    </row>
    <row r="287" spans="36:36" x14ac:dyDescent="0.3">
      <c r="AJ287" s="261"/>
    </row>
    <row r="288" spans="36:36" x14ac:dyDescent="0.3">
      <c r="AJ288" s="261"/>
    </row>
    <row r="289" spans="36:36" x14ac:dyDescent="0.3">
      <c r="AJ289" s="261"/>
    </row>
    <row r="290" spans="36:36" x14ac:dyDescent="0.3">
      <c r="AJ290" s="261"/>
    </row>
    <row r="291" spans="36:36" x14ac:dyDescent="0.3">
      <c r="AJ291" s="261"/>
    </row>
    <row r="292" spans="36:36" x14ac:dyDescent="0.3">
      <c r="AJ292" s="261"/>
    </row>
    <row r="293" spans="36:36" x14ac:dyDescent="0.3">
      <c r="AJ293" s="261"/>
    </row>
    <row r="294" spans="36:36" x14ac:dyDescent="0.3">
      <c r="AJ294" s="261"/>
    </row>
    <row r="295" spans="36:36" x14ac:dyDescent="0.3">
      <c r="AJ295" s="261"/>
    </row>
    <row r="296" spans="36:36" x14ac:dyDescent="0.3">
      <c r="AJ296" s="261"/>
    </row>
    <row r="297" spans="36:36" x14ac:dyDescent="0.3">
      <c r="AJ297" s="261"/>
    </row>
    <row r="298" spans="36:36" x14ac:dyDescent="0.3">
      <c r="AJ298" s="261"/>
    </row>
    <row r="299" spans="36:36" x14ac:dyDescent="0.3">
      <c r="AJ299" s="261"/>
    </row>
    <row r="300" spans="36:36" x14ac:dyDescent="0.3">
      <c r="AJ300" s="261"/>
    </row>
    <row r="301" spans="36:36" x14ac:dyDescent="0.3">
      <c r="AJ301" s="261"/>
    </row>
    <row r="302" spans="36:36" x14ac:dyDescent="0.3">
      <c r="AJ302" s="261"/>
    </row>
    <row r="303" spans="36:36" x14ac:dyDescent="0.3">
      <c r="AJ303" s="261"/>
    </row>
    <row r="304" spans="36:36" x14ac:dyDescent="0.3">
      <c r="AJ304" s="261"/>
    </row>
    <row r="305" spans="36:36" x14ac:dyDescent="0.3">
      <c r="AJ305" s="261"/>
    </row>
    <row r="306" spans="36:36" x14ac:dyDescent="0.3">
      <c r="AJ306" s="261"/>
    </row>
    <row r="307" spans="36:36" x14ac:dyDescent="0.3">
      <c r="AJ307" s="261"/>
    </row>
    <row r="308" spans="36:36" x14ac:dyDescent="0.3">
      <c r="AJ308" s="261"/>
    </row>
    <row r="309" spans="36:36" x14ac:dyDescent="0.3">
      <c r="AJ309" s="261"/>
    </row>
    <row r="310" spans="36:36" x14ac:dyDescent="0.3">
      <c r="AJ310" s="261"/>
    </row>
    <row r="311" spans="36:36" x14ac:dyDescent="0.3">
      <c r="AJ311" s="261"/>
    </row>
    <row r="312" spans="36:36" x14ac:dyDescent="0.3">
      <c r="AJ312" s="261"/>
    </row>
    <row r="313" spans="36:36" x14ac:dyDescent="0.3">
      <c r="AJ313" s="261"/>
    </row>
    <row r="314" spans="36:36" x14ac:dyDescent="0.3">
      <c r="AJ314" s="261"/>
    </row>
    <row r="315" spans="36:36" x14ac:dyDescent="0.3">
      <c r="AJ315" s="261"/>
    </row>
    <row r="316" spans="36:36" x14ac:dyDescent="0.3">
      <c r="AJ316" s="261"/>
    </row>
    <row r="317" spans="36:36" x14ac:dyDescent="0.3">
      <c r="AJ317" s="261"/>
    </row>
    <row r="318" spans="36:36" x14ac:dyDescent="0.3">
      <c r="AJ318" s="261"/>
    </row>
    <row r="319" spans="36:36" x14ac:dyDescent="0.3">
      <c r="AJ319" s="261"/>
    </row>
    <row r="320" spans="36:36" x14ac:dyDescent="0.3">
      <c r="AJ320" s="261"/>
    </row>
    <row r="321" spans="36:36" x14ac:dyDescent="0.3">
      <c r="AJ321" s="261"/>
    </row>
    <row r="322" spans="36:36" x14ac:dyDescent="0.3">
      <c r="AJ322" s="261"/>
    </row>
    <row r="323" spans="36:36" x14ac:dyDescent="0.3">
      <c r="AJ323" s="261"/>
    </row>
    <row r="324" spans="36:36" x14ac:dyDescent="0.3">
      <c r="AJ324" s="261"/>
    </row>
    <row r="325" spans="36:36" x14ac:dyDescent="0.3">
      <c r="AJ325" s="261"/>
    </row>
    <row r="326" spans="36:36" x14ac:dyDescent="0.3">
      <c r="AJ326" s="261"/>
    </row>
    <row r="327" spans="36:36" x14ac:dyDescent="0.3">
      <c r="AJ327" s="261"/>
    </row>
    <row r="328" spans="36:36" x14ac:dyDescent="0.3">
      <c r="AJ328" s="261"/>
    </row>
    <row r="329" spans="36:36" x14ac:dyDescent="0.3">
      <c r="AJ329" s="261"/>
    </row>
    <row r="330" spans="36:36" x14ac:dyDescent="0.3">
      <c r="AJ330" s="261"/>
    </row>
    <row r="331" spans="36:36" x14ac:dyDescent="0.3">
      <c r="AJ331" s="261"/>
    </row>
    <row r="332" spans="36:36" x14ac:dyDescent="0.3">
      <c r="AJ332" s="261"/>
    </row>
    <row r="333" spans="36:36" x14ac:dyDescent="0.3">
      <c r="AJ333" s="261"/>
    </row>
    <row r="334" spans="36:36" x14ac:dyDescent="0.3">
      <c r="AJ334" s="261"/>
    </row>
    <row r="335" spans="36:36" x14ac:dyDescent="0.3">
      <c r="AJ335" s="261"/>
    </row>
    <row r="336" spans="36:36" x14ac:dyDescent="0.3">
      <c r="AJ336" s="261"/>
    </row>
    <row r="337" spans="36:36" x14ac:dyDescent="0.3">
      <c r="AJ337" s="261"/>
    </row>
    <row r="338" spans="36:36" x14ac:dyDescent="0.3">
      <c r="AJ338" s="261"/>
    </row>
    <row r="339" spans="36:36" x14ac:dyDescent="0.3">
      <c r="AJ339" s="261"/>
    </row>
    <row r="340" spans="36:36" x14ac:dyDescent="0.3">
      <c r="AJ340" s="261"/>
    </row>
    <row r="341" spans="36:36" x14ac:dyDescent="0.3">
      <c r="AJ341" s="261"/>
    </row>
    <row r="342" spans="36:36" x14ac:dyDescent="0.3">
      <c r="AJ342" s="261"/>
    </row>
    <row r="343" spans="36:36" x14ac:dyDescent="0.3">
      <c r="AJ343" s="261"/>
    </row>
    <row r="344" spans="36:36" x14ac:dyDescent="0.3">
      <c r="AJ344" s="261"/>
    </row>
    <row r="345" spans="36:36" x14ac:dyDescent="0.3">
      <c r="AJ345" s="261"/>
    </row>
    <row r="346" spans="36:36" x14ac:dyDescent="0.3">
      <c r="AJ346" s="261"/>
    </row>
    <row r="347" spans="36:36" x14ac:dyDescent="0.3">
      <c r="AJ347" s="261"/>
    </row>
    <row r="348" spans="36:36" x14ac:dyDescent="0.3">
      <c r="AJ348" s="261"/>
    </row>
    <row r="349" spans="36:36" x14ac:dyDescent="0.3">
      <c r="AJ349" s="261"/>
    </row>
    <row r="350" spans="36:36" x14ac:dyDescent="0.3">
      <c r="AJ350" s="261"/>
    </row>
    <row r="351" spans="36:36" x14ac:dyDescent="0.3">
      <c r="AJ351" s="261"/>
    </row>
    <row r="352" spans="36:36" x14ac:dyDescent="0.3">
      <c r="AJ352" s="261"/>
    </row>
    <row r="353" spans="36:36" x14ac:dyDescent="0.3">
      <c r="AJ353" s="261"/>
    </row>
    <row r="354" spans="36:36" x14ac:dyDescent="0.3">
      <c r="AJ354" s="261"/>
    </row>
    <row r="355" spans="36:36" x14ac:dyDescent="0.3">
      <c r="AJ355" s="261"/>
    </row>
    <row r="356" spans="36:36" x14ac:dyDescent="0.3">
      <c r="AJ356" s="261"/>
    </row>
    <row r="357" spans="36:36" x14ac:dyDescent="0.3">
      <c r="AJ357" s="261"/>
    </row>
    <row r="358" spans="36:36" x14ac:dyDescent="0.3">
      <c r="AJ358" s="261"/>
    </row>
    <row r="359" spans="36:36" x14ac:dyDescent="0.3">
      <c r="AJ359" s="261"/>
    </row>
    <row r="360" spans="36:36" x14ac:dyDescent="0.3">
      <c r="AJ360" s="261"/>
    </row>
    <row r="361" spans="36:36" x14ac:dyDescent="0.3">
      <c r="AJ361" s="261"/>
    </row>
    <row r="362" spans="36:36" x14ac:dyDescent="0.3">
      <c r="AJ362" s="261"/>
    </row>
    <row r="363" spans="36:36" x14ac:dyDescent="0.3">
      <c r="AJ363" s="261"/>
    </row>
    <row r="364" spans="36:36" x14ac:dyDescent="0.3">
      <c r="AJ364" s="261"/>
    </row>
    <row r="365" spans="36:36" x14ac:dyDescent="0.3">
      <c r="AJ365" s="261"/>
    </row>
    <row r="366" spans="36:36" x14ac:dyDescent="0.3">
      <c r="AJ366" s="261"/>
    </row>
    <row r="367" spans="36:36" x14ac:dyDescent="0.3">
      <c r="AJ367" s="261"/>
    </row>
    <row r="368" spans="36:36" x14ac:dyDescent="0.3">
      <c r="AJ368" s="261"/>
    </row>
    <row r="369" spans="36:36" x14ac:dyDescent="0.3">
      <c r="AJ369" s="261"/>
    </row>
    <row r="370" spans="36:36" x14ac:dyDescent="0.3">
      <c r="AJ370" s="261"/>
    </row>
    <row r="371" spans="36:36" x14ac:dyDescent="0.3">
      <c r="AJ371" s="261"/>
    </row>
    <row r="372" spans="36:36" x14ac:dyDescent="0.3">
      <c r="AJ372" s="261"/>
    </row>
    <row r="373" spans="36:36" x14ac:dyDescent="0.3">
      <c r="AJ373" s="261"/>
    </row>
    <row r="374" spans="36:36" x14ac:dyDescent="0.3">
      <c r="AJ374" s="261"/>
    </row>
    <row r="375" spans="36:36" x14ac:dyDescent="0.3">
      <c r="AJ375" s="261"/>
    </row>
    <row r="376" spans="36:36" x14ac:dyDescent="0.3">
      <c r="AJ376" s="261"/>
    </row>
    <row r="377" spans="36:36" x14ac:dyDescent="0.3">
      <c r="AJ377" s="261"/>
    </row>
    <row r="378" spans="36:36" x14ac:dyDescent="0.3">
      <c r="AJ378" s="261"/>
    </row>
    <row r="379" spans="36:36" x14ac:dyDescent="0.3">
      <c r="AJ379" s="261"/>
    </row>
    <row r="380" spans="36:36" x14ac:dyDescent="0.3">
      <c r="AJ380" s="261"/>
    </row>
    <row r="381" spans="36:36" x14ac:dyDescent="0.3">
      <c r="AJ381" s="261"/>
    </row>
    <row r="382" spans="36:36" x14ac:dyDescent="0.3">
      <c r="AJ382" s="261"/>
    </row>
    <row r="383" spans="36:36" x14ac:dyDescent="0.3">
      <c r="AJ383" s="261"/>
    </row>
    <row r="384" spans="36:36" x14ac:dyDescent="0.3">
      <c r="AJ384" s="261"/>
    </row>
    <row r="385" spans="36:36" x14ac:dyDescent="0.3">
      <c r="AJ385" s="261"/>
    </row>
    <row r="386" spans="36:36" x14ac:dyDescent="0.3">
      <c r="AJ386" s="261"/>
    </row>
    <row r="387" spans="36:36" x14ac:dyDescent="0.3">
      <c r="AJ387" s="261"/>
    </row>
    <row r="388" spans="36:36" x14ac:dyDescent="0.3">
      <c r="AJ388" s="261"/>
    </row>
    <row r="389" spans="36:36" x14ac:dyDescent="0.3">
      <c r="AJ389" s="261"/>
    </row>
    <row r="390" spans="36:36" x14ac:dyDescent="0.3">
      <c r="AJ390" s="261"/>
    </row>
    <row r="391" spans="36:36" x14ac:dyDescent="0.3">
      <c r="AJ391" s="261"/>
    </row>
    <row r="392" spans="36:36" x14ac:dyDescent="0.3">
      <c r="AJ392" s="261"/>
    </row>
    <row r="393" spans="36:36" x14ac:dyDescent="0.3">
      <c r="AJ393" s="261"/>
    </row>
    <row r="394" spans="36:36" x14ac:dyDescent="0.3">
      <c r="AJ394" s="261"/>
    </row>
    <row r="395" spans="36:36" x14ac:dyDescent="0.3">
      <c r="AJ395" s="261"/>
    </row>
    <row r="396" spans="36:36" x14ac:dyDescent="0.3">
      <c r="AJ396" s="261"/>
    </row>
    <row r="397" spans="36:36" x14ac:dyDescent="0.3">
      <c r="AJ397" s="261"/>
    </row>
    <row r="398" spans="36:36" x14ac:dyDescent="0.3">
      <c r="AJ398" s="261"/>
    </row>
    <row r="399" spans="36:36" x14ac:dyDescent="0.3">
      <c r="AJ399" s="261"/>
    </row>
    <row r="400" spans="36:36" x14ac:dyDescent="0.3">
      <c r="AJ400" s="261"/>
    </row>
    <row r="401" spans="36:36" x14ac:dyDescent="0.3">
      <c r="AJ401" s="261"/>
    </row>
    <row r="402" spans="36:36" x14ac:dyDescent="0.3">
      <c r="AJ402" s="261"/>
    </row>
    <row r="403" spans="36:36" x14ac:dyDescent="0.3">
      <c r="AJ403" s="261"/>
    </row>
    <row r="404" spans="36:36" x14ac:dyDescent="0.3">
      <c r="AJ404" s="261"/>
    </row>
    <row r="405" spans="36:36" x14ac:dyDescent="0.3">
      <c r="AJ405" s="261"/>
    </row>
    <row r="406" spans="36:36" x14ac:dyDescent="0.3">
      <c r="AJ406" s="261"/>
    </row>
    <row r="407" spans="36:36" x14ac:dyDescent="0.3">
      <c r="AJ407" s="261"/>
    </row>
    <row r="408" spans="36:36" x14ac:dyDescent="0.3">
      <c r="AJ408" s="261"/>
    </row>
    <row r="409" spans="36:36" x14ac:dyDescent="0.3">
      <c r="AJ409" s="261"/>
    </row>
    <row r="410" spans="36:36" x14ac:dyDescent="0.3">
      <c r="AJ410" s="261"/>
    </row>
    <row r="411" spans="36:36" x14ac:dyDescent="0.3">
      <c r="AJ411" s="261"/>
    </row>
    <row r="412" spans="36:36" x14ac:dyDescent="0.3">
      <c r="AJ412" s="261"/>
    </row>
    <row r="413" spans="36:36" x14ac:dyDescent="0.3">
      <c r="AJ413" s="261"/>
    </row>
    <row r="414" spans="36:36" x14ac:dyDescent="0.3">
      <c r="AJ414" s="261"/>
    </row>
    <row r="415" spans="36:36" x14ac:dyDescent="0.3">
      <c r="AJ415" s="261"/>
    </row>
    <row r="416" spans="36:36" x14ac:dyDescent="0.3">
      <c r="AJ416" s="261"/>
    </row>
    <row r="417" spans="36:36" x14ac:dyDescent="0.3">
      <c r="AJ417" s="261"/>
    </row>
    <row r="418" spans="36:36" x14ac:dyDescent="0.3">
      <c r="AJ418" s="261"/>
    </row>
    <row r="419" spans="36:36" x14ac:dyDescent="0.3">
      <c r="AJ419" s="261"/>
    </row>
    <row r="420" spans="36:36" x14ac:dyDescent="0.3">
      <c r="AJ420" s="261"/>
    </row>
    <row r="421" spans="36:36" x14ac:dyDescent="0.3">
      <c r="AJ421" s="261"/>
    </row>
    <row r="422" spans="36:36" x14ac:dyDescent="0.3">
      <c r="AJ422" s="261"/>
    </row>
    <row r="423" spans="36:36" x14ac:dyDescent="0.3">
      <c r="AJ423" s="261"/>
    </row>
    <row r="424" spans="36:36" x14ac:dyDescent="0.3">
      <c r="AJ424" s="261"/>
    </row>
    <row r="425" spans="36:36" x14ac:dyDescent="0.3">
      <c r="AJ425" s="261"/>
    </row>
    <row r="426" spans="36:36" x14ac:dyDescent="0.3">
      <c r="AJ426" s="261"/>
    </row>
    <row r="427" spans="36:36" x14ac:dyDescent="0.3">
      <c r="AJ427" s="261"/>
    </row>
    <row r="428" spans="36:36" x14ac:dyDescent="0.3">
      <c r="AJ428" s="261"/>
    </row>
    <row r="429" spans="36:36" x14ac:dyDescent="0.3">
      <c r="AJ429" s="261"/>
    </row>
    <row r="430" spans="36:36" x14ac:dyDescent="0.3">
      <c r="AJ430" s="261"/>
    </row>
    <row r="431" spans="36:36" x14ac:dyDescent="0.3">
      <c r="AJ431" s="261"/>
    </row>
    <row r="432" spans="36:36" x14ac:dyDescent="0.3">
      <c r="AJ432" s="261"/>
    </row>
    <row r="433" spans="36:36" x14ac:dyDescent="0.3">
      <c r="AJ433" s="261"/>
    </row>
    <row r="434" spans="36:36" x14ac:dyDescent="0.3">
      <c r="AJ434" s="261"/>
    </row>
    <row r="435" spans="36:36" x14ac:dyDescent="0.3">
      <c r="AJ435" s="261"/>
    </row>
    <row r="436" spans="36:36" x14ac:dyDescent="0.3">
      <c r="AJ436" s="261"/>
    </row>
    <row r="437" spans="36:36" x14ac:dyDescent="0.3">
      <c r="AJ437" s="261"/>
    </row>
    <row r="438" spans="36:36" x14ac:dyDescent="0.3">
      <c r="AJ438" s="261"/>
    </row>
    <row r="439" spans="36:36" x14ac:dyDescent="0.3">
      <c r="AJ439" s="261"/>
    </row>
    <row r="440" spans="36:36" x14ac:dyDescent="0.3">
      <c r="AJ440" s="261"/>
    </row>
    <row r="441" spans="36:36" x14ac:dyDescent="0.3">
      <c r="AJ441" s="261"/>
    </row>
    <row r="442" spans="36:36" x14ac:dyDescent="0.3">
      <c r="AJ442" s="261"/>
    </row>
    <row r="443" spans="36:36" x14ac:dyDescent="0.3">
      <c r="AJ443" s="261"/>
    </row>
    <row r="444" spans="36:36" x14ac:dyDescent="0.3">
      <c r="AJ444" s="261"/>
    </row>
    <row r="445" spans="36:36" x14ac:dyDescent="0.3">
      <c r="AJ445" s="261"/>
    </row>
    <row r="446" spans="36:36" x14ac:dyDescent="0.3">
      <c r="AJ446" s="261"/>
    </row>
    <row r="447" spans="36:36" x14ac:dyDescent="0.3">
      <c r="AJ447" s="261"/>
    </row>
    <row r="448" spans="36:36" x14ac:dyDescent="0.3">
      <c r="AJ448" s="261"/>
    </row>
    <row r="449" spans="36:36" x14ac:dyDescent="0.3">
      <c r="AJ449" s="261"/>
    </row>
    <row r="450" spans="36:36" x14ac:dyDescent="0.3">
      <c r="AJ450" s="261"/>
    </row>
    <row r="451" spans="36:36" x14ac:dyDescent="0.3">
      <c r="AJ451" s="261"/>
    </row>
    <row r="452" spans="36:36" x14ac:dyDescent="0.3">
      <c r="AJ452" s="261"/>
    </row>
    <row r="453" spans="36:36" x14ac:dyDescent="0.3">
      <c r="AJ453" s="261"/>
    </row>
    <row r="454" spans="36:36" x14ac:dyDescent="0.3">
      <c r="AJ454" s="261"/>
    </row>
    <row r="455" spans="36:36" x14ac:dyDescent="0.3">
      <c r="AJ455" s="261"/>
    </row>
    <row r="456" spans="36:36" x14ac:dyDescent="0.3">
      <c r="AJ456" s="261"/>
    </row>
    <row r="457" spans="36:36" x14ac:dyDescent="0.3">
      <c r="AJ457" s="261"/>
    </row>
    <row r="458" spans="36:36" x14ac:dyDescent="0.3">
      <c r="AJ458" s="261"/>
    </row>
    <row r="459" spans="36:36" x14ac:dyDescent="0.3">
      <c r="AJ459" s="261"/>
    </row>
    <row r="460" spans="36:36" x14ac:dyDescent="0.3">
      <c r="AJ460" s="261"/>
    </row>
    <row r="461" spans="36:36" x14ac:dyDescent="0.3">
      <c r="AJ461" s="261"/>
    </row>
    <row r="462" spans="36:36" x14ac:dyDescent="0.3">
      <c r="AJ462" s="261"/>
    </row>
    <row r="463" spans="36:36" x14ac:dyDescent="0.3">
      <c r="AJ463" s="261"/>
    </row>
    <row r="464" spans="36:36" x14ac:dyDescent="0.3">
      <c r="AJ464" s="261"/>
    </row>
    <row r="465" spans="36:36" x14ac:dyDescent="0.3">
      <c r="AJ465" s="261"/>
    </row>
    <row r="466" spans="36:36" x14ac:dyDescent="0.3">
      <c r="AJ466" s="261"/>
    </row>
    <row r="467" spans="36:36" x14ac:dyDescent="0.3">
      <c r="AJ467" s="261"/>
    </row>
    <row r="468" spans="36:36" x14ac:dyDescent="0.3">
      <c r="AJ468" s="261"/>
    </row>
    <row r="469" spans="36:36" x14ac:dyDescent="0.3">
      <c r="AJ469" s="261"/>
    </row>
    <row r="470" spans="36:36" x14ac:dyDescent="0.3">
      <c r="AJ470" s="261"/>
    </row>
    <row r="471" spans="36:36" x14ac:dyDescent="0.3">
      <c r="AJ471" s="261"/>
    </row>
    <row r="472" spans="36:36" x14ac:dyDescent="0.3">
      <c r="AJ472" s="261"/>
    </row>
    <row r="473" spans="36:36" x14ac:dyDescent="0.3">
      <c r="AJ473" s="261"/>
    </row>
    <row r="474" spans="36:36" x14ac:dyDescent="0.3">
      <c r="AJ474" s="261"/>
    </row>
    <row r="475" spans="36:36" x14ac:dyDescent="0.3">
      <c r="AJ475" s="261"/>
    </row>
    <row r="476" spans="36:36" x14ac:dyDescent="0.3">
      <c r="AJ476" s="261"/>
    </row>
    <row r="477" spans="36:36" x14ac:dyDescent="0.3">
      <c r="AJ477" s="261"/>
    </row>
    <row r="478" spans="36:36" x14ac:dyDescent="0.3">
      <c r="AJ478" s="261"/>
    </row>
    <row r="479" spans="36:36" x14ac:dyDescent="0.3">
      <c r="AJ479" s="261"/>
    </row>
    <row r="480" spans="36:36" x14ac:dyDescent="0.3">
      <c r="AJ480" s="261"/>
    </row>
    <row r="481" spans="36:36" x14ac:dyDescent="0.3">
      <c r="AJ481" s="261"/>
    </row>
    <row r="482" spans="36:36" x14ac:dyDescent="0.3">
      <c r="AJ482" s="261"/>
    </row>
    <row r="483" spans="36:36" x14ac:dyDescent="0.3">
      <c r="AJ483" s="261"/>
    </row>
    <row r="484" spans="36:36" x14ac:dyDescent="0.3">
      <c r="AJ484" s="261"/>
    </row>
    <row r="485" spans="36:36" x14ac:dyDescent="0.3">
      <c r="AJ485" s="261"/>
    </row>
    <row r="486" spans="36:36" x14ac:dyDescent="0.3">
      <c r="AJ486" s="261"/>
    </row>
    <row r="487" spans="36:36" x14ac:dyDescent="0.3">
      <c r="AJ487" s="261"/>
    </row>
    <row r="488" spans="36:36" x14ac:dyDescent="0.3">
      <c r="AJ488" s="261"/>
    </row>
    <row r="489" spans="36:36" x14ac:dyDescent="0.3">
      <c r="AJ489" s="261"/>
    </row>
    <row r="490" spans="36:36" x14ac:dyDescent="0.3">
      <c r="AJ490" s="261"/>
    </row>
    <row r="491" spans="36:36" x14ac:dyDescent="0.3">
      <c r="AJ491" s="261"/>
    </row>
    <row r="492" spans="36:36" x14ac:dyDescent="0.3">
      <c r="AJ492" s="261"/>
    </row>
    <row r="493" spans="36:36" x14ac:dyDescent="0.3">
      <c r="AJ493" s="261"/>
    </row>
    <row r="494" spans="36:36" x14ac:dyDescent="0.3">
      <c r="AJ494" s="261"/>
    </row>
    <row r="495" spans="36:36" x14ac:dyDescent="0.3">
      <c r="AJ495" s="261"/>
    </row>
    <row r="496" spans="36:36" x14ac:dyDescent="0.3">
      <c r="AJ496" s="261"/>
    </row>
    <row r="497" spans="36:36" x14ac:dyDescent="0.3">
      <c r="AJ497" s="261"/>
    </row>
    <row r="498" spans="36:36" x14ac:dyDescent="0.3">
      <c r="AJ498" s="261"/>
    </row>
    <row r="499" spans="36:36" x14ac:dyDescent="0.3">
      <c r="AJ499" s="261"/>
    </row>
    <row r="500" spans="36:36" x14ac:dyDescent="0.3">
      <c r="AJ500" s="261"/>
    </row>
    <row r="501" spans="36:36" x14ac:dyDescent="0.3">
      <c r="AJ501" s="261"/>
    </row>
    <row r="502" spans="36:36" x14ac:dyDescent="0.3">
      <c r="AJ502" s="261"/>
    </row>
    <row r="503" spans="36:36" x14ac:dyDescent="0.3">
      <c r="AJ503" s="261"/>
    </row>
    <row r="504" spans="36:36" x14ac:dyDescent="0.3">
      <c r="AJ504" s="261"/>
    </row>
    <row r="505" spans="36:36" x14ac:dyDescent="0.3">
      <c r="AJ505" s="261"/>
    </row>
    <row r="506" spans="36:36" x14ac:dyDescent="0.3">
      <c r="AJ506" s="261"/>
    </row>
    <row r="507" spans="36:36" x14ac:dyDescent="0.3">
      <c r="AJ507" s="261"/>
    </row>
    <row r="508" spans="36:36" x14ac:dyDescent="0.3">
      <c r="AJ508" s="261"/>
    </row>
    <row r="509" spans="36:36" x14ac:dyDescent="0.3">
      <c r="AJ509" s="261"/>
    </row>
    <row r="510" spans="36:36" x14ac:dyDescent="0.3">
      <c r="AJ510" s="261"/>
    </row>
    <row r="511" spans="36:36" x14ac:dyDescent="0.3">
      <c r="AJ511" s="261"/>
    </row>
    <row r="512" spans="36:36" x14ac:dyDescent="0.3">
      <c r="AJ512" s="261"/>
    </row>
    <row r="513" spans="36:36" x14ac:dyDescent="0.3">
      <c r="AJ513" s="261"/>
    </row>
    <row r="514" spans="36:36" x14ac:dyDescent="0.3">
      <c r="AJ514" s="261"/>
    </row>
    <row r="515" spans="36:36" x14ac:dyDescent="0.3">
      <c r="AJ515" s="261"/>
    </row>
    <row r="516" spans="36:36" x14ac:dyDescent="0.3">
      <c r="AJ516" s="261"/>
    </row>
    <row r="517" spans="36:36" x14ac:dyDescent="0.3">
      <c r="AJ517" s="261"/>
    </row>
    <row r="518" spans="36:36" x14ac:dyDescent="0.3">
      <c r="AJ518" s="261"/>
    </row>
    <row r="519" spans="36:36" x14ac:dyDescent="0.3">
      <c r="AJ519" s="261"/>
    </row>
    <row r="520" spans="36:36" x14ac:dyDescent="0.3">
      <c r="AJ520" s="261"/>
    </row>
    <row r="521" spans="36:36" x14ac:dyDescent="0.3">
      <c r="AJ521" s="261"/>
    </row>
    <row r="522" spans="36:36" x14ac:dyDescent="0.3">
      <c r="AJ522" s="261"/>
    </row>
    <row r="523" spans="36:36" x14ac:dyDescent="0.3">
      <c r="AJ523" s="261"/>
    </row>
    <row r="524" spans="36:36" x14ac:dyDescent="0.3">
      <c r="AJ524" s="261"/>
    </row>
    <row r="525" spans="36:36" x14ac:dyDescent="0.3">
      <c r="AJ525" s="261"/>
    </row>
    <row r="526" spans="36:36" x14ac:dyDescent="0.3">
      <c r="AJ526" s="261"/>
    </row>
    <row r="527" spans="36:36" x14ac:dyDescent="0.3">
      <c r="AJ527" s="261"/>
    </row>
    <row r="528" spans="36:36" x14ac:dyDescent="0.3">
      <c r="AJ528" s="261"/>
    </row>
  </sheetData>
  <mergeCells count="2">
    <mergeCell ref="H12:J12"/>
    <mergeCell ref="K12:L12"/>
  </mergeCells>
  <conditionalFormatting sqref="K8:L8">
    <cfRule type="cellIs" dxfId="2" priority="3" operator="equal">
      <formula>"#NA"</formula>
    </cfRule>
  </conditionalFormatting>
  <conditionalFormatting sqref="F8">
    <cfRule type="cellIs" dxfId="1" priority="1" stopIfTrue="1" operator="equal">
      <formula>"DRS-258"</formula>
    </cfRule>
    <cfRule type="cellIs" dxfId="0" priority="2" stopIfTrue="1" operator="equal">
      <formula>"DRS-108"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Door Comparison</vt:lpstr>
      <vt:lpstr>Door Labour</vt:lpstr>
      <vt:lpstr>Iron Lab</vt:lpstr>
      <vt:lpstr>Door Materials</vt:lpstr>
      <vt:lpstr>Door Summary</vt:lpstr>
      <vt:lpstr>SRM Pricing SChedule</vt:lpstr>
      <vt:lpstr>'Door Comparison'!Print_Titles</vt:lpstr>
      <vt:lpstr>'Door Labour'!Print_Titles</vt:lpstr>
      <vt:lpstr>'Door Materials'!Print_Titles</vt:lpstr>
      <vt:lpstr>'Door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2019-03-12T11:16:08Z</cp:lastPrinted>
  <dcterms:created xsi:type="dcterms:W3CDTF">2001-04-04T13:06:35Z</dcterms:created>
  <dcterms:modified xsi:type="dcterms:W3CDTF">2019-11-08T10:02:43Z</dcterms:modified>
</cp:coreProperties>
</file>