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Tenders\Current\Moorfields\Doors\Addendum 5\"/>
    </mc:Choice>
  </mc:AlternateContent>
  <xr:revisionPtr revIDLastSave="0" documentId="13_ncr:1_{3395125C-F73E-4223-8A33-5EA0C043EFB9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Door Comparison" sheetId="6" r:id="rId1"/>
    <sheet name="Door Labour" sheetId="5" r:id="rId2"/>
    <sheet name="Iron Lab" sheetId="11" r:id="rId3"/>
    <sheet name="Door Materials" sheetId="4" r:id="rId4"/>
    <sheet name="Door Summary" sheetId="7" r:id="rId5"/>
    <sheet name="Profab" sheetId="13" r:id="rId6"/>
  </sheets>
  <externalReferences>
    <externalReference r:id="rId7"/>
    <externalReference r:id="rId8"/>
  </externalReferences>
  <definedNames>
    <definedName name="_xlnm._FilterDatabase" localSheetId="0" hidden="1">'Door Comparison'!$A$8:$Q$26</definedName>
    <definedName name="_xlnm._FilterDatabase" localSheetId="1" hidden="1">'Door Labour'!$A$7:$Z$26</definedName>
    <definedName name="_xlnm._FilterDatabase" localSheetId="3" hidden="1">'Door Materials'!$A$7:$Z$26</definedName>
    <definedName name="_xlnm._FilterDatabase" localSheetId="4" hidden="1">'Door Summary'!$A$8:$O$33</definedName>
    <definedName name="_xlnm._FilterDatabase" localSheetId="5" hidden="1">Profab!$A$24:$AY$1211</definedName>
    <definedName name="_Val48">[1]Validation!$C$879:$C$880</definedName>
    <definedName name="_Val7">[1]Validation!$C$46:$C$54</definedName>
    <definedName name="_xlnm.Print_Titles" localSheetId="0">'Door Comparison'!$1:$7</definedName>
    <definedName name="_xlnm.Print_Titles" localSheetId="1">'Door Labour'!$1:$8</definedName>
    <definedName name="_xlnm.Print_Titles" localSheetId="3">'Door Materials'!$1:$6</definedName>
    <definedName name="_xlnm.Print_Titles" localSheetId="4">'Door Summary'!$1:$8</definedName>
  </definedNames>
  <calcPr calcId="191029" fullPrecision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6" i="4" l="1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E26" i="7" l="1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L26" i="5"/>
  <c r="K26" i="5"/>
  <c r="J26" i="5"/>
  <c r="I26" i="5"/>
  <c r="H26" i="5"/>
  <c r="G26" i="5"/>
  <c r="F26" i="5"/>
  <c r="C26" i="5"/>
  <c r="L25" i="5"/>
  <c r="K25" i="5"/>
  <c r="J25" i="5"/>
  <c r="I25" i="5"/>
  <c r="H25" i="5"/>
  <c r="G25" i="5"/>
  <c r="F25" i="5"/>
  <c r="C25" i="5"/>
  <c r="L24" i="5"/>
  <c r="K24" i="5"/>
  <c r="J24" i="5"/>
  <c r="I24" i="5"/>
  <c r="H24" i="5"/>
  <c r="G24" i="5"/>
  <c r="F24" i="5"/>
  <c r="C24" i="5"/>
  <c r="L23" i="5"/>
  <c r="K23" i="5"/>
  <c r="J23" i="5"/>
  <c r="I23" i="5"/>
  <c r="H23" i="5"/>
  <c r="G23" i="5"/>
  <c r="F23" i="5"/>
  <c r="C23" i="5"/>
  <c r="L22" i="5"/>
  <c r="K22" i="5"/>
  <c r="J22" i="5"/>
  <c r="I22" i="5"/>
  <c r="H22" i="5"/>
  <c r="G22" i="5"/>
  <c r="F22" i="5"/>
  <c r="C22" i="5"/>
  <c r="L21" i="5"/>
  <c r="K21" i="5"/>
  <c r="J21" i="5"/>
  <c r="I21" i="5"/>
  <c r="H21" i="5"/>
  <c r="G21" i="5"/>
  <c r="F21" i="5"/>
  <c r="C21" i="5"/>
  <c r="L20" i="5"/>
  <c r="K20" i="5"/>
  <c r="J20" i="5"/>
  <c r="I20" i="5"/>
  <c r="H20" i="5"/>
  <c r="G20" i="5"/>
  <c r="F20" i="5"/>
  <c r="C20" i="5"/>
  <c r="L19" i="5"/>
  <c r="K19" i="5"/>
  <c r="J19" i="5"/>
  <c r="I19" i="5"/>
  <c r="H19" i="5"/>
  <c r="G19" i="5"/>
  <c r="F19" i="5"/>
  <c r="C19" i="5"/>
  <c r="L18" i="5"/>
  <c r="K18" i="5"/>
  <c r="J18" i="5"/>
  <c r="I18" i="5"/>
  <c r="H18" i="5"/>
  <c r="G18" i="5"/>
  <c r="F18" i="5"/>
  <c r="C18" i="5"/>
  <c r="L17" i="5"/>
  <c r="K17" i="5"/>
  <c r="J17" i="5"/>
  <c r="I17" i="5"/>
  <c r="H17" i="5"/>
  <c r="G17" i="5"/>
  <c r="F17" i="5"/>
  <c r="C17" i="5"/>
  <c r="L16" i="5"/>
  <c r="K16" i="5"/>
  <c r="J16" i="5"/>
  <c r="I16" i="5"/>
  <c r="H16" i="5"/>
  <c r="G16" i="5"/>
  <c r="F16" i="5"/>
  <c r="C16" i="5"/>
  <c r="L15" i="5"/>
  <c r="K15" i="5"/>
  <c r="J15" i="5"/>
  <c r="I15" i="5"/>
  <c r="H15" i="5"/>
  <c r="G15" i="5"/>
  <c r="F15" i="5"/>
  <c r="C15" i="5"/>
  <c r="L14" i="5"/>
  <c r="K14" i="5"/>
  <c r="J14" i="5"/>
  <c r="I14" i="5"/>
  <c r="H14" i="5"/>
  <c r="G14" i="5"/>
  <c r="F14" i="5"/>
  <c r="C14" i="5"/>
  <c r="L13" i="5"/>
  <c r="K13" i="5"/>
  <c r="J13" i="5"/>
  <c r="I13" i="5"/>
  <c r="H13" i="5"/>
  <c r="G13" i="5"/>
  <c r="F13" i="5"/>
  <c r="C13" i="5"/>
  <c r="L12" i="5"/>
  <c r="K12" i="5"/>
  <c r="J12" i="5"/>
  <c r="I12" i="5"/>
  <c r="H12" i="5"/>
  <c r="G12" i="5"/>
  <c r="F12" i="5"/>
  <c r="C12" i="5"/>
  <c r="L11" i="5"/>
  <c r="K11" i="5"/>
  <c r="J11" i="5"/>
  <c r="I11" i="5"/>
  <c r="H11" i="5"/>
  <c r="G11" i="5"/>
  <c r="F11" i="5"/>
  <c r="C11" i="5"/>
  <c r="L10" i="5"/>
  <c r="K10" i="5"/>
  <c r="J10" i="5"/>
  <c r="I10" i="5"/>
  <c r="H10" i="5"/>
  <c r="G10" i="5"/>
  <c r="F10" i="5"/>
  <c r="C10" i="5"/>
  <c r="Q26" i="4"/>
  <c r="L26" i="4"/>
  <c r="K26" i="4"/>
  <c r="J26" i="4"/>
  <c r="I26" i="4"/>
  <c r="G26" i="4"/>
  <c r="F26" i="4"/>
  <c r="Q25" i="4"/>
  <c r="L25" i="4"/>
  <c r="K25" i="4"/>
  <c r="J25" i="4"/>
  <c r="I25" i="4"/>
  <c r="G25" i="4"/>
  <c r="F25" i="4"/>
  <c r="Q24" i="4"/>
  <c r="L24" i="4"/>
  <c r="K24" i="4"/>
  <c r="J24" i="4"/>
  <c r="I24" i="4"/>
  <c r="G24" i="4"/>
  <c r="F24" i="4"/>
  <c r="Q23" i="4"/>
  <c r="L23" i="4"/>
  <c r="K23" i="4"/>
  <c r="J23" i="4"/>
  <c r="I23" i="4"/>
  <c r="G23" i="4"/>
  <c r="F23" i="4"/>
  <c r="Q22" i="4"/>
  <c r="L22" i="4"/>
  <c r="K22" i="4"/>
  <c r="J22" i="4"/>
  <c r="I22" i="4"/>
  <c r="G22" i="4"/>
  <c r="F22" i="4"/>
  <c r="Q21" i="4"/>
  <c r="L21" i="4"/>
  <c r="K21" i="4"/>
  <c r="J21" i="4"/>
  <c r="I21" i="4"/>
  <c r="G21" i="4"/>
  <c r="F21" i="4"/>
  <c r="Q20" i="4"/>
  <c r="L20" i="4"/>
  <c r="K20" i="4"/>
  <c r="J20" i="4"/>
  <c r="I20" i="4"/>
  <c r="G20" i="4"/>
  <c r="F20" i="4"/>
  <c r="Q19" i="4"/>
  <c r="L19" i="4"/>
  <c r="K19" i="4"/>
  <c r="J19" i="4"/>
  <c r="I19" i="4"/>
  <c r="G19" i="4"/>
  <c r="F19" i="4"/>
  <c r="Q18" i="4"/>
  <c r="L18" i="4"/>
  <c r="K18" i="4"/>
  <c r="J18" i="4"/>
  <c r="I18" i="4"/>
  <c r="G18" i="4"/>
  <c r="F18" i="4"/>
  <c r="Q17" i="4"/>
  <c r="L17" i="4"/>
  <c r="K17" i="4"/>
  <c r="J17" i="4"/>
  <c r="I17" i="4"/>
  <c r="G17" i="4"/>
  <c r="F17" i="4"/>
  <c r="Q16" i="4"/>
  <c r="L16" i="4"/>
  <c r="K16" i="4"/>
  <c r="J16" i="4"/>
  <c r="I16" i="4"/>
  <c r="G16" i="4"/>
  <c r="F16" i="4"/>
  <c r="Q15" i="4"/>
  <c r="L15" i="4"/>
  <c r="K15" i="4"/>
  <c r="J15" i="4"/>
  <c r="I15" i="4"/>
  <c r="G15" i="4"/>
  <c r="F15" i="4"/>
  <c r="Q14" i="4"/>
  <c r="L14" i="4"/>
  <c r="K14" i="4"/>
  <c r="J14" i="4"/>
  <c r="I14" i="4"/>
  <c r="G14" i="4"/>
  <c r="F14" i="4"/>
  <c r="Q13" i="4"/>
  <c r="L13" i="4"/>
  <c r="K13" i="4"/>
  <c r="J13" i="4"/>
  <c r="I13" i="4"/>
  <c r="G13" i="4"/>
  <c r="F13" i="4"/>
  <c r="Q12" i="4"/>
  <c r="L12" i="4"/>
  <c r="K12" i="4"/>
  <c r="J12" i="4"/>
  <c r="I12" i="4"/>
  <c r="G12" i="4"/>
  <c r="F12" i="4"/>
  <c r="Q11" i="4"/>
  <c r="L11" i="4"/>
  <c r="K11" i="4"/>
  <c r="J11" i="4"/>
  <c r="I11" i="4"/>
  <c r="G11" i="4"/>
  <c r="F11" i="4"/>
  <c r="Q10" i="4"/>
  <c r="L10" i="4"/>
  <c r="K10" i="4"/>
  <c r="J10" i="4"/>
  <c r="I10" i="4"/>
  <c r="G10" i="4"/>
  <c r="F10" i="4"/>
  <c r="P28" i="6"/>
  <c r="D26" i="5"/>
  <c r="D14" i="5"/>
  <c r="D9" i="7"/>
  <c r="C9" i="7"/>
  <c r="B10" i="7" l="1"/>
  <c r="B10" i="5"/>
  <c r="B10" i="4"/>
  <c r="B11" i="7"/>
  <c r="B11" i="5"/>
  <c r="B11" i="4"/>
  <c r="B13" i="7"/>
  <c r="B13" i="5"/>
  <c r="B13" i="4"/>
  <c r="B15" i="7"/>
  <c r="B15" i="5"/>
  <c r="B15" i="4"/>
  <c r="B18" i="7"/>
  <c r="B18" i="5"/>
  <c r="B18" i="4"/>
  <c r="B20" i="7"/>
  <c r="B20" i="5"/>
  <c r="B22" i="7"/>
  <c r="B22" i="5"/>
  <c r="B22" i="4"/>
  <c r="B24" i="7"/>
  <c r="B24" i="5"/>
  <c r="B26" i="7"/>
  <c r="B26" i="5"/>
  <c r="B26" i="4"/>
  <c r="C10" i="7"/>
  <c r="C10" i="4"/>
  <c r="C11" i="7"/>
  <c r="C11" i="4"/>
  <c r="O11" i="4" s="1"/>
  <c r="D11" i="5"/>
  <c r="C13" i="7"/>
  <c r="D13" i="5"/>
  <c r="C16" i="7"/>
  <c r="D16" i="5"/>
  <c r="C16" i="4"/>
  <c r="C18" i="7"/>
  <c r="C18" i="4"/>
  <c r="C19" i="7"/>
  <c r="C19" i="4"/>
  <c r="D19" i="5"/>
  <c r="C22" i="7"/>
  <c r="C22" i="4"/>
  <c r="U22" i="4" s="1"/>
  <c r="C25" i="7"/>
  <c r="D25" i="5"/>
  <c r="D10" i="5"/>
  <c r="D10" i="7"/>
  <c r="E10" i="5"/>
  <c r="D11" i="7"/>
  <c r="E11" i="5"/>
  <c r="D11" i="4"/>
  <c r="U11" i="4" s="1"/>
  <c r="D12" i="7"/>
  <c r="E12" i="5"/>
  <c r="D12" i="4"/>
  <c r="M12" i="4" s="1"/>
  <c r="D13" i="7"/>
  <c r="E13" i="5"/>
  <c r="D13" i="4"/>
  <c r="D14" i="7"/>
  <c r="E14" i="5"/>
  <c r="D15" i="7"/>
  <c r="E15" i="5"/>
  <c r="D15" i="4"/>
  <c r="M15" i="4" s="1"/>
  <c r="D16" i="7"/>
  <c r="E16" i="5"/>
  <c r="D16" i="4"/>
  <c r="D17" i="7"/>
  <c r="E17" i="5"/>
  <c r="D17" i="4"/>
  <c r="D18" i="7"/>
  <c r="E18" i="5"/>
  <c r="D19" i="7"/>
  <c r="E19" i="5"/>
  <c r="D19" i="4"/>
  <c r="D20" i="7"/>
  <c r="E20" i="5"/>
  <c r="D20" i="4"/>
  <c r="D21" i="7"/>
  <c r="E21" i="5"/>
  <c r="D21" i="4"/>
  <c r="M21" i="4" s="1"/>
  <c r="D22" i="7"/>
  <c r="E22" i="5"/>
  <c r="D23" i="7"/>
  <c r="E23" i="5"/>
  <c r="D23" i="4"/>
  <c r="D24" i="7"/>
  <c r="E24" i="5"/>
  <c r="D24" i="4"/>
  <c r="D25" i="7"/>
  <c r="E25" i="5"/>
  <c r="D25" i="4"/>
  <c r="O25" i="4" s="1"/>
  <c r="D26" i="7"/>
  <c r="E26" i="5"/>
  <c r="B12" i="7"/>
  <c r="B12" i="5"/>
  <c r="B14" i="7"/>
  <c r="B14" i="5"/>
  <c r="B14" i="4"/>
  <c r="B16" i="7"/>
  <c r="B16" i="5"/>
  <c r="B17" i="7"/>
  <c r="B17" i="5"/>
  <c r="B17" i="4"/>
  <c r="B19" i="7"/>
  <c r="B19" i="5"/>
  <c r="B19" i="4"/>
  <c r="B21" i="7"/>
  <c r="B21" i="5"/>
  <c r="B21" i="4"/>
  <c r="B23" i="7"/>
  <c r="B23" i="5"/>
  <c r="B23" i="4"/>
  <c r="B25" i="7"/>
  <c r="B25" i="5"/>
  <c r="B25" i="4"/>
  <c r="C12" i="7"/>
  <c r="D12" i="5"/>
  <c r="C12" i="4"/>
  <c r="C14" i="7"/>
  <c r="C14" i="4"/>
  <c r="M14" i="4" s="1"/>
  <c r="C15" i="7"/>
  <c r="C15" i="4"/>
  <c r="D15" i="5"/>
  <c r="C17" i="7"/>
  <c r="D17" i="5"/>
  <c r="C20" i="7"/>
  <c r="D20" i="5"/>
  <c r="C20" i="4"/>
  <c r="U20" i="4" s="1"/>
  <c r="C21" i="7"/>
  <c r="D21" i="5"/>
  <c r="C23" i="7"/>
  <c r="C23" i="4"/>
  <c r="O23" i="4" s="1"/>
  <c r="D23" i="5"/>
  <c r="C24" i="7"/>
  <c r="D24" i="5"/>
  <c r="C24" i="4"/>
  <c r="C26" i="7"/>
  <c r="C26" i="4"/>
  <c r="A10" i="7"/>
  <c r="A10" i="5"/>
  <c r="A10" i="4"/>
  <c r="A11" i="7"/>
  <c r="A11" i="5"/>
  <c r="A12" i="7"/>
  <c r="A12" i="5"/>
  <c r="A12" i="4"/>
  <c r="A13" i="7"/>
  <c r="A13" i="5"/>
  <c r="A13" i="4"/>
  <c r="A14" i="7"/>
  <c r="A14" i="5"/>
  <c r="A14" i="4"/>
  <c r="A15" i="7"/>
  <c r="A15" i="5"/>
  <c r="A16" i="7"/>
  <c r="A16" i="5"/>
  <c r="A16" i="4"/>
  <c r="A17" i="7"/>
  <c r="A17" i="5"/>
  <c r="A17" i="4"/>
  <c r="A18" i="7"/>
  <c r="A18" i="5"/>
  <c r="A18" i="4"/>
  <c r="A19" i="7"/>
  <c r="A19" i="5"/>
  <c r="A20" i="7"/>
  <c r="A20" i="5"/>
  <c r="A20" i="4"/>
  <c r="A21" i="7"/>
  <c r="A21" i="5"/>
  <c r="A21" i="4"/>
  <c r="A22" i="7"/>
  <c r="A22" i="5"/>
  <c r="A22" i="4"/>
  <c r="A23" i="7"/>
  <c r="A23" i="5"/>
  <c r="A24" i="7"/>
  <c r="A24" i="5"/>
  <c r="A24" i="4"/>
  <c r="A25" i="7"/>
  <c r="A25" i="5"/>
  <c r="A25" i="4"/>
  <c r="A26" i="7"/>
  <c r="A26" i="5"/>
  <c r="A26" i="4"/>
  <c r="D18" i="5"/>
  <c r="D10" i="4"/>
  <c r="U10" i="4" s="1"/>
  <c r="A11" i="4"/>
  <c r="B12" i="4"/>
  <c r="C13" i="4"/>
  <c r="D14" i="4"/>
  <c r="A15" i="4"/>
  <c r="B16" i="4"/>
  <c r="C17" i="4"/>
  <c r="D18" i="4"/>
  <c r="O18" i="4" s="1"/>
  <c r="A19" i="4"/>
  <c r="B20" i="4"/>
  <c r="C21" i="4"/>
  <c r="D22" i="4"/>
  <c r="A23" i="4"/>
  <c r="B24" i="4"/>
  <c r="C25" i="4"/>
  <c r="D26" i="4"/>
  <c r="M26" i="4" s="1"/>
  <c r="D22" i="5"/>
  <c r="M20" i="4"/>
  <c r="O16" i="4"/>
  <c r="U16" i="4"/>
  <c r="P11" i="5"/>
  <c r="P15" i="5"/>
  <c r="P17" i="5"/>
  <c r="P19" i="5"/>
  <c r="P23" i="5"/>
  <c r="M10" i="4"/>
  <c r="W10" i="5"/>
  <c r="W11" i="5"/>
  <c r="W12" i="5"/>
  <c r="W14" i="5"/>
  <c r="P10" i="5"/>
  <c r="P12" i="5"/>
  <c r="P14" i="5"/>
  <c r="Y14" i="5" s="1"/>
  <c r="F14" i="7" s="1"/>
  <c r="P16" i="5"/>
  <c r="P20" i="5"/>
  <c r="P22" i="5"/>
  <c r="P24" i="5"/>
  <c r="P26" i="5"/>
  <c r="W15" i="5"/>
  <c r="Y15" i="5" s="1"/>
  <c r="F15" i="7" s="1"/>
  <c r="W16" i="5"/>
  <c r="W17" i="5"/>
  <c r="W19" i="5"/>
  <c r="W20" i="5"/>
  <c r="W22" i="5"/>
  <c r="W23" i="5"/>
  <c r="Y23" i="5" s="1"/>
  <c r="F23" i="7" s="1"/>
  <c r="W26" i="5"/>
  <c r="O10" i="4"/>
  <c r="O19" i="4"/>
  <c r="U19" i="4"/>
  <c r="U26" i="4"/>
  <c r="M13" i="4"/>
  <c r="U13" i="4"/>
  <c r="M18" i="4"/>
  <c r="M16" i="4"/>
  <c r="O17" i="4"/>
  <c r="U17" i="4"/>
  <c r="U18" i="4"/>
  <c r="M22" i="4"/>
  <c r="M17" i="4"/>
  <c r="O13" i="4"/>
  <c r="M19" i="4"/>
  <c r="K9" i="4"/>
  <c r="L9" i="4"/>
  <c r="U21" i="4" l="1"/>
  <c r="O22" i="4"/>
  <c r="O24" i="4"/>
  <c r="M11" i="4"/>
  <c r="O21" i="4"/>
  <c r="U14" i="4"/>
  <c r="O26" i="4"/>
  <c r="M24" i="4"/>
  <c r="X24" i="4" s="1"/>
  <c r="G24" i="7" s="1"/>
  <c r="W24" i="5"/>
  <c r="P21" i="5"/>
  <c r="P18" i="5"/>
  <c r="W25" i="5"/>
  <c r="Y25" i="5" s="1"/>
  <c r="F25" i="7" s="1"/>
  <c r="P13" i="5"/>
  <c r="Y10" i="5"/>
  <c r="F10" i="7" s="1"/>
  <c r="X22" i="4"/>
  <c r="G22" i="7" s="1"/>
  <c r="X16" i="4"/>
  <c r="G16" i="7" s="1"/>
  <c r="U23" i="4"/>
  <c r="O20" i="4"/>
  <c r="X20" i="4" s="1"/>
  <c r="G20" i="7" s="1"/>
  <c r="U15" i="4"/>
  <c r="W18" i="5"/>
  <c r="P25" i="5"/>
  <c r="M23" i="4"/>
  <c r="X23" i="4" s="1"/>
  <c r="G23" i="7" s="1"/>
  <c r="H23" i="7" s="1"/>
  <c r="I23" i="7" s="1"/>
  <c r="J23" i="7" s="1"/>
  <c r="K23" i="7" s="1"/>
  <c r="M23" i="7" s="1"/>
  <c r="N23" i="7" s="1"/>
  <c r="M25" i="4"/>
  <c r="X25" i="4" s="1"/>
  <c r="G25" i="7" s="1"/>
  <c r="U25" i="4"/>
  <c r="W21" i="5"/>
  <c r="Y21" i="5" s="1"/>
  <c r="F21" i="7" s="1"/>
  <c r="W13" i="5"/>
  <c r="Y13" i="5" s="1"/>
  <c r="F13" i="7" s="1"/>
  <c r="U24" i="4"/>
  <c r="O12" i="4"/>
  <c r="X12" i="4" s="1"/>
  <c r="G12" i="7" s="1"/>
  <c r="U12" i="4"/>
  <c r="O14" i="4"/>
  <c r="O15" i="4"/>
  <c r="X15" i="4" s="1"/>
  <c r="G15" i="7" s="1"/>
  <c r="H15" i="7" s="1"/>
  <c r="I15" i="7" s="1"/>
  <c r="J15" i="7" s="1"/>
  <c r="Y22" i="5"/>
  <c r="F22" i="7" s="1"/>
  <c r="H22" i="7" s="1"/>
  <c r="I22" i="7" s="1"/>
  <c r="J22" i="7" s="1"/>
  <c r="K22" i="7" s="1"/>
  <c r="M22" i="7" s="1"/>
  <c r="N22" i="7" s="1"/>
  <c r="X21" i="4"/>
  <c r="G21" i="7" s="1"/>
  <c r="H21" i="7" s="1"/>
  <c r="I21" i="7" s="1"/>
  <c r="J21" i="7" s="1"/>
  <c r="K21" i="7" s="1"/>
  <c r="M21" i="7" s="1"/>
  <c r="N21" i="7" s="1"/>
  <c r="X17" i="4"/>
  <c r="G17" i="7" s="1"/>
  <c r="X13" i="4"/>
  <c r="G13" i="7" s="1"/>
  <c r="X26" i="4"/>
  <c r="G26" i="7" s="1"/>
  <c r="X10" i="4"/>
  <c r="G10" i="7" s="1"/>
  <c r="H10" i="7" s="1"/>
  <c r="I10" i="7" s="1"/>
  <c r="J10" i="7" s="1"/>
  <c r="K10" i="7" s="1"/>
  <c r="M10" i="7" s="1"/>
  <c r="N10" i="7" s="1"/>
  <c r="Y17" i="5"/>
  <c r="F17" i="7" s="1"/>
  <c r="Y11" i="5"/>
  <c r="F11" i="7" s="1"/>
  <c r="X11" i="4"/>
  <c r="G11" i="7" s="1"/>
  <c r="X19" i="4"/>
  <c r="G19" i="7" s="1"/>
  <c r="Y12" i="5"/>
  <c r="F12" i="7" s="1"/>
  <c r="Y19" i="5"/>
  <c r="F19" i="7" s="1"/>
  <c r="Y20" i="5"/>
  <c r="F20" i="7" s="1"/>
  <c r="Y26" i="5"/>
  <c r="F26" i="7" s="1"/>
  <c r="Y18" i="5"/>
  <c r="F18" i="7" s="1"/>
  <c r="Y24" i="5"/>
  <c r="F24" i="7" s="1"/>
  <c r="Y16" i="5"/>
  <c r="F16" i="7" s="1"/>
  <c r="X14" i="4"/>
  <c r="G14" i="7" s="1"/>
  <c r="H14" i="7" s="1"/>
  <c r="I14" i="7" s="1"/>
  <c r="J14" i="7" s="1"/>
  <c r="K14" i="7" s="1"/>
  <c r="M14" i="7" s="1"/>
  <c r="N14" i="7" s="1"/>
  <c r="X18" i="4"/>
  <c r="G18" i="7" s="1"/>
  <c r="N28" i="6"/>
  <c r="H16" i="7" l="1"/>
  <c r="I16" i="7" s="1"/>
  <c r="J16" i="7" s="1"/>
  <c r="K16" i="7" s="1"/>
  <c r="M16" i="7" s="1"/>
  <c r="N16" i="7" s="1"/>
  <c r="H20" i="7"/>
  <c r="I20" i="7" s="1"/>
  <c r="J20" i="7" s="1"/>
  <c r="K20" i="7" s="1"/>
  <c r="M20" i="7" s="1"/>
  <c r="N20" i="7" s="1"/>
  <c r="H25" i="7"/>
  <c r="I25" i="7" s="1"/>
  <c r="J25" i="7" s="1"/>
  <c r="K25" i="7" s="1"/>
  <c r="H12" i="7"/>
  <c r="I12" i="7" s="1"/>
  <c r="J12" i="7" s="1"/>
  <c r="K12" i="7" s="1"/>
  <c r="M12" i="7" s="1"/>
  <c r="N12" i="7" s="1"/>
  <c r="H17" i="7"/>
  <c r="I17" i="7" s="1"/>
  <c r="J17" i="7" s="1"/>
  <c r="K17" i="7" s="1"/>
  <c r="M17" i="7" s="1"/>
  <c r="N17" i="7" s="1"/>
  <c r="H18" i="7"/>
  <c r="I18" i="7" s="1"/>
  <c r="J18" i="7" s="1"/>
  <c r="K18" i="7" s="1"/>
  <c r="M18" i="7" s="1"/>
  <c r="N18" i="7" s="1"/>
  <c r="H24" i="7"/>
  <c r="I24" i="7" s="1"/>
  <c r="J24" i="7" s="1"/>
  <c r="K24" i="7" s="1"/>
  <c r="M24" i="7" s="1"/>
  <c r="N24" i="7" s="1"/>
  <c r="H26" i="7"/>
  <c r="I26" i="7" s="1"/>
  <c r="H13" i="7"/>
  <c r="I13" i="7" s="1"/>
  <c r="J13" i="7" s="1"/>
  <c r="K13" i="7" s="1"/>
  <c r="M13" i="7" s="1"/>
  <c r="N13" i="7" s="1"/>
  <c r="H11" i="7"/>
  <c r="I11" i="7" s="1"/>
  <c r="J11" i="7" s="1"/>
  <c r="K11" i="7" s="1"/>
  <c r="M11" i="7" s="1"/>
  <c r="N11" i="7" s="1"/>
  <c r="H19" i="7"/>
  <c r="I19" i="7" s="1"/>
  <c r="J19" i="7" s="1"/>
  <c r="K19" i="7" s="1"/>
  <c r="M19" i="7" s="1"/>
  <c r="N19" i="7" s="1"/>
  <c r="K15" i="7"/>
  <c r="M15" i="7" s="1"/>
  <c r="N15" i="7" s="1"/>
  <c r="D9" i="5"/>
  <c r="E9" i="5"/>
  <c r="F9" i="5"/>
  <c r="G9" i="5"/>
  <c r="H9" i="5"/>
  <c r="I9" i="5"/>
  <c r="J9" i="5"/>
  <c r="K9" i="5"/>
  <c r="L9" i="5"/>
  <c r="C9" i="5"/>
  <c r="B9" i="5"/>
  <c r="C6" i="5"/>
  <c r="C5" i="5"/>
  <c r="M25" i="7" l="1"/>
  <c r="N25" i="7" s="1"/>
  <c r="J26" i="7"/>
  <c r="K26" i="7" s="1"/>
  <c r="M26" i="7" s="1"/>
  <c r="N26" i="7" s="1"/>
  <c r="P9" i="5"/>
  <c r="W9" i="5"/>
  <c r="Y9" i="5" l="1"/>
  <c r="Q9" i="4" l="1"/>
  <c r="AO45" i="11" l="1"/>
  <c r="AP45" i="11" s="1"/>
  <c r="AQ45" i="11" s="1"/>
  <c r="AO44" i="11"/>
  <c r="AP44" i="11" s="1"/>
  <c r="AQ44" i="11" s="1"/>
  <c r="AO43" i="11"/>
  <c r="AO42" i="11"/>
  <c r="AO37" i="11"/>
  <c r="AO40" i="11"/>
  <c r="AP40" i="11" s="1"/>
  <c r="AQ40" i="11" s="1"/>
  <c r="AO39" i="11"/>
  <c r="AP39" i="11" s="1"/>
  <c r="AQ39" i="11" s="1"/>
  <c r="AO38" i="11"/>
  <c r="AO36" i="11"/>
  <c r="AP36" i="11" s="1"/>
  <c r="AQ36" i="11" s="1"/>
  <c r="AO33" i="11"/>
  <c r="AP33" i="11" s="1"/>
  <c r="AQ33" i="11" s="1"/>
  <c r="AO32" i="11"/>
  <c r="AO30" i="11"/>
  <c r="AO35" i="11"/>
  <c r="AP35" i="11" s="1"/>
  <c r="AQ35" i="11" s="1"/>
  <c r="AO34" i="11"/>
  <c r="AP34" i="11" s="1"/>
  <c r="AQ34" i="11" s="1"/>
  <c r="AO31" i="11"/>
  <c r="AO29" i="11"/>
  <c r="AP29" i="11" s="1"/>
  <c r="AQ29" i="11" s="1"/>
  <c r="AO28" i="11"/>
  <c r="AO27" i="11"/>
  <c r="AO26" i="11"/>
  <c r="AP26" i="11" s="1"/>
  <c r="AQ26" i="11" s="1"/>
  <c r="AO22" i="11"/>
  <c r="AO21" i="11"/>
  <c r="AP21" i="11" s="1"/>
  <c r="AQ21" i="11" s="1"/>
  <c r="AO20" i="11"/>
  <c r="AO19" i="11"/>
  <c r="AO18" i="11"/>
  <c r="AP18" i="11" s="1"/>
  <c r="AQ18" i="11" s="1"/>
  <c r="AO17" i="11"/>
  <c r="AP17" i="11" s="1"/>
  <c r="AQ17" i="11" s="1"/>
  <c r="AO15" i="11"/>
  <c r="AO10" i="11"/>
  <c r="AP10" i="11" s="1"/>
  <c r="AQ10" i="11" s="1"/>
  <c r="AO11" i="11"/>
  <c r="AP11" i="11" s="1"/>
  <c r="AO12" i="11"/>
  <c r="AP12" i="11" s="1"/>
  <c r="AO13" i="11"/>
  <c r="AO14" i="11"/>
  <c r="AO16" i="11"/>
  <c r="AP16" i="11" s="1"/>
  <c r="AQ16" i="11" s="1"/>
  <c r="AO23" i="11"/>
  <c r="AP23" i="11" s="1"/>
  <c r="AO24" i="11"/>
  <c r="AP24" i="11" s="1"/>
  <c r="AO25" i="11"/>
  <c r="AP25" i="11" s="1"/>
  <c r="AO41" i="11"/>
  <c r="AP41" i="11" s="1"/>
  <c r="AP43" i="11" l="1"/>
  <c r="AQ43" i="11" s="1"/>
  <c r="AP42" i="11"/>
  <c r="AQ42" i="11" s="1"/>
  <c r="AP37" i="11"/>
  <c r="AQ37" i="11" s="1"/>
  <c r="AP38" i="11"/>
  <c r="AQ38" i="11" s="1"/>
  <c r="AP32" i="11"/>
  <c r="AQ32" i="11" s="1"/>
  <c r="AP30" i="11"/>
  <c r="AQ30" i="11" s="1"/>
  <c r="AQ11" i="11"/>
  <c r="AP31" i="11"/>
  <c r="AQ31" i="11" s="1"/>
  <c r="AP28" i="11"/>
  <c r="AQ28" i="11" s="1"/>
  <c r="AP27" i="11"/>
  <c r="AQ27" i="11" s="1"/>
  <c r="AP22" i="11"/>
  <c r="AQ22" i="11" s="1"/>
  <c r="AP20" i="11"/>
  <c r="AQ20" i="11" s="1"/>
  <c r="AP19" i="11"/>
  <c r="AQ19" i="11" s="1"/>
  <c r="AP15" i="11"/>
  <c r="AQ15" i="11" s="1"/>
  <c r="AP14" i="11"/>
  <c r="AQ14" i="11" s="1"/>
  <c r="AP13" i="11"/>
  <c r="AQ13" i="11" s="1"/>
  <c r="AQ12" i="11"/>
  <c r="AQ25" i="11"/>
  <c r="AQ24" i="11"/>
  <c r="AQ41" i="11"/>
  <c r="AQ23" i="11"/>
  <c r="Y26" i="4" l="1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P36" i="6" l="1"/>
  <c r="A9" i="4"/>
  <c r="A1" i="11" l="1"/>
  <c r="A1" i="5" l="1"/>
  <c r="E9" i="7"/>
  <c r="B9" i="7"/>
  <c r="A9" i="7"/>
  <c r="A1" i="7" l="1"/>
  <c r="A1" i="4"/>
  <c r="A9" i="5" l="1"/>
  <c r="F9" i="7" l="1"/>
  <c r="Y9" i="4" l="1"/>
  <c r="AO9" i="11" l="1"/>
  <c r="AP9" i="11" s="1"/>
  <c r="C9" i="4"/>
  <c r="D9" i="4"/>
  <c r="F9" i="4"/>
  <c r="G9" i="4"/>
  <c r="I9" i="4"/>
  <c r="J9" i="4"/>
  <c r="B5" i="4"/>
  <c r="B6" i="4"/>
  <c r="B5" i="5"/>
  <c r="B6" i="5"/>
  <c r="L6" i="5"/>
  <c r="B9" i="4"/>
  <c r="AQ9" i="11" l="1"/>
  <c r="F30" i="7" s="1"/>
  <c r="H30" i="7" s="1"/>
  <c r="I30" i="7" s="1"/>
  <c r="J30" i="7" s="1"/>
  <c r="U9" i="4"/>
  <c r="O9" i="4"/>
  <c r="M9" i="4"/>
  <c r="X9" i="4" l="1"/>
  <c r="G9" i="7" s="1"/>
  <c r="H9" i="7" s="1"/>
  <c r="I9" i="7" s="1"/>
  <c r="J9" i="7" s="1"/>
  <c r="K9" i="7" s="1"/>
  <c r="L30" i="7"/>
  <c r="M30" i="7" s="1"/>
  <c r="N30" i="7" s="1"/>
  <c r="M9" i="7" l="1"/>
  <c r="N9" i="7" s="1"/>
  <c r="N28" i="7" s="1"/>
  <c r="N33" i="7" l="1"/>
</calcChain>
</file>

<file path=xl/sharedStrings.xml><?xml version="1.0" encoding="utf-8"?>
<sst xmlns="http://schemas.openxmlformats.org/spreadsheetml/2006/main" count="538" uniqueCount="211">
  <si>
    <t>Frame</t>
  </si>
  <si>
    <t>Width</t>
  </si>
  <si>
    <t>Height</t>
  </si>
  <si>
    <t>S/W</t>
  </si>
  <si>
    <t>H/W</t>
  </si>
  <si>
    <t>FD30</t>
  </si>
  <si>
    <t>FD60</t>
  </si>
  <si>
    <t>Fxngs</t>
  </si>
  <si>
    <t>Sub-frame</t>
  </si>
  <si>
    <t>Mastic</t>
  </si>
  <si>
    <t>Strips</t>
  </si>
  <si>
    <t>SUPPLY</t>
  </si>
  <si>
    <t>DOOR LABOUR</t>
  </si>
  <si>
    <t>Door</t>
  </si>
  <si>
    <t>Sub</t>
  </si>
  <si>
    <t>LABOUR</t>
  </si>
  <si>
    <t>Qty</t>
  </si>
  <si>
    <t xml:space="preserve">Rate </t>
  </si>
  <si>
    <t>OH &amp; P</t>
  </si>
  <si>
    <t>SUB</t>
  </si>
  <si>
    <t>&amp; FIX</t>
  </si>
  <si>
    <t>TOTAL</t>
  </si>
  <si>
    <t>MCD</t>
  </si>
  <si>
    <t>RATE</t>
  </si>
  <si>
    <t>Q</t>
  </si>
  <si>
    <t>Iron</t>
  </si>
  <si>
    <t>dB</t>
  </si>
  <si>
    <t>/120</t>
  </si>
  <si>
    <t>Arcs(2)</t>
  </si>
  <si>
    <t>DOOR MATERIALS</t>
  </si>
  <si>
    <t>Type</t>
  </si>
  <si>
    <t>DOORSET SUMMARY</t>
  </si>
  <si>
    <t>TYPE</t>
  </si>
  <si>
    <t>IRONMONGERY LABOUR</t>
  </si>
  <si>
    <t>Set</t>
  </si>
  <si>
    <t>Closer</t>
  </si>
  <si>
    <t>hold open</t>
  </si>
  <si>
    <t>Levers</t>
  </si>
  <si>
    <t>Pull handle (bolt thru)</t>
  </si>
  <si>
    <t>Push plate</t>
  </si>
  <si>
    <t>Cylinder pull</t>
  </si>
  <si>
    <t>Escutcheon</t>
  </si>
  <si>
    <t>Concealed closer</t>
  </si>
  <si>
    <t>Door viewer</t>
  </si>
  <si>
    <t>Kickplates</t>
  </si>
  <si>
    <t>Lockcase</t>
  </si>
  <si>
    <t>Single cylinder</t>
  </si>
  <si>
    <t>Cylinder &amp; turn</t>
  </si>
  <si>
    <t>Flush bolts</t>
  </si>
  <si>
    <t>Digital lock</t>
  </si>
  <si>
    <t>Door stop (p&amp;S)</t>
  </si>
  <si>
    <t>Panic latch</t>
  </si>
  <si>
    <t>Panic bolt (single)</t>
  </si>
  <si>
    <t>Panic bolt (double)</t>
  </si>
  <si>
    <t>Dbl door touch bar</t>
  </si>
  <si>
    <t>Floor spring</t>
  </si>
  <si>
    <t>Door holder</t>
  </si>
  <si>
    <t>Hat &amp; coat hook (p&amp;s)</t>
  </si>
  <si>
    <t>Chain</t>
  </si>
  <si>
    <t>Sign</t>
  </si>
  <si>
    <t>Perko</t>
  </si>
  <si>
    <t>Panic Bar</t>
  </si>
  <si>
    <t>Ditto with lever/cylinder</t>
  </si>
  <si>
    <t>Rate</t>
  </si>
  <si>
    <t>No</t>
  </si>
  <si>
    <t>Budget lock</t>
  </si>
  <si>
    <t>Barrel Bolt</t>
  </si>
  <si>
    <t>Soss hinges</t>
  </si>
  <si>
    <t>Pull handle (bespoke)</t>
  </si>
  <si>
    <t>Sheer lock/keypad etc</t>
  </si>
  <si>
    <t>Flush pulls etc</t>
  </si>
  <si>
    <t>AVERAGE DAILY RATE =</t>
  </si>
  <si>
    <t xml:space="preserve">AVERAGE DAILY RATE = </t>
  </si>
  <si>
    <t>. INCREASED TO CURRENT RATE ON SUMMARY PAGE</t>
  </si>
  <si>
    <t>Hinge</t>
  </si>
  <si>
    <t>DOOR COMPARISON</t>
  </si>
  <si>
    <t>Nr</t>
  </si>
  <si>
    <t>DOOR</t>
  </si>
  <si>
    <t>NR</t>
  </si>
  <si>
    <t>PEPS</t>
  </si>
  <si>
    <t>Inflation</t>
  </si>
  <si>
    <t>Ref</t>
  </si>
  <si>
    <t>Multipoint lock</t>
  </si>
  <si>
    <t>Sliding gear</t>
  </si>
  <si>
    <t>IRONMONGERY</t>
  </si>
  <si>
    <t>Suppliers</t>
  </si>
  <si>
    <t>Letter box</t>
  </si>
  <si>
    <t>Code</t>
  </si>
  <si>
    <t>3V</t>
  </si>
  <si>
    <t>Delivery</t>
  </si>
  <si>
    <t>SELO</t>
  </si>
  <si>
    <t>SRM - 21 MOORFIELDS - ADDENDUM 5</t>
  </si>
  <si>
    <t>Protection</t>
  </si>
  <si>
    <t>Ironmongery</t>
  </si>
  <si>
    <t>PROJECT</t>
  </si>
  <si>
    <t>QUOTE NUMBER</t>
  </si>
  <si>
    <t>CUSTOMER</t>
  </si>
  <si>
    <r>
      <rPr>
        <b/>
        <sz val="16"/>
        <color rgb="FF3F3F3F"/>
        <rFont val="Arial"/>
        <family val="2"/>
      </rPr>
      <t>RISER DOOR SCHEDULE</t>
    </r>
  </si>
  <si>
    <t>179864</t>
  </si>
  <si>
    <t>AutoComplete?:</t>
  </si>
  <si>
    <t>21 Moorfields</t>
  </si>
  <si>
    <t>PAQ-179864-XX</t>
  </si>
  <si>
    <t>Simon Thorpe - Raphael Contracting Ltd</t>
  </si>
  <si>
    <t>yes</t>
  </si>
  <si>
    <t>Notes:</t>
  </si>
  <si>
    <t>DOOR INFO</t>
  </si>
  <si>
    <t>STRUCTURAL OPENING</t>
  </si>
  <si>
    <t>FRAME DETAIL</t>
  </si>
  <si>
    <t>DOOR DETAIL</t>
  </si>
  <si>
    <t>OTHER</t>
  </si>
  <si>
    <t>PRICING</t>
  </si>
  <si>
    <t>LINE NO</t>
  </si>
  <si>
    <t>Level / Floor</t>
  </si>
  <si>
    <t>DOOR TYPE</t>
  </si>
  <si>
    <t>L20 Ref</t>
  </si>
  <si>
    <t>DOOR NO</t>
  </si>
  <si>
    <t>Location</t>
  </si>
  <si>
    <t>WIDTH</t>
  </si>
  <si>
    <t>HEIGHT</t>
  </si>
  <si>
    <t>WALL THICKNESS</t>
  </si>
  <si>
    <t>SYSTEM TYPE</t>
  </si>
  <si>
    <t>FRAME</t>
  </si>
  <si>
    <t>HINGE TYPE</t>
  </si>
  <si>
    <t>STRIKE PLATE HEIGHT FROM FFL</t>
  </si>
  <si>
    <t>FINISH</t>
  </si>
  <si>
    <t>LOCK</t>
  </si>
  <si>
    <t>CONFIG</t>
  </si>
  <si>
    <t>THICKNESS</t>
  </si>
  <si>
    <t>MATERIAL</t>
  </si>
  <si>
    <t>HANDING</t>
  </si>
  <si>
    <t>FIRE RATING</t>
  </si>
  <si>
    <t>PRODUCT CODE</t>
  </si>
  <si>
    <t>UNIT COST</t>
  </si>
  <si>
    <t>QTY</t>
  </si>
  <si>
    <t>S/SK/B</t>
  </si>
  <si>
    <t>Certifire?</t>
  </si>
  <si>
    <t>x</t>
  </si>
  <si>
    <t>y</t>
  </si>
  <si>
    <t>001</t>
  </si>
  <si>
    <t>Level 00</t>
  </si>
  <si>
    <t>DRS-405</t>
  </si>
  <si>
    <t>None</t>
  </si>
  <si>
    <t>T00.00.AC1A</t>
  </si>
  <si>
    <t>N/A</t>
  </si>
  <si>
    <t>Dutch Fold</t>
  </si>
  <si>
    <t>Piano</t>
  </si>
  <si>
    <t>PPC 9010M</t>
  </si>
  <si>
    <t>3PL</t>
  </si>
  <si>
    <t>Metal</t>
  </si>
  <si>
    <t>RAL9010M</t>
  </si>
  <si>
    <t>Right</t>
  </si>
  <si>
    <t>S4000-1CFR-DFF-MD-3PL-SD-RAL9010M</t>
  </si>
  <si>
    <t>002</t>
  </si>
  <si>
    <t>T00.00.AC2A</t>
  </si>
  <si>
    <t>003</t>
  </si>
  <si>
    <t>T00.00.AC2B</t>
  </si>
  <si>
    <t>004</t>
  </si>
  <si>
    <t>T00.00.AC2C</t>
  </si>
  <si>
    <t>005</t>
  </si>
  <si>
    <t>T00.00.AC2D</t>
  </si>
  <si>
    <t>006</t>
  </si>
  <si>
    <t>T00.00.AC2E</t>
  </si>
  <si>
    <t>007</t>
  </si>
  <si>
    <t>T00.00.AC2G</t>
  </si>
  <si>
    <t>008</t>
  </si>
  <si>
    <t>T00.00.AC2H</t>
  </si>
  <si>
    <t>009</t>
  </si>
  <si>
    <t>T00.00.AC2I</t>
  </si>
  <si>
    <t>010</t>
  </si>
  <si>
    <t>T00.00.AC3A</t>
  </si>
  <si>
    <t>011</t>
  </si>
  <si>
    <t>T00.04.AC2A</t>
  </si>
  <si>
    <t>012</t>
  </si>
  <si>
    <t>T00.04.AC2B</t>
  </si>
  <si>
    <t>013</t>
  </si>
  <si>
    <t>T00.04.AC3A</t>
  </si>
  <si>
    <t>014</t>
  </si>
  <si>
    <t>T00.04.AC3B</t>
  </si>
  <si>
    <t>015</t>
  </si>
  <si>
    <t>T00.04.AC4A</t>
  </si>
  <si>
    <t>016</t>
  </si>
  <si>
    <t>T00.04.AC4B</t>
  </si>
  <si>
    <t>017</t>
  </si>
  <si>
    <t>T00.04.AC4C</t>
  </si>
  <si>
    <t>018</t>
  </si>
  <si>
    <t>T00.08.AC1A</t>
  </si>
  <si>
    <r>
      <rPr>
        <b/>
        <sz val="8"/>
        <color rgb="FF3F3F3F"/>
        <rFont val="Arial"/>
        <family val="2"/>
      </rPr>
      <t>TOTAL (Excl. VAT)</t>
    </r>
  </si>
  <si>
    <t xml:space="preserve">Profab Access Ltd   </t>
  </si>
  <si>
    <t>Customer</t>
  </si>
  <si>
    <t xml:space="preserve">Unit C &amp; D Riversdale House   </t>
  </si>
  <si>
    <t>Project</t>
  </si>
  <si>
    <t xml:space="preserve">Riversdale Road   </t>
  </si>
  <si>
    <t>Title</t>
  </si>
  <si>
    <t>Riser Door Schedule</t>
  </si>
  <si>
    <t xml:space="preserve">Carlyon Road Ind Est   </t>
  </si>
  <si>
    <t xml:space="preserve">Atherstone   </t>
  </si>
  <si>
    <t>Drawn By</t>
  </si>
  <si>
    <t>Jonathan Sweet</t>
  </si>
  <si>
    <t>Date</t>
  </si>
  <si>
    <t xml:space="preserve">Warwickshire | CV9 1FA   </t>
  </si>
  <si>
    <t>A</t>
  </si>
  <si>
    <t>Initial Riser Doorset Schedule</t>
  </si>
  <si>
    <t>Lead Time</t>
  </si>
  <si>
    <t>TBC Weeks</t>
  </si>
  <si>
    <r>
      <t xml:space="preserve">Tel: +44 (0) 1827 718222 | Web: </t>
    </r>
    <r>
      <rPr>
        <u/>
        <sz val="14"/>
        <color rgb="FFFF9933"/>
        <rFont val="Arial"/>
        <family val="2"/>
      </rPr>
      <t>www.profabaccess.com</t>
    </r>
  </si>
  <si>
    <t>Rev</t>
  </si>
  <si>
    <t>Remark</t>
  </si>
  <si>
    <t>Quote Ref</t>
  </si>
  <si>
    <t>Issue</t>
  </si>
  <si>
    <t>PROFAB</t>
  </si>
  <si>
    <t>Profab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</si>
</sst>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_ ;\-0.00\ "/>
    <numFmt numFmtId="165" formatCode="0.0%"/>
    <numFmt numFmtId="166" formatCode="0.00000"/>
    <numFmt numFmtId="168" formatCode="&quot;£&quot;#,##0.00"/>
  </numFmts>
  <fonts count="5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u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12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7"/>
      <color indexed="10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7"/>
      <color rgb="FFFF0000"/>
      <name val="Arial"/>
      <family val="2"/>
    </font>
    <font>
      <sz val="10"/>
      <color rgb="FF000000"/>
      <name val="Times New Roman"/>
      <family val="1"/>
    </font>
    <font>
      <sz val="6"/>
      <color rgb="FFFF0000"/>
      <name val="Arial"/>
      <family val="2"/>
    </font>
    <font>
      <sz val="10"/>
      <color rgb="FF000000"/>
      <name val="Times New Roman"/>
      <family val="1"/>
    </font>
    <font>
      <b/>
      <u/>
      <sz val="10"/>
      <color rgb="FFFF0000"/>
      <name val="Arial"/>
      <family val="2"/>
    </font>
    <font>
      <u/>
      <sz val="10"/>
      <color theme="10"/>
      <name val="Arial"/>
    </font>
    <font>
      <b/>
      <sz val="2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rgb="FF3F3F3F"/>
      <name val="Arial"/>
      <family val="2"/>
    </font>
    <font>
      <sz val="8"/>
      <color rgb="FF000000"/>
      <name val="Arial"/>
      <family val="2"/>
    </font>
    <font>
      <sz val="14"/>
      <color rgb="FF000000"/>
      <name val="Arial"/>
      <family val="2"/>
    </font>
    <font>
      <b/>
      <u/>
      <sz val="8"/>
      <color rgb="FF000000"/>
      <name val="Arial"/>
      <family val="2"/>
    </font>
    <font>
      <b/>
      <sz val="8"/>
      <color theme="0"/>
      <name val="Arial"/>
      <family val="2"/>
    </font>
    <font>
      <b/>
      <u/>
      <sz val="8"/>
      <color theme="0"/>
      <name val="Arial"/>
      <family val="2"/>
    </font>
    <font>
      <u/>
      <sz val="8"/>
      <color rgb="FF000000"/>
      <name val="Arial"/>
      <family val="2"/>
    </font>
    <font>
      <sz val="8"/>
      <color theme="0"/>
      <name val="Arial"/>
      <family val="2"/>
    </font>
    <font>
      <b/>
      <sz val="8"/>
      <color rgb="FF3F3F3F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14"/>
      <name val="Arial"/>
      <family val="2"/>
    </font>
    <font>
      <u/>
      <sz val="14"/>
      <color rgb="FFFF9933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1600F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auto="1"/>
      </bottom>
      <diagonal/>
    </border>
    <border>
      <left/>
      <right/>
      <top style="thin">
        <color rgb="FFA6A6A6"/>
      </top>
      <bottom style="thin">
        <color auto="1"/>
      </bottom>
      <diagonal/>
    </border>
    <border>
      <left/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theme="0" tint="-0.34998626667073579"/>
      </bottom>
      <diagonal/>
    </border>
    <border>
      <left/>
      <right/>
      <top style="thin">
        <color rgb="FFA6A6A6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/>
    <xf numFmtId="0" fontId="28" fillId="0" borderId="0"/>
    <xf numFmtId="0" fontId="30" fillId="0" borderId="0"/>
    <xf numFmtId="0" fontId="32" fillId="0" borderId="0" applyNumberFormat="0" applyFill="0" applyBorder="0" applyAlignment="0" applyProtection="0"/>
  </cellStyleXfs>
  <cellXfs count="330">
    <xf numFmtId="0" fontId="0" fillId="0" borderId="0" xfId="0"/>
    <xf numFmtId="2" fontId="1" fillId="0" borderId="0" xfId="7" applyNumberFormat="1" applyFont="1" applyFill="1" applyBorder="1" applyAlignment="1" applyProtection="1"/>
    <xf numFmtId="2" fontId="3" fillId="0" borderId="0" xfId="7" applyNumberFormat="1" applyFont="1" applyFill="1" applyBorder="1" applyAlignment="1" applyProtection="1"/>
    <xf numFmtId="2" fontId="4" fillId="0" borderId="0" xfId="7" applyNumberFormat="1" applyFont="1" applyFill="1" applyBorder="1" applyAlignment="1" applyProtection="1">
      <alignment horizontal="center"/>
    </xf>
    <xf numFmtId="2" fontId="4" fillId="0" borderId="0" xfId="7" applyNumberFormat="1" applyFont="1" applyFill="1" applyBorder="1" applyAlignment="1" applyProtection="1"/>
    <xf numFmtId="2" fontId="4" fillId="0" borderId="0" xfId="7" applyNumberFormat="1" applyFont="1"/>
    <xf numFmtId="2" fontId="1" fillId="0" borderId="0" xfId="7" applyNumberFormat="1" applyFont="1" applyFill="1" applyBorder="1" applyAlignment="1" applyProtection="1">
      <alignment horizontal="center"/>
    </xf>
    <xf numFmtId="2" fontId="4" fillId="0" borderId="0" xfId="7" applyNumberFormat="1" applyFont="1" applyBorder="1" applyAlignment="1">
      <alignment horizontal="center"/>
    </xf>
    <xf numFmtId="2" fontId="4" fillId="0" borderId="0" xfId="8" applyNumberFormat="1" applyFont="1" applyBorder="1" applyAlignment="1">
      <alignment horizontal="center"/>
    </xf>
    <xf numFmtId="2" fontId="6" fillId="0" borderId="0" xfId="7" applyNumberFormat="1" applyFont="1" applyBorder="1" applyAlignment="1">
      <alignment horizontal="center"/>
    </xf>
    <xf numFmtId="2" fontId="4" fillId="0" borderId="0" xfId="7" applyNumberFormat="1" applyFont="1" applyBorder="1"/>
    <xf numFmtId="1" fontId="6" fillId="0" borderId="0" xfId="7" applyNumberFormat="1" applyFont="1" applyFill="1" applyBorder="1" applyAlignment="1" applyProtection="1">
      <alignment horizontal="center"/>
    </xf>
    <xf numFmtId="1" fontId="5" fillId="0" borderId="0" xfId="7" applyNumberFormat="1" applyFont="1" applyFill="1" applyBorder="1" applyAlignment="1" applyProtection="1">
      <alignment horizontal="center"/>
    </xf>
    <xf numFmtId="1" fontId="7" fillId="0" borderId="0" xfId="7" applyNumberFormat="1" applyFont="1" applyFill="1" applyBorder="1" applyAlignment="1" applyProtection="1">
      <alignment horizontal="center"/>
    </xf>
    <xf numFmtId="1" fontId="4" fillId="0" borderId="0" xfId="7" applyNumberFormat="1" applyFont="1" applyFill="1" applyBorder="1" applyAlignment="1" applyProtection="1">
      <alignment horizontal="center"/>
    </xf>
    <xf numFmtId="2" fontId="9" fillId="0" borderId="0" xfId="5" applyNumberFormat="1" applyFont="1" applyFill="1" applyBorder="1" applyAlignment="1" applyProtection="1"/>
    <xf numFmtId="1" fontId="8" fillId="0" borderId="0" xfId="5" applyNumberFormat="1" applyFont="1" applyFill="1" applyBorder="1" applyAlignment="1" applyProtection="1">
      <alignment horizontal="right"/>
    </xf>
    <xf numFmtId="1" fontId="8" fillId="0" borderId="0" xfId="5" applyNumberFormat="1" applyFont="1" applyFill="1" applyBorder="1" applyAlignment="1" applyProtection="1"/>
    <xf numFmtId="0" fontId="8" fillId="0" borderId="0" xfId="5" applyNumberFormat="1" applyFont="1" applyFill="1" applyBorder="1" applyAlignment="1" applyProtection="1"/>
    <xf numFmtId="2" fontId="8" fillId="0" borderId="0" xfId="5" applyNumberFormat="1" applyFont="1" applyFill="1" applyBorder="1" applyAlignment="1" applyProtection="1"/>
    <xf numFmtId="2" fontId="8" fillId="0" borderId="0" xfId="5" applyNumberFormat="1" applyFont="1" applyFill="1" applyBorder="1" applyAlignment="1" applyProtection="1">
      <alignment horizontal="right"/>
    </xf>
    <xf numFmtId="0" fontId="10" fillId="0" borderId="0" xfId="5" applyNumberFormat="1" applyFont="1" applyFill="1" applyBorder="1" applyAlignment="1" applyProtection="1"/>
    <xf numFmtId="0" fontId="8" fillId="0" borderId="0" xfId="5" applyNumberFormat="1" applyFont="1" applyFill="1" applyBorder="1" applyAlignment="1" applyProtection="1">
      <alignment horizontal="center"/>
    </xf>
    <xf numFmtId="1" fontId="9" fillId="0" borderId="0" xfId="5" applyNumberFormat="1" applyFont="1" applyFill="1" applyBorder="1" applyAlignment="1" applyProtection="1"/>
    <xf numFmtId="1" fontId="8" fillId="0" borderId="0" xfId="5" applyNumberFormat="1" applyFont="1" applyFill="1" applyBorder="1" applyAlignment="1" applyProtection="1">
      <alignment horizontal="center"/>
    </xf>
    <xf numFmtId="2" fontId="8" fillId="0" borderId="0" xfId="5" applyNumberFormat="1" applyFont="1" applyFill="1" applyBorder="1" applyAlignment="1" applyProtection="1">
      <alignment horizontal="center"/>
    </xf>
    <xf numFmtId="0" fontId="10" fillId="0" borderId="0" xfId="5" applyNumberFormat="1" applyFont="1" applyFill="1" applyBorder="1" applyAlignment="1" applyProtection="1">
      <alignment horizontal="center"/>
    </xf>
    <xf numFmtId="2" fontId="8" fillId="0" borderId="0" xfId="6" applyNumberFormat="1" applyFont="1" applyFill="1" applyBorder="1" applyAlignment="1" applyProtection="1">
      <alignment horizontal="right"/>
    </xf>
    <xf numFmtId="2" fontId="10" fillId="0" borderId="0" xfId="5" applyNumberFormat="1" applyFont="1" applyFill="1" applyBorder="1" applyAlignment="1" applyProtection="1"/>
    <xf numFmtId="2" fontId="6" fillId="0" borderId="0" xfId="7" applyNumberFormat="1" applyFont="1" applyFill="1" applyBorder="1" applyAlignment="1" applyProtection="1"/>
    <xf numFmtId="44" fontId="1" fillId="0" borderId="0" xfId="2" applyFont="1" applyFill="1" applyBorder="1" applyAlignment="1" applyProtection="1"/>
    <xf numFmtId="44" fontId="6" fillId="0" borderId="0" xfId="2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2" fontId="12" fillId="0" borderId="0" xfId="5" applyNumberFormat="1" applyFont="1" applyFill="1" applyBorder="1" applyAlignment="1" applyProtection="1">
      <alignment horizontal="right"/>
    </xf>
    <xf numFmtId="2" fontId="12" fillId="0" borderId="0" xfId="5" applyNumberFormat="1" applyFont="1" applyFill="1" applyBorder="1" applyAlignment="1" applyProtection="1">
      <alignment horizontal="center"/>
    </xf>
    <xf numFmtId="1" fontId="12" fillId="0" borderId="0" xfId="5" applyNumberFormat="1" applyFont="1" applyFill="1" applyBorder="1" applyAlignment="1" applyProtection="1">
      <alignment horizontal="left"/>
    </xf>
    <xf numFmtId="0" fontId="12" fillId="0" borderId="0" xfId="5" applyNumberFormat="1" applyFont="1" applyFill="1" applyBorder="1" applyAlignment="1" applyProtection="1"/>
    <xf numFmtId="0" fontId="13" fillId="0" borderId="0" xfId="5" applyNumberFormat="1" applyFont="1" applyFill="1" applyBorder="1" applyAlignment="1" applyProtection="1">
      <alignment horizontal="center"/>
    </xf>
    <xf numFmtId="0" fontId="8" fillId="0" borderId="0" xfId="0" applyFont="1" applyFill="1"/>
    <xf numFmtId="1" fontId="8" fillId="0" borderId="0" xfId="0" applyNumberFormat="1" applyFont="1" applyFill="1"/>
    <xf numFmtId="1" fontId="15" fillId="0" borderId="0" xfId="0" applyNumberFormat="1" applyFont="1" applyFill="1"/>
    <xf numFmtId="0" fontId="15" fillId="0" borderId="0" xfId="0" applyFont="1" applyFill="1"/>
    <xf numFmtId="0" fontId="8" fillId="0" borderId="0" xfId="0" applyFont="1"/>
    <xf numFmtId="1" fontId="9" fillId="0" borderId="0" xfId="0" applyNumberFormat="1" applyFont="1"/>
    <xf numFmtId="1" fontId="16" fillId="0" borderId="0" xfId="0" applyNumberFormat="1" applyFont="1" applyFill="1"/>
    <xf numFmtId="0" fontId="16" fillId="0" borderId="0" xfId="0" applyFont="1" applyFill="1" applyBorder="1"/>
    <xf numFmtId="1" fontId="17" fillId="0" borderId="0" xfId="0" applyNumberFormat="1" applyFont="1" applyFill="1"/>
    <xf numFmtId="1" fontId="8" fillId="0" borderId="2" xfId="0" applyNumberFormat="1" applyFont="1" applyFill="1" applyBorder="1"/>
    <xf numFmtId="0" fontId="8" fillId="0" borderId="2" xfId="0" applyFont="1" applyFill="1" applyBorder="1"/>
    <xf numFmtId="0" fontId="8" fillId="0" borderId="2" xfId="0" applyFont="1" applyBorder="1"/>
    <xf numFmtId="1" fontId="8" fillId="0" borderId="3" xfId="0" applyNumberFormat="1" applyFont="1" applyFill="1" applyBorder="1"/>
    <xf numFmtId="0" fontId="8" fillId="0" borderId="4" xfId="0" applyFont="1" applyFill="1" applyBorder="1"/>
    <xf numFmtId="0" fontId="18" fillId="0" borderId="5" xfId="0" applyFont="1" applyBorder="1" applyAlignment="1">
      <alignment horizontal="center" vertical="center" textRotation="90"/>
    </xf>
    <xf numFmtId="0" fontId="18" fillId="0" borderId="5" xfId="0" applyFont="1" applyFill="1" applyBorder="1" applyAlignment="1">
      <alignment horizontal="center" vertical="center" textRotation="90"/>
    </xf>
    <xf numFmtId="0" fontId="8" fillId="0" borderId="5" xfId="0" applyFont="1" applyBorder="1" applyAlignment="1">
      <alignment horizontal="center"/>
    </xf>
    <xf numFmtId="1" fontId="8" fillId="0" borderId="6" xfId="0" applyNumberFormat="1" applyFont="1" applyFill="1" applyBorder="1"/>
    <xf numFmtId="0" fontId="19" fillId="0" borderId="7" xfId="0" applyFont="1" applyFill="1" applyBorder="1" applyAlignment="1">
      <alignment horizontal="right"/>
    </xf>
    <xf numFmtId="2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164" fontId="21" fillId="0" borderId="9" xfId="2" applyNumberFormat="1" applyFont="1" applyFill="1" applyBorder="1" applyAlignment="1">
      <alignment horizontal="center"/>
    </xf>
    <xf numFmtId="44" fontId="21" fillId="0" borderId="9" xfId="2" applyFont="1" applyBorder="1" applyAlignment="1">
      <alignment horizontal="center"/>
    </xf>
    <xf numFmtId="1" fontId="8" fillId="0" borderId="10" xfId="0" applyNumberFormat="1" applyFont="1" applyFill="1" applyBorder="1"/>
    <xf numFmtId="0" fontId="8" fillId="0" borderId="11" xfId="0" applyFont="1" applyFill="1" applyBorder="1"/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2" fontId="8" fillId="0" borderId="5" xfId="0" applyNumberFormat="1" applyFont="1" applyBorder="1" applyAlignment="1"/>
    <xf numFmtId="0" fontId="8" fillId="0" borderId="5" xfId="0" applyFont="1" applyBorder="1"/>
    <xf numFmtId="0" fontId="8" fillId="0" borderId="13" xfId="0" applyFont="1" applyBorder="1" applyAlignment="1">
      <alignment horizontal="center"/>
    </xf>
    <xf numFmtId="0" fontId="8" fillId="0" borderId="0" xfId="0" applyFont="1" applyFill="1" applyBorder="1"/>
    <xf numFmtId="2" fontId="6" fillId="0" borderId="0" xfId="6" applyNumberFormat="1" applyFont="1" applyFill="1" applyBorder="1" applyAlignment="1" applyProtection="1"/>
    <xf numFmtId="1" fontId="4" fillId="0" borderId="0" xfId="6" applyNumberFormat="1" applyFont="1" applyFill="1" applyBorder="1" applyAlignment="1" applyProtection="1">
      <alignment horizontal="right"/>
    </xf>
    <xf numFmtId="1" fontId="4" fillId="0" borderId="0" xfId="6" applyNumberFormat="1" applyFont="1" applyFill="1" applyBorder="1" applyAlignment="1" applyProtection="1"/>
    <xf numFmtId="1" fontId="6" fillId="0" borderId="0" xfId="6" applyNumberFormat="1" applyFont="1" applyFill="1" applyBorder="1" applyAlignment="1" applyProtection="1">
      <alignment horizontal="center"/>
    </xf>
    <xf numFmtId="1" fontId="4" fillId="0" borderId="0" xfId="6" applyNumberFormat="1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/>
    <xf numFmtId="2" fontId="4" fillId="0" borderId="0" xfId="6" applyNumberFormat="1" applyFont="1" applyFill="1" applyBorder="1" applyAlignment="1" applyProtection="1">
      <alignment horizontal="right"/>
    </xf>
    <xf numFmtId="2" fontId="5" fillId="0" borderId="0" xfId="6" applyNumberFormat="1" applyFont="1" applyFill="1" applyBorder="1" applyAlignment="1" applyProtection="1"/>
    <xf numFmtId="1" fontId="6" fillId="0" borderId="0" xfId="5" applyNumberFormat="1" applyFont="1" applyFill="1" applyBorder="1" applyAlignment="1" applyProtection="1"/>
    <xf numFmtId="0" fontId="7" fillId="0" borderId="0" xfId="0" applyFont="1" applyFill="1" applyAlignment="1">
      <alignment horizontal="center"/>
    </xf>
    <xf numFmtId="0" fontId="4" fillId="0" borderId="0" xfId="6" applyNumberFormat="1" applyFont="1" applyFill="1" applyBorder="1" applyAlignment="1" applyProtection="1">
      <alignment horizontal="center"/>
    </xf>
    <xf numFmtId="2" fontId="4" fillId="0" borderId="0" xfId="6" applyNumberFormat="1" applyFont="1" applyFill="1" applyBorder="1" applyAlignment="1" applyProtection="1">
      <alignment horizontal="center"/>
    </xf>
    <xf numFmtId="2" fontId="5" fillId="0" borderId="0" xfId="6" applyNumberFormat="1" applyFont="1" applyFill="1" applyBorder="1" applyAlignment="1" applyProtection="1">
      <alignment horizontal="center"/>
    </xf>
    <xf numFmtId="2" fontId="23" fillId="0" borderId="0" xfId="7" applyNumberFormat="1" applyFont="1" applyFill="1" applyBorder="1" applyAlignment="1" applyProtection="1"/>
    <xf numFmtId="2" fontId="5" fillId="0" borderId="0" xfId="7" applyNumberFormat="1" applyFont="1" applyFill="1" applyBorder="1" applyAlignment="1" applyProtection="1"/>
    <xf numFmtId="2" fontId="4" fillId="0" borderId="0" xfId="7" applyNumberFormat="1" applyFont="1" applyFill="1" applyBorder="1" applyAlignment="1">
      <alignment horizontal="center"/>
    </xf>
    <xf numFmtId="1" fontId="25" fillId="0" borderId="0" xfId="6" applyNumberFormat="1" applyFont="1" applyFill="1" applyBorder="1" applyAlignment="1" applyProtection="1">
      <alignment horizontal="left"/>
    </xf>
    <xf numFmtId="4" fontId="8" fillId="0" borderId="0" xfId="5" applyNumberFormat="1" applyFont="1" applyFill="1" applyBorder="1" applyAlignment="1" applyProtection="1"/>
    <xf numFmtId="0" fontId="4" fillId="0" borderId="0" xfId="0" applyFont="1" applyFill="1" applyAlignment="1">
      <alignment horizontal="center"/>
    </xf>
    <xf numFmtId="0" fontId="27" fillId="0" borderId="5" xfId="0" applyFont="1" applyBorder="1" applyAlignment="1">
      <alignment horizontal="center" vertical="center" textRotation="90"/>
    </xf>
    <xf numFmtId="0" fontId="25" fillId="0" borderId="0" xfId="0" applyFont="1" applyFill="1"/>
    <xf numFmtId="2" fontId="24" fillId="0" borderId="0" xfId="5" applyNumberFormat="1" applyFont="1" applyFill="1" applyBorder="1" applyAlignment="1" applyProtection="1">
      <alignment horizontal="right"/>
    </xf>
    <xf numFmtId="0" fontId="24" fillId="0" borderId="0" xfId="5" applyNumberFormat="1" applyFont="1" applyFill="1" applyBorder="1" applyAlignment="1" applyProtection="1"/>
    <xf numFmtId="2" fontId="24" fillId="0" borderId="0" xfId="5" applyNumberFormat="1" applyFont="1" applyFill="1" applyBorder="1" applyAlignment="1" applyProtection="1">
      <alignment horizontal="center"/>
    </xf>
    <xf numFmtId="1" fontId="4" fillId="0" borderId="0" xfId="8" applyNumberFormat="1" applyFont="1" applyFill="1" applyBorder="1" applyAlignment="1">
      <alignment horizontal="center"/>
    </xf>
    <xf numFmtId="2" fontId="14" fillId="2" borderId="0" xfId="7" applyNumberFormat="1" applyFont="1" applyFill="1" applyBorder="1" applyAlignment="1" applyProtection="1"/>
    <xf numFmtId="1" fontId="8" fillId="2" borderId="0" xfId="5" applyNumberFormat="1" applyFont="1" applyFill="1" applyBorder="1" applyAlignment="1" applyProtection="1"/>
    <xf numFmtId="1" fontId="14" fillId="2" borderId="0" xfId="5" applyNumberFormat="1" applyFont="1" applyFill="1" applyBorder="1" applyAlignment="1" applyProtection="1"/>
    <xf numFmtId="0" fontId="8" fillId="2" borderId="0" xfId="5" applyNumberFormat="1" applyFont="1" applyFill="1" applyBorder="1" applyAlignment="1" applyProtection="1"/>
    <xf numFmtId="2" fontId="12" fillId="2" borderId="0" xfId="5" applyNumberFormat="1" applyFont="1" applyFill="1" applyBorder="1" applyAlignment="1" applyProtection="1">
      <alignment horizontal="right"/>
    </xf>
    <xf numFmtId="2" fontId="5" fillId="2" borderId="0" xfId="7" applyNumberFormat="1" applyFont="1" applyFill="1" applyBorder="1" applyAlignment="1" applyProtection="1"/>
    <xf numFmtId="0" fontId="25" fillId="2" borderId="0" xfId="5" applyNumberFormat="1" applyFont="1" applyFill="1" applyBorder="1" applyAlignment="1" applyProtection="1"/>
    <xf numFmtId="42" fontId="25" fillId="2" borderId="0" xfId="5" applyNumberFormat="1" applyFont="1" applyFill="1" applyBorder="1" applyAlignment="1" applyProtection="1"/>
    <xf numFmtId="42" fontId="25" fillId="2" borderId="0" xfId="7" applyNumberFormat="1" applyFont="1" applyFill="1" applyBorder="1" applyAlignment="1" applyProtection="1"/>
    <xf numFmtId="2" fontId="11" fillId="0" borderId="0" xfId="5" applyNumberFormat="1" applyFont="1" applyFill="1" applyBorder="1" applyAlignment="1" applyProtection="1">
      <alignment horizontal="right"/>
    </xf>
    <xf numFmtId="2" fontId="1" fillId="0" borderId="0" xfId="5" applyNumberFormat="1" applyFont="1" applyFill="1" applyBorder="1" applyAlignment="1" applyProtection="1"/>
    <xf numFmtId="2" fontId="24" fillId="0" borderId="0" xfId="7" applyNumberFormat="1" applyFont="1" applyFill="1" applyBorder="1" applyAlignment="1" applyProtection="1"/>
    <xf numFmtId="1" fontId="1" fillId="0" borderId="0" xfId="6" applyNumberFormat="1" applyFont="1" applyFill="1" applyBorder="1" applyAlignment="1" applyProtection="1"/>
    <xf numFmtId="1" fontId="7" fillId="0" borderId="0" xfId="6" applyNumberFormat="1" applyFont="1" applyFill="1" applyBorder="1" applyAlignment="1" applyProtection="1">
      <alignment horizontal="left"/>
    </xf>
    <xf numFmtId="1" fontId="6" fillId="0" borderId="0" xfId="6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5" fillId="0" borderId="0" xfId="0" applyFont="1" applyFill="1" applyBorder="1" applyAlignment="1">
      <alignment horizontal="center"/>
    </xf>
    <xf numFmtId="1" fontId="6" fillId="0" borderId="0" xfId="6" applyNumberFormat="1" applyFont="1" applyFill="1" applyBorder="1" applyAlignment="1" applyProtection="1"/>
    <xf numFmtId="1" fontId="5" fillId="0" borderId="0" xfId="6" applyNumberFormat="1" applyFont="1" applyFill="1" applyBorder="1" applyAlignment="1" applyProtection="1">
      <alignment horizontal="left"/>
    </xf>
    <xf numFmtId="1" fontId="5" fillId="0" borderId="0" xfId="6" applyNumberFormat="1" applyFont="1" applyFill="1" applyBorder="1" applyAlignment="1" applyProtection="1"/>
    <xf numFmtId="0" fontId="5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1" fontId="1" fillId="0" borderId="0" xfId="6" applyNumberFormat="1" applyFont="1" applyFill="1" applyBorder="1" applyAlignment="1" applyProtection="1">
      <alignment horizontal="center"/>
    </xf>
    <xf numFmtId="1" fontId="1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0" xfId="6" applyNumberFormat="1" applyFont="1" applyFill="1" applyBorder="1" applyAlignment="1" applyProtection="1">
      <alignment horizontal="center"/>
    </xf>
    <xf numFmtId="1" fontId="7" fillId="0" borderId="0" xfId="6" applyNumberFormat="1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1" fontId="5" fillId="0" borderId="0" xfId="0" applyNumberFormat="1" applyFont="1" applyFill="1"/>
    <xf numFmtId="0" fontId="6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1" fillId="0" borderId="1" xfId="0" applyNumberFormat="1" applyFont="1" applyFill="1" applyBorder="1"/>
    <xf numFmtId="2" fontId="9" fillId="0" borderId="0" xfId="5" applyNumberFormat="1" applyFont="1" applyFill="1" applyBorder="1" applyAlignment="1" applyProtection="1">
      <alignment horizontal="left"/>
    </xf>
    <xf numFmtId="1" fontId="9" fillId="0" borderId="0" xfId="5" applyNumberFormat="1" applyFont="1" applyFill="1" applyBorder="1" applyAlignment="1" applyProtection="1">
      <alignment horizontal="left"/>
    </xf>
    <xf numFmtId="1" fontId="1" fillId="0" borderId="0" xfId="7" applyNumberFormat="1" applyFont="1" applyFill="1" applyBorder="1" applyAlignment="1" applyProtection="1">
      <alignment horizontal="center"/>
    </xf>
    <xf numFmtId="1" fontId="6" fillId="0" borderId="0" xfId="7" applyNumberFormat="1" applyFont="1" applyFill="1" applyBorder="1" applyAlignment="1" applyProtection="1">
      <alignment horizontal="left"/>
    </xf>
    <xf numFmtId="4" fontId="4" fillId="0" borderId="0" xfId="6" applyNumberFormat="1" applyFont="1" applyFill="1" applyBorder="1" applyAlignment="1" applyProtection="1"/>
    <xf numFmtId="2" fontId="27" fillId="0" borderId="8" xfId="0" applyNumberFormat="1" applyFont="1" applyFill="1" applyBorder="1" applyAlignment="1">
      <alignment horizontal="center" vertical="center"/>
    </xf>
    <xf numFmtId="2" fontId="20" fillId="0" borderId="8" xfId="0" applyNumberFormat="1" applyFont="1" applyFill="1" applyBorder="1" applyAlignment="1">
      <alignment horizontal="center" vertical="center"/>
    </xf>
    <xf numFmtId="2" fontId="1" fillId="2" borderId="0" xfId="5" applyNumberFormat="1" applyFont="1" applyFill="1" applyBorder="1" applyAlignment="1" applyProtection="1">
      <alignment horizontal="right"/>
    </xf>
    <xf numFmtId="2" fontId="1" fillId="0" borderId="0" xfId="7" applyNumberFormat="1" applyFont="1"/>
    <xf numFmtId="1" fontId="1" fillId="0" borderId="0" xfId="8" applyNumberFormat="1" applyFont="1" applyFill="1" applyBorder="1" applyAlignment="1">
      <alignment horizontal="center"/>
    </xf>
    <xf numFmtId="2" fontId="1" fillId="0" borderId="0" xfId="8" applyNumberFormat="1" applyFont="1" applyBorder="1" applyAlignment="1">
      <alignment horizontal="center"/>
    </xf>
    <xf numFmtId="2" fontId="1" fillId="0" borderId="0" xfId="7" applyNumberFormat="1" applyFont="1" applyBorder="1"/>
    <xf numFmtId="0" fontId="25" fillId="0" borderId="0" xfId="6" applyNumberFormat="1" applyFont="1" applyFill="1" applyBorder="1" applyAlignment="1" applyProtection="1"/>
    <xf numFmtId="0" fontId="24" fillId="0" borderId="5" xfId="0" applyFont="1" applyBorder="1" applyAlignment="1">
      <alignment horizontal="center"/>
    </xf>
    <xf numFmtId="2" fontId="24" fillId="0" borderId="5" xfId="0" applyNumberFormat="1" applyFont="1" applyBorder="1" applyAlignment="1"/>
    <xf numFmtId="0" fontId="24" fillId="0" borderId="0" xfId="0" applyFont="1"/>
    <xf numFmtId="165" fontId="4" fillId="0" borderId="0" xfId="8" applyNumberFormat="1" applyFont="1" applyFill="1" applyBorder="1" applyAlignment="1">
      <alignment horizontal="center"/>
    </xf>
    <xf numFmtId="1" fontId="4" fillId="0" borderId="0" xfId="7" applyNumberFormat="1" applyFont="1" applyFill="1" applyBorder="1" applyAlignment="1" applyProtection="1">
      <alignment horizontal="left"/>
    </xf>
    <xf numFmtId="1" fontId="5" fillId="0" borderId="0" xfId="6" applyNumberFormat="1" applyFont="1" applyFill="1" applyBorder="1" applyAlignment="1" applyProtection="1">
      <alignment horizontal="center"/>
    </xf>
    <xf numFmtId="2" fontId="8" fillId="2" borderId="0" xfId="5" applyNumberFormat="1" applyFont="1" applyFill="1" applyBorder="1" applyAlignment="1" applyProtection="1">
      <alignment horizontal="right"/>
    </xf>
    <xf numFmtId="2" fontId="1" fillId="0" borderId="0" xfId="5" applyNumberFormat="1" applyFont="1" applyFill="1" applyBorder="1" applyAlignment="1" applyProtection="1">
      <alignment horizontal="right"/>
    </xf>
    <xf numFmtId="2" fontId="1" fillId="0" borderId="0" xfId="5" applyNumberFormat="1" applyFont="1" applyFill="1" applyBorder="1" applyAlignment="1" applyProtection="1">
      <alignment horizontal="center"/>
    </xf>
    <xf numFmtId="2" fontId="1" fillId="0" borderId="0" xfId="0" applyNumberFormat="1" applyFont="1" applyFill="1" applyAlignment="1"/>
    <xf numFmtId="2" fontId="27" fillId="0" borderId="8" xfId="0" applyNumberFormat="1" applyFont="1" applyBorder="1" applyAlignment="1">
      <alignment horizontal="center" vertical="center"/>
    </xf>
    <xf numFmtId="4" fontId="1" fillId="0" borderId="0" xfId="0" applyNumberFormat="1" applyFont="1" applyFill="1"/>
    <xf numFmtId="0" fontId="24" fillId="0" borderId="2" xfId="0" applyFont="1" applyBorder="1"/>
    <xf numFmtId="44" fontId="29" fillId="0" borderId="9" xfId="2" applyFont="1" applyBorder="1" applyAlignment="1">
      <alignment horizontal="center"/>
    </xf>
    <xf numFmtId="0" fontId="24" fillId="0" borderId="12" xfId="0" applyFont="1" applyBorder="1"/>
    <xf numFmtId="0" fontId="24" fillId="0" borderId="0" xfId="0" applyFont="1" applyFill="1"/>
    <xf numFmtId="1" fontId="8" fillId="0" borderId="10" xfId="0" applyNumberFormat="1" applyFont="1" applyFill="1" applyBorder="1" applyAlignment="1">
      <alignment horizontal="right"/>
    </xf>
    <xf numFmtId="1" fontId="8" fillId="0" borderId="14" xfId="0" applyNumberFormat="1" applyFont="1" applyFill="1" applyBorder="1"/>
    <xf numFmtId="0" fontId="8" fillId="0" borderId="15" xfId="0" applyFont="1" applyFill="1" applyBorder="1"/>
    <xf numFmtId="0" fontId="8" fillId="0" borderId="16" xfId="0" applyFont="1" applyBorder="1"/>
    <xf numFmtId="0" fontId="8" fillId="0" borderId="16" xfId="0" applyFont="1" applyBorder="1" applyAlignment="1">
      <alignment horizontal="center"/>
    </xf>
    <xf numFmtId="1" fontId="8" fillId="0" borderId="17" xfId="0" applyNumberFormat="1" applyFont="1" applyFill="1" applyBorder="1" applyAlignment="1">
      <alignment horizontal="right"/>
    </xf>
    <xf numFmtId="0" fontId="8" fillId="0" borderId="13" xfId="0" applyFont="1" applyBorder="1"/>
    <xf numFmtId="1" fontId="1" fillId="0" borderId="10" xfId="0" applyNumberFormat="1" applyFont="1" applyFill="1" applyBorder="1"/>
    <xf numFmtId="0" fontId="1" fillId="0" borderId="11" xfId="0" applyFont="1" applyFill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1" fontId="1" fillId="0" borderId="10" xfId="0" applyNumberFormat="1" applyFont="1" applyFill="1" applyBorder="1" applyAlignment="1">
      <alignment horizontal="right"/>
    </xf>
    <xf numFmtId="2" fontId="11" fillId="0" borderId="0" xfId="5" applyNumberFormat="1" applyFont="1" applyFill="1" applyBorder="1" applyAlignment="1" applyProtection="1">
      <alignment horizontal="center"/>
    </xf>
    <xf numFmtId="44" fontId="4" fillId="0" borderId="1" xfId="2" applyFont="1" applyBorder="1"/>
    <xf numFmtId="2" fontId="14" fillId="0" borderId="0" xfId="7" applyNumberFormat="1" applyFont="1" applyFill="1" applyBorder="1" applyAlignment="1" applyProtection="1"/>
    <xf numFmtId="42" fontId="25" fillId="0" borderId="0" xfId="7" applyNumberFormat="1" applyFont="1" applyFill="1" applyBorder="1" applyAlignment="1" applyProtection="1"/>
    <xf numFmtId="2" fontId="6" fillId="0" borderId="0" xfId="5" applyNumberFormat="1" applyFont="1" applyFill="1" applyBorder="1" applyAlignment="1" applyProtection="1"/>
    <xf numFmtId="2" fontId="1" fillId="0" borderId="0" xfId="6" applyNumberFormat="1" applyFont="1" applyFill="1" applyBorder="1" applyAlignment="1" applyProtection="1"/>
    <xf numFmtId="2" fontId="5" fillId="0" borderId="0" xfId="0" applyNumberFormat="1" applyFont="1" applyFill="1" applyAlignment="1"/>
    <xf numFmtId="1" fontId="1" fillId="0" borderId="0" xfId="0" applyNumberFormat="1" applyFont="1" applyFill="1" applyAlignment="1">
      <alignment horizontal="left"/>
    </xf>
    <xf numFmtId="0" fontId="24" fillId="0" borderId="5" xfId="0" applyFont="1" applyFill="1" applyBorder="1" applyAlignment="1">
      <alignment horizontal="center"/>
    </xf>
    <xf numFmtId="166" fontId="1" fillId="0" borderId="0" xfId="7" applyNumberFormat="1" applyFont="1" applyFill="1" applyBorder="1" applyAlignment="1" applyProtection="1"/>
    <xf numFmtId="2" fontId="1" fillId="0" borderId="0" xfId="0" applyNumberFormat="1" applyFont="1" applyFill="1" applyBorder="1" applyAlignment="1">
      <alignment horizontal="left"/>
    </xf>
    <xf numFmtId="2" fontId="24" fillId="0" borderId="0" xfId="7" applyNumberFormat="1" applyFont="1" applyFill="1" applyBorder="1" applyAlignment="1">
      <alignment horizontal="right" vertical="top"/>
    </xf>
    <xf numFmtId="49" fontId="1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left"/>
    </xf>
    <xf numFmtId="2" fontId="7" fillId="0" borderId="0" xfId="0" applyNumberFormat="1" applyFont="1" applyFill="1" applyAlignment="1">
      <alignment horizontal="left"/>
    </xf>
    <xf numFmtId="49" fontId="6" fillId="0" borderId="0" xfId="6" applyNumberFormat="1" applyFont="1" applyFill="1" applyBorder="1" applyAlignment="1" applyProtection="1">
      <alignment horizontal="left"/>
    </xf>
    <xf numFmtId="49" fontId="6" fillId="0" borderId="0" xfId="5" applyNumberFormat="1" applyFont="1" applyFill="1" applyBorder="1" applyAlignment="1" applyProtection="1">
      <alignment horizontal="left"/>
    </xf>
    <xf numFmtId="49" fontId="5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4" fillId="0" borderId="0" xfId="6" applyNumberFormat="1" applyFont="1" applyFill="1" applyBorder="1" applyAlignment="1" applyProtection="1">
      <alignment horizontal="left"/>
    </xf>
    <xf numFmtId="2" fontId="1" fillId="0" borderId="0" xfId="6" applyNumberFormat="1" applyFont="1" applyFill="1" applyBorder="1" applyAlignment="1" applyProtection="1">
      <alignment horizontal="center"/>
    </xf>
    <xf numFmtId="2" fontId="1" fillId="0" borderId="0" xfId="6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1" fontId="31" fillId="0" borderId="0" xfId="6" applyNumberFormat="1" applyFont="1" applyFill="1" applyBorder="1" applyAlignment="1" applyProtection="1"/>
    <xf numFmtId="1" fontId="31" fillId="0" borderId="0" xfId="5" applyNumberFormat="1" applyFont="1" applyFill="1" applyBorder="1" applyAlignment="1" applyProtection="1"/>
    <xf numFmtId="1" fontId="31" fillId="0" borderId="0" xfId="7" applyNumberFormat="1" applyFont="1" applyFill="1" applyBorder="1" applyAlignment="1" applyProtection="1">
      <alignment horizontal="center"/>
    </xf>
    <xf numFmtId="4" fontId="1" fillId="0" borderId="1" xfId="0" applyNumberFormat="1" applyFont="1" applyFill="1" applyBorder="1"/>
    <xf numFmtId="0" fontId="11" fillId="0" borderId="0" xfId="5" applyNumberFormat="1" applyFont="1" applyFill="1" applyBorder="1" applyAlignment="1" applyProtection="1">
      <alignment horizontal="center"/>
    </xf>
    <xf numFmtId="0" fontId="35" fillId="3" borderId="18" xfId="0" applyFont="1" applyFill="1" applyBorder="1" applyAlignment="1">
      <alignment horizontal="center" vertical="center" wrapText="1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/>
    </xf>
    <xf numFmtId="0" fontId="36" fillId="4" borderId="26" xfId="0" applyFont="1" applyFill="1" applyBorder="1" applyAlignment="1">
      <alignment horizontal="center" vertical="center"/>
    </xf>
    <xf numFmtId="0" fontId="36" fillId="4" borderId="28" xfId="0" applyFont="1" applyFill="1" applyBorder="1" applyAlignment="1">
      <alignment horizontal="center" vertical="center"/>
    </xf>
    <xf numFmtId="1" fontId="38" fillId="0" borderId="0" xfId="0" applyNumberFormat="1" applyFont="1" applyAlignment="1">
      <alignment horizontal="center"/>
    </xf>
    <xf numFmtId="44" fontId="38" fillId="0" borderId="0" xfId="0" applyNumberFormat="1" applyFont="1" applyAlignment="1">
      <alignment horizontal="center"/>
    </xf>
    <xf numFmtId="0" fontId="38" fillId="4" borderId="0" xfId="0" applyFont="1" applyFill="1" applyAlignment="1">
      <alignment horizontal="center" vertical="top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0" fontId="38" fillId="4" borderId="29" xfId="0" applyFont="1" applyFill="1" applyBorder="1" applyAlignment="1">
      <alignment horizontal="center" vertical="center" wrapText="1"/>
    </xf>
    <xf numFmtId="0" fontId="38" fillId="4" borderId="31" xfId="0" applyFont="1" applyFill="1" applyBorder="1" applyAlignment="1">
      <alignment horizontal="center" vertical="center" wrapText="1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44" fontId="38" fillId="0" borderId="0" xfId="0" applyNumberFormat="1" applyFont="1" applyAlignment="1">
      <alignment horizontal="center" vertical="top"/>
    </xf>
    <xf numFmtId="44" fontId="39" fillId="0" borderId="0" xfId="0" applyNumberFormat="1" applyFont="1" applyAlignment="1">
      <alignment horizontal="center" vertical="center"/>
    </xf>
    <xf numFmtId="0" fontId="22" fillId="4" borderId="32" xfId="0" applyFont="1" applyFill="1" applyBorder="1" applyAlignment="1">
      <alignment horizontal="center" vertical="top" wrapText="1"/>
    </xf>
    <xf numFmtId="0" fontId="22" fillId="4" borderId="0" xfId="0" applyFont="1" applyFill="1" applyAlignment="1">
      <alignment horizontal="center" vertical="top" wrapText="1"/>
    </xf>
    <xf numFmtId="0" fontId="38" fillId="4" borderId="33" xfId="0" applyFont="1" applyFill="1" applyBorder="1" applyAlignment="1">
      <alignment horizontal="center" vertical="top"/>
    </xf>
    <xf numFmtId="0" fontId="40" fillId="4" borderId="21" xfId="0" applyFont="1" applyFill="1" applyBorder="1" applyAlignment="1">
      <alignment horizontal="left" vertical="top"/>
    </xf>
    <xf numFmtId="49" fontId="38" fillId="4" borderId="18" xfId="0" applyNumberFormat="1" applyFont="1" applyFill="1" applyBorder="1" applyAlignment="1">
      <alignment horizontal="left" vertical="center"/>
    </xf>
    <xf numFmtId="49" fontId="38" fillId="4" borderId="19" xfId="0" applyNumberFormat="1" applyFont="1" applyFill="1" applyBorder="1" applyAlignment="1">
      <alignment horizontal="left" vertical="center"/>
    </xf>
    <xf numFmtId="49" fontId="38" fillId="4" borderId="20" xfId="0" applyNumberFormat="1" applyFont="1" applyFill="1" applyBorder="1" applyAlignment="1">
      <alignment horizontal="left" vertical="center"/>
    </xf>
    <xf numFmtId="49" fontId="38" fillId="0" borderId="0" xfId="0" applyNumberFormat="1" applyFont="1" applyAlignment="1">
      <alignment horizontal="center" vertical="top"/>
    </xf>
    <xf numFmtId="0" fontId="38" fillId="4" borderId="34" xfId="0" applyFont="1" applyFill="1" applyBorder="1" applyAlignment="1">
      <alignment horizontal="center" vertical="top"/>
    </xf>
    <xf numFmtId="0" fontId="38" fillId="4" borderId="35" xfId="0" applyFont="1" applyFill="1" applyBorder="1" applyAlignment="1">
      <alignment horizontal="center" vertical="top"/>
    </xf>
    <xf numFmtId="0" fontId="22" fillId="4" borderId="22" xfId="0" applyFont="1" applyFill="1" applyBorder="1" applyAlignment="1">
      <alignment horizontal="center" vertical="top" wrapText="1"/>
    </xf>
    <xf numFmtId="0" fontId="22" fillId="4" borderId="23" xfId="0" applyFont="1" applyFill="1" applyBorder="1" applyAlignment="1">
      <alignment horizontal="center" vertical="top" wrapText="1"/>
    </xf>
    <xf numFmtId="0" fontId="38" fillId="4" borderId="23" xfId="0" applyFont="1" applyFill="1" applyBorder="1" applyAlignment="1">
      <alignment horizontal="center" vertical="top"/>
    </xf>
    <xf numFmtId="0" fontId="38" fillId="4" borderId="24" xfId="0" applyFont="1" applyFill="1" applyBorder="1" applyAlignment="1">
      <alignment horizontal="center" vertical="top"/>
    </xf>
    <xf numFmtId="0" fontId="38" fillId="4" borderId="21" xfId="0" applyFont="1" applyFill="1" applyBorder="1" applyAlignment="1">
      <alignment horizontal="center" vertical="top"/>
    </xf>
    <xf numFmtId="49" fontId="38" fillId="4" borderId="19" xfId="0" applyNumberFormat="1" applyFont="1" applyFill="1" applyBorder="1" applyAlignment="1">
      <alignment horizontal="left" vertical="center"/>
    </xf>
    <xf numFmtId="49" fontId="38" fillId="4" borderId="19" xfId="0" applyNumberFormat="1" applyFont="1" applyFill="1" applyBorder="1" applyAlignment="1">
      <alignment horizontal="center" vertical="top"/>
    </xf>
    <xf numFmtId="49" fontId="38" fillId="4" borderId="20" xfId="0" applyNumberFormat="1" applyFont="1" applyFill="1" applyBorder="1" applyAlignment="1">
      <alignment horizontal="center" vertical="top"/>
    </xf>
    <xf numFmtId="0" fontId="41" fillId="3" borderId="18" xfId="0" applyFont="1" applyFill="1" applyBorder="1" applyAlignment="1">
      <alignment horizontal="center" vertical="top" wrapText="1"/>
    </xf>
    <xf numFmtId="0" fontId="41" fillId="3" borderId="19" xfId="0" applyFont="1" applyFill="1" applyBorder="1" applyAlignment="1">
      <alignment horizontal="center" vertical="top" wrapText="1"/>
    </xf>
    <xf numFmtId="0" fontId="41" fillId="3" borderId="20" xfId="0" applyFont="1" applyFill="1" applyBorder="1" applyAlignment="1">
      <alignment horizontal="center" vertical="top" wrapText="1"/>
    </xf>
    <xf numFmtId="0" fontId="41" fillId="3" borderId="19" xfId="0" applyFont="1" applyFill="1" applyBorder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1" fontId="42" fillId="3" borderId="25" xfId="0" applyNumberFormat="1" applyFont="1" applyFill="1" applyBorder="1" applyAlignment="1">
      <alignment horizontal="center" vertical="center" textRotation="90" wrapText="1"/>
    </xf>
    <xf numFmtId="0" fontId="42" fillId="3" borderId="25" xfId="0" applyFont="1" applyFill="1" applyBorder="1" applyAlignment="1">
      <alignment horizontal="center" vertical="center" textRotation="90" wrapText="1"/>
    </xf>
    <xf numFmtId="44" fontId="42" fillId="3" borderId="25" xfId="0" applyNumberFormat="1" applyFont="1" applyFill="1" applyBorder="1" applyAlignment="1">
      <alignment horizontal="center" vertical="center" wrapText="1"/>
    </xf>
    <xf numFmtId="44" fontId="42" fillId="0" borderId="0" xfId="0" applyNumberFormat="1" applyFont="1" applyAlignment="1">
      <alignment horizontal="center" vertical="center" wrapText="1"/>
    </xf>
    <xf numFmtId="0" fontId="43" fillId="4" borderId="0" xfId="0" applyFont="1" applyFill="1" applyAlignment="1">
      <alignment horizontal="center" vertical="center"/>
    </xf>
    <xf numFmtId="1" fontId="44" fillId="4" borderId="18" xfId="0" applyNumberFormat="1" applyFont="1" applyFill="1" applyBorder="1" applyAlignment="1">
      <alignment horizontal="center" vertical="center"/>
    </xf>
    <xf numFmtId="1" fontId="44" fillId="4" borderId="19" xfId="0" applyNumberFormat="1" applyFont="1" applyFill="1" applyBorder="1" applyAlignment="1">
      <alignment horizontal="center" vertical="center"/>
    </xf>
    <xf numFmtId="0" fontId="44" fillId="4" borderId="19" xfId="0" applyFont="1" applyFill="1" applyBorder="1" applyAlignment="1">
      <alignment vertical="center"/>
    </xf>
    <xf numFmtId="0" fontId="44" fillId="4" borderId="19" xfId="0" applyFont="1" applyFill="1" applyBorder="1" applyAlignment="1">
      <alignment horizontal="center" vertical="center"/>
    </xf>
    <xf numFmtId="44" fontId="44" fillId="4" borderId="20" xfId="0" applyNumberFormat="1" applyFont="1" applyFill="1" applyBorder="1" applyAlignment="1">
      <alignment horizontal="center" vertical="center"/>
    </xf>
    <xf numFmtId="44" fontId="38" fillId="0" borderId="0" xfId="0" applyNumberFormat="1" applyFont="1" applyAlignment="1">
      <alignment horizontal="center" vertical="center"/>
    </xf>
    <xf numFmtId="49" fontId="22" fillId="4" borderId="25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" fontId="22" fillId="4" borderId="25" xfId="0" applyNumberFormat="1" applyFont="1" applyFill="1" applyBorder="1" applyAlignment="1">
      <alignment horizontal="center" vertical="center"/>
    </xf>
    <xf numFmtId="168" fontId="22" fillId="4" borderId="25" xfId="0" applyNumberFormat="1" applyFont="1" applyFill="1" applyBorder="1" applyAlignment="1">
      <alignment horizontal="center" vertical="center"/>
    </xf>
    <xf numFmtId="44" fontId="22" fillId="4" borderId="25" xfId="0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horizontal="center" vertical="center"/>
    </xf>
    <xf numFmtId="1" fontId="38" fillId="4" borderId="32" xfId="0" applyNumberFormat="1" applyFont="1" applyFill="1" applyBorder="1" applyAlignment="1">
      <alignment horizontal="center" vertical="center"/>
    </xf>
    <xf numFmtId="1" fontId="38" fillId="4" borderId="0" xfId="0" applyNumberFormat="1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8" fillId="4" borderId="22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" fontId="38" fillId="4" borderId="33" xfId="0" applyNumberFormat="1" applyFont="1" applyFill="1" applyBorder="1" applyAlignment="1">
      <alignment horizontal="center" vertical="center"/>
    </xf>
    <xf numFmtId="44" fontId="22" fillId="4" borderId="35" xfId="0" applyNumberFormat="1" applyFont="1" applyFill="1" applyBorder="1" applyAlignment="1">
      <alignment horizontal="center" vertical="center"/>
    </xf>
    <xf numFmtId="0" fontId="38" fillId="4" borderId="36" xfId="0" applyFont="1" applyFill="1" applyBorder="1" applyAlignment="1">
      <alignment vertical="top" wrapText="1"/>
    </xf>
    <xf numFmtId="0" fontId="38" fillId="4" borderId="26" xfId="0" applyFont="1" applyFill="1" applyBorder="1" applyAlignment="1">
      <alignment vertical="top" wrapText="1"/>
    </xf>
    <xf numFmtId="0" fontId="35" fillId="4" borderId="37" xfId="0" applyFont="1" applyFill="1" applyBorder="1" applyAlignment="1">
      <alignment horizontal="center" vertical="center" wrapText="1"/>
    </xf>
    <xf numFmtId="0" fontId="35" fillId="4" borderId="26" xfId="0" applyFont="1" applyFill="1" applyBorder="1" applyAlignment="1">
      <alignment vertical="top" wrapText="1"/>
    </xf>
    <xf numFmtId="0" fontId="35" fillId="4" borderId="28" xfId="0" applyFont="1" applyFill="1" applyBorder="1" applyAlignment="1">
      <alignment vertical="top" wrapText="1"/>
    </xf>
    <xf numFmtId="44" fontId="35" fillId="4" borderId="34" xfId="0" applyNumberFormat="1" applyFont="1" applyFill="1" applyBorder="1" applyAlignment="1">
      <alignment horizontal="center" vertical="center" wrapText="1"/>
    </xf>
    <xf numFmtId="44" fontId="35" fillId="0" borderId="0" xfId="0" applyNumberFormat="1" applyFont="1" applyAlignment="1">
      <alignment horizontal="center" vertical="center" wrapText="1"/>
    </xf>
    <xf numFmtId="1" fontId="46" fillId="4" borderId="38" xfId="0" applyNumberFormat="1" applyFont="1" applyFill="1" applyBorder="1" applyProtection="1">
      <protection locked="0"/>
    </xf>
    <xf numFmtId="1" fontId="46" fillId="4" borderId="39" xfId="0" applyNumberFormat="1" applyFont="1" applyFill="1" applyBorder="1" applyProtection="1">
      <protection locked="0"/>
    </xf>
    <xf numFmtId="0" fontId="46" fillId="4" borderId="39" xfId="0" applyFont="1" applyFill="1" applyBorder="1" applyProtection="1">
      <protection locked="0"/>
    </xf>
    <xf numFmtId="0" fontId="38" fillId="4" borderId="39" xfId="0" applyFont="1" applyFill="1" applyBorder="1" applyAlignment="1" applyProtection="1">
      <alignment vertical="top"/>
      <protection locked="0"/>
    </xf>
    <xf numFmtId="0" fontId="38" fillId="4" borderId="40" xfId="0" applyFont="1" applyFill="1" applyBorder="1" applyAlignment="1" applyProtection="1">
      <alignment horizontal="center" vertical="center"/>
      <protection locked="0"/>
    </xf>
    <xf numFmtId="0" fontId="47" fillId="4" borderId="41" xfId="0" applyFont="1" applyFill="1" applyBorder="1" applyAlignment="1" applyProtection="1">
      <alignment horizontal="center" vertical="center"/>
      <protection locked="0"/>
    </xf>
    <xf numFmtId="0" fontId="47" fillId="4" borderId="42" xfId="0" applyFont="1" applyFill="1" applyBorder="1" applyAlignment="1" applyProtection="1">
      <alignment horizontal="center" vertical="center"/>
      <protection locked="0"/>
    </xf>
    <xf numFmtId="0" fontId="47" fillId="4" borderId="43" xfId="0" applyFont="1" applyFill="1" applyBorder="1" applyAlignment="1" applyProtection="1">
      <alignment horizontal="center" vertical="center"/>
      <protection locked="0"/>
    </xf>
    <xf numFmtId="0" fontId="47" fillId="4" borderId="40" xfId="0" applyFont="1" applyFill="1" applyBorder="1" applyAlignment="1" applyProtection="1">
      <alignment horizontal="center" vertical="center"/>
      <protection locked="0"/>
    </xf>
    <xf numFmtId="0" fontId="48" fillId="4" borderId="44" xfId="0" applyFont="1" applyFill="1" applyBorder="1" applyAlignment="1" applyProtection="1">
      <alignment horizontal="left"/>
      <protection locked="0"/>
    </xf>
    <xf numFmtId="0" fontId="48" fillId="4" borderId="45" xfId="0" applyFont="1" applyFill="1" applyBorder="1" applyAlignment="1" applyProtection="1">
      <alignment horizontal="left"/>
      <protection locked="0"/>
    </xf>
    <xf numFmtId="0" fontId="38" fillId="4" borderId="46" xfId="0" applyFont="1" applyFill="1" applyBorder="1" applyAlignment="1" applyProtection="1">
      <alignment horizontal="center" vertical="center"/>
      <protection locked="0"/>
    </xf>
    <xf numFmtId="0" fontId="38" fillId="4" borderId="46" xfId="0" applyFont="1" applyFill="1" applyBorder="1" applyProtection="1">
      <protection locked="0"/>
    </xf>
    <xf numFmtId="0" fontId="38" fillId="4" borderId="47" xfId="0" applyFont="1" applyFill="1" applyBorder="1" applyAlignment="1" applyProtection="1">
      <alignment horizontal="center"/>
      <protection locked="0"/>
    </xf>
    <xf numFmtId="0" fontId="38" fillId="4" borderId="45" xfId="0" applyFont="1" applyFill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1" fontId="46" fillId="4" borderId="48" xfId="0" applyNumberFormat="1" applyFont="1" applyFill="1" applyBorder="1" applyProtection="1">
      <protection locked="0"/>
    </xf>
    <xf numFmtId="1" fontId="46" fillId="4" borderId="0" xfId="0" applyNumberFormat="1" applyFont="1" applyFill="1" applyProtection="1">
      <protection locked="0"/>
    </xf>
    <xf numFmtId="0" fontId="46" fillId="4" borderId="0" xfId="0" applyFont="1" applyFill="1" applyProtection="1">
      <protection locked="0"/>
    </xf>
    <xf numFmtId="0" fontId="38" fillId="4" borderId="0" xfId="0" applyFont="1" applyFill="1" applyAlignment="1" applyProtection="1">
      <alignment vertical="top"/>
      <protection locked="0"/>
    </xf>
    <xf numFmtId="0" fontId="48" fillId="4" borderId="44" xfId="0" applyFont="1" applyFill="1" applyBorder="1" applyAlignment="1" applyProtection="1">
      <alignment horizontal="left"/>
      <protection locked="0"/>
    </xf>
    <xf numFmtId="0" fontId="48" fillId="4" borderId="45" xfId="0" applyFont="1" applyFill="1" applyBorder="1" applyAlignment="1" applyProtection="1">
      <alignment horizontal="left"/>
      <protection locked="0"/>
    </xf>
    <xf numFmtId="0" fontId="38" fillId="4" borderId="47" xfId="0" applyFont="1" applyFill="1" applyBorder="1" applyAlignment="1" applyProtection="1">
      <alignment horizontal="center"/>
      <protection locked="0"/>
    </xf>
    <xf numFmtId="0" fontId="38" fillId="4" borderId="45" xfId="0" applyFont="1" applyFill="1" applyBorder="1" applyAlignment="1" applyProtection="1">
      <alignment horizontal="center"/>
      <protection locked="0"/>
    </xf>
    <xf numFmtId="14" fontId="48" fillId="4" borderId="44" xfId="0" applyNumberFormat="1" applyFont="1" applyFill="1" applyBorder="1" applyAlignment="1" applyProtection="1">
      <alignment horizontal="left"/>
      <protection locked="0"/>
    </xf>
    <xf numFmtId="14" fontId="48" fillId="4" borderId="45" xfId="0" applyNumberFormat="1" applyFont="1" applyFill="1" applyBorder="1" applyAlignment="1" applyProtection="1">
      <alignment horizontal="left"/>
      <protection locked="0"/>
    </xf>
    <xf numFmtId="14" fontId="38" fillId="4" borderId="46" xfId="0" applyNumberFormat="1" applyFont="1" applyFill="1" applyBorder="1" applyAlignment="1" applyProtection="1">
      <alignment horizontal="center" vertical="center"/>
      <protection locked="0"/>
    </xf>
    <xf numFmtId="14" fontId="48" fillId="4" borderId="46" xfId="0" applyNumberFormat="1" applyFont="1" applyFill="1" applyBorder="1" applyProtection="1">
      <protection locked="0"/>
    </xf>
    <xf numFmtId="14" fontId="38" fillId="4" borderId="47" xfId="0" applyNumberFormat="1" applyFont="1" applyFill="1" applyBorder="1" applyAlignment="1" applyProtection="1">
      <alignment horizontal="center"/>
      <protection locked="0"/>
    </xf>
    <xf numFmtId="14" fontId="38" fillId="4" borderId="49" xfId="0" applyNumberFormat="1" applyFont="1" applyFill="1" applyBorder="1" applyAlignment="1" applyProtection="1">
      <alignment horizontal="center" vertical="center"/>
      <protection locked="0"/>
    </xf>
    <xf numFmtId="14" fontId="38" fillId="4" borderId="49" xfId="0" applyNumberFormat="1" applyFont="1" applyFill="1" applyBorder="1" applyProtection="1">
      <protection locked="0"/>
    </xf>
    <xf numFmtId="0" fontId="49" fillId="4" borderId="50" xfId="14" applyFont="1" applyFill="1" applyBorder="1" applyAlignment="1" applyProtection="1">
      <alignment vertical="center"/>
      <protection locked="0"/>
    </xf>
    <xf numFmtId="0" fontId="49" fillId="4" borderId="51" xfId="14" applyFont="1" applyFill="1" applyBorder="1" applyAlignment="1" applyProtection="1">
      <alignment vertical="center"/>
      <protection locked="0"/>
    </xf>
    <xf numFmtId="0" fontId="51" fillId="4" borderId="51" xfId="14" applyFont="1" applyFill="1" applyBorder="1" applyProtection="1">
      <protection locked="0"/>
    </xf>
    <xf numFmtId="0" fontId="38" fillId="4" borderId="51" xfId="0" applyFont="1" applyFill="1" applyBorder="1" applyAlignment="1" applyProtection="1">
      <alignment vertical="top"/>
      <protection locked="0"/>
    </xf>
    <xf numFmtId="0" fontId="48" fillId="4" borderId="40" xfId="0" applyFont="1" applyFill="1" applyBorder="1" applyAlignment="1" applyProtection="1">
      <alignment horizontal="center" vertical="center"/>
      <protection locked="0"/>
    </xf>
    <xf numFmtId="0" fontId="52" fillId="4" borderId="41" xfId="0" applyFont="1" applyFill="1" applyBorder="1" applyAlignment="1" applyProtection="1">
      <alignment horizontal="center" vertical="center"/>
      <protection locked="0"/>
    </xf>
    <xf numFmtId="0" fontId="52" fillId="4" borderId="42" xfId="0" applyFont="1" applyFill="1" applyBorder="1" applyAlignment="1" applyProtection="1">
      <alignment horizontal="center" vertical="center"/>
      <protection locked="0"/>
    </xf>
    <xf numFmtId="0" fontId="52" fillId="4" borderId="43" xfId="0" applyFont="1" applyFill="1" applyBorder="1" applyAlignment="1" applyProtection="1">
      <alignment horizontal="center" vertical="center"/>
      <protection locked="0"/>
    </xf>
    <xf numFmtId="0" fontId="52" fillId="4" borderId="40" xfId="0" applyFont="1" applyFill="1" applyBorder="1" applyAlignment="1" applyProtection="1">
      <alignment horizontal="center" vertical="center"/>
      <protection locked="0"/>
    </xf>
    <xf numFmtId="0" fontId="52" fillId="4" borderId="44" xfId="0" applyFont="1" applyFill="1" applyBorder="1" applyAlignment="1" applyProtection="1">
      <alignment horizontal="left" vertical="center"/>
      <protection locked="0"/>
    </xf>
    <xf numFmtId="0" fontId="52" fillId="4" borderId="45" xfId="0" applyFont="1" applyFill="1" applyBorder="1" applyAlignment="1" applyProtection="1">
      <alignment horizontal="left" vertical="center"/>
      <protection locked="0"/>
    </xf>
    <xf numFmtId="0" fontId="53" fillId="4" borderId="46" xfId="0" applyFont="1" applyFill="1" applyBorder="1" applyAlignment="1" applyProtection="1">
      <alignment horizontal="center" vertical="center"/>
      <protection locked="0"/>
    </xf>
    <xf numFmtId="0" fontId="54" fillId="4" borderId="46" xfId="0" applyFont="1" applyFill="1" applyBorder="1" applyAlignment="1" applyProtection="1">
      <alignment horizontal="left" vertical="top"/>
      <protection locked="0"/>
    </xf>
    <xf numFmtId="0" fontId="55" fillId="4" borderId="46" xfId="0" applyFont="1" applyFill="1" applyBorder="1" applyAlignment="1" applyProtection="1">
      <alignment horizontal="center" vertical="center"/>
      <protection locked="0"/>
    </xf>
    <xf numFmtId="0" fontId="53" fillId="4" borderId="46" xfId="0" applyFont="1" applyFill="1" applyBorder="1" applyProtection="1">
      <protection locked="0"/>
    </xf>
    <xf numFmtId="0" fontId="53" fillId="0" borderId="0" xfId="0" applyFont="1" applyProtection="1">
      <protection locked="0"/>
    </xf>
    <xf numFmtId="1" fontId="38" fillId="4" borderId="0" xfId="0" applyNumberFormat="1" applyFont="1" applyFill="1" applyAlignment="1">
      <alignment horizontal="center" vertical="top"/>
    </xf>
    <xf numFmtId="44" fontId="38" fillId="4" borderId="0" xfId="0" applyNumberFormat="1" applyFont="1" applyFill="1" applyAlignment="1">
      <alignment horizontal="center" vertical="top"/>
    </xf>
  </cellXfs>
  <cellStyles count="15">
    <cellStyle name="Comma 2" xfId="1" xr:uid="{00000000-0005-0000-0000-000000000000}"/>
    <cellStyle name="Comma 4" xfId="10" xr:uid="{00000000-0005-0000-0000-000001000000}"/>
    <cellStyle name="Currency" xfId="2" builtinId="4"/>
    <cellStyle name="Currency 2" xfId="3" xr:uid="{00000000-0005-0000-0000-000003000000}"/>
    <cellStyle name="Hyperlink" xfId="14" builtinId="8"/>
    <cellStyle name="Normal" xfId="0" builtinId="0"/>
    <cellStyle name="Normal 10 2" xfId="9" xr:uid="{00000000-0005-0000-0000-000005000000}"/>
    <cellStyle name="Normal 2" xfId="12" xr:uid="{00000000-0005-0000-0000-000006000000}"/>
    <cellStyle name="Normal 3" xfId="4" xr:uid="{00000000-0005-0000-0000-000007000000}"/>
    <cellStyle name="Normal 4" xfId="13" xr:uid="{B49877D7-4474-4E00-BD57-B6FC1E3214DB}"/>
    <cellStyle name="Normal 6" xfId="11" xr:uid="{00000000-0005-0000-0000-000008000000}"/>
    <cellStyle name="Normal_Door Labour" xfId="5" xr:uid="{00000000-0005-0000-0000-000009000000}"/>
    <cellStyle name="Normal_Door Materials" xfId="6" xr:uid="{00000000-0005-0000-0000-00000A000000}"/>
    <cellStyle name="Normal_TenderA" xfId="7" xr:uid="{00000000-0005-0000-0000-00000B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200906</xdr:rowOff>
    </xdr:from>
    <xdr:to>
      <xdr:col>1</xdr:col>
      <xdr:colOff>721372</xdr:colOff>
      <xdr:row>4</xdr:row>
      <xdr:rowOff>48648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F464F1D-2296-4554-AFF7-4CF6B25D4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8656"/>
          <a:ext cx="1083322" cy="2328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1239</xdr:row>
      <xdr:rowOff>0</xdr:rowOff>
    </xdr:from>
    <xdr:to>
      <xdr:col>0</xdr:col>
      <xdr:colOff>257345</xdr:colOff>
      <xdr:row>1239</xdr:row>
      <xdr:rowOff>111836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D7DDEBDE-9DA4-4F15-BFA8-A948AFC19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287350"/>
          <a:ext cx="250418" cy="2337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1238</xdr:row>
      <xdr:rowOff>0</xdr:rowOff>
    </xdr:from>
    <xdr:to>
      <xdr:col>1</xdr:col>
      <xdr:colOff>169629</xdr:colOff>
      <xdr:row>1239</xdr:row>
      <xdr:rowOff>38277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E387AD4-A5B7-499D-B8B3-AE67B19AC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049225"/>
          <a:ext cx="550506" cy="2350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1237</xdr:row>
      <xdr:rowOff>0</xdr:rowOff>
    </xdr:from>
    <xdr:to>
      <xdr:col>1</xdr:col>
      <xdr:colOff>153589</xdr:colOff>
      <xdr:row>1237</xdr:row>
      <xdr:rowOff>126085</xdr:rowOff>
    </xdr:to>
    <xdr:pic>
      <xdr:nvPicPr>
        <xdr:cNvPr id="5" name="image4.png">
          <a:extLst>
            <a:ext uri="{FF2B5EF4-FFF2-40B4-BE49-F238E27FC236}">
              <a16:creationId xmlns:a16="http://schemas.microsoft.com/office/drawing/2014/main" id="{FB7F9150-E2A8-410C-A90A-BE1842A65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820625"/>
          <a:ext cx="534466" cy="217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1236</xdr:row>
      <xdr:rowOff>0</xdr:rowOff>
    </xdr:from>
    <xdr:to>
      <xdr:col>0</xdr:col>
      <xdr:colOff>222001</xdr:colOff>
      <xdr:row>1237</xdr:row>
      <xdr:rowOff>38963</xdr:rowOff>
    </xdr:to>
    <xdr:pic>
      <xdr:nvPicPr>
        <xdr:cNvPr id="6" name="image5.png">
          <a:extLst>
            <a:ext uri="{FF2B5EF4-FFF2-40B4-BE49-F238E27FC236}">
              <a16:creationId xmlns:a16="http://schemas.microsoft.com/office/drawing/2014/main" id="{42D097E6-57EE-43EF-B14E-64BDB1442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515825"/>
          <a:ext cx="215074" cy="2966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1235</xdr:row>
      <xdr:rowOff>0</xdr:rowOff>
    </xdr:from>
    <xdr:to>
      <xdr:col>0</xdr:col>
      <xdr:colOff>334066</xdr:colOff>
      <xdr:row>1235</xdr:row>
      <xdr:rowOff>127037</xdr:rowOff>
    </xdr:to>
    <xdr:pic>
      <xdr:nvPicPr>
        <xdr:cNvPr id="7" name="image6.jpeg">
          <a:extLst>
            <a:ext uri="{FF2B5EF4-FFF2-40B4-BE49-F238E27FC236}">
              <a16:creationId xmlns:a16="http://schemas.microsoft.com/office/drawing/2014/main" id="{42C3A076-AF6C-4B43-8A42-588B1B21B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277700"/>
          <a:ext cx="327139" cy="2337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1234</xdr:row>
      <xdr:rowOff>0</xdr:rowOff>
    </xdr:from>
    <xdr:to>
      <xdr:col>0</xdr:col>
      <xdr:colOff>334701</xdr:colOff>
      <xdr:row>1234</xdr:row>
      <xdr:rowOff>96088</xdr:rowOff>
    </xdr:to>
    <xdr:pic>
      <xdr:nvPicPr>
        <xdr:cNvPr id="8" name="image7.jpeg">
          <a:extLst>
            <a:ext uri="{FF2B5EF4-FFF2-40B4-BE49-F238E27FC236}">
              <a16:creationId xmlns:a16="http://schemas.microsoft.com/office/drawing/2014/main" id="{112E58F7-0998-49BA-B84D-AFE32CEBF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039575"/>
          <a:ext cx="327774" cy="233248"/>
        </a:xfrm>
        <a:prstGeom prst="rect">
          <a:avLst/>
        </a:prstGeom>
      </xdr:spPr>
    </xdr:pic>
    <xdr:clientData/>
  </xdr:twoCellAnchor>
  <xdr:twoCellAnchor editAs="oneCell">
    <xdr:from>
      <xdr:col>9</xdr:col>
      <xdr:colOff>1142</xdr:colOff>
      <xdr:row>1243</xdr:row>
      <xdr:rowOff>95200</xdr:rowOff>
    </xdr:from>
    <xdr:to>
      <xdr:col>12</xdr:col>
      <xdr:colOff>482340</xdr:colOff>
      <xdr:row>1254</xdr:row>
      <xdr:rowOff>26620</xdr:rowOff>
    </xdr:to>
    <xdr:grpSp>
      <xdr:nvGrpSpPr>
        <xdr:cNvPr id="12" name="Group 5">
          <a:extLst>
            <a:ext uri="{FF2B5EF4-FFF2-40B4-BE49-F238E27FC236}">
              <a16:creationId xmlns:a16="http://schemas.microsoft.com/office/drawing/2014/main" id="{DE617F5F-A379-4A50-9833-E13B04B5A308}"/>
            </a:ext>
          </a:extLst>
        </xdr:cNvPr>
        <xdr:cNvGrpSpPr/>
      </xdr:nvGrpSpPr>
      <xdr:grpSpPr>
        <a:xfrm>
          <a:off x="6135242" y="166434357"/>
          <a:ext cx="2500498" cy="1368334"/>
          <a:chOff x="0" y="0"/>
          <a:chExt cx="2045970" cy="297815"/>
        </a:xfrm>
      </xdr:grpSpPr>
      <xdr:sp macro="" textlink="">
        <xdr:nvSpPr>
          <xdr:cNvPr id="13" name="Shape 6">
            <a:extLst>
              <a:ext uri="{FF2B5EF4-FFF2-40B4-BE49-F238E27FC236}">
                <a16:creationId xmlns:a16="http://schemas.microsoft.com/office/drawing/2014/main" id="{C84CC48D-B338-4198-B93B-BF22B5A76485}"/>
              </a:ext>
            </a:extLst>
          </xdr:cNvPr>
          <xdr:cNvSpPr/>
        </xdr:nvSpPr>
        <xdr:spPr>
          <a:xfrm>
            <a:off x="2286" y="0"/>
            <a:ext cx="0" cy="297815"/>
          </a:xfrm>
          <a:custGeom>
            <a:avLst/>
            <a:gdLst/>
            <a:ahLst/>
            <a:cxnLst/>
            <a:rect l="0" t="0" r="0" b="0"/>
            <a:pathLst>
              <a:path h="297815">
                <a:moveTo>
                  <a:pt x="0" y="0"/>
                </a:moveTo>
                <a:lnTo>
                  <a:pt x="0" y="297484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  <xdr:sp macro="" textlink="">
        <xdr:nvSpPr>
          <xdr:cNvPr id="14" name="Shape 7">
            <a:extLst>
              <a:ext uri="{FF2B5EF4-FFF2-40B4-BE49-F238E27FC236}">
                <a16:creationId xmlns:a16="http://schemas.microsoft.com/office/drawing/2014/main" id="{09BE2E99-83AF-4745-9BC8-FE2DE253F072}"/>
              </a:ext>
            </a:extLst>
          </xdr:cNvPr>
          <xdr:cNvSpPr/>
        </xdr:nvSpPr>
        <xdr:spPr>
          <a:xfrm>
            <a:off x="2043302" y="4572"/>
            <a:ext cx="0" cy="293370"/>
          </a:xfrm>
          <a:custGeom>
            <a:avLst/>
            <a:gdLst/>
            <a:ahLst/>
            <a:cxnLst/>
            <a:rect l="0" t="0" r="0" b="0"/>
            <a:pathLst>
              <a:path h="293370">
                <a:moveTo>
                  <a:pt x="0" y="0"/>
                </a:moveTo>
                <a:lnTo>
                  <a:pt x="0" y="292912"/>
                </a:lnTo>
              </a:path>
            </a:pathLst>
          </a:custGeom>
          <a:ln w="4571">
            <a:solidFill>
              <a:srgbClr val="000000"/>
            </a:solidFill>
          </a:ln>
        </xdr:spPr>
      </xdr:sp>
      <xdr:sp macro="" textlink="">
        <xdr:nvSpPr>
          <xdr:cNvPr id="15" name="Shape 8">
            <a:extLst>
              <a:ext uri="{FF2B5EF4-FFF2-40B4-BE49-F238E27FC236}">
                <a16:creationId xmlns:a16="http://schemas.microsoft.com/office/drawing/2014/main" id="{EA546252-0A5C-4B25-861A-8AB2A514FA44}"/>
              </a:ext>
            </a:extLst>
          </xdr:cNvPr>
          <xdr:cNvSpPr/>
        </xdr:nvSpPr>
        <xdr:spPr>
          <a:xfrm>
            <a:off x="4572" y="295198"/>
            <a:ext cx="2040889" cy="0"/>
          </a:xfrm>
          <a:custGeom>
            <a:avLst/>
            <a:gdLst/>
            <a:ahLst/>
            <a:cxnLst/>
            <a:rect l="0" t="0" r="0" b="0"/>
            <a:pathLst>
              <a:path w="2040889">
                <a:moveTo>
                  <a:pt x="0" y="0"/>
                </a:moveTo>
                <a:lnTo>
                  <a:pt x="2040889" y="0"/>
                </a:lnTo>
              </a:path>
            </a:pathLst>
          </a:custGeom>
          <a:ln w="4572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47625</xdr:colOff>
      <xdr:row>34</xdr:row>
      <xdr:rowOff>30256</xdr:rowOff>
    </xdr:from>
    <xdr:to>
      <xdr:col>5</xdr:col>
      <xdr:colOff>86718</xdr:colOff>
      <xdr:row>38</xdr:row>
      <xdr:rowOff>110694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11B0172-A7A2-4C3D-B41D-A695A8EAC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099836"/>
          <a:ext cx="3692339" cy="764060"/>
        </a:xfrm>
        <a:prstGeom prst="rect">
          <a:avLst/>
        </a:prstGeom>
      </xdr:spPr>
    </xdr:pic>
    <xdr:clientData/>
  </xdr:twoCellAnchor>
  <xdr:twoCellAnchor editAs="oneCell">
    <xdr:from>
      <xdr:col>0</xdr:col>
      <xdr:colOff>111269</xdr:colOff>
      <xdr:row>2</xdr:row>
      <xdr:rowOff>95250</xdr:rowOff>
    </xdr:from>
    <xdr:to>
      <xdr:col>10</xdr:col>
      <xdr:colOff>332191</xdr:colOff>
      <xdr:row>4</xdr:row>
      <xdr:rowOff>56878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E130BDB-A2B8-4075-B516-BD90BFB9C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69" y="720090"/>
          <a:ext cx="6940673" cy="13735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99060</xdr:colOff>
          <xdr:row>1</xdr:row>
          <xdr:rowOff>381000</xdr:rowOff>
        </xdr:from>
        <xdr:to>
          <xdr:col>29</xdr:col>
          <xdr:colOff>686889</xdr:colOff>
          <xdr:row>3</xdr:row>
          <xdr:rowOff>44632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16EE981-6316-44DB-91EB-0BE652930F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41148" rIns="54864" bIns="41148" anchor="ctr" upright="1"/>
            <a:lstStyle/>
            <a:p>
              <a:pPr algn="ctr" rtl="0">
                <a:defRPr sz="1000"/>
              </a:pPr>
              <a:r>
                <a:rPr lang="en-GB" sz="2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83820</xdr:colOff>
          <xdr:row>3</xdr:row>
          <xdr:rowOff>175260</xdr:rowOff>
        </xdr:from>
        <xdr:to>
          <xdr:col>29</xdr:col>
          <xdr:colOff>679269</xdr:colOff>
          <xdr:row>5</xdr:row>
          <xdr:rowOff>43543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56F84EB-70AB-437F-BB18-9565D512B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RS &amp; UL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83820</xdr:colOff>
          <xdr:row>5</xdr:row>
          <xdr:rowOff>160020</xdr:rowOff>
        </xdr:from>
        <xdr:to>
          <xdr:col>29</xdr:col>
          <xdr:colOff>679269</xdr:colOff>
          <xdr:row>7</xdr:row>
          <xdr:rowOff>32658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A700BCA-E023-4358-9AF9-A7E7014F48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Labels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orage\PROJECTS\LIVE%20JOBS\5925%20RCL%20CROWNWOOD%20SCHOOL%20GREENWICH\DRAWING%20OFFICE\INCOMING%20DRAWINGS\TQM%20-%20Crown%20Wood%20Schoo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nathan\Desktop\Doorset%20Schedules\21%20Moorfields%20Door%20Schedule%20for%20DRS-4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on Set Function"/>
      <sheetName val="Set Types and Room Names"/>
      <sheetName val="Cost Plan"/>
      <sheetName val="Ironmongery Cost Plan "/>
      <sheetName val="Validation"/>
      <sheetName val="Project Log"/>
      <sheetName val="Omitted &amp; By Others"/>
      <sheetName val="TQM Schedule"/>
    </sheetNames>
    <sheetDataSet>
      <sheetData sheetId="0"/>
      <sheetData sheetId="1"/>
      <sheetData sheetId="2"/>
      <sheetData sheetId="3"/>
      <sheetData sheetId="4">
        <row r="46">
          <cell r="C46" t="str">
            <v>FD30</v>
          </cell>
        </row>
        <row r="47">
          <cell r="C47" t="str">
            <v>FD30s</v>
          </cell>
        </row>
        <row r="48">
          <cell r="C48" t="str">
            <v>FD60</v>
          </cell>
        </row>
        <row r="49">
          <cell r="C49" t="str">
            <v>FD60s</v>
          </cell>
        </row>
        <row r="50">
          <cell r="C50" t="str">
            <v>FD90</v>
          </cell>
        </row>
        <row r="51">
          <cell r="C51" t="str">
            <v>FD90s</v>
          </cell>
        </row>
        <row r="52">
          <cell r="C52" t="str">
            <v>FD120</v>
          </cell>
        </row>
        <row r="53">
          <cell r="C53" t="str">
            <v>FD120s</v>
          </cell>
        </row>
        <row r="54">
          <cell r="C54" t="str">
            <v>NFR</v>
          </cell>
        </row>
        <row r="879">
          <cell r="C879" t="str">
            <v>32dB</v>
          </cell>
        </row>
        <row r="880">
          <cell r="C880" t="str">
            <v>35dB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er Door Schedule"/>
      <sheetName val="Rebate Calculator"/>
      <sheetName val="Product Translator"/>
      <sheetName val="Internal Notes"/>
      <sheetName val="Summary"/>
      <sheetName val="Summary Extractor"/>
      <sheetName val="Labels"/>
      <sheetName val="Labels2"/>
      <sheetName val="Revision"/>
      <sheetName val="L4P"/>
      <sheetName val="Import Checker"/>
      <sheetName val="21 Moorfields Door Schedule for"/>
    </sheetNames>
    <definedNames>
      <definedName name="labelsgo"/>
      <definedName name="Refresh_Summary"/>
      <definedName name="Refresh_Summary_Process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opLeftCell="A2" zoomScaleNormal="100" workbookViewId="0">
      <selection activeCell="P9" sqref="P9:P26"/>
    </sheetView>
  </sheetViews>
  <sheetFormatPr defaultColWidth="9.109375" defaultRowHeight="13.2" x14ac:dyDescent="0.25"/>
  <cols>
    <col min="1" max="1" width="23.44140625" style="150" customWidth="1"/>
    <col min="2" max="3" width="8.44140625" style="117" bestFit="1" customWidth="1"/>
    <col min="4" max="5" width="6.33203125" style="118" bestFit="1" customWidth="1"/>
    <col min="6" max="6" width="1" style="106" customWidth="1"/>
    <col min="7" max="7" width="6.109375" style="106" customWidth="1"/>
    <col min="8" max="8" width="5.5546875" style="118" bestFit="1" customWidth="1"/>
    <col min="9" max="9" width="1" style="106" customWidth="1"/>
    <col min="10" max="10" width="7.33203125" style="118" bestFit="1" customWidth="1"/>
    <col min="11" max="11" width="6.44140625" style="106" customWidth="1"/>
    <col min="12" max="12" width="9" style="106" bestFit="1" customWidth="1"/>
    <col min="13" max="13" width="0.88671875" style="109" customWidth="1"/>
    <col min="14" max="14" width="9.44140625" style="109" bestFit="1" customWidth="1"/>
    <col min="15" max="15" width="0.88671875" style="109" customWidth="1"/>
    <col min="16" max="16" width="12.33203125" style="195" bestFit="1" customWidth="1"/>
    <col min="17" max="17" width="49.88671875" style="110" bestFit="1" customWidth="1"/>
    <col min="18" max="16384" width="9.109375" style="110"/>
  </cols>
  <sheetData>
    <row r="1" spans="1:17" x14ac:dyDescent="0.25">
      <c r="A1" s="174" t="s">
        <v>91</v>
      </c>
      <c r="B1" s="77"/>
      <c r="C1" s="77"/>
      <c r="H1" s="107"/>
      <c r="J1" s="108"/>
    </row>
    <row r="2" spans="1:17" x14ac:dyDescent="0.25">
      <c r="A2" s="175"/>
      <c r="B2" s="106"/>
      <c r="C2" s="106"/>
      <c r="G2" s="111"/>
      <c r="H2" s="111"/>
      <c r="I2" s="111"/>
      <c r="J2" s="111"/>
      <c r="K2" s="111"/>
      <c r="L2" s="111"/>
      <c r="M2" s="111"/>
      <c r="N2" s="111"/>
      <c r="O2" s="111"/>
    </row>
    <row r="3" spans="1:17" s="115" customFormat="1" x14ac:dyDescent="0.25">
      <c r="A3" s="69" t="s">
        <v>75</v>
      </c>
      <c r="B3" s="112"/>
      <c r="C3" s="202" t="s">
        <v>209</v>
      </c>
      <c r="D3" s="118"/>
      <c r="E3" s="146"/>
      <c r="F3" s="113"/>
      <c r="G3" s="111"/>
      <c r="H3" s="111"/>
      <c r="I3" s="111"/>
      <c r="J3" s="111"/>
      <c r="K3" s="111"/>
      <c r="L3" s="111"/>
      <c r="M3" s="111"/>
      <c r="N3" s="111"/>
      <c r="O3" s="111"/>
      <c r="P3" s="196"/>
    </row>
    <row r="4" spans="1:17" x14ac:dyDescent="0.25">
      <c r="J4" s="113"/>
      <c r="K4" s="114"/>
      <c r="L4" s="111"/>
      <c r="M4" s="111"/>
      <c r="N4" s="111"/>
    </row>
    <row r="5" spans="1:17" s="115" customFormat="1" x14ac:dyDescent="0.25">
      <c r="A5" s="186" t="s">
        <v>13</v>
      </c>
      <c r="B5" s="119" t="s">
        <v>13</v>
      </c>
      <c r="C5" s="119" t="s">
        <v>13</v>
      </c>
      <c r="D5" s="118" t="s">
        <v>0</v>
      </c>
      <c r="E5" s="118" t="s">
        <v>0</v>
      </c>
      <c r="F5" s="106"/>
      <c r="G5" s="106"/>
      <c r="H5" s="118"/>
      <c r="I5" s="106"/>
      <c r="J5" s="118"/>
      <c r="K5" s="106"/>
      <c r="L5" s="106"/>
      <c r="M5" s="109"/>
      <c r="N5" s="109"/>
      <c r="O5" s="109"/>
      <c r="P5" s="197"/>
    </row>
    <row r="6" spans="1:17" x14ac:dyDescent="0.25">
      <c r="A6" s="187" t="s">
        <v>81</v>
      </c>
      <c r="B6" s="120" t="s">
        <v>30</v>
      </c>
      <c r="C6" s="120" t="s">
        <v>87</v>
      </c>
      <c r="D6" s="121" t="s">
        <v>1</v>
      </c>
      <c r="E6" s="121" t="s">
        <v>2</v>
      </c>
      <c r="F6" s="122"/>
      <c r="G6" s="121" t="s">
        <v>3</v>
      </c>
      <c r="H6" s="121" t="s">
        <v>4</v>
      </c>
      <c r="I6" s="122"/>
      <c r="J6" s="121" t="s">
        <v>5</v>
      </c>
      <c r="K6" s="121" t="s">
        <v>6</v>
      </c>
      <c r="L6" s="121" t="s">
        <v>26</v>
      </c>
      <c r="M6" s="123"/>
      <c r="N6" s="123" t="s">
        <v>16</v>
      </c>
      <c r="O6" s="123"/>
      <c r="P6" s="198" t="s">
        <v>85</v>
      </c>
    </row>
    <row r="7" spans="1:17" s="115" customFormat="1" x14ac:dyDescent="0.25">
      <c r="A7" s="176"/>
      <c r="B7" s="124"/>
      <c r="C7" s="124"/>
      <c r="D7" s="118"/>
      <c r="E7" s="118"/>
      <c r="F7" s="106"/>
      <c r="G7" s="106"/>
      <c r="H7" s="118"/>
      <c r="I7" s="106"/>
      <c r="J7" s="118"/>
      <c r="K7" s="122" t="s">
        <v>27</v>
      </c>
      <c r="L7" s="106"/>
      <c r="M7" s="125"/>
      <c r="N7" s="125"/>
      <c r="O7" s="125"/>
      <c r="P7" s="199" t="s">
        <v>17</v>
      </c>
    </row>
    <row r="8" spans="1:17" x14ac:dyDescent="0.25">
      <c r="M8" s="123"/>
      <c r="N8" s="123"/>
      <c r="O8" s="123"/>
    </row>
    <row r="9" spans="1:17" s="115" customFormat="1" ht="13.2" customHeight="1" x14ac:dyDescent="0.25">
      <c r="A9" s="180" t="str">
        <f>Profab!E15</f>
        <v>T00.00.AC1A</v>
      </c>
      <c r="B9" s="119" t="str">
        <f>Profab!C15</f>
        <v>DRS-405</v>
      </c>
      <c r="C9" s="119"/>
      <c r="D9" s="119">
        <f>Profab!G15</f>
        <v>700</v>
      </c>
      <c r="E9" s="119">
        <f>Profab!H15</f>
        <v>1000</v>
      </c>
      <c r="F9" s="106"/>
      <c r="G9" s="118"/>
      <c r="H9" s="118">
        <v>1</v>
      </c>
      <c r="I9" s="106"/>
      <c r="J9" s="118"/>
      <c r="K9" s="118">
        <v>1</v>
      </c>
      <c r="L9" s="126">
        <v>1</v>
      </c>
      <c r="M9" s="123"/>
      <c r="N9" s="109">
        <v>1</v>
      </c>
      <c r="O9" s="123"/>
      <c r="P9" s="152">
        <f>Profab!AB15</f>
        <v>303.37</v>
      </c>
      <c r="Q9" s="152"/>
    </row>
    <row r="10" spans="1:17" s="115" customFormat="1" ht="13.2" customHeight="1" x14ac:dyDescent="0.25">
      <c r="A10" s="180" t="str">
        <f>Profab!E16</f>
        <v>T00.00.AC2A</v>
      </c>
      <c r="B10" s="119" t="str">
        <f>Profab!C16</f>
        <v>DRS-405</v>
      </c>
      <c r="C10" s="119"/>
      <c r="D10" s="119">
        <f>Profab!G16</f>
        <v>700</v>
      </c>
      <c r="E10" s="119">
        <f>Profab!H16</f>
        <v>1000</v>
      </c>
      <c r="F10" s="106"/>
      <c r="G10" s="118"/>
      <c r="H10" s="118">
        <v>1</v>
      </c>
      <c r="I10" s="106"/>
      <c r="J10" s="118"/>
      <c r="K10" s="118">
        <v>1</v>
      </c>
      <c r="L10" s="126">
        <v>1</v>
      </c>
      <c r="M10" s="123"/>
      <c r="N10" s="109">
        <v>1</v>
      </c>
      <c r="O10" s="123"/>
      <c r="P10" s="152">
        <f>Profab!AB16</f>
        <v>303.37</v>
      </c>
      <c r="Q10" s="152"/>
    </row>
    <row r="11" spans="1:17" ht="13.2" customHeight="1" x14ac:dyDescent="0.25">
      <c r="A11" s="180" t="str">
        <f>Profab!E17</f>
        <v>T00.00.AC2B</v>
      </c>
      <c r="B11" s="119" t="str">
        <f>Profab!C17</f>
        <v>DRS-405</v>
      </c>
      <c r="C11" s="119"/>
      <c r="D11" s="119">
        <f>Profab!G17</f>
        <v>450</v>
      </c>
      <c r="E11" s="119">
        <f>Profab!H17</f>
        <v>450</v>
      </c>
      <c r="G11" s="118"/>
      <c r="H11" s="118">
        <v>1</v>
      </c>
      <c r="K11" s="118">
        <v>1</v>
      </c>
      <c r="L11" s="126">
        <v>1</v>
      </c>
      <c r="M11" s="123"/>
      <c r="N11" s="109">
        <v>1</v>
      </c>
      <c r="O11" s="123"/>
      <c r="P11" s="152">
        <f>Profab!AB17</f>
        <v>233.26</v>
      </c>
      <c r="Q11" s="152"/>
    </row>
    <row r="12" spans="1:17" ht="13.2" customHeight="1" x14ac:dyDescent="0.25">
      <c r="A12" s="180" t="str">
        <f>Profab!E18</f>
        <v>T00.00.AC2C</v>
      </c>
      <c r="B12" s="119" t="str">
        <f>Profab!C18</f>
        <v>DRS-405</v>
      </c>
      <c r="C12" s="119"/>
      <c r="D12" s="119">
        <f>Profab!G18</f>
        <v>700</v>
      </c>
      <c r="E12" s="119">
        <f>Profab!H18</f>
        <v>1000</v>
      </c>
      <c r="G12" s="118"/>
      <c r="H12" s="118">
        <v>1</v>
      </c>
      <c r="K12" s="118">
        <v>1</v>
      </c>
      <c r="L12" s="126">
        <v>1</v>
      </c>
      <c r="M12" s="123"/>
      <c r="N12" s="109">
        <v>1</v>
      </c>
      <c r="O12" s="123"/>
      <c r="P12" s="152">
        <f>Profab!AB18</f>
        <v>303.37</v>
      </c>
      <c r="Q12" s="152"/>
    </row>
    <row r="13" spans="1:17" ht="13.2" customHeight="1" x14ac:dyDescent="0.25">
      <c r="A13" s="180" t="str">
        <f>Profab!E19</f>
        <v>T00.00.AC2D</v>
      </c>
      <c r="B13" s="119" t="str">
        <f>Profab!C19</f>
        <v>DRS-405</v>
      </c>
      <c r="C13" s="119"/>
      <c r="D13" s="119">
        <f>Profab!G19</f>
        <v>450</v>
      </c>
      <c r="E13" s="119">
        <f>Profab!H19</f>
        <v>450</v>
      </c>
      <c r="G13" s="118"/>
      <c r="H13" s="118">
        <v>1</v>
      </c>
      <c r="K13" s="118">
        <v>1</v>
      </c>
      <c r="L13" s="126">
        <v>1</v>
      </c>
      <c r="M13" s="123"/>
      <c r="N13" s="109">
        <v>1</v>
      </c>
      <c r="O13" s="123"/>
      <c r="P13" s="152">
        <f>Profab!AB19</f>
        <v>233.26</v>
      </c>
      <c r="Q13" s="152"/>
    </row>
    <row r="14" spans="1:17" ht="13.2" customHeight="1" x14ac:dyDescent="0.25">
      <c r="A14" s="180" t="str">
        <f>Profab!E20</f>
        <v>T00.00.AC2E</v>
      </c>
      <c r="B14" s="119" t="str">
        <f>Profab!C20</f>
        <v>DRS-405</v>
      </c>
      <c r="C14" s="119"/>
      <c r="D14" s="119">
        <f>Profab!G20</f>
        <v>450</v>
      </c>
      <c r="E14" s="119">
        <f>Profab!H20</f>
        <v>450</v>
      </c>
      <c r="G14" s="118"/>
      <c r="H14" s="118">
        <v>1</v>
      </c>
      <c r="K14" s="118">
        <v>1</v>
      </c>
      <c r="L14" s="126">
        <v>1</v>
      </c>
      <c r="M14" s="123"/>
      <c r="N14" s="109">
        <v>1</v>
      </c>
      <c r="O14" s="123"/>
      <c r="P14" s="152">
        <f>Profab!AB20</f>
        <v>233.26</v>
      </c>
      <c r="Q14" s="152"/>
    </row>
    <row r="15" spans="1:17" ht="13.2" customHeight="1" x14ac:dyDescent="0.25">
      <c r="A15" s="180" t="str">
        <f>Profab!E21</f>
        <v>T00.00.AC2G</v>
      </c>
      <c r="B15" s="119" t="str">
        <f>Profab!C21</f>
        <v>DRS-405</v>
      </c>
      <c r="C15" s="119"/>
      <c r="D15" s="119">
        <f>Profab!G21</f>
        <v>700</v>
      </c>
      <c r="E15" s="119">
        <f>Profab!H21</f>
        <v>1000</v>
      </c>
      <c r="G15" s="118"/>
      <c r="H15" s="118">
        <v>1</v>
      </c>
      <c r="K15" s="118">
        <v>1</v>
      </c>
      <c r="L15" s="126">
        <v>1</v>
      </c>
      <c r="M15" s="123"/>
      <c r="N15" s="109">
        <v>1</v>
      </c>
      <c r="O15" s="123"/>
      <c r="P15" s="152">
        <f>Profab!AB21</f>
        <v>303.37</v>
      </c>
      <c r="Q15" s="152"/>
    </row>
    <row r="16" spans="1:17" ht="13.2" customHeight="1" x14ac:dyDescent="0.25">
      <c r="A16" s="180" t="str">
        <f>Profab!E22</f>
        <v>T00.00.AC2H</v>
      </c>
      <c r="B16" s="119" t="str">
        <f>Profab!C22</f>
        <v>DRS-405</v>
      </c>
      <c r="C16" s="119"/>
      <c r="D16" s="119">
        <f>Profab!G22</f>
        <v>700</v>
      </c>
      <c r="E16" s="119">
        <f>Profab!H22</f>
        <v>1000</v>
      </c>
      <c r="G16" s="118"/>
      <c r="H16" s="118">
        <v>1</v>
      </c>
      <c r="K16" s="118">
        <v>1</v>
      </c>
      <c r="L16" s="126">
        <v>1</v>
      </c>
      <c r="M16" s="123"/>
      <c r="N16" s="109">
        <v>1</v>
      </c>
      <c r="O16" s="123"/>
      <c r="P16" s="152">
        <f>Profab!AB22</f>
        <v>303.37</v>
      </c>
      <c r="Q16" s="152"/>
    </row>
    <row r="17" spans="1:17" ht="13.2" customHeight="1" x14ac:dyDescent="0.25">
      <c r="A17" s="180" t="str">
        <f>Profab!E23</f>
        <v>T00.00.AC2I</v>
      </c>
      <c r="B17" s="119" t="str">
        <f>Profab!C23</f>
        <v>DRS-405</v>
      </c>
      <c r="C17" s="119"/>
      <c r="D17" s="119">
        <f>Profab!G23</f>
        <v>700</v>
      </c>
      <c r="E17" s="119">
        <f>Profab!H23</f>
        <v>1000</v>
      </c>
      <c r="G17" s="118"/>
      <c r="H17" s="118">
        <v>1</v>
      </c>
      <c r="K17" s="118">
        <v>1</v>
      </c>
      <c r="L17" s="126">
        <v>1</v>
      </c>
      <c r="M17" s="123"/>
      <c r="N17" s="109">
        <v>1</v>
      </c>
      <c r="O17" s="123"/>
      <c r="P17" s="152">
        <f>Profab!AB23</f>
        <v>303.37</v>
      </c>
      <c r="Q17" s="152"/>
    </row>
    <row r="18" spans="1:17" ht="13.2" customHeight="1" x14ac:dyDescent="0.25">
      <c r="A18" s="180" t="str">
        <f>Profab!E24</f>
        <v>T00.00.AC3A</v>
      </c>
      <c r="B18" s="119" t="str">
        <f>Profab!C24</f>
        <v>DRS-405</v>
      </c>
      <c r="C18" s="119"/>
      <c r="D18" s="119">
        <f>Profab!G24</f>
        <v>700</v>
      </c>
      <c r="E18" s="119">
        <f>Profab!H24</f>
        <v>1000</v>
      </c>
      <c r="G18" s="118"/>
      <c r="H18" s="118">
        <v>1</v>
      </c>
      <c r="K18" s="118">
        <v>1</v>
      </c>
      <c r="L18" s="126">
        <v>1</v>
      </c>
      <c r="M18" s="123"/>
      <c r="N18" s="109">
        <v>1</v>
      </c>
      <c r="O18" s="123"/>
      <c r="P18" s="152">
        <f>Profab!AB24</f>
        <v>303.37</v>
      </c>
      <c r="Q18" s="152"/>
    </row>
    <row r="19" spans="1:17" ht="13.2" customHeight="1" x14ac:dyDescent="0.25">
      <c r="A19" s="180" t="str">
        <f>Profab!E25</f>
        <v>T00.04.AC2A</v>
      </c>
      <c r="B19" s="119" t="str">
        <f>Profab!C25</f>
        <v>DRS-405</v>
      </c>
      <c r="C19" s="119"/>
      <c r="D19" s="119">
        <f>Profab!G25</f>
        <v>700</v>
      </c>
      <c r="E19" s="119">
        <f>Profab!H25</f>
        <v>1000</v>
      </c>
      <c r="G19" s="118"/>
      <c r="H19" s="118">
        <v>1</v>
      </c>
      <c r="K19" s="118">
        <v>1</v>
      </c>
      <c r="L19" s="126">
        <v>1</v>
      </c>
      <c r="M19" s="123"/>
      <c r="N19" s="109">
        <v>1</v>
      </c>
      <c r="O19" s="123"/>
      <c r="P19" s="152">
        <f>Profab!AB25</f>
        <v>303.37</v>
      </c>
      <c r="Q19" s="152"/>
    </row>
    <row r="20" spans="1:17" ht="13.2" customHeight="1" x14ac:dyDescent="0.25">
      <c r="A20" s="180" t="str">
        <f>Profab!E26</f>
        <v>T00.04.AC2B</v>
      </c>
      <c r="B20" s="119" t="str">
        <f>Profab!C26</f>
        <v>DRS-405</v>
      </c>
      <c r="C20" s="119"/>
      <c r="D20" s="119">
        <f>Profab!G26</f>
        <v>700</v>
      </c>
      <c r="E20" s="119">
        <f>Profab!H26</f>
        <v>1000</v>
      </c>
      <c r="G20" s="118"/>
      <c r="H20" s="118">
        <v>1</v>
      </c>
      <c r="K20" s="118">
        <v>1</v>
      </c>
      <c r="L20" s="126">
        <v>1</v>
      </c>
      <c r="M20" s="123"/>
      <c r="N20" s="109">
        <v>1</v>
      </c>
      <c r="O20" s="123"/>
      <c r="P20" s="152">
        <f>Profab!AB26</f>
        <v>303.37</v>
      </c>
      <c r="Q20" s="152"/>
    </row>
    <row r="21" spans="1:17" ht="13.2" customHeight="1" x14ac:dyDescent="0.25">
      <c r="A21" s="180" t="str">
        <f>Profab!E27</f>
        <v>T00.04.AC3A</v>
      </c>
      <c r="B21" s="119" t="str">
        <f>Profab!C27</f>
        <v>DRS-405</v>
      </c>
      <c r="C21" s="119"/>
      <c r="D21" s="119">
        <f>Profab!G27</f>
        <v>700</v>
      </c>
      <c r="E21" s="119">
        <f>Profab!H27</f>
        <v>1000</v>
      </c>
      <c r="G21" s="118"/>
      <c r="H21" s="118">
        <v>1</v>
      </c>
      <c r="K21" s="118">
        <v>1</v>
      </c>
      <c r="L21" s="126">
        <v>1</v>
      </c>
      <c r="M21" s="123"/>
      <c r="N21" s="109">
        <v>1</v>
      </c>
      <c r="O21" s="123"/>
      <c r="P21" s="152">
        <f>Profab!AB27</f>
        <v>303.37</v>
      </c>
      <c r="Q21" s="152"/>
    </row>
    <row r="22" spans="1:17" ht="13.2" customHeight="1" x14ac:dyDescent="0.25">
      <c r="A22" s="180" t="str">
        <f>Profab!E28</f>
        <v>T00.04.AC3B</v>
      </c>
      <c r="B22" s="119" t="str">
        <f>Profab!C28</f>
        <v>DRS-405</v>
      </c>
      <c r="C22" s="119"/>
      <c r="D22" s="119">
        <f>Profab!G28</f>
        <v>700</v>
      </c>
      <c r="E22" s="119">
        <f>Profab!H28</f>
        <v>1000</v>
      </c>
      <c r="G22" s="118"/>
      <c r="H22" s="118">
        <v>1</v>
      </c>
      <c r="K22" s="118">
        <v>1</v>
      </c>
      <c r="L22" s="126">
        <v>1</v>
      </c>
      <c r="M22" s="123"/>
      <c r="N22" s="109">
        <v>1</v>
      </c>
      <c r="O22" s="123"/>
      <c r="P22" s="152">
        <f>Profab!AB28</f>
        <v>303.37</v>
      </c>
      <c r="Q22" s="152"/>
    </row>
    <row r="23" spans="1:17" ht="13.2" customHeight="1" x14ac:dyDescent="0.25">
      <c r="A23" s="180" t="str">
        <f>Profab!E29</f>
        <v>T00.04.AC4A</v>
      </c>
      <c r="B23" s="119" t="str">
        <f>Profab!C29</f>
        <v>DRS-405</v>
      </c>
      <c r="C23" s="119"/>
      <c r="D23" s="119">
        <f>Profab!G29</f>
        <v>700</v>
      </c>
      <c r="E23" s="119">
        <f>Profab!H29</f>
        <v>1000</v>
      </c>
      <c r="G23" s="118"/>
      <c r="H23" s="118">
        <v>1</v>
      </c>
      <c r="K23" s="118">
        <v>1</v>
      </c>
      <c r="L23" s="126">
        <v>1</v>
      </c>
      <c r="M23" s="123"/>
      <c r="N23" s="109">
        <v>1</v>
      </c>
      <c r="O23" s="123"/>
      <c r="P23" s="152">
        <f>Profab!AB29</f>
        <v>303.37</v>
      </c>
      <c r="Q23" s="152"/>
    </row>
    <row r="24" spans="1:17" x14ac:dyDescent="0.25">
      <c r="A24" s="180" t="str">
        <f>Profab!E30</f>
        <v>T00.04.AC4B</v>
      </c>
      <c r="B24" s="119" t="str">
        <f>Profab!C30</f>
        <v>DRS-405</v>
      </c>
      <c r="C24" s="119"/>
      <c r="D24" s="119">
        <f>Profab!G30</f>
        <v>700</v>
      </c>
      <c r="E24" s="119">
        <f>Profab!H30</f>
        <v>1000</v>
      </c>
      <c r="G24" s="118"/>
      <c r="H24" s="118">
        <v>1</v>
      </c>
      <c r="K24" s="118">
        <v>1</v>
      </c>
      <c r="L24" s="126">
        <v>1</v>
      </c>
      <c r="M24" s="123"/>
      <c r="N24" s="109">
        <v>1</v>
      </c>
      <c r="O24" s="123"/>
      <c r="P24" s="152">
        <f>Profab!AB30</f>
        <v>303.37</v>
      </c>
      <c r="Q24" s="152"/>
    </row>
    <row r="25" spans="1:17" ht="13.2" customHeight="1" x14ac:dyDescent="0.25">
      <c r="A25" s="180" t="str">
        <f>Profab!E31</f>
        <v>T00.04.AC4C</v>
      </c>
      <c r="B25" s="119" t="str">
        <f>Profab!C31</f>
        <v>DRS-405</v>
      </c>
      <c r="C25" s="119"/>
      <c r="D25" s="119">
        <f>Profab!G31</f>
        <v>700</v>
      </c>
      <c r="E25" s="119">
        <f>Profab!H31</f>
        <v>1000</v>
      </c>
      <c r="G25" s="118"/>
      <c r="H25" s="118">
        <v>1</v>
      </c>
      <c r="K25" s="118">
        <v>1</v>
      </c>
      <c r="L25" s="126">
        <v>1</v>
      </c>
      <c r="M25" s="123"/>
      <c r="N25" s="109">
        <v>1</v>
      </c>
      <c r="O25" s="123"/>
      <c r="P25" s="152">
        <f>Profab!AB31</f>
        <v>303.37</v>
      </c>
      <c r="Q25" s="152"/>
    </row>
    <row r="26" spans="1:17" ht="13.2" customHeight="1" x14ac:dyDescent="0.25">
      <c r="A26" s="180" t="str">
        <f>Profab!E32</f>
        <v>T00.08.AC1A</v>
      </c>
      <c r="B26" s="119" t="str">
        <f>Profab!C32</f>
        <v>DRS-405</v>
      </c>
      <c r="C26" s="119"/>
      <c r="D26" s="119">
        <f>Profab!G32</f>
        <v>400</v>
      </c>
      <c r="E26" s="119">
        <f>Profab!H32</f>
        <v>1600</v>
      </c>
      <c r="G26" s="118"/>
      <c r="H26" s="118">
        <v>1</v>
      </c>
      <c r="K26" s="118">
        <v>1</v>
      </c>
      <c r="L26" s="126">
        <v>1</v>
      </c>
      <c r="M26" s="123"/>
      <c r="N26" s="109">
        <v>1</v>
      </c>
      <c r="O26" s="123"/>
      <c r="P26" s="152">
        <f>Profab!AB32</f>
        <v>308.86</v>
      </c>
      <c r="Q26" s="152"/>
    </row>
    <row r="28" spans="1:17" ht="13.8" thickBot="1" x14ac:dyDescent="0.3">
      <c r="N28" s="127">
        <f>SUM(N9:N27)</f>
        <v>18</v>
      </c>
      <c r="P28" s="205">
        <f>SUM(P9:P27)</f>
        <v>5255.82</v>
      </c>
    </row>
    <row r="29" spans="1:17" ht="13.8" thickTop="1" x14ac:dyDescent="0.25"/>
    <row r="30" spans="1:17" x14ac:dyDescent="0.25">
      <c r="O30" s="106"/>
      <c r="P30" s="198"/>
    </row>
    <row r="31" spans="1:17" x14ac:dyDescent="0.25">
      <c r="N31" s="126"/>
      <c r="O31" s="126"/>
      <c r="P31" s="198"/>
    </row>
    <row r="32" spans="1:17" x14ac:dyDescent="0.25">
      <c r="N32" s="126"/>
      <c r="O32" s="126"/>
      <c r="P32" s="198"/>
    </row>
    <row r="33" spans="14:16" x14ac:dyDescent="0.25">
      <c r="N33" s="126"/>
      <c r="O33" s="126"/>
      <c r="P33" s="198"/>
    </row>
    <row r="34" spans="14:16" x14ac:dyDescent="0.25">
      <c r="N34" s="150"/>
      <c r="P34" s="200"/>
    </row>
    <row r="35" spans="14:16" x14ac:dyDescent="0.25">
      <c r="N35" s="150"/>
    </row>
    <row r="36" spans="14:16" ht="13.8" thickBot="1" x14ac:dyDescent="0.3">
      <c r="N36" s="150"/>
      <c r="P36" s="201">
        <f>SUM(P28:P35)</f>
        <v>5255.82</v>
      </c>
    </row>
    <row r="37" spans="14:16" ht="13.8" thickTop="1" x14ac:dyDescent="0.25"/>
  </sheetData>
  <autoFilter ref="A8:Q26" xr:uid="{81F90B43-6A0A-4101-9567-E47B52BB19E4}"/>
  <phoneticPr fontId="0" type="noConversion"/>
  <pageMargins left="0.47244094488188981" right="0" top="0.51181102362204722" bottom="0.47244094488188981" header="0" footer="0"/>
  <pageSetup paperSize="9" scale="9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6"/>
  <sheetViews>
    <sheetView workbookViewId="0">
      <selection activeCell="X16" sqref="X16"/>
    </sheetView>
  </sheetViews>
  <sheetFormatPr defaultColWidth="10" defaultRowHeight="13.2" x14ac:dyDescent="0.25"/>
  <cols>
    <col min="1" max="1" width="25.21875" style="24" customWidth="1"/>
    <col min="2" max="3" width="8.44140625" style="17" bestFit="1" customWidth="1"/>
    <col min="4" max="5" width="7" style="16" customWidth="1"/>
    <col min="6" max="6" width="1" style="17" customWidth="1"/>
    <col min="7" max="7" width="4.6640625" style="17" bestFit="1" customWidth="1"/>
    <col min="8" max="8" width="5" style="17" customWidth="1"/>
    <col min="9" max="9" width="1" style="17" customWidth="1"/>
    <col min="10" max="10" width="5.44140625" style="17" bestFit="1" customWidth="1"/>
    <col min="11" max="11" width="6.33203125" style="17" bestFit="1" customWidth="1"/>
    <col min="12" max="12" width="5.44140625" style="17" customWidth="1"/>
    <col min="13" max="13" width="0.88671875" style="18" customWidth="1"/>
    <col min="14" max="14" width="8.5546875" style="19" bestFit="1" customWidth="1"/>
    <col min="15" max="15" width="1" style="18" customWidth="1"/>
    <col min="16" max="16" width="7" style="18" customWidth="1"/>
    <col min="17" max="17" width="8.5546875" style="148" bestFit="1" customWidth="1"/>
    <col min="18" max="18" width="8.109375" style="33" hidden="1" customWidth="1"/>
    <col min="19" max="19" width="9" style="91" hidden="1" customWidth="1"/>
    <col min="20" max="20" width="7" style="20" customWidth="1"/>
    <col min="21" max="21" width="10" style="20" hidden="1" customWidth="1"/>
    <col min="22" max="23" width="7" style="18" customWidth="1"/>
    <col min="24" max="24" width="7" style="36" customWidth="1"/>
    <col min="25" max="25" width="9" style="21" customWidth="1"/>
    <col min="26" max="26" width="40" style="18" bestFit="1" customWidth="1"/>
    <col min="27" max="16384" width="10" style="18"/>
  </cols>
  <sheetData>
    <row r="1" spans="1:26" x14ac:dyDescent="0.25">
      <c r="A1" s="128" t="str">
        <f>'Door Comparison'!A1</f>
        <v>SRM - 21 MOORFIELDS - ADDENDUM 5</v>
      </c>
      <c r="B1" s="15"/>
      <c r="C1" s="15"/>
      <c r="J1" s="23"/>
    </row>
    <row r="3" spans="1:26" x14ac:dyDescent="0.25">
      <c r="A3" s="129" t="s">
        <v>12</v>
      </c>
      <c r="B3" s="23" t="s">
        <v>90</v>
      </c>
      <c r="C3" s="23"/>
      <c r="D3" s="35"/>
      <c r="E3" s="94" t="s">
        <v>72</v>
      </c>
      <c r="F3" s="95"/>
      <c r="G3" s="96"/>
      <c r="H3" s="95"/>
      <c r="I3" s="95"/>
      <c r="J3" s="95"/>
      <c r="K3" s="101">
        <v>135</v>
      </c>
      <c r="L3" s="94" t="s">
        <v>73</v>
      </c>
      <c r="M3" s="97"/>
      <c r="N3" s="97"/>
      <c r="O3" s="97"/>
      <c r="P3" s="97"/>
      <c r="Q3" s="135"/>
      <c r="R3" s="98"/>
      <c r="S3" s="100"/>
      <c r="T3" s="98"/>
      <c r="U3" s="147"/>
      <c r="V3" s="97"/>
      <c r="W3" s="97"/>
    </row>
    <row r="5" spans="1:26" x14ac:dyDescent="0.25">
      <c r="A5" s="116"/>
      <c r="B5" s="32" t="str">
        <f>'Door Comparison'!B5</f>
        <v>Door</v>
      </c>
      <c r="C5" s="32" t="str">
        <f>'Door Comparison'!C5</f>
        <v>Door</v>
      </c>
      <c r="D5" s="24" t="s">
        <v>0</v>
      </c>
      <c r="E5" s="24" t="s">
        <v>0</v>
      </c>
    </row>
    <row r="6" spans="1:26" x14ac:dyDescent="0.25">
      <c r="A6" s="78"/>
      <c r="B6" s="32" t="str">
        <f>'Door Comparison'!B6</f>
        <v>Type</v>
      </c>
      <c r="C6" s="32" t="str">
        <f>'Door Comparison'!C6</f>
        <v>Code</v>
      </c>
      <c r="D6" s="24" t="s">
        <v>1</v>
      </c>
      <c r="E6" s="24" t="s">
        <v>2</v>
      </c>
      <c r="G6" s="24" t="s">
        <v>3</v>
      </c>
      <c r="H6" s="24" t="s">
        <v>4</v>
      </c>
      <c r="J6" s="24" t="s">
        <v>5</v>
      </c>
      <c r="K6" s="24" t="s">
        <v>6</v>
      </c>
      <c r="L6" s="24" t="str">
        <f>'Door Comparison'!L6</f>
        <v>dB</v>
      </c>
      <c r="M6" s="22"/>
      <c r="N6" s="25" t="s">
        <v>13</v>
      </c>
      <c r="P6" s="22" t="s">
        <v>14</v>
      </c>
      <c r="Q6" s="149" t="s">
        <v>0</v>
      </c>
      <c r="R6" s="170"/>
      <c r="S6" s="92"/>
      <c r="T6" s="170" t="s">
        <v>28</v>
      </c>
      <c r="U6" s="25" t="s">
        <v>25</v>
      </c>
      <c r="V6" s="22" t="s">
        <v>10</v>
      </c>
      <c r="W6" s="22" t="s">
        <v>9</v>
      </c>
      <c r="X6" s="206" t="s">
        <v>25</v>
      </c>
      <c r="Y6" s="26" t="s">
        <v>15</v>
      </c>
    </row>
    <row r="7" spans="1:26" x14ac:dyDescent="0.25">
      <c r="A7" s="115"/>
      <c r="D7" s="24"/>
      <c r="E7" s="24"/>
      <c r="G7" s="24"/>
      <c r="H7" s="24"/>
      <c r="J7" s="24"/>
      <c r="K7" s="24"/>
      <c r="L7" s="24"/>
      <c r="M7" s="22"/>
      <c r="N7" s="25"/>
      <c r="P7" s="22"/>
      <c r="Q7" s="149"/>
      <c r="R7" s="34"/>
      <c r="S7" s="92"/>
      <c r="T7" s="25"/>
      <c r="U7" s="25"/>
      <c r="V7" s="22"/>
      <c r="W7" s="22"/>
      <c r="X7" s="37"/>
      <c r="Y7" s="26"/>
    </row>
    <row r="8" spans="1:26" ht="13.2" customHeight="1" x14ac:dyDescent="0.25">
      <c r="A8" s="110"/>
    </row>
    <row r="9" spans="1:26" ht="13.2" customHeight="1" x14ac:dyDescent="0.25">
      <c r="A9" s="119" t="str">
        <f>'Door Comparison'!A9</f>
        <v>T00.00.AC1A</v>
      </c>
      <c r="B9" s="24" t="str">
        <f>'Door Comparison'!B9</f>
        <v>DRS-405</v>
      </c>
      <c r="C9" s="24">
        <f>'Door Comparison'!C9</f>
        <v>0</v>
      </c>
      <c r="D9" s="24">
        <f>'Door Comparison'!D9</f>
        <v>700</v>
      </c>
      <c r="E9" s="24">
        <f>'Door Comparison'!E9</f>
        <v>1000</v>
      </c>
      <c r="F9" s="24">
        <f>'Door Comparison'!F9</f>
        <v>0</v>
      </c>
      <c r="G9" s="24">
        <f>'Door Comparison'!G9</f>
        <v>0</v>
      </c>
      <c r="H9" s="24">
        <f>'Door Comparison'!H9</f>
        <v>1</v>
      </c>
      <c r="I9" s="24">
        <f>'Door Comparison'!I9</f>
        <v>0</v>
      </c>
      <c r="J9" s="24">
        <f>'Door Comparison'!J9</f>
        <v>0</v>
      </c>
      <c r="K9" s="24">
        <f>'Door Comparison'!K9</f>
        <v>1</v>
      </c>
      <c r="L9" s="24">
        <f>'Door Comparison'!L9</f>
        <v>1</v>
      </c>
      <c r="N9" s="104">
        <v>77</v>
      </c>
      <c r="O9" s="91"/>
      <c r="P9" s="20">
        <f>(D9+2*E9)*3.1/1000</f>
        <v>8.3699999999999992</v>
      </c>
      <c r="Q9" s="148">
        <v>0</v>
      </c>
      <c r="R9" s="103"/>
      <c r="S9" s="90"/>
      <c r="T9" s="103">
        <v>0</v>
      </c>
      <c r="V9" s="27">
        <v>0</v>
      </c>
      <c r="W9" s="20">
        <f t="shared" ref="W9" si="0">(J9+K9+L9)*((D9+2*E9)*1.04/1000)</f>
        <v>5.62</v>
      </c>
      <c r="X9" s="103">
        <v>6</v>
      </c>
      <c r="Y9" s="28">
        <f t="shared" ref="Y9" si="1">SUM(N9:X9)</f>
        <v>96.99</v>
      </c>
      <c r="Z9" s="86"/>
    </row>
    <row r="10" spans="1:26" ht="13.2" customHeight="1" x14ac:dyDescent="0.25">
      <c r="A10" s="119" t="str">
        <f>'Door Comparison'!A10</f>
        <v>T00.00.AC2A</v>
      </c>
      <c r="B10" s="24" t="str">
        <f>'Door Comparison'!B10</f>
        <v>DRS-405</v>
      </c>
      <c r="C10" s="24">
        <f>'Door Comparison'!C10</f>
        <v>0</v>
      </c>
      <c r="D10" s="24">
        <f>'Door Comparison'!D10</f>
        <v>700</v>
      </c>
      <c r="E10" s="24">
        <f>'Door Comparison'!E10</f>
        <v>1000</v>
      </c>
      <c r="F10" s="24">
        <f>'Door Comparison'!F10</f>
        <v>0</v>
      </c>
      <c r="G10" s="24">
        <f>'Door Comparison'!G10</f>
        <v>0</v>
      </c>
      <c r="H10" s="24">
        <f>'Door Comparison'!H10</f>
        <v>1</v>
      </c>
      <c r="I10" s="24">
        <f>'Door Comparison'!I10</f>
        <v>0</v>
      </c>
      <c r="J10" s="24">
        <f>'Door Comparison'!J10</f>
        <v>0</v>
      </c>
      <c r="K10" s="24">
        <f>'Door Comparison'!K10</f>
        <v>1</v>
      </c>
      <c r="L10" s="24">
        <f>'Door Comparison'!L10</f>
        <v>1</v>
      </c>
      <c r="N10" s="104">
        <v>77</v>
      </c>
      <c r="O10" s="91"/>
      <c r="P10" s="20">
        <f t="shared" ref="P10:P26" si="2">(D10+2*E10)*3.1/1000</f>
        <v>8.3699999999999992</v>
      </c>
      <c r="Q10" s="148">
        <v>0</v>
      </c>
      <c r="R10" s="103"/>
      <c r="S10" s="90"/>
      <c r="T10" s="103">
        <v>0</v>
      </c>
      <c r="V10" s="27">
        <v>0</v>
      </c>
      <c r="W10" s="20">
        <f t="shared" ref="W10:W26" si="3">(J10+K10+L10)*((D10+2*E10)*1.04/1000)</f>
        <v>5.62</v>
      </c>
      <c r="X10" s="103">
        <v>6</v>
      </c>
      <c r="Y10" s="28">
        <f t="shared" ref="Y10:Y26" si="4">SUM(N10:X10)</f>
        <v>96.99</v>
      </c>
      <c r="Z10" s="86"/>
    </row>
    <row r="11" spans="1:26" ht="13.2" customHeight="1" x14ac:dyDescent="0.25">
      <c r="A11" s="119" t="str">
        <f>'Door Comparison'!A11</f>
        <v>T00.00.AC2B</v>
      </c>
      <c r="B11" s="24" t="str">
        <f>'Door Comparison'!B11</f>
        <v>DRS-405</v>
      </c>
      <c r="C11" s="24">
        <f>'Door Comparison'!C11</f>
        <v>0</v>
      </c>
      <c r="D11" s="24">
        <f>'Door Comparison'!D11</f>
        <v>450</v>
      </c>
      <c r="E11" s="24">
        <f>'Door Comparison'!E11</f>
        <v>450</v>
      </c>
      <c r="F11" s="24">
        <f>'Door Comparison'!F11</f>
        <v>0</v>
      </c>
      <c r="G11" s="24">
        <f>'Door Comparison'!G11</f>
        <v>0</v>
      </c>
      <c r="H11" s="24">
        <f>'Door Comparison'!H11</f>
        <v>1</v>
      </c>
      <c r="I11" s="24">
        <f>'Door Comparison'!I11</f>
        <v>0</v>
      </c>
      <c r="J11" s="24">
        <f>'Door Comparison'!J11</f>
        <v>0</v>
      </c>
      <c r="K11" s="24">
        <f>'Door Comparison'!K11</f>
        <v>1</v>
      </c>
      <c r="L11" s="24">
        <f>'Door Comparison'!L11</f>
        <v>1</v>
      </c>
      <c r="N11" s="104">
        <v>77</v>
      </c>
      <c r="O11" s="91"/>
      <c r="P11" s="20">
        <f t="shared" si="2"/>
        <v>4.1900000000000004</v>
      </c>
      <c r="Q11" s="148">
        <v>0</v>
      </c>
      <c r="R11" s="103"/>
      <c r="S11" s="90"/>
      <c r="T11" s="103">
        <v>0</v>
      </c>
      <c r="V11" s="27">
        <v>0</v>
      </c>
      <c r="W11" s="20">
        <f t="shared" si="3"/>
        <v>2.81</v>
      </c>
      <c r="X11" s="103">
        <v>6</v>
      </c>
      <c r="Y11" s="28">
        <f t="shared" si="4"/>
        <v>90</v>
      </c>
      <c r="Z11" s="86"/>
    </row>
    <row r="12" spans="1:26" ht="13.2" customHeight="1" x14ac:dyDescent="0.25">
      <c r="A12" s="119" t="str">
        <f>'Door Comparison'!A12</f>
        <v>T00.00.AC2C</v>
      </c>
      <c r="B12" s="24" t="str">
        <f>'Door Comparison'!B12</f>
        <v>DRS-405</v>
      </c>
      <c r="C12" s="24">
        <f>'Door Comparison'!C12</f>
        <v>0</v>
      </c>
      <c r="D12" s="24">
        <f>'Door Comparison'!D12</f>
        <v>700</v>
      </c>
      <c r="E12" s="24">
        <f>'Door Comparison'!E12</f>
        <v>1000</v>
      </c>
      <c r="F12" s="24">
        <f>'Door Comparison'!F12</f>
        <v>0</v>
      </c>
      <c r="G12" s="24">
        <f>'Door Comparison'!G12</f>
        <v>0</v>
      </c>
      <c r="H12" s="24">
        <f>'Door Comparison'!H12</f>
        <v>1</v>
      </c>
      <c r="I12" s="24">
        <f>'Door Comparison'!I12</f>
        <v>0</v>
      </c>
      <c r="J12" s="24">
        <f>'Door Comparison'!J12</f>
        <v>0</v>
      </c>
      <c r="K12" s="24">
        <f>'Door Comparison'!K12</f>
        <v>1</v>
      </c>
      <c r="L12" s="24">
        <f>'Door Comparison'!L12</f>
        <v>1</v>
      </c>
      <c r="N12" s="104">
        <v>77</v>
      </c>
      <c r="O12" s="91"/>
      <c r="P12" s="20">
        <f t="shared" si="2"/>
        <v>8.3699999999999992</v>
      </c>
      <c r="Q12" s="148">
        <v>0</v>
      </c>
      <c r="R12" s="103"/>
      <c r="S12" s="90"/>
      <c r="T12" s="103">
        <v>0</v>
      </c>
      <c r="V12" s="27">
        <v>0</v>
      </c>
      <c r="W12" s="20">
        <f t="shared" si="3"/>
        <v>5.62</v>
      </c>
      <c r="X12" s="103">
        <v>6</v>
      </c>
      <c r="Y12" s="28">
        <f t="shared" si="4"/>
        <v>96.99</v>
      </c>
      <c r="Z12" s="86"/>
    </row>
    <row r="13" spans="1:26" ht="13.2" customHeight="1" x14ac:dyDescent="0.25">
      <c r="A13" s="119" t="str">
        <f>'Door Comparison'!A13</f>
        <v>T00.00.AC2D</v>
      </c>
      <c r="B13" s="24" t="str">
        <f>'Door Comparison'!B13</f>
        <v>DRS-405</v>
      </c>
      <c r="C13" s="24">
        <f>'Door Comparison'!C13</f>
        <v>0</v>
      </c>
      <c r="D13" s="24">
        <f>'Door Comparison'!D13</f>
        <v>450</v>
      </c>
      <c r="E13" s="24">
        <f>'Door Comparison'!E13</f>
        <v>450</v>
      </c>
      <c r="F13" s="24">
        <f>'Door Comparison'!F13</f>
        <v>0</v>
      </c>
      <c r="G13" s="24">
        <f>'Door Comparison'!G13</f>
        <v>0</v>
      </c>
      <c r="H13" s="24">
        <f>'Door Comparison'!H13</f>
        <v>1</v>
      </c>
      <c r="I13" s="24">
        <f>'Door Comparison'!I13</f>
        <v>0</v>
      </c>
      <c r="J13" s="24">
        <f>'Door Comparison'!J13</f>
        <v>0</v>
      </c>
      <c r="K13" s="24">
        <f>'Door Comparison'!K13</f>
        <v>1</v>
      </c>
      <c r="L13" s="24">
        <f>'Door Comparison'!L13</f>
        <v>1</v>
      </c>
      <c r="N13" s="104">
        <v>77</v>
      </c>
      <c r="O13" s="91"/>
      <c r="P13" s="20">
        <f t="shared" si="2"/>
        <v>4.1900000000000004</v>
      </c>
      <c r="Q13" s="148">
        <v>0</v>
      </c>
      <c r="R13" s="103"/>
      <c r="S13" s="90"/>
      <c r="T13" s="103">
        <v>0</v>
      </c>
      <c r="V13" s="27">
        <v>0</v>
      </c>
      <c r="W13" s="20">
        <f t="shared" si="3"/>
        <v>2.81</v>
      </c>
      <c r="X13" s="103">
        <v>6</v>
      </c>
      <c r="Y13" s="28">
        <f t="shared" si="4"/>
        <v>90</v>
      </c>
      <c r="Z13" s="86"/>
    </row>
    <row r="14" spans="1:26" ht="13.2" customHeight="1" x14ac:dyDescent="0.25">
      <c r="A14" s="119" t="str">
        <f>'Door Comparison'!A14</f>
        <v>T00.00.AC2E</v>
      </c>
      <c r="B14" s="24" t="str">
        <f>'Door Comparison'!B14</f>
        <v>DRS-405</v>
      </c>
      <c r="C14" s="24">
        <f>'Door Comparison'!C14</f>
        <v>0</v>
      </c>
      <c r="D14" s="24">
        <f>'Door Comparison'!D14</f>
        <v>450</v>
      </c>
      <c r="E14" s="24">
        <f>'Door Comparison'!E14</f>
        <v>450</v>
      </c>
      <c r="F14" s="24">
        <f>'Door Comparison'!F14</f>
        <v>0</v>
      </c>
      <c r="G14" s="24">
        <f>'Door Comparison'!G14</f>
        <v>0</v>
      </c>
      <c r="H14" s="24">
        <f>'Door Comparison'!H14</f>
        <v>1</v>
      </c>
      <c r="I14" s="24">
        <f>'Door Comparison'!I14</f>
        <v>0</v>
      </c>
      <c r="J14" s="24">
        <f>'Door Comparison'!J14</f>
        <v>0</v>
      </c>
      <c r="K14" s="24">
        <f>'Door Comparison'!K14</f>
        <v>1</v>
      </c>
      <c r="L14" s="24">
        <f>'Door Comparison'!L14</f>
        <v>1</v>
      </c>
      <c r="N14" s="104">
        <v>77</v>
      </c>
      <c r="O14" s="91"/>
      <c r="P14" s="20">
        <f t="shared" si="2"/>
        <v>4.1900000000000004</v>
      </c>
      <c r="Q14" s="148">
        <v>0</v>
      </c>
      <c r="R14" s="103"/>
      <c r="S14" s="90"/>
      <c r="T14" s="103">
        <v>0</v>
      </c>
      <c r="V14" s="27">
        <v>0</v>
      </c>
      <c r="W14" s="20">
        <f t="shared" si="3"/>
        <v>2.81</v>
      </c>
      <c r="X14" s="103">
        <v>6</v>
      </c>
      <c r="Y14" s="28">
        <f t="shared" si="4"/>
        <v>90</v>
      </c>
      <c r="Z14" s="86"/>
    </row>
    <row r="15" spans="1:26" ht="13.2" customHeight="1" x14ac:dyDescent="0.25">
      <c r="A15" s="119" t="str">
        <f>'Door Comparison'!A15</f>
        <v>T00.00.AC2G</v>
      </c>
      <c r="B15" s="24" t="str">
        <f>'Door Comparison'!B15</f>
        <v>DRS-405</v>
      </c>
      <c r="C15" s="24">
        <f>'Door Comparison'!C15</f>
        <v>0</v>
      </c>
      <c r="D15" s="24">
        <f>'Door Comparison'!D15</f>
        <v>700</v>
      </c>
      <c r="E15" s="24">
        <f>'Door Comparison'!E15</f>
        <v>1000</v>
      </c>
      <c r="F15" s="24">
        <f>'Door Comparison'!F15</f>
        <v>0</v>
      </c>
      <c r="G15" s="24">
        <f>'Door Comparison'!G15</f>
        <v>0</v>
      </c>
      <c r="H15" s="24">
        <f>'Door Comparison'!H15</f>
        <v>1</v>
      </c>
      <c r="I15" s="24">
        <f>'Door Comparison'!I15</f>
        <v>0</v>
      </c>
      <c r="J15" s="24">
        <f>'Door Comparison'!J15</f>
        <v>0</v>
      </c>
      <c r="K15" s="24">
        <f>'Door Comparison'!K15</f>
        <v>1</v>
      </c>
      <c r="L15" s="24">
        <f>'Door Comparison'!L15</f>
        <v>1</v>
      </c>
      <c r="N15" s="104">
        <v>77</v>
      </c>
      <c r="O15" s="91"/>
      <c r="P15" s="20">
        <f t="shared" si="2"/>
        <v>8.3699999999999992</v>
      </c>
      <c r="Q15" s="148">
        <v>0</v>
      </c>
      <c r="R15" s="103"/>
      <c r="S15" s="90"/>
      <c r="T15" s="103">
        <v>0</v>
      </c>
      <c r="V15" s="27">
        <v>0</v>
      </c>
      <c r="W15" s="20">
        <f t="shared" si="3"/>
        <v>5.62</v>
      </c>
      <c r="X15" s="103">
        <v>6</v>
      </c>
      <c r="Y15" s="28">
        <f t="shared" si="4"/>
        <v>96.99</v>
      </c>
      <c r="Z15" s="86"/>
    </row>
    <row r="16" spans="1:26" ht="13.2" customHeight="1" x14ac:dyDescent="0.25">
      <c r="A16" s="119" t="str">
        <f>'Door Comparison'!A16</f>
        <v>T00.00.AC2H</v>
      </c>
      <c r="B16" s="24" t="str">
        <f>'Door Comparison'!B16</f>
        <v>DRS-405</v>
      </c>
      <c r="C16" s="24">
        <f>'Door Comparison'!C16</f>
        <v>0</v>
      </c>
      <c r="D16" s="24">
        <f>'Door Comparison'!D16</f>
        <v>700</v>
      </c>
      <c r="E16" s="24">
        <f>'Door Comparison'!E16</f>
        <v>1000</v>
      </c>
      <c r="F16" s="24">
        <f>'Door Comparison'!F16</f>
        <v>0</v>
      </c>
      <c r="G16" s="24">
        <f>'Door Comparison'!G16</f>
        <v>0</v>
      </c>
      <c r="H16" s="24">
        <f>'Door Comparison'!H16</f>
        <v>1</v>
      </c>
      <c r="I16" s="24">
        <f>'Door Comparison'!I16</f>
        <v>0</v>
      </c>
      <c r="J16" s="24">
        <f>'Door Comparison'!J16</f>
        <v>0</v>
      </c>
      <c r="K16" s="24">
        <f>'Door Comparison'!K16</f>
        <v>1</v>
      </c>
      <c r="L16" s="24">
        <f>'Door Comparison'!L16</f>
        <v>1</v>
      </c>
      <c r="N16" s="104">
        <v>77</v>
      </c>
      <c r="O16" s="91"/>
      <c r="P16" s="20">
        <f t="shared" si="2"/>
        <v>8.3699999999999992</v>
      </c>
      <c r="Q16" s="148">
        <v>0</v>
      </c>
      <c r="R16" s="103"/>
      <c r="S16" s="90"/>
      <c r="T16" s="103">
        <v>0</v>
      </c>
      <c r="V16" s="27">
        <v>0</v>
      </c>
      <c r="W16" s="20">
        <f t="shared" si="3"/>
        <v>5.62</v>
      </c>
      <c r="X16" s="103">
        <v>6</v>
      </c>
      <c r="Y16" s="28">
        <f t="shared" si="4"/>
        <v>96.99</v>
      </c>
      <c r="Z16" s="86"/>
    </row>
    <row r="17" spans="1:28" ht="13.2" customHeight="1" x14ac:dyDescent="0.25">
      <c r="A17" s="119" t="str">
        <f>'Door Comparison'!A17</f>
        <v>T00.00.AC2I</v>
      </c>
      <c r="B17" s="24" t="str">
        <f>'Door Comparison'!B17</f>
        <v>DRS-405</v>
      </c>
      <c r="C17" s="24">
        <f>'Door Comparison'!C17</f>
        <v>0</v>
      </c>
      <c r="D17" s="24">
        <f>'Door Comparison'!D17</f>
        <v>700</v>
      </c>
      <c r="E17" s="24">
        <f>'Door Comparison'!E17</f>
        <v>1000</v>
      </c>
      <c r="F17" s="24">
        <f>'Door Comparison'!F17</f>
        <v>0</v>
      </c>
      <c r="G17" s="24">
        <f>'Door Comparison'!G17</f>
        <v>0</v>
      </c>
      <c r="H17" s="24">
        <f>'Door Comparison'!H17</f>
        <v>1</v>
      </c>
      <c r="I17" s="24">
        <f>'Door Comparison'!I17</f>
        <v>0</v>
      </c>
      <c r="J17" s="24">
        <f>'Door Comparison'!J17</f>
        <v>0</v>
      </c>
      <c r="K17" s="24">
        <f>'Door Comparison'!K17</f>
        <v>1</v>
      </c>
      <c r="L17" s="24">
        <f>'Door Comparison'!L17</f>
        <v>1</v>
      </c>
      <c r="N17" s="104">
        <v>77</v>
      </c>
      <c r="O17" s="91"/>
      <c r="P17" s="20">
        <f t="shared" si="2"/>
        <v>8.3699999999999992</v>
      </c>
      <c r="Q17" s="148">
        <v>0</v>
      </c>
      <c r="R17" s="103"/>
      <c r="S17" s="90"/>
      <c r="T17" s="103">
        <v>0</v>
      </c>
      <c r="V17" s="27">
        <v>0</v>
      </c>
      <c r="W17" s="20">
        <f t="shared" si="3"/>
        <v>5.62</v>
      </c>
      <c r="X17" s="103">
        <v>6</v>
      </c>
      <c r="Y17" s="28">
        <f t="shared" si="4"/>
        <v>96.99</v>
      </c>
      <c r="Z17" s="86"/>
    </row>
    <row r="18" spans="1:28" ht="13.2" customHeight="1" x14ac:dyDescent="0.25">
      <c r="A18" s="119" t="str">
        <f>'Door Comparison'!A18</f>
        <v>T00.00.AC3A</v>
      </c>
      <c r="B18" s="24" t="str">
        <f>'Door Comparison'!B18</f>
        <v>DRS-405</v>
      </c>
      <c r="C18" s="24">
        <f>'Door Comparison'!C18</f>
        <v>0</v>
      </c>
      <c r="D18" s="24">
        <f>'Door Comparison'!D18</f>
        <v>700</v>
      </c>
      <c r="E18" s="24">
        <f>'Door Comparison'!E18</f>
        <v>1000</v>
      </c>
      <c r="F18" s="24">
        <f>'Door Comparison'!F18</f>
        <v>0</v>
      </c>
      <c r="G18" s="24">
        <f>'Door Comparison'!G18</f>
        <v>0</v>
      </c>
      <c r="H18" s="24">
        <f>'Door Comparison'!H18</f>
        <v>1</v>
      </c>
      <c r="I18" s="24">
        <f>'Door Comparison'!I18</f>
        <v>0</v>
      </c>
      <c r="J18" s="24">
        <f>'Door Comparison'!J18</f>
        <v>0</v>
      </c>
      <c r="K18" s="24">
        <f>'Door Comparison'!K18</f>
        <v>1</v>
      </c>
      <c r="L18" s="24">
        <f>'Door Comparison'!L18</f>
        <v>1</v>
      </c>
      <c r="N18" s="104">
        <v>77</v>
      </c>
      <c r="O18" s="91"/>
      <c r="P18" s="20">
        <f t="shared" si="2"/>
        <v>8.3699999999999992</v>
      </c>
      <c r="Q18" s="148">
        <v>0</v>
      </c>
      <c r="R18" s="103"/>
      <c r="S18" s="90"/>
      <c r="T18" s="103">
        <v>0</v>
      </c>
      <c r="V18" s="27">
        <v>0</v>
      </c>
      <c r="W18" s="20">
        <f t="shared" si="3"/>
        <v>5.62</v>
      </c>
      <c r="X18" s="103">
        <v>6</v>
      </c>
      <c r="Y18" s="28">
        <f t="shared" si="4"/>
        <v>96.99</v>
      </c>
      <c r="Z18" s="86"/>
      <c r="AA18" s="148"/>
      <c r="AB18" s="103"/>
    </row>
    <row r="19" spans="1:28" ht="13.2" customHeight="1" x14ac:dyDescent="0.25">
      <c r="A19" s="119" t="str">
        <f>'Door Comparison'!A19</f>
        <v>T00.04.AC2A</v>
      </c>
      <c r="B19" s="24" t="str">
        <f>'Door Comparison'!B19</f>
        <v>DRS-405</v>
      </c>
      <c r="C19" s="24">
        <f>'Door Comparison'!C19</f>
        <v>0</v>
      </c>
      <c r="D19" s="24">
        <f>'Door Comparison'!D19</f>
        <v>700</v>
      </c>
      <c r="E19" s="24">
        <f>'Door Comparison'!E19</f>
        <v>1000</v>
      </c>
      <c r="F19" s="24">
        <f>'Door Comparison'!F19</f>
        <v>0</v>
      </c>
      <c r="G19" s="24">
        <f>'Door Comparison'!G19</f>
        <v>0</v>
      </c>
      <c r="H19" s="24">
        <f>'Door Comparison'!H19</f>
        <v>1</v>
      </c>
      <c r="I19" s="24">
        <f>'Door Comparison'!I19</f>
        <v>0</v>
      </c>
      <c r="J19" s="24">
        <f>'Door Comparison'!J19</f>
        <v>0</v>
      </c>
      <c r="K19" s="24">
        <f>'Door Comparison'!K19</f>
        <v>1</v>
      </c>
      <c r="L19" s="24">
        <f>'Door Comparison'!L19</f>
        <v>1</v>
      </c>
      <c r="N19" s="104">
        <v>77</v>
      </c>
      <c r="O19" s="91"/>
      <c r="P19" s="20">
        <f t="shared" si="2"/>
        <v>8.3699999999999992</v>
      </c>
      <c r="Q19" s="148">
        <v>0</v>
      </c>
      <c r="R19" s="103"/>
      <c r="S19" s="90"/>
      <c r="T19" s="103">
        <v>0</v>
      </c>
      <c r="V19" s="27">
        <v>0</v>
      </c>
      <c r="W19" s="20">
        <f t="shared" si="3"/>
        <v>5.62</v>
      </c>
      <c r="X19" s="103">
        <v>6</v>
      </c>
      <c r="Y19" s="28">
        <f t="shared" si="4"/>
        <v>96.99</v>
      </c>
      <c r="Z19" s="86"/>
    </row>
    <row r="20" spans="1:28" ht="13.2" customHeight="1" x14ac:dyDescent="0.25">
      <c r="A20" s="119" t="str">
        <f>'Door Comparison'!A20</f>
        <v>T00.04.AC2B</v>
      </c>
      <c r="B20" s="24" t="str">
        <f>'Door Comparison'!B20</f>
        <v>DRS-405</v>
      </c>
      <c r="C20" s="24">
        <f>'Door Comparison'!C20</f>
        <v>0</v>
      </c>
      <c r="D20" s="24">
        <f>'Door Comparison'!D20</f>
        <v>700</v>
      </c>
      <c r="E20" s="24">
        <f>'Door Comparison'!E20</f>
        <v>1000</v>
      </c>
      <c r="F20" s="24">
        <f>'Door Comparison'!F20</f>
        <v>0</v>
      </c>
      <c r="G20" s="24">
        <f>'Door Comparison'!G20</f>
        <v>0</v>
      </c>
      <c r="H20" s="24">
        <f>'Door Comparison'!H20</f>
        <v>1</v>
      </c>
      <c r="I20" s="24">
        <f>'Door Comparison'!I20</f>
        <v>0</v>
      </c>
      <c r="J20" s="24">
        <f>'Door Comparison'!J20</f>
        <v>0</v>
      </c>
      <c r="K20" s="24">
        <f>'Door Comparison'!K20</f>
        <v>1</v>
      </c>
      <c r="L20" s="24">
        <f>'Door Comparison'!L20</f>
        <v>1</v>
      </c>
      <c r="N20" s="104">
        <v>77</v>
      </c>
      <c r="O20" s="91"/>
      <c r="P20" s="20">
        <f t="shared" si="2"/>
        <v>8.3699999999999992</v>
      </c>
      <c r="Q20" s="148">
        <v>0</v>
      </c>
      <c r="R20" s="103"/>
      <c r="S20" s="90"/>
      <c r="T20" s="103">
        <v>0</v>
      </c>
      <c r="V20" s="27">
        <v>0</v>
      </c>
      <c r="W20" s="20">
        <f t="shared" si="3"/>
        <v>5.62</v>
      </c>
      <c r="X20" s="103">
        <v>6</v>
      </c>
      <c r="Y20" s="28">
        <f t="shared" si="4"/>
        <v>96.99</v>
      </c>
      <c r="Z20" s="86"/>
    </row>
    <row r="21" spans="1:28" ht="13.2" customHeight="1" x14ac:dyDescent="0.25">
      <c r="A21" s="119" t="str">
        <f>'Door Comparison'!A21</f>
        <v>T00.04.AC3A</v>
      </c>
      <c r="B21" s="24" t="str">
        <f>'Door Comparison'!B21</f>
        <v>DRS-405</v>
      </c>
      <c r="C21" s="24">
        <f>'Door Comparison'!C21</f>
        <v>0</v>
      </c>
      <c r="D21" s="24">
        <f>'Door Comparison'!D21</f>
        <v>700</v>
      </c>
      <c r="E21" s="24">
        <f>'Door Comparison'!E21</f>
        <v>1000</v>
      </c>
      <c r="F21" s="24">
        <f>'Door Comparison'!F21</f>
        <v>0</v>
      </c>
      <c r="G21" s="24">
        <f>'Door Comparison'!G21</f>
        <v>0</v>
      </c>
      <c r="H21" s="24">
        <f>'Door Comparison'!H21</f>
        <v>1</v>
      </c>
      <c r="I21" s="24">
        <f>'Door Comparison'!I21</f>
        <v>0</v>
      </c>
      <c r="J21" s="24">
        <f>'Door Comparison'!J21</f>
        <v>0</v>
      </c>
      <c r="K21" s="24">
        <f>'Door Comparison'!K21</f>
        <v>1</v>
      </c>
      <c r="L21" s="24">
        <f>'Door Comparison'!L21</f>
        <v>1</v>
      </c>
      <c r="N21" s="104">
        <v>77</v>
      </c>
      <c r="O21" s="91"/>
      <c r="P21" s="20">
        <f t="shared" si="2"/>
        <v>8.3699999999999992</v>
      </c>
      <c r="Q21" s="148">
        <v>0</v>
      </c>
      <c r="R21" s="103"/>
      <c r="S21" s="90"/>
      <c r="T21" s="103">
        <v>0</v>
      </c>
      <c r="V21" s="27">
        <v>0</v>
      </c>
      <c r="W21" s="20">
        <f t="shared" si="3"/>
        <v>5.62</v>
      </c>
      <c r="X21" s="103">
        <v>6</v>
      </c>
      <c r="Y21" s="28">
        <f t="shared" si="4"/>
        <v>96.99</v>
      </c>
      <c r="Z21" s="86"/>
    </row>
    <row r="22" spans="1:28" ht="13.2" customHeight="1" x14ac:dyDescent="0.25">
      <c r="A22" s="119" t="str">
        <f>'Door Comparison'!A22</f>
        <v>T00.04.AC3B</v>
      </c>
      <c r="B22" s="24" t="str">
        <f>'Door Comparison'!B22</f>
        <v>DRS-405</v>
      </c>
      <c r="C22" s="24">
        <f>'Door Comparison'!C22</f>
        <v>0</v>
      </c>
      <c r="D22" s="24">
        <f>'Door Comparison'!D22</f>
        <v>700</v>
      </c>
      <c r="E22" s="24">
        <f>'Door Comparison'!E22</f>
        <v>1000</v>
      </c>
      <c r="F22" s="24">
        <f>'Door Comparison'!F22</f>
        <v>0</v>
      </c>
      <c r="G22" s="24">
        <f>'Door Comparison'!G22</f>
        <v>0</v>
      </c>
      <c r="H22" s="24">
        <f>'Door Comparison'!H22</f>
        <v>1</v>
      </c>
      <c r="I22" s="24">
        <f>'Door Comparison'!I22</f>
        <v>0</v>
      </c>
      <c r="J22" s="24">
        <f>'Door Comparison'!J22</f>
        <v>0</v>
      </c>
      <c r="K22" s="24">
        <f>'Door Comparison'!K22</f>
        <v>1</v>
      </c>
      <c r="L22" s="24">
        <f>'Door Comparison'!L22</f>
        <v>1</v>
      </c>
      <c r="N22" s="104">
        <v>77</v>
      </c>
      <c r="O22" s="91"/>
      <c r="P22" s="20">
        <f t="shared" si="2"/>
        <v>8.3699999999999992</v>
      </c>
      <c r="Q22" s="148">
        <v>0</v>
      </c>
      <c r="R22" s="103"/>
      <c r="S22" s="90"/>
      <c r="T22" s="103">
        <v>0</v>
      </c>
      <c r="V22" s="27">
        <v>0</v>
      </c>
      <c r="W22" s="20">
        <f t="shared" si="3"/>
        <v>5.62</v>
      </c>
      <c r="X22" s="103">
        <v>6</v>
      </c>
      <c r="Y22" s="28">
        <f t="shared" si="4"/>
        <v>96.99</v>
      </c>
      <c r="Z22" s="86"/>
    </row>
    <row r="23" spans="1:28" ht="13.2" customHeight="1" x14ac:dyDescent="0.25">
      <c r="A23" s="119" t="str">
        <f>'Door Comparison'!A23</f>
        <v>T00.04.AC4A</v>
      </c>
      <c r="B23" s="24" t="str">
        <f>'Door Comparison'!B23</f>
        <v>DRS-405</v>
      </c>
      <c r="C23" s="24">
        <f>'Door Comparison'!C23</f>
        <v>0</v>
      </c>
      <c r="D23" s="24">
        <f>'Door Comparison'!D23</f>
        <v>700</v>
      </c>
      <c r="E23" s="24">
        <f>'Door Comparison'!E23</f>
        <v>1000</v>
      </c>
      <c r="F23" s="24">
        <f>'Door Comparison'!F23</f>
        <v>0</v>
      </c>
      <c r="G23" s="24">
        <f>'Door Comparison'!G23</f>
        <v>0</v>
      </c>
      <c r="H23" s="24">
        <f>'Door Comparison'!H23</f>
        <v>1</v>
      </c>
      <c r="I23" s="24">
        <f>'Door Comparison'!I23</f>
        <v>0</v>
      </c>
      <c r="J23" s="24">
        <f>'Door Comparison'!J23</f>
        <v>0</v>
      </c>
      <c r="K23" s="24">
        <f>'Door Comparison'!K23</f>
        <v>1</v>
      </c>
      <c r="L23" s="24">
        <f>'Door Comparison'!L23</f>
        <v>1</v>
      </c>
      <c r="N23" s="104">
        <v>77</v>
      </c>
      <c r="O23" s="91"/>
      <c r="P23" s="20">
        <f t="shared" si="2"/>
        <v>8.3699999999999992</v>
      </c>
      <c r="Q23" s="148">
        <v>0</v>
      </c>
      <c r="R23" s="103"/>
      <c r="S23" s="90"/>
      <c r="T23" s="103">
        <v>0</v>
      </c>
      <c r="V23" s="27">
        <v>0</v>
      </c>
      <c r="W23" s="20">
        <f t="shared" si="3"/>
        <v>5.62</v>
      </c>
      <c r="X23" s="103">
        <v>6</v>
      </c>
      <c r="Y23" s="28">
        <f t="shared" si="4"/>
        <v>96.99</v>
      </c>
      <c r="Z23" s="86"/>
    </row>
    <row r="24" spans="1:28" ht="13.2" customHeight="1" x14ac:dyDescent="0.25">
      <c r="A24" s="119" t="str">
        <f>'Door Comparison'!A24</f>
        <v>T00.04.AC4B</v>
      </c>
      <c r="B24" s="24" t="str">
        <f>'Door Comparison'!B24</f>
        <v>DRS-405</v>
      </c>
      <c r="C24" s="24">
        <f>'Door Comparison'!C24</f>
        <v>0</v>
      </c>
      <c r="D24" s="24">
        <f>'Door Comparison'!D24</f>
        <v>700</v>
      </c>
      <c r="E24" s="24">
        <f>'Door Comparison'!E24</f>
        <v>1000</v>
      </c>
      <c r="F24" s="24">
        <f>'Door Comparison'!F24</f>
        <v>0</v>
      </c>
      <c r="G24" s="24">
        <f>'Door Comparison'!G24</f>
        <v>0</v>
      </c>
      <c r="H24" s="24">
        <f>'Door Comparison'!H24</f>
        <v>1</v>
      </c>
      <c r="I24" s="24">
        <f>'Door Comparison'!I24</f>
        <v>0</v>
      </c>
      <c r="J24" s="24">
        <f>'Door Comparison'!J24</f>
        <v>0</v>
      </c>
      <c r="K24" s="24">
        <f>'Door Comparison'!K24</f>
        <v>1</v>
      </c>
      <c r="L24" s="24">
        <f>'Door Comparison'!L24</f>
        <v>1</v>
      </c>
      <c r="N24" s="104">
        <v>77</v>
      </c>
      <c r="O24" s="91"/>
      <c r="P24" s="20">
        <f t="shared" si="2"/>
        <v>8.3699999999999992</v>
      </c>
      <c r="Q24" s="148">
        <v>0</v>
      </c>
      <c r="R24" s="103"/>
      <c r="S24" s="90"/>
      <c r="T24" s="103">
        <v>0</v>
      </c>
      <c r="V24" s="27">
        <v>0</v>
      </c>
      <c r="W24" s="20">
        <f t="shared" si="3"/>
        <v>5.62</v>
      </c>
      <c r="X24" s="103">
        <v>6</v>
      </c>
      <c r="Y24" s="28">
        <f t="shared" si="4"/>
        <v>96.99</v>
      </c>
      <c r="Z24" s="86"/>
    </row>
    <row r="25" spans="1:28" ht="13.2" customHeight="1" x14ac:dyDescent="0.25">
      <c r="A25" s="119" t="str">
        <f>'Door Comparison'!A25</f>
        <v>T00.04.AC4C</v>
      </c>
      <c r="B25" s="24" t="str">
        <f>'Door Comparison'!B25</f>
        <v>DRS-405</v>
      </c>
      <c r="C25" s="24">
        <f>'Door Comparison'!C25</f>
        <v>0</v>
      </c>
      <c r="D25" s="24">
        <f>'Door Comparison'!D25</f>
        <v>700</v>
      </c>
      <c r="E25" s="24">
        <f>'Door Comparison'!E25</f>
        <v>1000</v>
      </c>
      <c r="F25" s="24">
        <f>'Door Comparison'!F25</f>
        <v>0</v>
      </c>
      <c r="G25" s="24">
        <f>'Door Comparison'!G25</f>
        <v>0</v>
      </c>
      <c r="H25" s="24">
        <f>'Door Comparison'!H25</f>
        <v>1</v>
      </c>
      <c r="I25" s="24">
        <f>'Door Comparison'!I25</f>
        <v>0</v>
      </c>
      <c r="J25" s="24">
        <f>'Door Comparison'!J25</f>
        <v>0</v>
      </c>
      <c r="K25" s="24">
        <f>'Door Comparison'!K25</f>
        <v>1</v>
      </c>
      <c r="L25" s="24">
        <f>'Door Comparison'!L25</f>
        <v>1</v>
      </c>
      <c r="N25" s="104">
        <v>77</v>
      </c>
      <c r="O25" s="91"/>
      <c r="P25" s="20">
        <f t="shared" si="2"/>
        <v>8.3699999999999992</v>
      </c>
      <c r="Q25" s="148">
        <v>0</v>
      </c>
      <c r="R25" s="103"/>
      <c r="S25" s="90"/>
      <c r="T25" s="103">
        <v>0</v>
      </c>
      <c r="V25" s="27">
        <v>0</v>
      </c>
      <c r="W25" s="20">
        <f t="shared" si="3"/>
        <v>5.62</v>
      </c>
      <c r="X25" s="103">
        <v>6</v>
      </c>
      <c r="Y25" s="28">
        <f t="shared" si="4"/>
        <v>96.99</v>
      </c>
      <c r="Z25" s="86"/>
    </row>
    <row r="26" spans="1:28" ht="13.2" customHeight="1" x14ac:dyDescent="0.25">
      <c r="A26" s="119" t="str">
        <f>'Door Comparison'!A26</f>
        <v>T00.08.AC1A</v>
      </c>
      <c r="B26" s="24" t="str">
        <f>'Door Comparison'!B26</f>
        <v>DRS-405</v>
      </c>
      <c r="C26" s="24">
        <f>'Door Comparison'!C26</f>
        <v>0</v>
      </c>
      <c r="D26" s="24">
        <f>'Door Comparison'!D26</f>
        <v>400</v>
      </c>
      <c r="E26" s="24">
        <f>'Door Comparison'!E26</f>
        <v>1600</v>
      </c>
      <c r="F26" s="24">
        <f>'Door Comparison'!F26</f>
        <v>0</v>
      </c>
      <c r="G26" s="24">
        <f>'Door Comparison'!G26</f>
        <v>0</v>
      </c>
      <c r="H26" s="24">
        <f>'Door Comparison'!H26</f>
        <v>1</v>
      </c>
      <c r="I26" s="24">
        <f>'Door Comparison'!I26</f>
        <v>0</v>
      </c>
      <c r="J26" s="24">
        <f>'Door Comparison'!J26</f>
        <v>0</v>
      </c>
      <c r="K26" s="24">
        <f>'Door Comparison'!K26</f>
        <v>1</v>
      </c>
      <c r="L26" s="24">
        <f>'Door Comparison'!L26</f>
        <v>1</v>
      </c>
      <c r="N26" s="104">
        <v>77</v>
      </c>
      <c r="O26" s="91"/>
      <c r="P26" s="20">
        <f t="shared" si="2"/>
        <v>11.16</v>
      </c>
      <c r="Q26" s="148">
        <v>0</v>
      </c>
      <c r="R26" s="103"/>
      <c r="S26" s="90"/>
      <c r="T26" s="103">
        <v>0</v>
      </c>
      <c r="V26" s="27">
        <v>0</v>
      </c>
      <c r="W26" s="20">
        <f t="shared" si="3"/>
        <v>7.49</v>
      </c>
      <c r="X26" s="103">
        <v>6</v>
      </c>
      <c r="Y26" s="28">
        <f t="shared" si="4"/>
        <v>101.65</v>
      </c>
      <c r="Z26" s="86"/>
    </row>
  </sheetData>
  <autoFilter ref="A7:Z26" xr:uid="{00000000-0009-0000-0000-000001000000}"/>
  <phoneticPr fontId="2" type="noConversion"/>
  <pageMargins left="0.51181102362204722" right="0" top="0.35433070866141736" bottom="0.19685039370078741" header="0.31496062992125984" footer="0.23622047244094491"/>
  <pageSetup paperSize="9" scale="9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304"/>
  <sheetViews>
    <sheetView topLeftCell="A4" zoomScale="95" zoomScaleNormal="95" workbookViewId="0">
      <pane ySplit="4" topLeftCell="A8" activePane="bottomLeft" state="frozen"/>
      <selection activeCell="A4" sqref="A4"/>
      <selection pane="bottomLeft" activeCell="B4" sqref="B1:AP1048576"/>
    </sheetView>
  </sheetViews>
  <sheetFormatPr defaultColWidth="9.109375" defaultRowHeight="15.9" customHeight="1" x14ac:dyDescent="0.25"/>
  <cols>
    <col min="1" max="1" width="5" style="39" customWidth="1"/>
    <col min="2" max="2" width="3.5546875" style="68" bestFit="1" customWidth="1"/>
    <col min="3" max="3" width="5.109375" style="42" bestFit="1" customWidth="1"/>
    <col min="4" max="4" width="4.33203125" style="42" customWidth="1"/>
    <col min="5" max="5" width="3.44140625" style="42" customWidth="1"/>
    <col min="6" max="6" width="4" style="42" bestFit="1" customWidth="1"/>
    <col min="7" max="7" width="4.33203125" style="42" customWidth="1"/>
    <col min="8" max="11" width="4" style="42" customWidth="1"/>
    <col min="12" max="12" width="5.33203125" style="42" customWidth="1"/>
    <col min="13" max="13" width="4.33203125" style="42" customWidth="1"/>
    <col min="14" max="14" width="4" style="42" customWidth="1"/>
    <col min="15" max="15" width="4.33203125" style="42" customWidth="1"/>
    <col min="16" max="16" width="4.33203125" style="42" bestFit="1" customWidth="1"/>
    <col min="17" max="17" width="3.44140625" style="42" customWidth="1"/>
    <col min="18" max="18" width="4.33203125" style="42" customWidth="1"/>
    <col min="19" max="19" width="5" style="42" customWidth="1"/>
    <col min="20" max="20" width="4" style="42" customWidth="1"/>
    <col min="21" max="21" width="5" style="42" customWidth="1"/>
    <col min="22" max="22" width="4.33203125" style="42" bestFit="1" customWidth="1"/>
    <col min="23" max="24" width="4.33203125" style="42" customWidth="1"/>
    <col min="25" max="25" width="4" style="42" bestFit="1" customWidth="1"/>
    <col min="26" max="26" width="3.44140625" style="42" customWidth="1"/>
    <col min="27" max="28" width="4.33203125" style="42" customWidth="1"/>
    <col min="29" max="29" width="3.44140625" style="42" customWidth="1"/>
    <col min="30" max="30" width="5" style="42" customWidth="1"/>
    <col min="31" max="31" width="4.33203125" style="42" customWidth="1"/>
    <col min="32" max="34" width="3.44140625" style="42" customWidth="1"/>
    <col min="35" max="35" width="5" style="42" customWidth="1"/>
    <col min="36" max="36" width="3.44140625" style="42" customWidth="1"/>
    <col min="37" max="37" width="3.33203125" style="42" customWidth="1"/>
    <col min="38" max="39" width="4" style="42" customWidth="1"/>
    <col min="40" max="40" width="4.33203125" style="42" customWidth="1"/>
    <col min="41" max="41" width="8.88671875" style="42" bestFit="1" customWidth="1"/>
    <col min="42" max="42" width="8.5546875" style="143" bestFit="1" customWidth="1"/>
    <col min="43" max="43" width="8.88671875" style="143" bestFit="1" customWidth="1"/>
    <col min="44" max="16384" width="9.109375" style="42"/>
  </cols>
  <sheetData>
    <row r="1" spans="1:43" ht="15.9" customHeight="1" x14ac:dyDescent="0.3">
      <c r="A1" s="40" t="str">
        <f>'Door Comparison'!A1</f>
        <v>SRM - 21 MOORFIELDS - ADDENDUM 5</v>
      </c>
      <c r="B1" s="41"/>
      <c r="M1" s="43"/>
    </row>
    <row r="2" spans="1:43" ht="15.9" customHeight="1" x14ac:dyDescent="0.25">
      <c r="A2" s="44"/>
      <c r="B2" s="45"/>
    </row>
    <row r="3" spans="1:43" ht="15.9" customHeight="1" x14ac:dyDescent="0.3">
      <c r="A3" s="46" t="s">
        <v>33</v>
      </c>
      <c r="B3" s="45"/>
      <c r="P3" s="89"/>
      <c r="Q3" s="89"/>
      <c r="R3" s="89"/>
      <c r="S3" s="89"/>
      <c r="T3" s="89"/>
    </row>
    <row r="4" spans="1:43" ht="15.9" customHeight="1" x14ac:dyDescent="0.3">
      <c r="A4" s="46"/>
      <c r="B4" s="45"/>
    </row>
    <row r="5" spans="1:43" ht="13.2" x14ac:dyDescent="0.25">
      <c r="A5" s="47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153"/>
      <c r="AQ5" s="153"/>
    </row>
    <row r="6" spans="1:43" ht="79.95" customHeight="1" x14ac:dyDescent="0.25">
      <c r="A6" s="50" t="s">
        <v>34</v>
      </c>
      <c r="B6" s="51"/>
      <c r="C6" s="88" t="s">
        <v>74</v>
      </c>
      <c r="D6" s="52" t="s">
        <v>35</v>
      </c>
      <c r="E6" s="52" t="s">
        <v>36</v>
      </c>
      <c r="F6" s="52" t="s">
        <v>37</v>
      </c>
      <c r="G6" s="88" t="s">
        <v>68</v>
      </c>
      <c r="H6" s="52" t="s">
        <v>38</v>
      </c>
      <c r="I6" s="52" t="s">
        <v>39</v>
      </c>
      <c r="J6" s="52" t="s">
        <v>40</v>
      </c>
      <c r="K6" s="52" t="s">
        <v>41</v>
      </c>
      <c r="L6" s="88" t="s">
        <v>67</v>
      </c>
      <c r="M6" s="52" t="s">
        <v>43</v>
      </c>
      <c r="N6" s="52" t="s">
        <v>44</v>
      </c>
      <c r="O6" s="52" t="s">
        <v>42</v>
      </c>
      <c r="P6" s="52" t="s">
        <v>45</v>
      </c>
      <c r="Q6" s="52" t="s">
        <v>65</v>
      </c>
      <c r="R6" s="88" t="s">
        <v>82</v>
      </c>
      <c r="S6" s="88" t="s">
        <v>69</v>
      </c>
      <c r="T6" s="52" t="s">
        <v>46</v>
      </c>
      <c r="U6" s="52" t="s">
        <v>47</v>
      </c>
      <c r="V6" s="52" t="s">
        <v>48</v>
      </c>
      <c r="W6" s="52" t="s">
        <v>70</v>
      </c>
      <c r="X6" s="52" t="s">
        <v>49</v>
      </c>
      <c r="Y6" s="52" t="s">
        <v>50</v>
      </c>
      <c r="Z6" s="52" t="s">
        <v>51</v>
      </c>
      <c r="AA6" s="52" t="s">
        <v>52</v>
      </c>
      <c r="AB6" s="52" t="s">
        <v>53</v>
      </c>
      <c r="AC6" s="52" t="s">
        <v>54</v>
      </c>
      <c r="AD6" s="88" t="s">
        <v>83</v>
      </c>
      <c r="AE6" s="52" t="s">
        <v>55</v>
      </c>
      <c r="AF6" s="52" t="s">
        <v>56</v>
      </c>
      <c r="AG6" s="52" t="s">
        <v>57</v>
      </c>
      <c r="AH6" s="52" t="s">
        <v>58</v>
      </c>
      <c r="AI6" s="52" t="s">
        <v>59</v>
      </c>
      <c r="AJ6" s="52" t="s">
        <v>60</v>
      </c>
      <c r="AK6" s="53" t="s">
        <v>66</v>
      </c>
      <c r="AL6" s="53" t="s">
        <v>61</v>
      </c>
      <c r="AM6" s="53" t="s">
        <v>62</v>
      </c>
      <c r="AN6" s="52" t="s">
        <v>86</v>
      </c>
      <c r="AO6" s="54"/>
      <c r="AP6" s="178" t="s">
        <v>80</v>
      </c>
      <c r="AQ6" s="141" t="s">
        <v>63</v>
      </c>
    </row>
    <row r="7" spans="1:43" ht="15.9" customHeight="1" thickBot="1" x14ac:dyDescent="0.3">
      <c r="A7" s="55" t="s">
        <v>64</v>
      </c>
      <c r="B7" s="56"/>
      <c r="C7" s="134">
        <v>3.5</v>
      </c>
      <c r="D7" s="57">
        <v>11.68</v>
      </c>
      <c r="E7" s="57">
        <v>5.94</v>
      </c>
      <c r="F7" s="57">
        <v>5.93</v>
      </c>
      <c r="G7" s="57">
        <v>50</v>
      </c>
      <c r="H7" s="57">
        <v>5.94</v>
      </c>
      <c r="I7" s="57">
        <v>2.97</v>
      </c>
      <c r="J7" s="57">
        <v>2.97</v>
      </c>
      <c r="K7" s="57">
        <v>1.48</v>
      </c>
      <c r="L7" s="58">
        <v>16.670000000000002</v>
      </c>
      <c r="M7" s="133">
        <v>15.54</v>
      </c>
      <c r="N7" s="57">
        <v>2.97</v>
      </c>
      <c r="O7" s="133">
        <v>35.090000000000003</v>
      </c>
      <c r="P7" s="133">
        <v>15.54</v>
      </c>
      <c r="Q7" s="57">
        <v>8.33</v>
      </c>
      <c r="R7" s="151">
        <v>50</v>
      </c>
      <c r="S7" s="57">
        <v>48</v>
      </c>
      <c r="T7" s="57">
        <v>2.97</v>
      </c>
      <c r="U7" s="57">
        <v>2.97</v>
      </c>
      <c r="V7" s="133">
        <v>15.54</v>
      </c>
      <c r="W7" s="57">
        <v>16.579999999999998</v>
      </c>
      <c r="X7" s="58">
        <v>66</v>
      </c>
      <c r="Y7" s="57">
        <v>2.97</v>
      </c>
      <c r="Z7" s="58">
        <v>0</v>
      </c>
      <c r="AA7" s="57">
        <v>12.27</v>
      </c>
      <c r="AB7" s="57">
        <v>20.43</v>
      </c>
      <c r="AC7" s="57">
        <v>0</v>
      </c>
      <c r="AD7" s="151">
        <v>135</v>
      </c>
      <c r="AE7" s="57">
        <v>50.03</v>
      </c>
      <c r="AF7" s="57">
        <v>2.4300000000000002</v>
      </c>
      <c r="AG7" s="57">
        <v>2.97</v>
      </c>
      <c r="AH7" s="57">
        <v>3.64</v>
      </c>
      <c r="AI7" s="57">
        <v>2.97</v>
      </c>
      <c r="AJ7" s="57">
        <v>8.33</v>
      </c>
      <c r="AK7" s="59">
        <v>5.94</v>
      </c>
      <c r="AL7" s="59">
        <v>20.43</v>
      </c>
      <c r="AM7" s="59">
        <v>25</v>
      </c>
      <c r="AN7" s="59">
        <v>30</v>
      </c>
      <c r="AO7" s="60"/>
      <c r="AP7" s="154"/>
      <c r="AQ7" s="154"/>
    </row>
    <row r="8" spans="1:43" ht="15.9" customHeight="1" x14ac:dyDescent="0.25">
      <c r="A8" s="158"/>
      <c r="B8" s="159"/>
      <c r="C8" s="160"/>
      <c r="D8" s="160"/>
      <c r="E8" s="160"/>
      <c r="F8" s="160"/>
      <c r="G8" s="160"/>
      <c r="H8" s="160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64"/>
      <c r="AK8" s="64"/>
      <c r="AL8" s="64"/>
      <c r="AM8" s="64"/>
      <c r="AN8" s="64"/>
      <c r="AO8" s="63"/>
      <c r="AP8" s="155"/>
      <c r="AQ8" s="155"/>
    </row>
    <row r="9" spans="1:43" ht="15.9" customHeight="1" x14ac:dyDescent="0.25">
      <c r="A9" s="50" t="s">
        <v>88</v>
      </c>
      <c r="B9" s="51"/>
      <c r="C9" s="163"/>
      <c r="D9" s="163"/>
      <c r="E9" s="163"/>
      <c r="F9" s="163"/>
      <c r="G9" s="163"/>
      <c r="H9" s="163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54"/>
      <c r="AK9" s="54"/>
      <c r="AL9" s="54"/>
      <c r="AM9" s="54"/>
      <c r="AN9" s="54"/>
      <c r="AO9" s="65">
        <f>C9*C$7+D9*D$7+E9*E$7+F9*F$7+G9*G$7+H9*H$7+I9*I$7+J9*J$7+K9*K$7+L9*L$7+M9*M$7+N9*N$7+O9*O$7+P9*P$7+Q9*Q$7+R9*R$7+S9*S$7+T9*T$7+U9*U$7+V9*V$7+W9*W$7+X9*X$7+Y9*Y$7+Z9*Z$7+AA9*AA$7+AB9*AB$7+AC9*AC$7+AD9*AD$7+AE9*AE$7+AF9*AF$7+AG9*AG$7+AH9*AH$7+AI9*AI$7+AJ9*AJ$7+AK9*AK$7+AL9*AL$7+AM9*AM$7+AN9*AN$7</f>
        <v>0</v>
      </c>
      <c r="AP9" s="142">
        <f>AO9*0.14</f>
        <v>0</v>
      </c>
      <c r="AQ9" s="142">
        <f>AO9+AP9</f>
        <v>0</v>
      </c>
    </row>
    <row r="10" spans="1:43" ht="15.9" customHeight="1" thickBot="1" x14ac:dyDescent="0.3">
      <c r="A10" s="162"/>
      <c r="B10" s="48"/>
      <c r="C10" s="66"/>
      <c r="D10" s="66"/>
      <c r="E10" s="66"/>
      <c r="F10" s="66"/>
      <c r="G10" s="66"/>
      <c r="H10" s="66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65">
        <f>C10*C$7+D10*D$7+E10*E$7+F10*F$7+G10*G$7+H10*H$7+I10*I$7+J10*J$7+K10*K$7+L10*L$7+M10*M$7+N10*N$7+O10*O$7+P10*P$7+Q10*Q$7+R10*R$7+S10*S$7+T10*T$7+U10*U$7+V10*V$7+W10*W$7+X10*X$7+Y10*Y$7+Z10*Z$7+AA10*AA$7+AB10*AB$7+AC10*AC$7+AD10*AD$7+AE10*AE$7+AF10*AF$7+AG10*AG$7+AH10*AH$7+AI10*AI$7+AJ10*AJ$7+AK10*AK$7+AL10*AL$7+AM10*AM$7+AN10*AN$7</f>
        <v>0</v>
      </c>
      <c r="AP10" s="142">
        <f>AO10*0.11</f>
        <v>0</v>
      </c>
      <c r="AQ10" s="142">
        <f>AO10+AP10</f>
        <v>0</v>
      </c>
    </row>
    <row r="11" spans="1:43" s="143" customFormat="1" ht="15.9" customHeight="1" thickBot="1" x14ac:dyDescent="0.3">
      <c r="A11" s="164"/>
      <c r="B11" s="165"/>
      <c r="C11" s="166"/>
      <c r="D11" s="166"/>
      <c r="E11" s="166"/>
      <c r="F11" s="167"/>
      <c r="G11" s="166"/>
      <c r="H11" s="166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41"/>
      <c r="AK11" s="141"/>
      <c r="AL11" s="141"/>
      <c r="AM11" s="141"/>
      <c r="AN11" s="141"/>
      <c r="AO11" s="65">
        <f t="shared" ref="AO11:AO16" si="0">C11*C$7+D11*D$7+E11*E$7+F11*F$7+G11*G$7+H11*H$7+I11*I$7+J11*J$7+K11*K$7+L11*L$7+M11*M$7+N11*N$7+O11*O$7+P11*P$7+Q11*Q$7+R11*R$7+S11*S$7+T11*T$7+U11*U$7+V11*V$7+W11*W$7+X11*X$7+Y11*Y$7+Z11*Z$7+AA11*AA$7+AB11*AB$7+AC11*AC$7+AD11*AD$7+AE11*AE$7+AF11*AF$7+AG11*AG$7+AH11*AH$7+AI11*AI$7+AJ11*AJ$7+AK11*AK$7+AL11*AL$7+AM11*AM$7+AN11*AN$7</f>
        <v>0</v>
      </c>
      <c r="AP11" s="142">
        <f t="shared" ref="AP11:AP22" si="1">AO11*0.11</f>
        <v>0</v>
      </c>
      <c r="AQ11" s="142">
        <f t="shared" ref="AQ11:AQ16" si="2">AO11+AP11</f>
        <v>0</v>
      </c>
    </row>
    <row r="12" spans="1:43" ht="15.9" customHeight="1" thickBot="1" x14ac:dyDescent="0.3">
      <c r="A12" s="169"/>
      <c r="B12" s="165"/>
      <c r="C12" s="166"/>
      <c r="D12" s="166"/>
      <c r="E12" s="166"/>
      <c r="F12" s="166"/>
      <c r="G12" s="166"/>
      <c r="H12" s="166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54"/>
      <c r="AK12" s="54"/>
      <c r="AL12" s="54"/>
      <c r="AM12" s="54"/>
      <c r="AN12" s="54"/>
      <c r="AO12" s="65">
        <f t="shared" si="0"/>
        <v>0</v>
      </c>
      <c r="AP12" s="142">
        <f t="shared" si="1"/>
        <v>0</v>
      </c>
      <c r="AQ12" s="142">
        <f t="shared" si="2"/>
        <v>0</v>
      </c>
    </row>
    <row r="13" spans="1:43" ht="15.9" customHeight="1" thickBot="1" x14ac:dyDescent="0.3">
      <c r="A13" s="61"/>
      <c r="B13" s="62"/>
      <c r="C13" s="66"/>
      <c r="D13" s="66"/>
      <c r="E13" s="66"/>
      <c r="F13" s="66"/>
      <c r="G13" s="66"/>
      <c r="H13" s="66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65">
        <f t="shared" si="0"/>
        <v>0</v>
      </c>
      <c r="AP13" s="142">
        <f t="shared" si="1"/>
        <v>0</v>
      </c>
      <c r="AQ13" s="142">
        <f t="shared" si="2"/>
        <v>0</v>
      </c>
    </row>
    <row r="14" spans="1:43" ht="15.9" customHeight="1" thickBot="1" x14ac:dyDescent="0.3">
      <c r="A14" s="61"/>
      <c r="B14" s="62"/>
      <c r="C14" s="66"/>
      <c r="D14" s="66"/>
      <c r="E14" s="66"/>
      <c r="F14" s="66"/>
      <c r="G14" s="66"/>
      <c r="H14" s="66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65">
        <f t="shared" si="0"/>
        <v>0</v>
      </c>
      <c r="AP14" s="142">
        <f t="shared" si="1"/>
        <v>0</v>
      </c>
      <c r="AQ14" s="142">
        <f t="shared" si="2"/>
        <v>0</v>
      </c>
    </row>
    <row r="15" spans="1:43" ht="15.9" customHeight="1" thickBot="1" x14ac:dyDescent="0.3">
      <c r="A15" s="157"/>
      <c r="B15" s="62"/>
      <c r="C15" s="66"/>
      <c r="D15" s="66"/>
      <c r="E15" s="66"/>
      <c r="F15" s="66"/>
      <c r="G15" s="66"/>
      <c r="H15" s="66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65">
        <f t="shared" ref="AO15" si="3">C15*C$7+D15*D$7+E15*E$7+F15*F$7+G15*G$7+H15*H$7+I15*I$7+J15*J$7+K15*K$7+L15*L$7+M15*M$7+N15*N$7+O15*O$7+P15*P$7+Q15*Q$7+R15*R$7+S15*S$7+T15*T$7+U15*U$7+V15*V$7+W15*W$7+X15*X$7+Y15*Y$7+Z15*Z$7+AA15*AA$7+AB15*AB$7+AC15*AC$7+AD15*AD$7+AE15*AE$7+AF15*AF$7+AG15*AG$7+AH15*AH$7+AI15*AI$7+AJ15*AJ$7+AK15*AK$7+AL15*AL$7+AM15*AM$7+AN15*AN$7</f>
        <v>0</v>
      </c>
      <c r="AP15" s="142">
        <f t="shared" si="1"/>
        <v>0</v>
      </c>
      <c r="AQ15" s="142">
        <f t="shared" ref="AQ15" si="4">AO15+AP15</f>
        <v>0</v>
      </c>
    </row>
    <row r="16" spans="1:43" ht="15.9" customHeight="1" thickBot="1" x14ac:dyDescent="0.3">
      <c r="A16" s="61"/>
      <c r="B16" s="62"/>
      <c r="C16" s="66"/>
      <c r="D16" s="66"/>
      <c r="E16" s="66"/>
      <c r="F16" s="66"/>
      <c r="G16" s="66"/>
      <c r="H16" s="66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65">
        <f t="shared" si="0"/>
        <v>0</v>
      </c>
      <c r="AP16" s="142">
        <f t="shared" si="1"/>
        <v>0</v>
      </c>
      <c r="AQ16" s="142">
        <f t="shared" si="2"/>
        <v>0</v>
      </c>
    </row>
    <row r="17" spans="1:43" ht="15.9" customHeight="1" thickBot="1" x14ac:dyDescent="0.3">
      <c r="A17" s="61"/>
      <c r="B17" s="62"/>
      <c r="C17" s="66"/>
      <c r="D17" s="66"/>
      <c r="E17" s="66"/>
      <c r="F17" s="66"/>
      <c r="G17" s="66"/>
      <c r="H17" s="66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65">
        <f t="shared" ref="AO17:AO19" si="5">C17*C$7+D17*D$7+E17*E$7+F17*F$7+G17*G$7+H17*H$7+I17*I$7+J17*J$7+K17*K$7+L17*L$7+M17*M$7+N17*N$7+O17*O$7+P17*P$7+Q17*Q$7+R17*R$7+S17*S$7+T17*T$7+U17*U$7+V17*V$7+W17*W$7+X17*X$7+Y17*Y$7+Z17*Z$7+AA17*AA$7+AB17*AB$7+AC17*AC$7+AD17*AD$7+AE17*AE$7+AF17*AF$7+AG17*AG$7+AH17*AH$7+AI17*AI$7+AJ17*AJ$7+AK17*AK$7+AL17*AL$7+AM17*AM$7+AN17*AN$7</f>
        <v>0</v>
      </c>
      <c r="AP17" s="142">
        <f t="shared" si="1"/>
        <v>0</v>
      </c>
      <c r="AQ17" s="142">
        <f t="shared" ref="AQ17:AQ19" si="6">AO17+AP17</f>
        <v>0</v>
      </c>
    </row>
    <row r="18" spans="1:43" ht="15.9" customHeight="1" thickBot="1" x14ac:dyDescent="0.3">
      <c r="A18" s="157"/>
      <c r="B18" s="62"/>
      <c r="C18" s="66"/>
      <c r="D18" s="66"/>
      <c r="E18" s="66"/>
      <c r="F18" s="66"/>
      <c r="G18" s="66"/>
      <c r="H18" s="66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65">
        <f t="shared" si="5"/>
        <v>0</v>
      </c>
      <c r="AP18" s="142">
        <f t="shared" si="1"/>
        <v>0</v>
      </c>
      <c r="AQ18" s="142">
        <f t="shared" si="6"/>
        <v>0</v>
      </c>
    </row>
    <row r="19" spans="1:43" ht="15.9" customHeight="1" thickBot="1" x14ac:dyDescent="0.3">
      <c r="A19" s="61"/>
      <c r="B19" s="62"/>
      <c r="C19" s="66"/>
      <c r="D19" s="66"/>
      <c r="E19" s="66"/>
      <c r="F19" s="66"/>
      <c r="G19" s="66"/>
      <c r="H19" s="66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65">
        <f t="shared" si="5"/>
        <v>0</v>
      </c>
      <c r="AP19" s="142">
        <f t="shared" si="1"/>
        <v>0</v>
      </c>
      <c r="AQ19" s="142">
        <f t="shared" si="6"/>
        <v>0</v>
      </c>
    </row>
    <row r="20" spans="1:43" ht="15.9" customHeight="1" thickBot="1" x14ac:dyDescent="0.3">
      <c r="A20" s="157"/>
      <c r="B20" s="62"/>
      <c r="C20" s="66"/>
      <c r="D20" s="66"/>
      <c r="E20" s="66"/>
      <c r="F20" s="66"/>
      <c r="G20" s="66"/>
      <c r="H20" s="66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65">
        <f t="shared" ref="AO20:AO22" si="7">C20*C$7+D20*D$7+E20*E$7+F20*F$7+G20*G$7+H20*H$7+I20*I$7+J20*J$7+K20*K$7+L20*L$7+M20*M$7+N20*N$7+O20*O$7+P20*P$7+Q20*Q$7+R20*R$7+S20*S$7+T20*T$7+U20*U$7+V20*V$7+W20*W$7+X20*X$7+Y20*Y$7+Z20*Z$7+AA20*AA$7+AB20*AB$7+AC20*AC$7+AD20*AD$7+AE20*AE$7+AF20*AF$7+AG20*AG$7+AH20*AH$7+AI20*AI$7+AJ20*AJ$7+AK20*AK$7+AL20*AL$7+AM20*AM$7+AN20*AN$7</f>
        <v>0</v>
      </c>
      <c r="AP20" s="142">
        <f t="shared" si="1"/>
        <v>0</v>
      </c>
      <c r="AQ20" s="142">
        <f t="shared" ref="AQ20:AQ22" si="8">AO20+AP20</f>
        <v>0</v>
      </c>
    </row>
    <row r="21" spans="1:43" ht="15.9" customHeight="1" thickBot="1" x14ac:dyDescent="0.3">
      <c r="A21" s="61"/>
      <c r="B21" s="62"/>
      <c r="C21" s="66"/>
      <c r="D21" s="66"/>
      <c r="E21" s="66"/>
      <c r="F21" s="66"/>
      <c r="G21" s="66"/>
      <c r="H21" s="66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65">
        <f t="shared" si="7"/>
        <v>0</v>
      </c>
      <c r="AP21" s="142">
        <f t="shared" si="1"/>
        <v>0</v>
      </c>
      <c r="AQ21" s="142">
        <f t="shared" si="8"/>
        <v>0</v>
      </c>
    </row>
    <row r="22" spans="1:43" ht="15.9" customHeight="1" thickBot="1" x14ac:dyDescent="0.3">
      <c r="A22" s="61"/>
      <c r="B22" s="62"/>
      <c r="C22" s="66"/>
      <c r="D22" s="66"/>
      <c r="E22" s="66"/>
      <c r="F22" s="66"/>
      <c r="G22" s="66"/>
      <c r="H22" s="66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65">
        <f t="shared" si="7"/>
        <v>0</v>
      </c>
      <c r="AP22" s="142">
        <f t="shared" si="1"/>
        <v>0</v>
      </c>
      <c r="AQ22" s="142">
        <f t="shared" si="8"/>
        <v>0</v>
      </c>
    </row>
    <row r="23" spans="1:43" ht="15.9" customHeight="1" thickBot="1" x14ac:dyDescent="0.3">
      <c r="A23" s="61"/>
      <c r="B23" s="62"/>
      <c r="C23" s="66"/>
      <c r="D23" s="66"/>
      <c r="E23" s="66"/>
      <c r="F23" s="66"/>
      <c r="G23" s="66"/>
      <c r="H23" s="66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65">
        <f t="shared" ref="AO23:AO41" si="9">C23*C$7+D23*D$7+E23*E$7+F23*F$7+G23*G$7+H23*H$7+I23*I$7+J23*J$7+K23*K$7+L23*L$7+M23*M$7+N23*N$7+O23*O$7+P23*P$7+Q23*Q$7+R23*R$7+S23*S$7+T23*T$7+U23*U$7+V23*V$7+W23*W$7+X23*X$7+Y23*Y$7+Z23*Z$7+AA23*AA$7+AB23*AB$7+AC23*AC$7+AD23*AD$7+AE23*AE$7+AF23*AF$7+AG23*AG$7+AH23*AH$7+AI23*AI$7+AJ23*AJ$7+AK23*AK$7+AL23*AL$7+AM23*AM$7+AN23*AN$7</f>
        <v>0</v>
      </c>
      <c r="AP23" s="142">
        <f t="shared" ref="AP23:AP45" si="10">AO23*0.11</f>
        <v>0</v>
      </c>
      <c r="AQ23" s="142">
        <f t="shared" ref="AQ23:AQ41" si="11">AO23+AP23</f>
        <v>0</v>
      </c>
    </row>
    <row r="24" spans="1:43" ht="15.9" customHeight="1" thickBot="1" x14ac:dyDescent="0.3">
      <c r="A24" s="61"/>
      <c r="B24" s="62"/>
      <c r="C24" s="66"/>
      <c r="D24" s="66"/>
      <c r="E24" s="66"/>
      <c r="F24" s="66"/>
      <c r="G24" s="66"/>
      <c r="H24" s="66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65">
        <f t="shared" si="9"/>
        <v>0</v>
      </c>
      <c r="AP24" s="142">
        <f t="shared" si="10"/>
        <v>0</v>
      </c>
      <c r="AQ24" s="142">
        <f t="shared" si="11"/>
        <v>0</v>
      </c>
    </row>
    <row r="25" spans="1:43" ht="15.9" customHeight="1" thickBot="1" x14ac:dyDescent="0.3">
      <c r="A25" s="61"/>
      <c r="B25" s="62"/>
      <c r="C25" s="66"/>
      <c r="D25" s="66"/>
      <c r="E25" s="66"/>
      <c r="F25" s="66"/>
      <c r="G25" s="66"/>
      <c r="H25" s="66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65">
        <f t="shared" si="9"/>
        <v>0</v>
      </c>
      <c r="AP25" s="142">
        <f t="shared" si="10"/>
        <v>0</v>
      </c>
      <c r="AQ25" s="142">
        <f t="shared" si="11"/>
        <v>0</v>
      </c>
    </row>
    <row r="26" spans="1:43" ht="15.9" customHeight="1" thickBot="1" x14ac:dyDescent="0.3">
      <c r="A26" s="61"/>
      <c r="B26" s="62"/>
      <c r="C26" s="66"/>
      <c r="D26" s="66"/>
      <c r="E26" s="66"/>
      <c r="F26" s="66"/>
      <c r="G26" s="66"/>
      <c r="H26" s="66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65">
        <f t="shared" ref="AO26:AO29" si="12">C26*C$7+D26*D$7+E26*E$7+F26*F$7+G26*G$7+H26*H$7+I26*I$7+J26*J$7+K26*K$7+L26*L$7+M26*M$7+N26*N$7+O26*O$7+P26*P$7+Q26*Q$7+R26*R$7+S26*S$7+T26*T$7+U26*U$7+V26*V$7+W26*W$7+X26*X$7+Y26*Y$7+Z26*Z$7+AA26*AA$7+AB26*AB$7+AC26*AC$7+AD26*AD$7+AE26*AE$7+AF26*AF$7+AG26*AG$7+AH26*AH$7+AI26*AI$7+AJ26*AJ$7+AK26*AK$7+AL26*AL$7+AM26*AM$7+AN26*AN$7</f>
        <v>0</v>
      </c>
      <c r="AP26" s="142">
        <f t="shared" si="10"/>
        <v>0</v>
      </c>
      <c r="AQ26" s="142">
        <f t="shared" ref="AQ26:AQ29" si="13">AO26+AP26</f>
        <v>0</v>
      </c>
    </row>
    <row r="27" spans="1:43" ht="15.9" customHeight="1" thickBot="1" x14ac:dyDescent="0.3">
      <c r="A27" s="61"/>
      <c r="B27" s="62"/>
      <c r="C27" s="66"/>
      <c r="D27" s="66"/>
      <c r="E27" s="66"/>
      <c r="F27" s="66"/>
      <c r="G27" s="66"/>
      <c r="H27" s="66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65">
        <f t="shared" si="12"/>
        <v>0</v>
      </c>
      <c r="AP27" s="142">
        <f t="shared" si="10"/>
        <v>0</v>
      </c>
      <c r="AQ27" s="142">
        <f t="shared" si="13"/>
        <v>0</v>
      </c>
    </row>
    <row r="28" spans="1:43" ht="15.9" customHeight="1" thickBot="1" x14ac:dyDescent="0.3">
      <c r="A28" s="61"/>
      <c r="B28" s="62"/>
      <c r="C28" s="66"/>
      <c r="D28" s="66"/>
      <c r="E28" s="66"/>
      <c r="F28" s="66"/>
      <c r="G28" s="66"/>
      <c r="H28" s="66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65">
        <f t="shared" si="12"/>
        <v>0</v>
      </c>
      <c r="AP28" s="142">
        <f t="shared" si="10"/>
        <v>0</v>
      </c>
      <c r="AQ28" s="142">
        <f t="shared" si="13"/>
        <v>0</v>
      </c>
    </row>
    <row r="29" spans="1:43" ht="15.9" customHeight="1" thickBot="1" x14ac:dyDescent="0.3">
      <c r="A29" s="61"/>
      <c r="B29" s="62"/>
      <c r="C29" s="66"/>
      <c r="D29" s="66"/>
      <c r="E29" s="66"/>
      <c r="F29" s="66"/>
      <c r="G29" s="66"/>
      <c r="H29" s="66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65">
        <f t="shared" si="12"/>
        <v>0</v>
      </c>
      <c r="AP29" s="142">
        <f t="shared" si="10"/>
        <v>0</v>
      </c>
      <c r="AQ29" s="142">
        <f t="shared" si="13"/>
        <v>0</v>
      </c>
    </row>
    <row r="30" spans="1:43" ht="15.9" customHeight="1" thickBot="1" x14ac:dyDescent="0.3">
      <c r="A30" s="61"/>
      <c r="B30" s="62"/>
      <c r="C30" s="66"/>
      <c r="D30" s="66"/>
      <c r="E30" s="66"/>
      <c r="F30" s="66"/>
      <c r="G30" s="66"/>
      <c r="H30" s="66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65">
        <f t="shared" ref="AO30" si="14">C30*C$7+D30*D$7+E30*E$7+F30*F$7+G30*G$7+H30*H$7+I30*I$7+J30*J$7+K30*K$7+L30*L$7+M30*M$7+N30*N$7+O30*O$7+P30*P$7+Q30*Q$7+R30*R$7+S30*S$7+T30*T$7+U30*U$7+V30*V$7+W30*W$7+X30*X$7+Y30*Y$7+Z30*Z$7+AA30*AA$7+AB30*AB$7+AC30*AC$7+AD30*AD$7+AE30*AE$7+AF30*AF$7+AG30*AG$7+AH30*AH$7+AI30*AI$7+AJ30*AJ$7+AK30*AK$7+AL30*AL$7+AM30*AM$7+AN30*AN$7</f>
        <v>0</v>
      </c>
      <c r="AP30" s="142">
        <f t="shared" si="10"/>
        <v>0</v>
      </c>
      <c r="AQ30" s="142">
        <f t="shared" ref="AQ30" si="15">AO30+AP30</f>
        <v>0</v>
      </c>
    </row>
    <row r="31" spans="1:43" ht="15.9" customHeight="1" thickBot="1" x14ac:dyDescent="0.3">
      <c r="A31" s="61"/>
      <c r="B31" s="62"/>
      <c r="C31" s="66"/>
      <c r="D31" s="66"/>
      <c r="E31" s="66"/>
      <c r="F31" s="66"/>
      <c r="G31" s="66"/>
      <c r="H31" s="66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65">
        <f t="shared" ref="AO31:AO35" si="16">C31*C$7+D31*D$7+E31*E$7+F31*F$7+G31*G$7+H31*H$7+I31*I$7+J31*J$7+K31*K$7+L31*L$7+M31*M$7+N31*N$7+O31*O$7+P31*P$7+Q31*Q$7+R31*R$7+S31*S$7+T31*T$7+U31*U$7+V31*V$7+W31*W$7+X31*X$7+Y31*Y$7+Z31*Z$7+AA31*AA$7+AB31*AB$7+AC31*AC$7+AD31*AD$7+AE31*AE$7+AF31*AF$7+AG31*AG$7+AH31*AH$7+AI31*AI$7+AJ31*AJ$7+AK31*AK$7+AL31*AL$7+AM31*AM$7+AN31*AN$7</f>
        <v>0</v>
      </c>
      <c r="AP31" s="142">
        <f t="shared" si="10"/>
        <v>0</v>
      </c>
      <c r="AQ31" s="142">
        <f t="shared" ref="AQ31:AQ35" si="17">AO31+AP31</f>
        <v>0</v>
      </c>
    </row>
    <row r="32" spans="1:43" ht="15.9" customHeight="1" thickBot="1" x14ac:dyDescent="0.3">
      <c r="A32" s="61"/>
      <c r="B32" s="62"/>
      <c r="C32" s="66"/>
      <c r="D32" s="66"/>
      <c r="E32" s="66"/>
      <c r="F32" s="66"/>
      <c r="G32" s="66"/>
      <c r="H32" s="66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65">
        <f t="shared" ref="AO32" si="18">C32*C$7+D32*D$7+E32*E$7+F32*F$7+G32*G$7+H32*H$7+I32*I$7+J32*J$7+K32*K$7+L32*L$7+M32*M$7+N32*N$7+O32*O$7+P32*P$7+Q32*Q$7+R32*R$7+S32*S$7+T32*T$7+U32*U$7+V32*V$7+W32*W$7+X32*X$7+Y32*Y$7+Z32*Z$7+AA32*AA$7+AB32*AB$7+AC32*AC$7+AD32*AD$7+AE32*AE$7+AF32*AF$7+AG32*AG$7+AH32*AH$7+AI32*AI$7+AJ32*AJ$7+AK32*AK$7+AL32*AL$7+AM32*AM$7+AN32*AN$7</f>
        <v>0</v>
      </c>
      <c r="AP32" s="142">
        <f t="shared" si="10"/>
        <v>0</v>
      </c>
      <c r="AQ32" s="142">
        <f t="shared" ref="AQ32" si="19">AO32+AP32</f>
        <v>0</v>
      </c>
    </row>
    <row r="33" spans="1:52" ht="15.9" customHeight="1" thickBot="1" x14ac:dyDescent="0.3">
      <c r="A33" s="61"/>
      <c r="B33" s="62"/>
      <c r="C33" s="66"/>
      <c r="D33" s="66"/>
      <c r="E33" s="66"/>
      <c r="F33" s="66"/>
      <c r="G33" s="66"/>
      <c r="H33" s="66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65">
        <f t="shared" ref="AO33" si="20">C33*C$7+D33*D$7+E33*E$7+F33*F$7+G33*G$7+H33*H$7+I33*I$7+J33*J$7+K33*K$7+L33*L$7+M33*M$7+N33*N$7+O33*O$7+P33*P$7+Q33*Q$7+R33*R$7+S33*S$7+T33*T$7+U33*U$7+V33*V$7+W33*W$7+X33*X$7+Y33*Y$7+Z33*Z$7+AA33*AA$7+AB33*AB$7+AC33*AC$7+AD33*AD$7+AE33*AE$7+AF33*AF$7+AG33*AG$7+AH33*AH$7+AI33*AI$7+AJ33*AJ$7+AK33*AK$7+AL33*AL$7+AM33*AM$7+AN33*AN$7</f>
        <v>0</v>
      </c>
      <c r="AP33" s="142">
        <f t="shared" si="10"/>
        <v>0</v>
      </c>
      <c r="AQ33" s="142">
        <f t="shared" ref="AQ33" si="21">AO33+AP33</f>
        <v>0</v>
      </c>
    </row>
    <row r="34" spans="1:52" ht="15.9" customHeight="1" thickBot="1" x14ac:dyDescent="0.3">
      <c r="A34" s="61"/>
      <c r="B34" s="62"/>
      <c r="C34" s="66"/>
      <c r="D34" s="66"/>
      <c r="E34" s="66"/>
      <c r="F34" s="66"/>
      <c r="G34" s="66"/>
      <c r="H34" s="66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65">
        <f t="shared" si="16"/>
        <v>0</v>
      </c>
      <c r="AP34" s="142">
        <f t="shared" si="10"/>
        <v>0</v>
      </c>
      <c r="AQ34" s="142">
        <f t="shared" si="17"/>
        <v>0</v>
      </c>
    </row>
    <row r="35" spans="1:52" ht="15.9" customHeight="1" thickBot="1" x14ac:dyDescent="0.3">
      <c r="A35" s="61"/>
      <c r="B35" s="62"/>
      <c r="C35" s="66"/>
      <c r="D35" s="66"/>
      <c r="E35" s="66"/>
      <c r="F35" s="66"/>
      <c r="G35" s="66"/>
      <c r="H35" s="66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65">
        <f t="shared" si="16"/>
        <v>0</v>
      </c>
      <c r="AP35" s="142">
        <f t="shared" si="10"/>
        <v>0</v>
      </c>
      <c r="AQ35" s="142">
        <f t="shared" si="17"/>
        <v>0</v>
      </c>
    </row>
    <row r="36" spans="1:52" ht="15.9" customHeight="1" thickBot="1" x14ac:dyDescent="0.3">
      <c r="A36" s="61"/>
      <c r="B36" s="62"/>
      <c r="C36" s="66"/>
      <c r="D36" s="66"/>
      <c r="E36" s="66"/>
      <c r="F36" s="66"/>
      <c r="G36" s="66"/>
      <c r="H36" s="66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65">
        <f t="shared" ref="AO36:AO40" si="22">C36*C$7+D36*D$7+E36*E$7+F36*F$7+G36*G$7+H36*H$7+I36*I$7+J36*J$7+K36*K$7+L36*L$7+M36*M$7+N36*N$7+O36*O$7+P36*P$7+Q36*Q$7+R36*R$7+S36*S$7+T36*T$7+U36*U$7+V36*V$7+W36*W$7+X36*X$7+Y36*Y$7+Z36*Z$7+AA36*AA$7+AB36*AB$7+AC36*AC$7+AD36*AD$7+AE36*AE$7+AF36*AF$7+AG36*AG$7+AH36*AH$7+AI36*AI$7+AJ36*AJ$7+AK36*AK$7+AL36*AL$7+AM36*AM$7+AN36*AN$7</f>
        <v>0</v>
      </c>
      <c r="AP36" s="142">
        <f t="shared" si="10"/>
        <v>0</v>
      </c>
      <c r="AQ36" s="142">
        <f t="shared" ref="AQ36:AQ40" si="23">AO36+AP36</f>
        <v>0</v>
      </c>
    </row>
    <row r="37" spans="1:52" ht="15.9" customHeight="1" thickBot="1" x14ac:dyDescent="0.3">
      <c r="A37" s="61"/>
      <c r="B37" s="62"/>
      <c r="C37" s="66"/>
      <c r="D37" s="66"/>
      <c r="E37" s="66"/>
      <c r="F37" s="66"/>
      <c r="G37" s="66"/>
      <c r="H37" s="66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65">
        <f t="shared" ref="AO37" si="24">C37*C$7+D37*D$7+E37*E$7+F37*F$7+G37*G$7+H37*H$7+I37*I$7+J37*J$7+K37*K$7+L37*L$7+M37*M$7+N37*N$7+O37*O$7+P37*P$7+Q37*Q$7+R37*R$7+S37*S$7+T37*T$7+U37*U$7+V37*V$7+W37*W$7+X37*X$7+Y37*Y$7+Z37*Z$7+AA37*AA$7+AB37*AB$7+AC37*AC$7+AD37*AD$7+AE37*AE$7+AF37*AF$7+AG37*AG$7+AH37*AH$7+AI37*AI$7+AJ37*AJ$7+AK37*AK$7+AL37*AL$7+AM37*AM$7+AN37*AN$7</f>
        <v>0</v>
      </c>
      <c r="AP37" s="142">
        <f t="shared" si="10"/>
        <v>0</v>
      </c>
      <c r="AQ37" s="142">
        <f t="shared" ref="AQ37" si="25">AO37+AP37</f>
        <v>0</v>
      </c>
    </row>
    <row r="38" spans="1:52" ht="15.9" customHeight="1" thickBot="1" x14ac:dyDescent="0.3">
      <c r="A38" s="61"/>
      <c r="B38" s="62"/>
      <c r="C38" s="66"/>
      <c r="D38" s="66"/>
      <c r="E38" s="66"/>
      <c r="F38" s="66"/>
      <c r="G38" s="66"/>
      <c r="H38" s="66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65">
        <f t="shared" si="22"/>
        <v>0</v>
      </c>
      <c r="AP38" s="142">
        <f t="shared" si="10"/>
        <v>0</v>
      </c>
      <c r="AQ38" s="142">
        <f t="shared" si="23"/>
        <v>0</v>
      </c>
    </row>
    <row r="39" spans="1:52" ht="15.9" customHeight="1" thickBot="1" x14ac:dyDescent="0.3">
      <c r="A39" s="61"/>
      <c r="B39" s="62"/>
      <c r="C39" s="66"/>
      <c r="D39" s="66"/>
      <c r="E39" s="66"/>
      <c r="F39" s="66"/>
      <c r="G39" s="66"/>
      <c r="H39" s="66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65">
        <f t="shared" si="22"/>
        <v>0</v>
      </c>
      <c r="AP39" s="142">
        <f t="shared" si="10"/>
        <v>0</v>
      </c>
      <c r="AQ39" s="142">
        <f t="shared" si="23"/>
        <v>0</v>
      </c>
    </row>
    <row r="40" spans="1:52" ht="15.9" customHeight="1" thickBot="1" x14ac:dyDescent="0.3">
      <c r="A40" s="61"/>
      <c r="B40" s="62"/>
      <c r="C40" s="66"/>
      <c r="D40" s="66"/>
      <c r="E40" s="66"/>
      <c r="F40" s="66"/>
      <c r="G40" s="66"/>
      <c r="H40" s="66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65">
        <f t="shared" si="22"/>
        <v>0</v>
      </c>
      <c r="AP40" s="142">
        <f t="shared" si="10"/>
        <v>0</v>
      </c>
      <c r="AQ40" s="142">
        <f t="shared" si="23"/>
        <v>0</v>
      </c>
    </row>
    <row r="41" spans="1:52" ht="15.9" customHeight="1" thickBot="1" x14ac:dyDescent="0.3">
      <c r="A41" s="61"/>
      <c r="B41" s="62"/>
      <c r="C41" s="66"/>
      <c r="D41" s="66"/>
      <c r="E41" s="66"/>
      <c r="F41" s="66"/>
      <c r="G41" s="66"/>
      <c r="H41" s="66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65">
        <f t="shared" si="9"/>
        <v>0</v>
      </c>
      <c r="AP41" s="142">
        <f t="shared" si="10"/>
        <v>0</v>
      </c>
      <c r="AQ41" s="142">
        <f t="shared" si="11"/>
        <v>0</v>
      </c>
    </row>
    <row r="42" spans="1:52" ht="15.9" customHeight="1" thickBot="1" x14ac:dyDescent="0.3">
      <c r="A42" s="61"/>
      <c r="B42" s="62"/>
      <c r="C42" s="66"/>
      <c r="D42" s="66"/>
      <c r="E42" s="66"/>
      <c r="F42" s="66"/>
      <c r="G42" s="66"/>
      <c r="H42" s="66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65">
        <f t="shared" ref="AO42:AO45" si="26">C42*C$7+D42*D$7+E42*E$7+F42*F$7+G42*G$7+H42*H$7+I42*I$7+J42*J$7+K42*K$7+L42*L$7+M42*M$7+N42*N$7+O42*O$7+P42*P$7+Q42*Q$7+R42*R$7+S42*S$7+T42*T$7+U42*U$7+V42*V$7+W42*W$7+X42*X$7+Y42*Y$7+Z42*Z$7+AA42*AA$7+AB42*AB$7+AC42*AC$7+AD42*AD$7+AE42*AE$7+AF42*AF$7+AG42*AG$7+AH42*AH$7+AI42*AI$7+AJ42*AJ$7+AK42*AK$7+AL42*AL$7+AM42*AM$7+AN42*AN$7</f>
        <v>0</v>
      </c>
      <c r="AP42" s="142">
        <f t="shared" si="10"/>
        <v>0</v>
      </c>
      <c r="AQ42" s="142">
        <f t="shared" ref="AQ42:AQ45" si="27">AO42+AP42</f>
        <v>0</v>
      </c>
    </row>
    <row r="43" spans="1:52" ht="15.9" customHeight="1" thickBot="1" x14ac:dyDescent="0.3">
      <c r="A43" s="61"/>
      <c r="B43" s="62"/>
      <c r="C43" s="66"/>
      <c r="D43" s="66"/>
      <c r="E43" s="66"/>
      <c r="F43" s="66"/>
      <c r="G43" s="66"/>
      <c r="H43" s="66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65">
        <f t="shared" si="26"/>
        <v>0</v>
      </c>
      <c r="AP43" s="142">
        <f t="shared" si="10"/>
        <v>0</v>
      </c>
      <c r="AQ43" s="142">
        <f t="shared" si="27"/>
        <v>0</v>
      </c>
    </row>
    <row r="44" spans="1:52" ht="15.9" customHeight="1" thickBot="1" x14ac:dyDescent="0.3">
      <c r="A44" s="61"/>
      <c r="B44" s="62"/>
      <c r="C44" s="66"/>
      <c r="D44" s="66"/>
      <c r="E44" s="66"/>
      <c r="F44" s="66"/>
      <c r="G44" s="66"/>
      <c r="H44" s="66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65">
        <f t="shared" si="26"/>
        <v>0</v>
      </c>
      <c r="AP44" s="142">
        <f t="shared" si="10"/>
        <v>0</v>
      </c>
      <c r="AQ44" s="142">
        <f t="shared" si="27"/>
        <v>0</v>
      </c>
    </row>
    <row r="45" spans="1:52" ht="15.9" customHeight="1" x14ac:dyDescent="0.25">
      <c r="A45" s="61"/>
      <c r="B45" s="62"/>
      <c r="C45" s="66"/>
      <c r="D45" s="66"/>
      <c r="E45" s="66"/>
      <c r="F45" s="66"/>
      <c r="G45" s="66"/>
      <c r="H45" s="66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65">
        <f t="shared" si="26"/>
        <v>0</v>
      </c>
      <c r="AP45" s="142">
        <f t="shared" si="10"/>
        <v>0</v>
      </c>
      <c r="AQ45" s="142">
        <f t="shared" si="27"/>
        <v>0</v>
      </c>
    </row>
    <row r="46" spans="1:52" ht="15.9" customHeight="1" x14ac:dyDescent="0.25"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156"/>
      <c r="AQ46" s="156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ht="15.9" customHeight="1" x14ac:dyDescent="0.25"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156"/>
      <c r="AQ47" s="156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ht="15.9" customHeight="1" x14ac:dyDescent="0.25"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156"/>
      <c r="AQ48" s="156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3:52" ht="15.9" customHeight="1" x14ac:dyDescent="0.25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156"/>
      <c r="AQ49" s="156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3:52" ht="15.9" customHeight="1" x14ac:dyDescent="0.25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156"/>
      <c r="AQ50" s="156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3:52" ht="15.9" customHeight="1" x14ac:dyDescent="0.25"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156"/>
      <c r="AQ51" s="156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3:52" ht="15.9" customHeight="1" x14ac:dyDescent="0.25"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156"/>
      <c r="AQ52" s="156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3:52" ht="15.9" customHeight="1" x14ac:dyDescent="0.25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156"/>
      <c r="AQ53" s="156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3:52" ht="15.9" customHeight="1" x14ac:dyDescent="0.25"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156"/>
      <c r="AQ54" s="156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3:52" ht="15.9" customHeight="1" x14ac:dyDescent="0.25"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156"/>
      <c r="AQ55" s="156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3:52" ht="15.9" customHeight="1" x14ac:dyDescent="0.25"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156"/>
      <c r="AQ56" s="156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3:52" ht="15.9" customHeight="1" x14ac:dyDescent="0.25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156"/>
      <c r="AQ57" s="156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3:52" ht="15.9" customHeight="1" x14ac:dyDescent="0.25"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156"/>
      <c r="AQ58" s="156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3:52" ht="15.9" customHeight="1" x14ac:dyDescent="0.25"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156"/>
      <c r="AQ59" s="156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3:52" ht="15.9" customHeight="1" x14ac:dyDescent="0.25"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156"/>
      <c r="AQ60" s="156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3:52" ht="15.9" customHeight="1" x14ac:dyDescent="0.25"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156"/>
      <c r="AQ61" s="156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3:52" ht="15.9" customHeight="1" x14ac:dyDescent="0.25"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156"/>
      <c r="AQ62" s="156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3:52" ht="15.9" customHeight="1" x14ac:dyDescent="0.25"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156"/>
      <c r="AQ63" s="156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3:52" ht="15.9" customHeight="1" x14ac:dyDescent="0.25"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156"/>
      <c r="AQ64" s="156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3:52" ht="15.9" customHeight="1" x14ac:dyDescent="0.25"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156"/>
      <c r="AQ65" s="156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3:52" ht="15.9" customHeight="1" x14ac:dyDescent="0.25"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156"/>
      <c r="AQ66" s="156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3:52" ht="15.9" customHeight="1" x14ac:dyDescent="0.25"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156"/>
      <c r="AQ67" s="156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3:52" ht="15.9" customHeight="1" x14ac:dyDescent="0.25"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156"/>
      <c r="AQ68" s="156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3:52" ht="15.9" customHeight="1" x14ac:dyDescent="0.25"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156"/>
      <c r="AQ69" s="156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3:52" ht="15.9" customHeight="1" x14ac:dyDescent="0.25"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156"/>
      <c r="AQ70" s="156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3:52" ht="15.9" customHeight="1" x14ac:dyDescent="0.25"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156"/>
      <c r="AQ71" s="156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3:52" ht="15.9" customHeight="1" x14ac:dyDescent="0.25"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156"/>
      <c r="AQ72" s="156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3:52" ht="15.9" customHeight="1" x14ac:dyDescent="0.25"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156"/>
      <c r="AQ73" s="156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3:52" ht="15.9" customHeight="1" x14ac:dyDescent="0.25"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156"/>
      <c r="AQ74" s="156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3:52" ht="15.9" customHeight="1" x14ac:dyDescent="0.25"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156"/>
      <c r="AQ75" s="156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3:52" ht="15.9" customHeight="1" x14ac:dyDescent="0.25"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156"/>
      <c r="AQ76" s="156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3:52" ht="15.9" customHeight="1" x14ac:dyDescent="0.25"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156"/>
      <c r="AQ77" s="156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3:52" ht="15.9" customHeight="1" x14ac:dyDescent="0.25"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156"/>
      <c r="AQ78" s="156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3:52" ht="15.9" customHeight="1" x14ac:dyDescent="0.25"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156"/>
      <c r="AQ79" s="156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3:52" ht="15.9" customHeight="1" x14ac:dyDescent="0.25"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156"/>
      <c r="AQ80" s="156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3:52" ht="15.9" customHeight="1" x14ac:dyDescent="0.25"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156"/>
      <c r="AQ81" s="156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3:52" ht="15.9" customHeight="1" x14ac:dyDescent="0.25"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156"/>
      <c r="AQ82" s="156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3:52" ht="15.9" customHeight="1" x14ac:dyDescent="0.25"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156"/>
      <c r="AQ83" s="156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3:52" ht="15.9" customHeight="1" x14ac:dyDescent="0.25"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156"/>
      <c r="AQ84" s="156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3:52" ht="15.9" customHeight="1" x14ac:dyDescent="0.25"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156"/>
      <c r="AQ85" s="156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3:52" ht="15.9" customHeight="1" x14ac:dyDescent="0.25"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156"/>
      <c r="AQ86" s="156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3:52" ht="15.9" customHeight="1" x14ac:dyDescent="0.25"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156"/>
      <c r="AQ87" s="156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3:52" ht="15.9" customHeight="1" x14ac:dyDescent="0.25"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156"/>
      <c r="AQ88" s="156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3:52" ht="15.9" customHeight="1" x14ac:dyDescent="0.25"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156"/>
      <c r="AQ89" s="156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3:52" ht="15.9" customHeight="1" x14ac:dyDescent="0.25"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156"/>
      <c r="AQ90" s="156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3:52" ht="15.9" customHeight="1" x14ac:dyDescent="0.25"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156"/>
      <c r="AQ91" s="156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3:52" ht="15.9" customHeight="1" x14ac:dyDescent="0.25"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156"/>
      <c r="AQ92" s="156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3:52" ht="15.9" customHeight="1" x14ac:dyDescent="0.25"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156"/>
      <c r="AQ93" s="156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3:52" ht="15.9" customHeight="1" x14ac:dyDescent="0.25"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156"/>
      <c r="AQ94" s="156"/>
      <c r="AR94" s="38"/>
      <c r="AS94" s="38"/>
      <c r="AT94" s="38"/>
      <c r="AU94" s="38"/>
      <c r="AV94" s="38"/>
      <c r="AW94" s="38"/>
      <c r="AX94" s="38"/>
      <c r="AY94" s="38"/>
      <c r="AZ94" s="38"/>
    </row>
    <row r="95" spans="3:52" ht="15.9" customHeight="1" x14ac:dyDescent="0.25"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156"/>
      <c r="AQ95" s="156"/>
      <c r="AR95" s="38"/>
      <c r="AS95" s="38"/>
      <c r="AT95" s="38"/>
      <c r="AU95" s="38"/>
      <c r="AV95" s="38"/>
      <c r="AW95" s="38"/>
      <c r="AX95" s="38"/>
      <c r="AY95" s="38"/>
      <c r="AZ95" s="38"/>
    </row>
    <row r="96" spans="3:52" ht="15.9" customHeight="1" x14ac:dyDescent="0.25"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156"/>
      <c r="AQ96" s="156"/>
      <c r="AR96" s="38"/>
      <c r="AS96" s="38"/>
      <c r="AT96" s="38"/>
      <c r="AU96" s="38"/>
      <c r="AV96" s="38"/>
      <c r="AW96" s="38"/>
      <c r="AX96" s="38"/>
      <c r="AY96" s="38"/>
      <c r="AZ96" s="38"/>
    </row>
    <row r="97" spans="3:52" ht="15.9" customHeight="1" x14ac:dyDescent="0.25"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156"/>
      <c r="AQ97" s="156"/>
      <c r="AR97" s="38"/>
      <c r="AS97" s="38"/>
      <c r="AT97" s="38"/>
      <c r="AU97" s="38"/>
      <c r="AV97" s="38"/>
      <c r="AW97" s="38"/>
      <c r="AX97" s="38"/>
      <c r="AY97" s="38"/>
      <c r="AZ97" s="38"/>
    </row>
    <row r="98" spans="3:52" ht="15.9" customHeight="1" x14ac:dyDescent="0.25"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156"/>
      <c r="AQ98" s="156"/>
      <c r="AR98" s="38"/>
      <c r="AS98" s="38"/>
      <c r="AT98" s="38"/>
      <c r="AU98" s="38"/>
      <c r="AV98" s="38"/>
      <c r="AW98" s="38"/>
      <c r="AX98" s="38"/>
      <c r="AY98" s="38"/>
      <c r="AZ98" s="38"/>
    </row>
    <row r="99" spans="3:52" ht="15.9" customHeight="1" x14ac:dyDescent="0.25"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156"/>
      <c r="AQ99" s="156"/>
      <c r="AR99" s="38"/>
      <c r="AS99" s="38"/>
      <c r="AT99" s="38"/>
      <c r="AU99" s="38"/>
      <c r="AV99" s="38"/>
      <c r="AW99" s="38"/>
      <c r="AX99" s="38"/>
      <c r="AY99" s="38"/>
      <c r="AZ99" s="38"/>
    </row>
    <row r="100" spans="3:52" ht="15.9" customHeight="1" x14ac:dyDescent="0.25"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156"/>
      <c r="AQ100" s="156"/>
      <c r="AR100" s="38"/>
      <c r="AS100" s="38"/>
      <c r="AT100" s="38"/>
      <c r="AU100" s="38"/>
      <c r="AV100" s="38"/>
      <c r="AW100" s="38"/>
      <c r="AX100" s="38"/>
      <c r="AY100" s="38"/>
      <c r="AZ100" s="38"/>
    </row>
    <row r="101" spans="3:52" ht="15.9" customHeight="1" x14ac:dyDescent="0.25"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156"/>
      <c r="AQ101" s="156"/>
      <c r="AR101" s="38"/>
      <c r="AS101" s="38"/>
      <c r="AT101" s="38"/>
      <c r="AU101" s="38"/>
      <c r="AV101" s="38"/>
      <c r="AW101" s="38"/>
      <c r="AX101" s="38"/>
      <c r="AY101" s="38"/>
      <c r="AZ101" s="38"/>
    </row>
    <row r="102" spans="3:52" ht="15.9" customHeight="1" x14ac:dyDescent="0.25"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156"/>
      <c r="AQ102" s="156"/>
      <c r="AR102" s="38"/>
      <c r="AS102" s="38"/>
      <c r="AT102" s="38"/>
      <c r="AU102" s="38"/>
      <c r="AV102" s="38"/>
      <c r="AW102" s="38"/>
      <c r="AX102" s="38"/>
      <c r="AY102" s="38"/>
      <c r="AZ102" s="38"/>
    </row>
    <row r="103" spans="3:52" ht="15.9" customHeight="1" x14ac:dyDescent="0.25"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156"/>
      <c r="AQ103" s="156"/>
      <c r="AR103" s="38"/>
      <c r="AS103" s="38"/>
      <c r="AT103" s="38"/>
      <c r="AU103" s="38"/>
      <c r="AV103" s="38"/>
      <c r="AW103" s="38"/>
      <c r="AX103" s="38"/>
      <c r="AY103" s="38"/>
      <c r="AZ103" s="38"/>
    </row>
    <row r="104" spans="3:52" ht="15.9" customHeight="1" x14ac:dyDescent="0.25"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156"/>
      <c r="AQ104" s="156"/>
      <c r="AR104" s="38"/>
      <c r="AS104" s="38"/>
      <c r="AT104" s="38"/>
      <c r="AU104" s="38"/>
      <c r="AV104" s="38"/>
      <c r="AW104" s="38"/>
      <c r="AX104" s="38"/>
      <c r="AY104" s="38"/>
      <c r="AZ104" s="38"/>
    </row>
    <row r="105" spans="3:52" ht="15.9" customHeight="1" x14ac:dyDescent="0.25"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156"/>
      <c r="AQ105" s="156"/>
      <c r="AR105" s="38"/>
      <c r="AS105" s="38"/>
      <c r="AT105" s="38"/>
      <c r="AU105" s="38"/>
      <c r="AV105" s="38"/>
      <c r="AW105" s="38"/>
      <c r="AX105" s="38"/>
      <c r="AY105" s="38"/>
      <c r="AZ105" s="38"/>
    </row>
    <row r="106" spans="3:52" ht="15.9" customHeight="1" x14ac:dyDescent="0.25"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156"/>
      <c r="AQ106" s="156"/>
      <c r="AR106" s="38"/>
      <c r="AS106" s="38"/>
      <c r="AT106" s="38"/>
      <c r="AU106" s="38"/>
      <c r="AV106" s="38"/>
      <c r="AW106" s="38"/>
      <c r="AX106" s="38"/>
      <c r="AY106" s="38"/>
      <c r="AZ106" s="38"/>
    </row>
    <row r="107" spans="3:52" ht="15.9" customHeight="1" x14ac:dyDescent="0.25"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156"/>
      <c r="AQ107" s="156"/>
      <c r="AR107" s="38"/>
      <c r="AS107" s="38"/>
      <c r="AT107" s="38"/>
      <c r="AU107" s="38"/>
      <c r="AV107" s="38"/>
      <c r="AW107" s="38"/>
      <c r="AX107" s="38"/>
      <c r="AY107" s="38"/>
      <c r="AZ107" s="38"/>
    </row>
    <row r="108" spans="3:52" ht="15.9" customHeight="1" x14ac:dyDescent="0.25"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156"/>
      <c r="AQ108" s="156"/>
      <c r="AR108" s="38"/>
      <c r="AS108" s="38"/>
      <c r="AT108" s="38"/>
      <c r="AU108" s="38"/>
      <c r="AV108" s="38"/>
      <c r="AW108" s="38"/>
      <c r="AX108" s="38"/>
      <c r="AY108" s="38"/>
      <c r="AZ108" s="38"/>
    </row>
    <row r="109" spans="3:52" ht="15.9" customHeight="1" x14ac:dyDescent="0.25"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156"/>
      <c r="AQ109" s="156"/>
      <c r="AR109" s="38"/>
      <c r="AS109" s="38"/>
      <c r="AT109" s="38"/>
      <c r="AU109" s="38"/>
      <c r="AV109" s="38"/>
      <c r="AW109" s="38"/>
      <c r="AX109" s="38"/>
      <c r="AY109" s="38"/>
      <c r="AZ109" s="38"/>
    </row>
    <row r="110" spans="3:52" ht="15.9" customHeight="1" x14ac:dyDescent="0.25"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156"/>
      <c r="AQ110" s="156"/>
      <c r="AR110" s="38"/>
      <c r="AS110" s="38"/>
      <c r="AT110" s="38"/>
      <c r="AU110" s="38"/>
      <c r="AV110" s="38"/>
      <c r="AW110" s="38"/>
      <c r="AX110" s="38"/>
      <c r="AY110" s="38"/>
      <c r="AZ110" s="38"/>
    </row>
    <row r="111" spans="3:52" ht="15.9" customHeight="1" x14ac:dyDescent="0.25"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156"/>
      <c r="AQ111" s="156"/>
      <c r="AR111" s="38"/>
      <c r="AS111" s="38"/>
      <c r="AT111" s="38"/>
      <c r="AU111" s="38"/>
      <c r="AV111" s="38"/>
      <c r="AW111" s="38"/>
      <c r="AX111" s="38"/>
      <c r="AY111" s="38"/>
      <c r="AZ111" s="38"/>
    </row>
    <row r="112" spans="3:52" ht="15.9" customHeight="1" x14ac:dyDescent="0.25"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156"/>
      <c r="AQ112" s="156"/>
      <c r="AR112" s="38"/>
      <c r="AS112" s="38"/>
      <c r="AT112" s="38"/>
      <c r="AU112" s="38"/>
      <c r="AV112" s="38"/>
      <c r="AW112" s="38"/>
      <c r="AX112" s="38"/>
      <c r="AY112" s="38"/>
      <c r="AZ112" s="38"/>
    </row>
    <row r="113" spans="3:52" ht="15.9" customHeight="1" x14ac:dyDescent="0.25"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156"/>
      <c r="AQ113" s="156"/>
      <c r="AR113" s="38"/>
      <c r="AS113" s="38"/>
      <c r="AT113" s="38"/>
      <c r="AU113" s="38"/>
      <c r="AV113" s="38"/>
      <c r="AW113" s="38"/>
      <c r="AX113" s="38"/>
      <c r="AY113" s="38"/>
      <c r="AZ113" s="38"/>
    </row>
    <row r="114" spans="3:52" ht="15.9" customHeight="1" x14ac:dyDescent="0.25"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156"/>
      <c r="AQ114" s="156"/>
      <c r="AR114" s="38"/>
      <c r="AS114" s="38"/>
      <c r="AT114" s="38"/>
      <c r="AU114" s="38"/>
      <c r="AV114" s="38"/>
      <c r="AW114" s="38"/>
      <c r="AX114" s="38"/>
      <c r="AY114" s="38"/>
      <c r="AZ114" s="38"/>
    </row>
    <row r="115" spans="3:52" ht="15.9" customHeight="1" x14ac:dyDescent="0.25"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156"/>
      <c r="AQ115" s="156"/>
      <c r="AR115" s="38"/>
      <c r="AS115" s="38"/>
      <c r="AT115" s="38"/>
      <c r="AU115" s="38"/>
      <c r="AV115" s="38"/>
      <c r="AW115" s="38"/>
      <c r="AX115" s="38"/>
      <c r="AY115" s="38"/>
      <c r="AZ115" s="38"/>
    </row>
    <row r="116" spans="3:52" ht="15.9" customHeight="1" x14ac:dyDescent="0.25"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156"/>
      <c r="AQ116" s="156"/>
      <c r="AR116" s="38"/>
      <c r="AS116" s="38"/>
      <c r="AT116" s="38"/>
      <c r="AU116" s="38"/>
      <c r="AV116" s="38"/>
      <c r="AW116" s="38"/>
      <c r="AX116" s="38"/>
      <c r="AY116" s="38"/>
      <c r="AZ116" s="38"/>
    </row>
    <row r="117" spans="3:52" ht="15.9" customHeight="1" x14ac:dyDescent="0.25"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156"/>
      <c r="AQ117" s="156"/>
      <c r="AR117" s="38"/>
      <c r="AS117" s="38"/>
      <c r="AT117" s="38"/>
      <c r="AU117" s="38"/>
      <c r="AV117" s="38"/>
      <c r="AW117" s="38"/>
      <c r="AX117" s="38"/>
      <c r="AY117" s="38"/>
      <c r="AZ117" s="38"/>
    </row>
    <row r="118" spans="3:52" ht="15.9" customHeight="1" x14ac:dyDescent="0.25"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156"/>
      <c r="AQ118" s="156"/>
      <c r="AR118" s="38"/>
      <c r="AS118" s="38"/>
      <c r="AT118" s="38"/>
      <c r="AU118" s="38"/>
      <c r="AV118" s="38"/>
      <c r="AW118" s="38"/>
      <c r="AX118" s="38"/>
      <c r="AY118" s="38"/>
      <c r="AZ118" s="38"/>
    </row>
    <row r="119" spans="3:52" ht="15.9" customHeight="1" x14ac:dyDescent="0.25"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156"/>
      <c r="AQ119" s="156"/>
      <c r="AR119" s="38"/>
      <c r="AS119" s="38"/>
      <c r="AT119" s="38"/>
      <c r="AU119" s="38"/>
      <c r="AV119" s="38"/>
      <c r="AW119" s="38"/>
      <c r="AX119" s="38"/>
      <c r="AY119" s="38"/>
      <c r="AZ119" s="38"/>
    </row>
    <row r="120" spans="3:52" ht="15.9" customHeight="1" x14ac:dyDescent="0.25"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156"/>
      <c r="AQ120" s="156"/>
      <c r="AR120" s="38"/>
      <c r="AS120" s="38"/>
      <c r="AT120" s="38"/>
      <c r="AU120" s="38"/>
      <c r="AV120" s="38"/>
      <c r="AW120" s="38"/>
      <c r="AX120" s="38"/>
      <c r="AY120" s="38"/>
      <c r="AZ120" s="38"/>
    </row>
    <row r="121" spans="3:52" ht="15.9" customHeight="1" x14ac:dyDescent="0.25"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156"/>
      <c r="AQ121" s="156"/>
      <c r="AR121" s="38"/>
      <c r="AS121" s="38"/>
      <c r="AT121" s="38"/>
      <c r="AU121" s="38"/>
      <c r="AV121" s="38"/>
      <c r="AW121" s="38"/>
      <c r="AX121" s="38"/>
      <c r="AY121" s="38"/>
      <c r="AZ121" s="38"/>
    </row>
    <row r="122" spans="3:52" ht="15.9" customHeight="1" x14ac:dyDescent="0.25"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156"/>
      <c r="AQ122" s="156"/>
      <c r="AR122" s="38"/>
      <c r="AS122" s="38"/>
      <c r="AT122" s="38"/>
      <c r="AU122" s="38"/>
      <c r="AV122" s="38"/>
      <c r="AW122" s="38"/>
      <c r="AX122" s="38"/>
      <c r="AY122" s="38"/>
      <c r="AZ122" s="38"/>
    </row>
    <row r="123" spans="3:52" ht="15.9" customHeight="1" x14ac:dyDescent="0.25"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156"/>
      <c r="AQ123" s="156"/>
      <c r="AR123" s="38"/>
      <c r="AS123" s="38"/>
      <c r="AT123" s="38"/>
      <c r="AU123" s="38"/>
      <c r="AV123" s="38"/>
      <c r="AW123" s="38"/>
      <c r="AX123" s="38"/>
      <c r="AY123" s="38"/>
      <c r="AZ123" s="38"/>
    </row>
    <row r="124" spans="3:52" ht="15.9" customHeight="1" x14ac:dyDescent="0.25"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156"/>
      <c r="AQ124" s="156"/>
      <c r="AR124" s="38"/>
      <c r="AS124" s="38"/>
      <c r="AT124" s="38"/>
      <c r="AU124" s="38"/>
      <c r="AV124" s="38"/>
      <c r="AW124" s="38"/>
      <c r="AX124" s="38"/>
      <c r="AY124" s="38"/>
      <c r="AZ124" s="38"/>
    </row>
    <row r="125" spans="3:52" ht="15.9" customHeight="1" x14ac:dyDescent="0.25"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156"/>
      <c r="AQ125" s="156"/>
      <c r="AR125" s="38"/>
      <c r="AS125" s="38"/>
      <c r="AT125" s="38"/>
      <c r="AU125" s="38"/>
      <c r="AV125" s="38"/>
      <c r="AW125" s="38"/>
      <c r="AX125" s="38"/>
      <c r="AY125" s="38"/>
      <c r="AZ125" s="38"/>
    </row>
    <row r="126" spans="3:52" ht="15.9" customHeight="1" x14ac:dyDescent="0.25"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156"/>
      <c r="AQ126" s="156"/>
      <c r="AR126" s="38"/>
      <c r="AS126" s="38"/>
      <c r="AT126" s="38"/>
      <c r="AU126" s="38"/>
      <c r="AV126" s="38"/>
      <c r="AW126" s="38"/>
      <c r="AX126" s="38"/>
      <c r="AY126" s="38"/>
      <c r="AZ126" s="38"/>
    </row>
    <row r="127" spans="3:52" ht="15.9" customHeight="1" x14ac:dyDescent="0.25"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156"/>
      <c r="AQ127" s="156"/>
      <c r="AR127" s="38"/>
      <c r="AS127" s="38"/>
      <c r="AT127" s="38"/>
      <c r="AU127" s="38"/>
      <c r="AV127" s="38"/>
      <c r="AW127" s="38"/>
      <c r="AX127" s="38"/>
      <c r="AY127" s="38"/>
      <c r="AZ127" s="38"/>
    </row>
    <row r="128" spans="3:52" ht="15.9" customHeight="1" x14ac:dyDescent="0.25"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156"/>
      <c r="AQ128" s="156"/>
      <c r="AR128" s="38"/>
      <c r="AS128" s="38"/>
      <c r="AT128" s="38"/>
      <c r="AU128" s="38"/>
      <c r="AV128" s="38"/>
      <c r="AW128" s="38"/>
      <c r="AX128" s="38"/>
      <c r="AY128" s="38"/>
      <c r="AZ128" s="38"/>
    </row>
    <row r="129" spans="3:52" ht="15.9" customHeight="1" x14ac:dyDescent="0.25"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156"/>
      <c r="AQ129" s="156"/>
      <c r="AR129" s="38"/>
      <c r="AS129" s="38"/>
      <c r="AT129" s="38"/>
      <c r="AU129" s="38"/>
      <c r="AV129" s="38"/>
      <c r="AW129" s="38"/>
      <c r="AX129" s="38"/>
      <c r="AY129" s="38"/>
      <c r="AZ129" s="38"/>
    </row>
    <row r="130" spans="3:52" ht="15.9" customHeight="1" x14ac:dyDescent="0.25"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156"/>
      <c r="AQ130" s="156"/>
      <c r="AR130" s="38"/>
      <c r="AS130" s="38"/>
      <c r="AT130" s="38"/>
      <c r="AU130" s="38"/>
      <c r="AV130" s="38"/>
      <c r="AW130" s="38"/>
      <c r="AX130" s="38"/>
      <c r="AY130" s="38"/>
      <c r="AZ130" s="38"/>
    </row>
    <row r="131" spans="3:52" ht="15.9" customHeight="1" x14ac:dyDescent="0.25"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156"/>
      <c r="AQ131" s="156"/>
      <c r="AR131" s="38"/>
      <c r="AS131" s="38"/>
      <c r="AT131" s="38"/>
      <c r="AU131" s="38"/>
      <c r="AV131" s="38"/>
      <c r="AW131" s="38"/>
      <c r="AX131" s="38"/>
      <c r="AY131" s="38"/>
      <c r="AZ131" s="38"/>
    </row>
    <row r="132" spans="3:52" ht="15.9" customHeight="1" x14ac:dyDescent="0.25"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156"/>
      <c r="AQ132" s="156"/>
      <c r="AR132" s="38"/>
      <c r="AS132" s="38"/>
      <c r="AT132" s="38"/>
      <c r="AU132" s="38"/>
      <c r="AV132" s="38"/>
      <c r="AW132" s="38"/>
      <c r="AX132" s="38"/>
      <c r="AY132" s="38"/>
      <c r="AZ132" s="38"/>
    </row>
    <row r="133" spans="3:52" ht="15.9" customHeight="1" x14ac:dyDescent="0.25"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156"/>
      <c r="AQ133" s="156"/>
      <c r="AR133" s="38"/>
      <c r="AS133" s="38"/>
      <c r="AT133" s="38"/>
      <c r="AU133" s="38"/>
      <c r="AV133" s="38"/>
      <c r="AW133" s="38"/>
      <c r="AX133" s="38"/>
      <c r="AY133" s="38"/>
      <c r="AZ133" s="38"/>
    </row>
    <row r="134" spans="3:52" ht="15.9" customHeight="1" x14ac:dyDescent="0.25"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156"/>
      <c r="AQ134" s="156"/>
      <c r="AR134" s="38"/>
      <c r="AS134" s="38"/>
      <c r="AT134" s="38"/>
      <c r="AU134" s="38"/>
      <c r="AV134" s="38"/>
      <c r="AW134" s="38"/>
      <c r="AX134" s="38"/>
      <c r="AY134" s="38"/>
      <c r="AZ134" s="38"/>
    </row>
    <row r="135" spans="3:52" ht="15.9" customHeight="1" x14ac:dyDescent="0.25"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156"/>
      <c r="AQ135" s="156"/>
      <c r="AR135" s="38"/>
      <c r="AS135" s="38"/>
      <c r="AT135" s="38"/>
      <c r="AU135" s="38"/>
      <c r="AV135" s="38"/>
      <c r="AW135" s="38"/>
      <c r="AX135" s="38"/>
      <c r="AY135" s="38"/>
      <c r="AZ135" s="38"/>
    </row>
    <row r="136" spans="3:52" ht="15.9" customHeight="1" x14ac:dyDescent="0.25"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156"/>
      <c r="AQ136" s="156"/>
      <c r="AR136" s="38"/>
      <c r="AS136" s="38"/>
      <c r="AT136" s="38"/>
      <c r="AU136" s="38"/>
      <c r="AV136" s="38"/>
      <c r="AW136" s="38"/>
      <c r="AX136" s="38"/>
      <c r="AY136" s="38"/>
      <c r="AZ136" s="38"/>
    </row>
    <row r="137" spans="3:52" ht="15.9" customHeight="1" x14ac:dyDescent="0.25"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156"/>
      <c r="AQ137" s="156"/>
      <c r="AR137" s="38"/>
      <c r="AS137" s="38"/>
      <c r="AT137" s="38"/>
      <c r="AU137" s="38"/>
      <c r="AV137" s="38"/>
      <c r="AW137" s="38"/>
      <c r="AX137" s="38"/>
      <c r="AY137" s="38"/>
      <c r="AZ137" s="38"/>
    </row>
    <row r="138" spans="3:52" ht="15.9" customHeight="1" x14ac:dyDescent="0.25"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156"/>
      <c r="AQ138" s="156"/>
      <c r="AR138" s="38"/>
      <c r="AS138" s="38"/>
      <c r="AT138" s="38"/>
      <c r="AU138" s="38"/>
      <c r="AV138" s="38"/>
      <c r="AW138" s="38"/>
      <c r="AX138" s="38"/>
      <c r="AY138" s="38"/>
      <c r="AZ138" s="38"/>
    </row>
    <row r="139" spans="3:52" ht="15.9" customHeight="1" x14ac:dyDescent="0.25"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156"/>
      <c r="AQ139" s="156"/>
      <c r="AR139" s="38"/>
      <c r="AS139" s="38"/>
      <c r="AT139" s="38"/>
      <c r="AU139" s="38"/>
      <c r="AV139" s="38"/>
      <c r="AW139" s="38"/>
      <c r="AX139" s="38"/>
      <c r="AY139" s="38"/>
      <c r="AZ139" s="38"/>
    </row>
    <row r="140" spans="3:52" ht="15.9" customHeight="1" x14ac:dyDescent="0.25"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156"/>
      <c r="AQ140" s="156"/>
      <c r="AR140" s="38"/>
      <c r="AS140" s="38"/>
      <c r="AT140" s="38"/>
      <c r="AU140" s="38"/>
      <c r="AV140" s="38"/>
      <c r="AW140" s="38"/>
      <c r="AX140" s="38"/>
      <c r="AY140" s="38"/>
      <c r="AZ140" s="38"/>
    </row>
    <row r="141" spans="3:52" ht="15.9" customHeight="1" x14ac:dyDescent="0.25"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156"/>
      <c r="AQ141" s="156"/>
      <c r="AR141" s="38"/>
      <c r="AS141" s="38"/>
      <c r="AT141" s="38"/>
      <c r="AU141" s="38"/>
      <c r="AV141" s="38"/>
      <c r="AW141" s="38"/>
      <c r="AX141" s="38"/>
      <c r="AY141" s="38"/>
      <c r="AZ141" s="38"/>
    </row>
    <row r="142" spans="3:52" ht="15.9" customHeight="1" x14ac:dyDescent="0.25"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156"/>
      <c r="AQ142" s="156"/>
      <c r="AR142" s="38"/>
      <c r="AS142" s="38"/>
      <c r="AT142" s="38"/>
      <c r="AU142" s="38"/>
      <c r="AV142" s="38"/>
      <c r="AW142" s="38"/>
      <c r="AX142" s="38"/>
      <c r="AY142" s="38"/>
      <c r="AZ142" s="38"/>
    </row>
    <row r="143" spans="3:52" ht="15.9" customHeight="1" x14ac:dyDescent="0.25"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156"/>
      <c r="AQ143" s="156"/>
      <c r="AR143" s="38"/>
      <c r="AS143" s="38"/>
      <c r="AT143" s="38"/>
      <c r="AU143" s="38"/>
      <c r="AV143" s="38"/>
      <c r="AW143" s="38"/>
      <c r="AX143" s="38"/>
      <c r="AY143" s="38"/>
      <c r="AZ143" s="38"/>
    </row>
    <row r="144" spans="3:52" ht="15.9" customHeight="1" x14ac:dyDescent="0.25"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156"/>
      <c r="AQ144" s="156"/>
      <c r="AR144" s="38"/>
      <c r="AS144" s="38"/>
      <c r="AT144" s="38"/>
      <c r="AU144" s="38"/>
      <c r="AV144" s="38"/>
      <c r="AW144" s="38"/>
      <c r="AX144" s="38"/>
      <c r="AY144" s="38"/>
      <c r="AZ144" s="38"/>
    </row>
    <row r="145" spans="3:52" ht="15.9" customHeight="1" x14ac:dyDescent="0.25"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156"/>
      <c r="AQ145" s="156"/>
      <c r="AR145" s="38"/>
      <c r="AS145" s="38"/>
      <c r="AT145" s="38"/>
      <c r="AU145" s="38"/>
      <c r="AV145" s="38"/>
      <c r="AW145" s="38"/>
      <c r="AX145" s="38"/>
      <c r="AY145" s="38"/>
      <c r="AZ145" s="38"/>
    </row>
    <row r="146" spans="3:52" ht="15.9" customHeight="1" x14ac:dyDescent="0.25"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156"/>
      <c r="AQ146" s="156"/>
      <c r="AR146" s="38"/>
      <c r="AS146" s="38"/>
      <c r="AT146" s="38"/>
      <c r="AU146" s="38"/>
      <c r="AV146" s="38"/>
      <c r="AW146" s="38"/>
      <c r="AX146" s="38"/>
      <c r="AY146" s="38"/>
      <c r="AZ146" s="38"/>
    </row>
    <row r="147" spans="3:52" ht="15.9" customHeight="1" x14ac:dyDescent="0.25"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156"/>
      <c r="AQ147" s="156"/>
      <c r="AR147" s="38"/>
      <c r="AS147" s="38"/>
      <c r="AT147" s="38"/>
      <c r="AU147" s="38"/>
      <c r="AV147" s="38"/>
      <c r="AW147" s="38"/>
      <c r="AX147" s="38"/>
      <c r="AY147" s="38"/>
      <c r="AZ147" s="38"/>
    </row>
    <row r="148" spans="3:52" ht="15.9" customHeight="1" x14ac:dyDescent="0.25"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156"/>
      <c r="AQ148" s="156"/>
      <c r="AR148" s="38"/>
      <c r="AS148" s="38"/>
      <c r="AT148" s="38"/>
      <c r="AU148" s="38"/>
      <c r="AV148" s="38"/>
      <c r="AW148" s="38"/>
      <c r="AX148" s="38"/>
      <c r="AY148" s="38"/>
      <c r="AZ148" s="38"/>
    </row>
    <row r="149" spans="3:52" ht="15.9" customHeight="1" x14ac:dyDescent="0.25"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156"/>
      <c r="AQ149" s="156"/>
      <c r="AR149" s="38"/>
      <c r="AS149" s="38"/>
      <c r="AT149" s="38"/>
      <c r="AU149" s="38"/>
      <c r="AV149" s="38"/>
      <c r="AW149" s="38"/>
      <c r="AX149" s="38"/>
      <c r="AY149" s="38"/>
      <c r="AZ149" s="38"/>
    </row>
    <row r="150" spans="3:52" ht="15.9" customHeight="1" x14ac:dyDescent="0.25"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156"/>
      <c r="AQ150" s="156"/>
      <c r="AR150" s="38"/>
      <c r="AS150" s="38"/>
      <c r="AT150" s="38"/>
      <c r="AU150" s="38"/>
      <c r="AV150" s="38"/>
      <c r="AW150" s="38"/>
      <c r="AX150" s="38"/>
      <c r="AY150" s="38"/>
      <c r="AZ150" s="38"/>
    </row>
    <row r="151" spans="3:52" ht="15.9" customHeight="1" x14ac:dyDescent="0.25"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156"/>
      <c r="AQ151" s="156"/>
      <c r="AR151" s="38"/>
      <c r="AS151" s="38"/>
      <c r="AT151" s="38"/>
      <c r="AU151" s="38"/>
      <c r="AV151" s="38"/>
      <c r="AW151" s="38"/>
      <c r="AX151" s="38"/>
      <c r="AY151" s="38"/>
      <c r="AZ151" s="38"/>
    </row>
    <row r="152" spans="3:52" ht="15.9" customHeight="1" x14ac:dyDescent="0.25"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156"/>
      <c r="AQ152" s="156"/>
      <c r="AR152" s="38"/>
      <c r="AS152" s="38"/>
      <c r="AT152" s="38"/>
      <c r="AU152" s="38"/>
      <c r="AV152" s="38"/>
      <c r="AW152" s="38"/>
      <c r="AX152" s="38"/>
      <c r="AY152" s="38"/>
      <c r="AZ152" s="38"/>
    </row>
    <row r="153" spans="3:52" ht="15.9" customHeight="1" x14ac:dyDescent="0.25"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156"/>
      <c r="AQ153" s="156"/>
      <c r="AR153" s="38"/>
      <c r="AS153" s="38"/>
      <c r="AT153" s="38"/>
      <c r="AU153" s="38"/>
      <c r="AV153" s="38"/>
      <c r="AW153" s="38"/>
      <c r="AX153" s="38"/>
      <c r="AY153" s="38"/>
      <c r="AZ153" s="38"/>
    </row>
    <row r="154" spans="3:52" ht="15.9" customHeight="1" x14ac:dyDescent="0.25"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156"/>
      <c r="AQ154" s="156"/>
      <c r="AR154" s="38"/>
      <c r="AS154" s="38"/>
      <c r="AT154" s="38"/>
      <c r="AU154" s="38"/>
      <c r="AV154" s="38"/>
      <c r="AW154" s="38"/>
      <c r="AX154" s="38"/>
      <c r="AY154" s="38"/>
      <c r="AZ154" s="38"/>
    </row>
    <row r="155" spans="3:52" ht="15.9" customHeight="1" x14ac:dyDescent="0.25"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156"/>
      <c r="AQ155" s="156"/>
      <c r="AR155" s="38"/>
      <c r="AS155" s="38"/>
      <c r="AT155" s="38"/>
      <c r="AU155" s="38"/>
      <c r="AV155" s="38"/>
      <c r="AW155" s="38"/>
      <c r="AX155" s="38"/>
      <c r="AY155" s="38"/>
      <c r="AZ155" s="38"/>
    </row>
    <row r="156" spans="3:52" ht="15.9" customHeight="1" x14ac:dyDescent="0.25"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156"/>
      <c r="AQ156" s="156"/>
      <c r="AR156" s="38"/>
      <c r="AS156" s="38"/>
      <c r="AT156" s="38"/>
      <c r="AU156" s="38"/>
      <c r="AV156" s="38"/>
      <c r="AW156" s="38"/>
      <c r="AX156" s="38"/>
      <c r="AY156" s="38"/>
      <c r="AZ156" s="38"/>
    </row>
    <row r="157" spans="3:52" ht="15.9" customHeight="1" x14ac:dyDescent="0.25"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156"/>
      <c r="AQ157" s="156"/>
      <c r="AR157" s="38"/>
      <c r="AS157" s="38"/>
      <c r="AT157" s="38"/>
      <c r="AU157" s="38"/>
      <c r="AV157" s="38"/>
      <c r="AW157" s="38"/>
      <c r="AX157" s="38"/>
      <c r="AY157" s="38"/>
      <c r="AZ157" s="38"/>
    </row>
    <row r="158" spans="3:52" ht="15.9" customHeight="1" x14ac:dyDescent="0.25"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156"/>
      <c r="AQ158" s="156"/>
      <c r="AR158" s="38"/>
      <c r="AS158" s="38"/>
      <c r="AT158" s="38"/>
      <c r="AU158" s="38"/>
      <c r="AV158" s="38"/>
      <c r="AW158" s="38"/>
      <c r="AX158" s="38"/>
      <c r="AY158" s="38"/>
      <c r="AZ158" s="38"/>
    </row>
    <row r="159" spans="3:52" ht="15.9" customHeight="1" x14ac:dyDescent="0.25"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156"/>
      <c r="AQ159" s="156"/>
      <c r="AR159" s="38"/>
      <c r="AS159" s="38"/>
      <c r="AT159" s="38"/>
      <c r="AU159" s="38"/>
      <c r="AV159" s="38"/>
      <c r="AW159" s="38"/>
      <c r="AX159" s="38"/>
      <c r="AY159" s="38"/>
      <c r="AZ159" s="38"/>
    </row>
    <row r="160" spans="3:52" ht="15.9" customHeight="1" x14ac:dyDescent="0.25"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156"/>
      <c r="AQ160" s="156"/>
      <c r="AR160" s="38"/>
      <c r="AS160" s="38"/>
      <c r="AT160" s="38"/>
      <c r="AU160" s="38"/>
      <c r="AV160" s="38"/>
      <c r="AW160" s="38"/>
      <c r="AX160" s="38"/>
      <c r="AY160" s="38"/>
      <c r="AZ160" s="38"/>
    </row>
    <row r="161" spans="3:52" ht="15.9" customHeight="1" x14ac:dyDescent="0.25"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156"/>
      <c r="AQ161" s="156"/>
      <c r="AR161" s="38"/>
      <c r="AS161" s="38"/>
      <c r="AT161" s="38"/>
      <c r="AU161" s="38"/>
      <c r="AV161" s="38"/>
      <c r="AW161" s="38"/>
      <c r="AX161" s="38"/>
      <c r="AY161" s="38"/>
      <c r="AZ161" s="38"/>
    </row>
    <row r="162" spans="3:52" ht="15.9" customHeight="1" x14ac:dyDescent="0.25"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156"/>
      <c r="AQ162" s="156"/>
      <c r="AR162" s="38"/>
      <c r="AS162" s="38"/>
      <c r="AT162" s="38"/>
      <c r="AU162" s="38"/>
      <c r="AV162" s="38"/>
      <c r="AW162" s="38"/>
      <c r="AX162" s="38"/>
      <c r="AY162" s="38"/>
      <c r="AZ162" s="38"/>
    </row>
    <row r="163" spans="3:52" ht="15.9" customHeight="1" x14ac:dyDescent="0.25"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156"/>
      <c r="AQ163" s="156"/>
      <c r="AR163" s="38"/>
      <c r="AS163" s="38"/>
      <c r="AT163" s="38"/>
      <c r="AU163" s="38"/>
      <c r="AV163" s="38"/>
      <c r="AW163" s="38"/>
      <c r="AX163" s="38"/>
      <c r="AY163" s="38"/>
      <c r="AZ163" s="38"/>
    </row>
    <row r="164" spans="3:52" ht="15.9" customHeight="1" x14ac:dyDescent="0.25"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156"/>
      <c r="AQ164" s="156"/>
      <c r="AR164" s="38"/>
      <c r="AS164" s="38"/>
      <c r="AT164" s="38"/>
      <c r="AU164" s="38"/>
      <c r="AV164" s="38"/>
      <c r="AW164" s="38"/>
      <c r="AX164" s="38"/>
      <c r="AY164" s="38"/>
      <c r="AZ164" s="38"/>
    </row>
    <row r="165" spans="3:52" ht="15.9" customHeight="1" x14ac:dyDescent="0.25"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156"/>
      <c r="AQ165" s="156"/>
      <c r="AR165" s="38"/>
      <c r="AS165" s="38"/>
      <c r="AT165" s="38"/>
      <c r="AU165" s="38"/>
      <c r="AV165" s="38"/>
      <c r="AW165" s="38"/>
      <c r="AX165" s="38"/>
      <c r="AY165" s="38"/>
      <c r="AZ165" s="38"/>
    </row>
    <row r="166" spans="3:52" ht="15.9" customHeight="1" x14ac:dyDescent="0.25"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156"/>
      <c r="AQ166" s="156"/>
      <c r="AR166" s="38"/>
      <c r="AS166" s="38"/>
      <c r="AT166" s="38"/>
      <c r="AU166" s="38"/>
      <c r="AV166" s="38"/>
      <c r="AW166" s="38"/>
      <c r="AX166" s="38"/>
      <c r="AY166" s="38"/>
      <c r="AZ166" s="38"/>
    </row>
    <row r="167" spans="3:52" ht="15.9" customHeight="1" x14ac:dyDescent="0.25"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156"/>
      <c r="AQ167" s="156"/>
      <c r="AR167" s="38"/>
      <c r="AS167" s="38"/>
      <c r="AT167" s="38"/>
      <c r="AU167" s="38"/>
      <c r="AV167" s="38"/>
      <c r="AW167" s="38"/>
      <c r="AX167" s="38"/>
      <c r="AY167" s="38"/>
      <c r="AZ167" s="38"/>
    </row>
    <row r="168" spans="3:52" ht="15.9" customHeight="1" x14ac:dyDescent="0.25"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156"/>
      <c r="AQ168" s="156"/>
      <c r="AR168" s="38"/>
      <c r="AS168" s="38"/>
      <c r="AT168" s="38"/>
      <c r="AU168" s="38"/>
      <c r="AV168" s="38"/>
      <c r="AW168" s="38"/>
      <c r="AX168" s="38"/>
      <c r="AY168" s="38"/>
      <c r="AZ168" s="38"/>
    </row>
    <row r="169" spans="3:52" ht="15.9" customHeight="1" x14ac:dyDescent="0.25"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156"/>
      <c r="AQ169" s="156"/>
      <c r="AR169" s="38"/>
      <c r="AS169" s="38"/>
      <c r="AT169" s="38"/>
      <c r="AU169" s="38"/>
      <c r="AV169" s="38"/>
      <c r="AW169" s="38"/>
      <c r="AX169" s="38"/>
      <c r="AY169" s="38"/>
      <c r="AZ169" s="38"/>
    </row>
    <row r="170" spans="3:52" ht="15.9" customHeight="1" x14ac:dyDescent="0.25"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156"/>
      <c r="AQ170" s="156"/>
      <c r="AR170" s="38"/>
      <c r="AS170" s="38"/>
      <c r="AT170" s="38"/>
      <c r="AU170" s="38"/>
      <c r="AV170" s="38"/>
      <c r="AW170" s="38"/>
      <c r="AX170" s="38"/>
      <c r="AY170" s="38"/>
      <c r="AZ170" s="38"/>
    </row>
    <row r="171" spans="3:52" ht="15.9" customHeight="1" x14ac:dyDescent="0.25"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156"/>
      <c r="AQ171" s="156"/>
      <c r="AR171" s="38"/>
      <c r="AS171" s="38"/>
      <c r="AT171" s="38"/>
      <c r="AU171" s="38"/>
      <c r="AV171" s="38"/>
      <c r="AW171" s="38"/>
      <c r="AX171" s="38"/>
      <c r="AY171" s="38"/>
      <c r="AZ171" s="38"/>
    </row>
    <row r="172" spans="3:52" ht="15.9" customHeight="1" x14ac:dyDescent="0.25"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156"/>
      <c r="AQ172" s="156"/>
      <c r="AR172" s="38"/>
      <c r="AS172" s="38"/>
      <c r="AT172" s="38"/>
      <c r="AU172" s="38"/>
      <c r="AV172" s="38"/>
      <c r="AW172" s="38"/>
      <c r="AX172" s="38"/>
      <c r="AY172" s="38"/>
      <c r="AZ172" s="38"/>
    </row>
    <row r="173" spans="3:52" ht="15.9" customHeight="1" x14ac:dyDescent="0.25"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156"/>
      <c r="AQ173" s="156"/>
      <c r="AR173" s="38"/>
      <c r="AS173" s="38"/>
      <c r="AT173" s="38"/>
      <c r="AU173" s="38"/>
      <c r="AV173" s="38"/>
      <c r="AW173" s="38"/>
      <c r="AX173" s="38"/>
      <c r="AY173" s="38"/>
      <c r="AZ173" s="38"/>
    </row>
    <row r="174" spans="3:52" ht="15.9" customHeight="1" x14ac:dyDescent="0.25"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156"/>
      <c r="AQ174" s="156"/>
      <c r="AR174" s="38"/>
      <c r="AS174" s="38"/>
      <c r="AT174" s="38"/>
      <c r="AU174" s="38"/>
      <c r="AV174" s="38"/>
      <c r="AW174" s="38"/>
      <c r="AX174" s="38"/>
      <c r="AY174" s="38"/>
      <c r="AZ174" s="38"/>
    </row>
    <row r="175" spans="3:52" ht="15.9" customHeight="1" x14ac:dyDescent="0.25"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156"/>
      <c r="AQ175" s="156"/>
      <c r="AR175" s="38"/>
      <c r="AS175" s="38"/>
      <c r="AT175" s="38"/>
      <c r="AU175" s="38"/>
      <c r="AV175" s="38"/>
      <c r="AW175" s="38"/>
      <c r="AX175" s="38"/>
      <c r="AY175" s="38"/>
      <c r="AZ175" s="38"/>
    </row>
    <row r="176" spans="3:52" ht="15.9" customHeight="1" x14ac:dyDescent="0.25"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156"/>
      <c r="AQ176" s="156"/>
      <c r="AR176" s="38"/>
      <c r="AS176" s="38"/>
      <c r="AT176" s="38"/>
      <c r="AU176" s="38"/>
      <c r="AV176" s="38"/>
      <c r="AW176" s="38"/>
      <c r="AX176" s="38"/>
      <c r="AY176" s="38"/>
      <c r="AZ176" s="38"/>
    </row>
    <row r="177" spans="3:52" ht="15.9" customHeight="1" x14ac:dyDescent="0.25"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156"/>
      <c r="AQ177" s="156"/>
      <c r="AR177" s="38"/>
      <c r="AS177" s="38"/>
      <c r="AT177" s="38"/>
      <c r="AU177" s="38"/>
      <c r="AV177" s="38"/>
      <c r="AW177" s="38"/>
      <c r="AX177" s="38"/>
      <c r="AY177" s="38"/>
      <c r="AZ177" s="38"/>
    </row>
    <row r="178" spans="3:52" ht="15.9" customHeight="1" x14ac:dyDescent="0.25"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156"/>
      <c r="AQ178" s="156"/>
      <c r="AR178" s="38"/>
      <c r="AS178" s="38"/>
      <c r="AT178" s="38"/>
      <c r="AU178" s="38"/>
      <c r="AV178" s="38"/>
      <c r="AW178" s="38"/>
      <c r="AX178" s="38"/>
      <c r="AY178" s="38"/>
      <c r="AZ178" s="38"/>
    </row>
    <row r="179" spans="3:52" ht="15.9" customHeight="1" x14ac:dyDescent="0.25"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156"/>
      <c r="AQ179" s="156"/>
      <c r="AR179" s="38"/>
      <c r="AS179" s="38"/>
      <c r="AT179" s="38"/>
      <c r="AU179" s="38"/>
      <c r="AV179" s="38"/>
      <c r="AW179" s="38"/>
      <c r="AX179" s="38"/>
      <c r="AY179" s="38"/>
      <c r="AZ179" s="38"/>
    </row>
    <row r="180" spans="3:52" ht="15.9" customHeight="1" x14ac:dyDescent="0.25"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156"/>
      <c r="AQ180" s="156"/>
      <c r="AR180" s="38"/>
      <c r="AS180" s="38"/>
      <c r="AT180" s="38"/>
      <c r="AU180" s="38"/>
      <c r="AV180" s="38"/>
      <c r="AW180" s="38"/>
      <c r="AX180" s="38"/>
      <c r="AY180" s="38"/>
      <c r="AZ180" s="38"/>
    </row>
    <row r="181" spans="3:52" ht="15.9" customHeight="1" x14ac:dyDescent="0.25"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156"/>
      <c r="AQ181" s="156"/>
      <c r="AR181" s="38"/>
      <c r="AS181" s="38"/>
      <c r="AT181" s="38"/>
      <c r="AU181" s="38"/>
      <c r="AV181" s="38"/>
      <c r="AW181" s="38"/>
      <c r="AX181" s="38"/>
      <c r="AY181" s="38"/>
      <c r="AZ181" s="38"/>
    </row>
    <row r="182" spans="3:52" ht="15.9" customHeight="1" x14ac:dyDescent="0.25"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156"/>
      <c r="AQ182" s="156"/>
      <c r="AR182" s="38"/>
      <c r="AS182" s="38"/>
      <c r="AT182" s="38"/>
      <c r="AU182" s="38"/>
      <c r="AV182" s="38"/>
      <c r="AW182" s="38"/>
      <c r="AX182" s="38"/>
      <c r="AY182" s="38"/>
      <c r="AZ182" s="38"/>
    </row>
    <row r="183" spans="3:52" ht="15.9" customHeight="1" x14ac:dyDescent="0.25"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156"/>
      <c r="AQ183" s="156"/>
      <c r="AR183" s="38"/>
      <c r="AS183" s="38"/>
      <c r="AT183" s="38"/>
      <c r="AU183" s="38"/>
      <c r="AV183" s="38"/>
      <c r="AW183" s="38"/>
      <c r="AX183" s="38"/>
      <c r="AY183" s="38"/>
      <c r="AZ183" s="38"/>
    </row>
    <row r="184" spans="3:52" ht="15.9" customHeight="1" x14ac:dyDescent="0.25"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156"/>
      <c r="AQ184" s="156"/>
      <c r="AR184" s="38"/>
      <c r="AS184" s="38"/>
      <c r="AT184" s="38"/>
      <c r="AU184" s="38"/>
      <c r="AV184" s="38"/>
      <c r="AW184" s="38"/>
      <c r="AX184" s="38"/>
      <c r="AY184" s="38"/>
      <c r="AZ184" s="38"/>
    </row>
    <row r="185" spans="3:52" ht="15.9" customHeight="1" x14ac:dyDescent="0.25"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156"/>
      <c r="AQ185" s="156"/>
      <c r="AR185" s="38"/>
      <c r="AS185" s="38"/>
      <c r="AT185" s="38"/>
      <c r="AU185" s="38"/>
      <c r="AV185" s="38"/>
      <c r="AW185" s="38"/>
      <c r="AX185" s="38"/>
      <c r="AY185" s="38"/>
      <c r="AZ185" s="38"/>
    </row>
    <row r="186" spans="3:52" ht="15.9" customHeight="1" x14ac:dyDescent="0.25"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156"/>
      <c r="AQ186" s="156"/>
      <c r="AR186" s="38"/>
      <c r="AS186" s="38"/>
      <c r="AT186" s="38"/>
      <c r="AU186" s="38"/>
      <c r="AV186" s="38"/>
      <c r="AW186" s="38"/>
      <c r="AX186" s="38"/>
      <c r="AY186" s="38"/>
      <c r="AZ186" s="38"/>
    </row>
    <row r="187" spans="3:52" ht="15.9" customHeight="1" x14ac:dyDescent="0.25"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156"/>
      <c r="AQ187" s="156"/>
      <c r="AR187" s="38"/>
      <c r="AS187" s="38"/>
      <c r="AT187" s="38"/>
      <c r="AU187" s="38"/>
      <c r="AV187" s="38"/>
      <c r="AW187" s="38"/>
      <c r="AX187" s="38"/>
      <c r="AY187" s="38"/>
      <c r="AZ187" s="38"/>
    </row>
    <row r="188" spans="3:52" ht="15.9" customHeight="1" x14ac:dyDescent="0.25"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156"/>
      <c r="AQ188" s="156"/>
      <c r="AR188" s="38"/>
      <c r="AS188" s="38"/>
      <c r="AT188" s="38"/>
      <c r="AU188" s="38"/>
      <c r="AV188" s="38"/>
      <c r="AW188" s="38"/>
      <c r="AX188" s="38"/>
      <c r="AY188" s="38"/>
      <c r="AZ188" s="38"/>
    </row>
    <row r="189" spans="3:52" ht="15.9" customHeight="1" x14ac:dyDescent="0.25"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156"/>
      <c r="AQ189" s="156"/>
      <c r="AR189" s="38"/>
      <c r="AS189" s="38"/>
      <c r="AT189" s="38"/>
      <c r="AU189" s="38"/>
      <c r="AV189" s="38"/>
      <c r="AW189" s="38"/>
      <c r="AX189" s="38"/>
      <c r="AY189" s="38"/>
      <c r="AZ189" s="38"/>
    </row>
    <row r="190" spans="3:52" ht="15.9" customHeight="1" x14ac:dyDescent="0.25"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156"/>
      <c r="AQ190" s="156"/>
      <c r="AR190" s="38"/>
      <c r="AS190" s="38"/>
      <c r="AT190" s="38"/>
      <c r="AU190" s="38"/>
      <c r="AV190" s="38"/>
      <c r="AW190" s="38"/>
      <c r="AX190" s="38"/>
      <c r="AY190" s="38"/>
      <c r="AZ190" s="38"/>
    </row>
    <row r="191" spans="3:52" ht="15.9" customHeight="1" x14ac:dyDescent="0.25"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156"/>
      <c r="AQ191" s="156"/>
      <c r="AR191" s="38"/>
      <c r="AS191" s="38"/>
      <c r="AT191" s="38"/>
      <c r="AU191" s="38"/>
      <c r="AV191" s="38"/>
      <c r="AW191" s="38"/>
      <c r="AX191" s="38"/>
      <c r="AY191" s="38"/>
      <c r="AZ191" s="38"/>
    </row>
    <row r="192" spans="3:52" ht="15.9" customHeight="1" x14ac:dyDescent="0.25"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156"/>
      <c r="AQ192" s="156"/>
      <c r="AR192" s="38"/>
      <c r="AS192" s="38"/>
      <c r="AT192" s="38"/>
      <c r="AU192" s="38"/>
      <c r="AV192" s="38"/>
      <c r="AW192" s="38"/>
      <c r="AX192" s="38"/>
      <c r="AY192" s="38"/>
      <c r="AZ192" s="38"/>
    </row>
    <row r="193" spans="3:52" ht="15.9" customHeight="1" x14ac:dyDescent="0.25"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156"/>
      <c r="AQ193" s="156"/>
      <c r="AR193" s="38"/>
      <c r="AS193" s="38"/>
      <c r="AT193" s="38"/>
      <c r="AU193" s="38"/>
      <c r="AV193" s="38"/>
      <c r="AW193" s="38"/>
      <c r="AX193" s="38"/>
      <c r="AY193" s="38"/>
      <c r="AZ193" s="38"/>
    </row>
    <row r="194" spans="3:52" ht="15.9" customHeight="1" x14ac:dyDescent="0.25"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156"/>
      <c r="AQ194" s="156"/>
      <c r="AR194" s="38"/>
      <c r="AS194" s="38"/>
      <c r="AT194" s="38"/>
      <c r="AU194" s="38"/>
      <c r="AV194" s="38"/>
      <c r="AW194" s="38"/>
      <c r="AX194" s="38"/>
      <c r="AY194" s="38"/>
      <c r="AZ194" s="38"/>
    </row>
    <row r="195" spans="3:52" ht="15.9" customHeight="1" x14ac:dyDescent="0.25"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156"/>
      <c r="AQ195" s="156"/>
      <c r="AR195" s="38"/>
      <c r="AS195" s="38"/>
      <c r="AT195" s="38"/>
      <c r="AU195" s="38"/>
      <c r="AV195" s="38"/>
      <c r="AW195" s="38"/>
      <c r="AX195" s="38"/>
      <c r="AY195" s="38"/>
      <c r="AZ195" s="38"/>
    </row>
    <row r="196" spans="3:52" ht="15.9" customHeight="1" x14ac:dyDescent="0.25"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156"/>
      <c r="AQ196" s="156"/>
      <c r="AR196" s="38"/>
      <c r="AS196" s="38"/>
      <c r="AT196" s="38"/>
      <c r="AU196" s="38"/>
      <c r="AV196" s="38"/>
      <c r="AW196" s="38"/>
      <c r="AX196" s="38"/>
      <c r="AY196" s="38"/>
      <c r="AZ196" s="38"/>
    </row>
    <row r="197" spans="3:52" ht="15.9" customHeight="1" x14ac:dyDescent="0.25"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156"/>
      <c r="AQ197" s="156"/>
      <c r="AR197" s="38"/>
      <c r="AS197" s="38"/>
      <c r="AT197" s="38"/>
      <c r="AU197" s="38"/>
      <c r="AV197" s="38"/>
      <c r="AW197" s="38"/>
      <c r="AX197" s="38"/>
      <c r="AY197" s="38"/>
      <c r="AZ197" s="38"/>
    </row>
    <row r="198" spans="3:52" ht="15.9" customHeight="1" x14ac:dyDescent="0.25"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156"/>
      <c r="AQ198" s="156"/>
      <c r="AR198" s="38"/>
      <c r="AS198" s="38"/>
      <c r="AT198" s="38"/>
      <c r="AU198" s="38"/>
      <c r="AV198" s="38"/>
      <c r="AW198" s="38"/>
      <c r="AX198" s="38"/>
      <c r="AY198" s="38"/>
      <c r="AZ198" s="38"/>
    </row>
    <row r="199" spans="3:52" ht="15.9" customHeight="1" x14ac:dyDescent="0.25"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156"/>
      <c r="AQ199" s="156"/>
      <c r="AR199" s="38"/>
      <c r="AS199" s="38"/>
      <c r="AT199" s="38"/>
      <c r="AU199" s="38"/>
      <c r="AV199" s="38"/>
      <c r="AW199" s="38"/>
      <c r="AX199" s="38"/>
      <c r="AY199" s="38"/>
      <c r="AZ199" s="38"/>
    </row>
    <row r="200" spans="3:52" ht="15.9" customHeight="1" x14ac:dyDescent="0.25"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156"/>
      <c r="AQ200" s="156"/>
      <c r="AR200" s="38"/>
      <c r="AS200" s="38"/>
      <c r="AT200" s="38"/>
      <c r="AU200" s="38"/>
      <c r="AV200" s="38"/>
      <c r="AW200" s="38"/>
      <c r="AX200" s="38"/>
      <c r="AY200" s="38"/>
      <c r="AZ200" s="38"/>
    </row>
    <row r="201" spans="3:52" ht="15.9" customHeight="1" x14ac:dyDescent="0.25"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156"/>
      <c r="AQ201" s="156"/>
      <c r="AR201" s="38"/>
      <c r="AS201" s="38"/>
      <c r="AT201" s="38"/>
      <c r="AU201" s="38"/>
      <c r="AV201" s="38"/>
      <c r="AW201" s="38"/>
      <c r="AX201" s="38"/>
      <c r="AY201" s="38"/>
      <c r="AZ201" s="38"/>
    </row>
    <row r="202" spans="3:52" ht="15.9" customHeight="1" x14ac:dyDescent="0.25"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156"/>
      <c r="AQ202" s="156"/>
      <c r="AR202" s="38"/>
      <c r="AS202" s="38"/>
      <c r="AT202" s="38"/>
      <c r="AU202" s="38"/>
      <c r="AV202" s="38"/>
      <c r="AW202" s="38"/>
      <c r="AX202" s="38"/>
      <c r="AY202" s="38"/>
      <c r="AZ202" s="38"/>
    </row>
    <row r="203" spans="3:52" ht="15.9" customHeight="1" x14ac:dyDescent="0.25"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156"/>
      <c r="AQ203" s="156"/>
      <c r="AR203" s="38"/>
      <c r="AS203" s="38"/>
      <c r="AT203" s="38"/>
      <c r="AU203" s="38"/>
      <c r="AV203" s="38"/>
      <c r="AW203" s="38"/>
      <c r="AX203" s="38"/>
      <c r="AY203" s="38"/>
      <c r="AZ203" s="38"/>
    </row>
    <row r="204" spans="3:52" ht="15.9" customHeight="1" x14ac:dyDescent="0.25"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156"/>
      <c r="AQ204" s="156"/>
      <c r="AR204" s="38"/>
      <c r="AS204" s="38"/>
      <c r="AT204" s="38"/>
      <c r="AU204" s="38"/>
      <c r="AV204" s="38"/>
      <c r="AW204" s="38"/>
      <c r="AX204" s="38"/>
      <c r="AY204" s="38"/>
      <c r="AZ204" s="38"/>
    </row>
    <row r="205" spans="3:52" ht="15.9" customHeight="1" x14ac:dyDescent="0.25"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156"/>
      <c r="AQ205" s="156"/>
      <c r="AR205" s="38"/>
      <c r="AS205" s="38"/>
      <c r="AT205" s="38"/>
      <c r="AU205" s="38"/>
      <c r="AV205" s="38"/>
      <c r="AW205" s="38"/>
      <c r="AX205" s="38"/>
      <c r="AY205" s="38"/>
      <c r="AZ205" s="38"/>
    </row>
    <row r="206" spans="3:52" ht="15.9" customHeight="1" x14ac:dyDescent="0.25"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156"/>
      <c r="AQ206" s="156"/>
      <c r="AR206" s="38"/>
      <c r="AS206" s="38"/>
      <c r="AT206" s="38"/>
      <c r="AU206" s="38"/>
      <c r="AV206" s="38"/>
      <c r="AW206" s="38"/>
      <c r="AX206" s="38"/>
      <c r="AY206" s="38"/>
      <c r="AZ206" s="38"/>
    </row>
    <row r="207" spans="3:52" ht="15.9" customHeight="1" x14ac:dyDescent="0.25"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156"/>
      <c r="AQ207" s="156"/>
      <c r="AR207" s="38"/>
      <c r="AS207" s="38"/>
      <c r="AT207" s="38"/>
      <c r="AU207" s="38"/>
      <c r="AV207" s="38"/>
      <c r="AW207" s="38"/>
      <c r="AX207" s="38"/>
      <c r="AY207" s="38"/>
      <c r="AZ207" s="38"/>
    </row>
    <row r="208" spans="3:52" ht="15.9" customHeight="1" x14ac:dyDescent="0.25"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156"/>
      <c r="AQ208" s="156"/>
      <c r="AR208" s="38"/>
      <c r="AS208" s="38"/>
      <c r="AT208" s="38"/>
      <c r="AU208" s="38"/>
      <c r="AV208" s="38"/>
      <c r="AW208" s="38"/>
      <c r="AX208" s="38"/>
      <c r="AY208" s="38"/>
      <c r="AZ208" s="38"/>
    </row>
    <row r="209" spans="3:52" ht="15.9" customHeight="1" x14ac:dyDescent="0.25"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156"/>
      <c r="AQ209" s="156"/>
      <c r="AR209" s="38"/>
      <c r="AS209" s="38"/>
      <c r="AT209" s="38"/>
      <c r="AU209" s="38"/>
      <c r="AV209" s="38"/>
      <c r="AW209" s="38"/>
      <c r="AX209" s="38"/>
      <c r="AY209" s="38"/>
      <c r="AZ209" s="38"/>
    </row>
    <row r="210" spans="3:52" ht="15.9" customHeight="1" x14ac:dyDescent="0.25"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156"/>
      <c r="AQ210" s="156"/>
      <c r="AR210" s="38"/>
      <c r="AS210" s="38"/>
      <c r="AT210" s="38"/>
      <c r="AU210" s="38"/>
      <c r="AV210" s="38"/>
      <c r="AW210" s="38"/>
      <c r="AX210" s="38"/>
      <c r="AY210" s="38"/>
      <c r="AZ210" s="38"/>
    </row>
    <row r="211" spans="3:52" ht="15.9" customHeight="1" x14ac:dyDescent="0.25"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156"/>
      <c r="AQ211" s="156"/>
      <c r="AR211" s="38"/>
      <c r="AS211" s="38"/>
      <c r="AT211" s="38"/>
      <c r="AU211" s="38"/>
      <c r="AV211" s="38"/>
      <c r="AW211" s="38"/>
      <c r="AX211" s="38"/>
      <c r="AY211" s="38"/>
      <c r="AZ211" s="38"/>
    </row>
    <row r="212" spans="3:52" ht="15.9" customHeight="1" x14ac:dyDescent="0.25"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156"/>
      <c r="AQ212" s="156"/>
      <c r="AR212" s="38"/>
      <c r="AS212" s="38"/>
      <c r="AT212" s="38"/>
      <c r="AU212" s="38"/>
      <c r="AV212" s="38"/>
      <c r="AW212" s="38"/>
      <c r="AX212" s="38"/>
      <c r="AY212" s="38"/>
      <c r="AZ212" s="38"/>
    </row>
    <row r="213" spans="3:52" ht="15.9" customHeight="1" x14ac:dyDescent="0.25"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156"/>
      <c r="AQ213" s="156"/>
      <c r="AR213" s="38"/>
      <c r="AS213" s="38"/>
      <c r="AT213" s="38"/>
      <c r="AU213" s="38"/>
      <c r="AV213" s="38"/>
      <c r="AW213" s="38"/>
      <c r="AX213" s="38"/>
      <c r="AY213" s="38"/>
      <c r="AZ213" s="38"/>
    </row>
    <row r="214" spans="3:52" ht="15.9" customHeight="1" x14ac:dyDescent="0.25"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156"/>
      <c r="AQ214" s="156"/>
      <c r="AR214" s="38"/>
      <c r="AS214" s="38"/>
      <c r="AT214" s="38"/>
      <c r="AU214" s="38"/>
      <c r="AV214" s="38"/>
      <c r="AW214" s="38"/>
      <c r="AX214" s="38"/>
      <c r="AY214" s="38"/>
      <c r="AZ214" s="38"/>
    </row>
    <row r="215" spans="3:52" ht="15.9" customHeight="1" x14ac:dyDescent="0.25"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156"/>
      <c r="AQ215" s="156"/>
      <c r="AR215" s="38"/>
      <c r="AS215" s="38"/>
      <c r="AT215" s="38"/>
      <c r="AU215" s="38"/>
      <c r="AV215" s="38"/>
      <c r="AW215" s="38"/>
      <c r="AX215" s="38"/>
      <c r="AY215" s="38"/>
      <c r="AZ215" s="38"/>
    </row>
    <row r="216" spans="3:52" ht="15.9" customHeight="1" x14ac:dyDescent="0.25"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156"/>
      <c r="AQ216" s="156"/>
      <c r="AR216" s="38"/>
      <c r="AS216" s="38"/>
      <c r="AT216" s="38"/>
      <c r="AU216" s="38"/>
      <c r="AV216" s="38"/>
      <c r="AW216" s="38"/>
      <c r="AX216" s="38"/>
      <c r="AY216" s="38"/>
      <c r="AZ216" s="38"/>
    </row>
    <row r="217" spans="3:52" ht="15.9" customHeight="1" x14ac:dyDescent="0.25"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156"/>
      <c r="AQ217" s="156"/>
      <c r="AR217" s="38"/>
      <c r="AS217" s="38"/>
      <c r="AT217" s="38"/>
      <c r="AU217" s="38"/>
      <c r="AV217" s="38"/>
      <c r="AW217" s="38"/>
      <c r="AX217" s="38"/>
      <c r="AY217" s="38"/>
      <c r="AZ217" s="38"/>
    </row>
    <row r="218" spans="3:52" ht="15.9" customHeight="1" x14ac:dyDescent="0.25"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156"/>
      <c r="AQ218" s="156"/>
      <c r="AR218" s="38"/>
      <c r="AS218" s="38"/>
      <c r="AT218" s="38"/>
      <c r="AU218" s="38"/>
      <c r="AV218" s="38"/>
      <c r="AW218" s="38"/>
      <c r="AX218" s="38"/>
      <c r="AY218" s="38"/>
      <c r="AZ218" s="38"/>
    </row>
    <row r="219" spans="3:52" ht="15.9" customHeight="1" x14ac:dyDescent="0.25"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156"/>
      <c r="AQ219" s="156"/>
      <c r="AR219" s="38"/>
      <c r="AS219" s="38"/>
      <c r="AT219" s="38"/>
      <c r="AU219" s="38"/>
      <c r="AV219" s="38"/>
      <c r="AW219" s="38"/>
      <c r="AX219" s="38"/>
      <c r="AY219" s="38"/>
      <c r="AZ219" s="38"/>
    </row>
    <row r="220" spans="3:52" ht="15.9" customHeight="1" x14ac:dyDescent="0.25"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156"/>
      <c r="AQ220" s="156"/>
      <c r="AR220" s="38"/>
      <c r="AS220" s="38"/>
      <c r="AT220" s="38"/>
      <c r="AU220" s="38"/>
      <c r="AV220" s="38"/>
      <c r="AW220" s="38"/>
      <c r="AX220" s="38"/>
      <c r="AY220" s="38"/>
      <c r="AZ220" s="38"/>
    </row>
    <row r="221" spans="3:52" ht="15.9" customHeight="1" x14ac:dyDescent="0.25"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156"/>
      <c r="AQ221" s="156"/>
      <c r="AR221" s="38"/>
      <c r="AS221" s="38"/>
      <c r="AT221" s="38"/>
      <c r="AU221" s="38"/>
      <c r="AV221" s="38"/>
      <c r="AW221" s="38"/>
      <c r="AX221" s="38"/>
      <c r="AY221" s="38"/>
      <c r="AZ221" s="38"/>
    </row>
    <row r="222" spans="3:52" ht="15.9" customHeight="1" x14ac:dyDescent="0.25"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156"/>
      <c r="AQ222" s="156"/>
      <c r="AR222" s="38"/>
      <c r="AS222" s="38"/>
      <c r="AT222" s="38"/>
      <c r="AU222" s="38"/>
      <c r="AV222" s="38"/>
      <c r="AW222" s="38"/>
      <c r="AX222" s="38"/>
      <c r="AY222" s="38"/>
      <c r="AZ222" s="38"/>
    </row>
    <row r="223" spans="3:52" ht="15.9" customHeight="1" x14ac:dyDescent="0.25"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156"/>
      <c r="AQ223" s="156"/>
      <c r="AR223" s="38"/>
      <c r="AS223" s="38"/>
      <c r="AT223" s="38"/>
      <c r="AU223" s="38"/>
      <c r="AV223" s="38"/>
      <c r="AW223" s="38"/>
      <c r="AX223" s="38"/>
      <c r="AY223" s="38"/>
      <c r="AZ223" s="38"/>
    </row>
    <row r="224" spans="3:52" ht="15.9" customHeight="1" x14ac:dyDescent="0.25"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156"/>
      <c r="AQ224" s="156"/>
      <c r="AR224" s="38"/>
      <c r="AS224" s="38"/>
      <c r="AT224" s="38"/>
      <c r="AU224" s="38"/>
      <c r="AV224" s="38"/>
      <c r="AW224" s="38"/>
      <c r="AX224" s="38"/>
      <c r="AY224" s="38"/>
      <c r="AZ224" s="38"/>
    </row>
    <row r="225" spans="3:52" ht="15.9" customHeight="1" x14ac:dyDescent="0.25"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156"/>
      <c r="AQ225" s="156"/>
      <c r="AR225" s="38"/>
      <c r="AS225" s="38"/>
      <c r="AT225" s="38"/>
      <c r="AU225" s="38"/>
      <c r="AV225" s="38"/>
      <c r="AW225" s="38"/>
      <c r="AX225" s="38"/>
      <c r="AY225" s="38"/>
      <c r="AZ225" s="38"/>
    </row>
    <row r="226" spans="3:52" ht="15.9" customHeight="1" x14ac:dyDescent="0.25"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156"/>
      <c r="AQ226" s="156"/>
      <c r="AR226" s="38"/>
      <c r="AS226" s="38"/>
      <c r="AT226" s="38"/>
      <c r="AU226" s="38"/>
      <c r="AV226" s="38"/>
      <c r="AW226" s="38"/>
      <c r="AX226" s="38"/>
      <c r="AY226" s="38"/>
      <c r="AZ226" s="38"/>
    </row>
    <row r="227" spans="3:52" ht="15.9" customHeight="1" x14ac:dyDescent="0.25"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156"/>
      <c r="AQ227" s="156"/>
      <c r="AR227" s="38"/>
      <c r="AS227" s="38"/>
      <c r="AT227" s="38"/>
      <c r="AU227" s="38"/>
      <c r="AV227" s="38"/>
      <c r="AW227" s="38"/>
      <c r="AX227" s="38"/>
      <c r="AY227" s="38"/>
      <c r="AZ227" s="38"/>
    </row>
    <row r="228" spans="3:52" ht="15.9" customHeight="1" x14ac:dyDescent="0.25"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156"/>
      <c r="AQ228" s="156"/>
      <c r="AR228" s="38"/>
      <c r="AS228" s="38"/>
      <c r="AT228" s="38"/>
      <c r="AU228" s="38"/>
      <c r="AV228" s="38"/>
      <c r="AW228" s="38"/>
      <c r="AX228" s="38"/>
      <c r="AY228" s="38"/>
      <c r="AZ228" s="38"/>
    </row>
    <row r="229" spans="3:52" ht="15.9" customHeight="1" x14ac:dyDescent="0.25"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156"/>
      <c r="AQ229" s="156"/>
      <c r="AR229" s="38"/>
      <c r="AS229" s="38"/>
      <c r="AT229" s="38"/>
      <c r="AU229" s="38"/>
      <c r="AV229" s="38"/>
      <c r="AW229" s="38"/>
      <c r="AX229" s="38"/>
      <c r="AY229" s="38"/>
      <c r="AZ229" s="38"/>
    </row>
    <row r="230" spans="3:52" ht="15.9" customHeight="1" x14ac:dyDescent="0.25"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156"/>
      <c r="AQ230" s="156"/>
      <c r="AR230" s="38"/>
      <c r="AS230" s="38"/>
      <c r="AT230" s="38"/>
      <c r="AU230" s="38"/>
      <c r="AV230" s="38"/>
      <c r="AW230" s="38"/>
      <c r="AX230" s="38"/>
      <c r="AY230" s="38"/>
      <c r="AZ230" s="38"/>
    </row>
    <row r="231" spans="3:52" ht="15.9" customHeight="1" x14ac:dyDescent="0.25"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156"/>
      <c r="AQ231" s="156"/>
      <c r="AR231" s="38"/>
      <c r="AS231" s="38"/>
      <c r="AT231" s="38"/>
      <c r="AU231" s="38"/>
      <c r="AV231" s="38"/>
      <c r="AW231" s="38"/>
      <c r="AX231" s="38"/>
      <c r="AY231" s="38"/>
      <c r="AZ231" s="38"/>
    </row>
    <row r="232" spans="3:52" ht="15.9" customHeight="1" x14ac:dyDescent="0.25"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156"/>
      <c r="AQ232" s="156"/>
      <c r="AR232" s="38"/>
      <c r="AS232" s="38"/>
      <c r="AT232" s="38"/>
      <c r="AU232" s="38"/>
      <c r="AV232" s="38"/>
      <c r="AW232" s="38"/>
      <c r="AX232" s="38"/>
      <c r="AY232" s="38"/>
      <c r="AZ232" s="38"/>
    </row>
    <row r="233" spans="3:52" ht="15.9" customHeight="1" x14ac:dyDescent="0.25"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156"/>
      <c r="AQ233" s="156"/>
      <c r="AR233" s="38"/>
      <c r="AS233" s="38"/>
      <c r="AT233" s="38"/>
      <c r="AU233" s="38"/>
      <c r="AV233" s="38"/>
      <c r="AW233" s="38"/>
      <c r="AX233" s="38"/>
      <c r="AY233" s="38"/>
      <c r="AZ233" s="38"/>
    </row>
    <row r="234" spans="3:52" ht="15.9" customHeight="1" x14ac:dyDescent="0.25"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156"/>
      <c r="AQ234" s="156"/>
      <c r="AR234" s="38"/>
      <c r="AS234" s="38"/>
      <c r="AT234" s="38"/>
      <c r="AU234" s="38"/>
      <c r="AV234" s="38"/>
      <c r="AW234" s="38"/>
      <c r="AX234" s="38"/>
      <c r="AY234" s="38"/>
      <c r="AZ234" s="38"/>
    </row>
    <row r="235" spans="3:52" ht="15.9" customHeight="1" x14ac:dyDescent="0.25"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156"/>
      <c r="AQ235" s="156"/>
      <c r="AR235" s="38"/>
      <c r="AS235" s="38"/>
      <c r="AT235" s="38"/>
      <c r="AU235" s="38"/>
      <c r="AV235" s="38"/>
      <c r="AW235" s="38"/>
      <c r="AX235" s="38"/>
      <c r="AY235" s="38"/>
      <c r="AZ235" s="38"/>
    </row>
    <row r="236" spans="3:52" ht="15.9" customHeight="1" x14ac:dyDescent="0.25"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156"/>
      <c r="AQ236" s="156"/>
      <c r="AR236" s="38"/>
      <c r="AS236" s="38"/>
      <c r="AT236" s="38"/>
      <c r="AU236" s="38"/>
      <c r="AV236" s="38"/>
      <c r="AW236" s="38"/>
      <c r="AX236" s="38"/>
      <c r="AY236" s="38"/>
      <c r="AZ236" s="38"/>
    </row>
    <row r="237" spans="3:52" ht="15.9" customHeight="1" x14ac:dyDescent="0.25"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156"/>
      <c r="AQ237" s="156"/>
      <c r="AR237" s="38"/>
      <c r="AS237" s="38"/>
      <c r="AT237" s="38"/>
      <c r="AU237" s="38"/>
      <c r="AV237" s="38"/>
      <c r="AW237" s="38"/>
      <c r="AX237" s="38"/>
      <c r="AY237" s="38"/>
      <c r="AZ237" s="38"/>
    </row>
    <row r="238" spans="3:52" ht="15.9" customHeight="1" x14ac:dyDescent="0.25"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156"/>
      <c r="AQ238" s="156"/>
      <c r="AR238" s="38"/>
      <c r="AS238" s="38"/>
      <c r="AT238" s="38"/>
      <c r="AU238" s="38"/>
      <c r="AV238" s="38"/>
      <c r="AW238" s="38"/>
      <c r="AX238" s="38"/>
      <c r="AY238" s="38"/>
      <c r="AZ238" s="38"/>
    </row>
    <row r="239" spans="3:52" ht="15.9" customHeight="1" x14ac:dyDescent="0.25"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156"/>
      <c r="AQ239" s="156"/>
      <c r="AR239" s="38"/>
      <c r="AS239" s="38"/>
      <c r="AT239" s="38"/>
      <c r="AU239" s="38"/>
      <c r="AV239" s="38"/>
      <c r="AW239" s="38"/>
      <c r="AX239" s="38"/>
      <c r="AY239" s="38"/>
      <c r="AZ239" s="38"/>
    </row>
    <row r="240" spans="3:52" ht="15.9" customHeight="1" x14ac:dyDescent="0.25"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156"/>
      <c r="AQ240" s="156"/>
      <c r="AR240" s="38"/>
      <c r="AS240" s="38"/>
      <c r="AT240" s="38"/>
      <c r="AU240" s="38"/>
      <c r="AV240" s="38"/>
      <c r="AW240" s="38"/>
      <c r="AX240" s="38"/>
      <c r="AY240" s="38"/>
      <c r="AZ240" s="38"/>
    </row>
    <row r="241" spans="3:52" ht="15.9" customHeight="1" x14ac:dyDescent="0.25"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156"/>
      <c r="AQ241" s="156"/>
      <c r="AR241" s="38"/>
      <c r="AS241" s="38"/>
      <c r="AT241" s="38"/>
      <c r="AU241" s="38"/>
      <c r="AV241" s="38"/>
      <c r="AW241" s="38"/>
      <c r="AX241" s="38"/>
      <c r="AY241" s="38"/>
      <c r="AZ241" s="38"/>
    </row>
    <row r="242" spans="3:52" ht="15.9" customHeight="1" x14ac:dyDescent="0.25"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156"/>
      <c r="AQ242" s="156"/>
      <c r="AR242" s="38"/>
      <c r="AS242" s="38"/>
      <c r="AT242" s="38"/>
      <c r="AU242" s="38"/>
      <c r="AV242" s="38"/>
      <c r="AW242" s="38"/>
      <c r="AX242" s="38"/>
      <c r="AY242" s="38"/>
      <c r="AZ242" s="38"/>
    </row>
    <row r="243" spans="3:52" ht="15.9" customHeight="1" x14ac:dyDescent="0.25"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156"/>
      <c r="AQ243" s="156"/>
      <c r="AR243" s="38"/>
      <c r="AS243" s="38"/>
      <c r="AT243" s="38"/>
      <c r="AU243" s="38"/>
      <c r="AV243" s="38"/>
      <c r="AW243" s="38"/>
      <c r="AX243" s="38"/>
      <c r="AY243" s="38"/>
      <c r="AZ243" s="38"/>
    </row>
    <row r="244" spans="3:52" ht="15.9" customHeight="1" x14ac:dyDescent="0.25"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156"/>
      <c r="AQ244" s="156"/>
      <c r="AR244" s="38"/>
      <c r="AS244" s="38"/>
      <c r="AT244" s="38"/>
      <c r="AU244" s="38"/>
      <c r="AV244" s="38"/>
      <c r="AW244" s="38"/>
      <c r="AX244" s="38"/>
      <c r="AY244" s="38"/>
      <c r="AZ244" s="38"/>
    </row>
    <row r="245" spans="3:52" ht="15.9" customHeight="1" x14ac:dyDescent="0.25"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156"/>
      <c r="AQ245" s="156"/>
      <c r="AR245" s="38"/>
      <c r="AS245" s="38"/>
      <c r="AT245" s="38"/>
      <c r="AU245" s="38"/>
      <c r="AV245" s="38"/>
      <c r="AW245" s="38"/>
      <c r="AX245" s="38"/>
      <c r="AY245" s="38"/>
      <c r="AZ245" s="38"/>
    </row>
    <row r="246" spans="3:52" ht="15.9" customHeight="1" x14ac:dyDescent="0.25"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156"/>
      <c r="AQ246" s="156"/>
      <c r="AR246" s="38"/>
      <c r="AS246" s="38"/>
      <c r="AT246" s="38"/>
      <c r="AU246" s="38"/>
      <c r="AV246" s="38"/>
      <c r="AW246" s="38"/>
      <c r="AX246" s="38"/>
      <c r="AY246" s="38"/>
      <c r="AZ246" s="38"/>
    </row>
    <row r="247" spans="3:52" ht="15.9" customHeight="1" x14ac:dyDescent="0.25"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156"/>
      <c r="AQ247" s="156"/>
      <c r="AR247" s="38"/>
      <c r="AS247" s="38"/>
      <c r="AT247" s="38"/>
      <c r="AU247" s="38"/>
      <c r="AV247" s="38"/>
      <c r="AW247" s="38"/>
      <c r="AX247" s="38"/>
      <c r="AY247" s="38"/>
      <c r="AZ247" s="38"/>
    </row>
    <row r="248" spans="3:52" ht="15.9" customHeight="1" x14ac:dyDescent="0.25"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156"/>
      <c r="AQ248" s="156"/>
      <c r="AR248" s="38"/>
      <c r="AS248" s="38"/>
      <c r="AT248" s="38"/>
      <c r="AU248" s="38"/>
      <c r="AV248" s="38"/>
      <c r="AW248" s="38"/>
      <c r="AX248" s="38"/>
      <c r="AY248" s="38"/>
      <c r="AZ248" s="38"/>
    </row>
    <row r="249" spans="3:52" ht="15.9" customHeight="1" x14ac:dyDescent="0.25"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156"/>
      <c r="AQ249" s="156"/>
      <c r="AR249" s="38"/>
      <c r="AS249" s="38"/>
      <c r="AT249" s="38"/>
      <c r="AU249" s="38"/>
      <c r="AV249" s="38"/>
      <c r="AW249" s="38"/>
      <c r="AX249" s="38"/>
      <c r="AY249" s="38"/>
      <c r="AZ249" s="38"/>
    </row>
    <row r="250" spans="3:52" ht="15.9" customHeight="1" x14ac:dyDescent="0.25"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156"/>
      <c r="AQ250" s="156"/>
      <c r="AR250" s="38"/>
      <c r="AS250" s="38"/>
      <c r="AT250" s="38"/>
      <c r="AU250" s="38"/>
      <c r="AV250" s="38"/>
      <c r="AW250" s="38"/>
      <c r="AX250" s="38"/>
      <c r="AY250" s="38"/>
      <c r="AZ250" s="38"/>
    </row>
    <row r="251" spans="3:52" ht="15.9" customHeight="1" x14ac:dyDescent="0.25"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156"/>
      <c r="AQ251" s="156"/>
      <c r="AR251" s="38"/>
      <c r="AS251" s="38"/>
      <c r="AT251" s="38"/>
      <c r="AU251" s="38"/>
      <c r="AV251" s="38"/>
      <c r="AW251" s="38"/>
      <c r="AX251" s="38"/>
      <c r="AY251" s="38"/>
      <c r="AZ251" s="38"/>
    </row>
    <row r="252" spans="3:52" ht="15.9" customHeight="1" x14ac:dyDescent="0.25"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156"/>
      <c r="AQ252" s="156"/>
      <c r="AR252" s="38"/>
      <c r="AS252" s="38"/>
      <c r="AT252" s="38"/>
      <c r="AU252" s="38"/>
      <c r="AV252" s="38"/>
      <c r="AW252" s="38"/>
      <c r="AX252" s="38"/>
      <c r="AY252" s="38"/>
      <c r="AZ252" s="38"/>
    </row>
    <row r="253" spans="3:52" ht="15.9" customHeight="1" x14ac:dyDescent="0.25"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156"/>
      <c r="AQ253" s="156"/>
      <c r="AR253" s="38"/>
      <c r="AS253" s="38"/>
      <c r="AT253" s="38"/>
      <c r="AU253" s="38"/>
      <c r="AV253" s="38"/>
      <c r="AW253" s="38"/>
      <c r="AX253" s="38"/>
      <c r="AY253" s="38"/>
      <c r="AZ253" s="38"/>
    </row>
    <row r="254" spans="3:52" ht="15.9" customHeight="1" x14ac:dyDescent="0.25"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156"/>
      <c r="AQ254" s="156"/>
      <c r="AR254" s="38"/>
      <c r="AS254" s="38"/>
      <c r="AT254" s="38"/>
      <c r="AU254" s="38"/>
      <c r="AV254" s="38"/>
      <c r="AW254" s="38"/>
      <c r="AX254" s="38"/>
      <c r="AY254" s="38"/>
      <c r="AZ254" s="38"/>
    </row>
    <row r="255" spans="3:52" ht="15.9" customHeight="1" x14ac:dyDescent="0.25"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156"/>
      <c r="AQ255" s="156"/>
      <c r="AR255" s="38"/>
      <c r="AS255" s="38"/>
      <c r="AT255" s="38"/>
      <c r="AU255" s="38"/>
      <c r="AV255" s="38"/>
      <c r="AW255" s="38"/>
      <c r="AX255" s="38"/>
      <c r="AY255" s="38"/>
      <c r="AZ255" s="38"/>
    </row>
    <row r="256" spans="3:52" ht="15.9" customHeight="1" x14ac:dyDescent="0.25"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156"/>
      <c r="AQ256" s="156"/>
      <c r="AR256" s="38"/>
      <c r="AS256" s="38"/>
      <c r="AT256" s="38"/>
      <c r="AU256" s="38"/>
      <c r="AV256" s="38"/>
      <c r="AW256" s="38"/>
      <c r="AX256" s="38"/>
      <c r="AY256" s="38"/>
      <c r="AZ256" s="38"/>
    </row>
    <row r="257" spans="3:52" ht="15.9" customHeight="1" x14ac:dyDescent="0.25"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156"/>
      <c r="AQ257" s="156"/>
      <c r="AR257" s="38"/>
      <c r="AS257" s="38"/>
      <c r="AT257" s="38"/>
      <c r="AU257" s="38"/>
      <c r="AV257" s="38"/>
      <c r="AW257" s="38"/>
      <c r="AX257" s="38"/>
      <c r="AY257" s="38"/>
      <c r="AZ257" s="38"/>
    </row>
    <row r="258" spans="3:52" ht="15.9" customHeight="1" x14ac:dyDescent="0.25"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156"/>
      <c r="AQ258" s="156"/>
      <c r="AR258" s="38"/>
      <c r="AS258" s="38"/>
      <c r="AT258" s="38"/>
      <c r="AU258" s="38"/>
      <c r="AV258" s="38"/>
      <c r="AW258" s="38"/>
      <c r="AX258" s="38"/>
      <c r="AY258" s="38"/>
      <c r="AZ258" s="38"/>
    </row>
    <row r="259" spans="3:52" ht="15.9" customHeight="1" x14ac:dyDescent="0.25"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156"/>
      <c r="AQ259" s="156"/>
      <c r="AR259" s="38"/>
      <c r="AS259" s="38"/>
      <c r="AT259" s="38"/>
      <c r="AU259" s="38"/>
      <c r="AV259" s="38"/>
      <c r="AW259" s="38"/>
      <c r="AX259" s="38"/>
      <c r="AY259" s="38"/>
      <c r="AZ259" s="38"/>
    </row>
    <row r="260" spans="3:52" ht="15.9" customHeight="1" x14ac:dyDescent="0.25"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156"/>
      <c r="AQ260" s="156"/>
      <c r="AR260" s="38"/>
      <c r="AS260" s="38"/>
      <c r="AT260" s="38"/>
      <c r="AU260" s="38"/>
      <c r="AV260" s="38"/>
      <c r="AW260" s="38"/>
      <c r="AX260" s="38"/>
      <c r="AY260" s="38"/>
      <c r="AZ260" s="38"/>
    </row>
    <row r="261" spans="3:52" ht="15.9" customHeight="1" x14ac:dyDescent="0.25"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156"/>
      <c r="AQ261" s="156"/>
      <c r="AR261" s="38"/>
      <c r="AS261" s="38"/>
      <c r="AT261" s="38"/>
      <c r="AU261" s="38"/>
      <c r="AV261" s="38"/>
      <c r="AW261" s="38"/>
      <c r="AX261" s="38"/>
      <c r="AY261" s="38"/>
      <c r="AZ261" s="38"/>
    </row>
    <row r="262" spans="3:52" ht="15.9" customHeight="1" x14ac:dyDescent="0.25"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156"/>
      <c r="AQ262" s="156"/>
      <c r="AR262" s="38"/>
      <c r="AS262" s="38"/>
      <c r="AT262" s="38"/>
      <c r="AU262" s="38"/>
      <c r="AV262" s="38"/>
      <c r="AW262" s="38"/>
      <c r="AX262" s="38"/>
      <c r="AY262" s="38"/>
      <c r="AZ262" s="38"/>
    </row>
    <row r="263" spans="3:52" ht="15.9" customHeight="1" x14ac:dyDescent="0.25"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156"/>
      <c r="AQ263" s="156"/>
      <c r="AR263" s="38"/>
      <c r="AS263" s="38"/>
      <c r="AT263" s="38"/>
      <c r="AU263" s="38"/>
      <c r="AV263" s="38"/>
      <c r="AW263" s="38"/>
      <c r="AX263" s="38"/>
      <c r="AY263" s="38"/>
      <c r="AZ263" s="38"/>
    </row>
    <row r="264" spans="3:52" ht="15.9" customHeight="1" x14ac:dyDescent="0.25"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156"/>
      <c r="AQ264" s="156"/>
      <c r="AR264" s="38"/>
      <c r="AS264" s="38"/>
      <c r="AT264" s="38"/>
      <c r="AU264" s="38"/>
      <c r="AV264" s="38"/>
      <c r="AW264" s="38"/>
      <c r="AX264" s="38"/>
      <c r="AY264" s="38"/>
      <c r="AZ264" s="38"/>
    </row>
    <row r="265" spans="3:52" ht="15.9" customHeight="1" x14ac:dyDescent="0.25"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156"/>
      <c r="AQ265" s="156"/>
      <c r="AR265" s="38"/>
      <c r="AS265" s="38"/>
      <c r="AT265" s="38"/>
      <c r="AU265" s="38"/>
      <c r="AV265" s="38"/>
      <c r="AW265" s="38"/>
      <c r="AX265" s="38"/>
      <c r="AY265" s="38"/>
      <c r="AZ265" s="38"/>
    </row>
    <row r="266" spans="3:52" ht="15.9" customHeight="1" x14ac:dyDescent="0.25"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156"/>
      <c r="AQ266" s="156"/>
      <c r="AR266" s="38"/>
      <c r="AS266" s="38"/>
      <c r="AT266" s="38"/>
      <c r="AU266" s="38"/>
      <c r="AV266" s="38"/>
      <c r="AW266" s="38"/>
      <c r="AX266" s="38"/>
      <c r="AY266" s="38"/>
      <c r="AZ266" s="38"/>
    </row>
    <row r="267" spans="3:52" ht="15.9" customHeight="1" x14ac:dyDescent="0.25"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156"/>
      <c r="AQ267" s="156"/>
      <c r="AR267" s="38"/>
      <c r="AS267" s="38"/>
      <c r="AT267" s="38"/>
      <c r="AU267" s="38"/>
      <c r="AV267" s="38"/>
      <c r="AW267" s="38"/>
      <c r="AX267" s="38"/>
      <c r="AY267" s="38"/>
      <c r="AZ267" s="38"/>
    </row>
    <row r="268" spans="3:52" ht="15.9" customHeight="1" x14ac:dyDescent="0.25"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156"/>
      <c r="AQ268" s="156"/>
      <c r="AR268" s="38"/>
      <c r="AS268" s="38"/>
      <c r="AT268" s="38"/>
      <c r="AU268" s="38"/>
      <c r="AV268" s="38"/>
      <c r="AW268" s="38"/>
      <c r="AX268" s="38"/>
      <c r="AY268" s="38"/>
      <c r="AZ268" s="38"/>
    </row>
    <row r="269" spans="3:52" ht="15.9" customHeight="1" x14ac:dyDescent="0.25"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156"/>
      <c r="AQ269" s="156"/>
      <c r="AR269" s="38"/>
      <c r="AS269" s="38"/>
      <c r="AT269" s="38"/>
      <c r="AU269" s="38"/>
      <c r="AV269" s="38"/>
      <c r="AW269" s="38"/>
      <c r="AX269" s="38"/>
      <c r="AY269" s="38"/>
      <c r="AZ269" s="38"/>
    </row>
    <row r="270" spans="3:52" ht="15.9" customHeight="1" x14ac:dyDescent="0.25"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156"/>
      <c r="AQ270" s="156"/>
      <c r="AR270" s="38"/>
      <c r="AS270" s="38"/>
      <c r="AT270" s="38"/>
      <c r="AU270" s="38"/>
      <c r="AV270" s="38"/>
      <c r="AW270" s="38"/>
      <c r="AX270" s="38"/>
      <c r="AY270" s="38"/>
      <c r="AZ270" s="38"/>
    </row>
    <row r="271" spans="3:52" ht="15.9" customHeight="1" x14ac:dyDescent="0.25"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156"/>
      <c r="AQ271" s="156"/>
      <c r="AR271" s="38"/>
      <c r="AS271" s="38"/>
      <c r="AT271" s="38"/>
      <c r="AU271" s="38"/>
      <c r="AV271" s="38"/>
      <c r="AW271" s="38"/>
      <c r="AX271" s="38"/>
      <c r="AY271" s="38"/>
      <c r="AZ271" s="38"/>
    </row>
    <row r="272" spans="3:52" ht="15.9" customHeight="1" x14ac:dyDescent="0.25"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156"/>
      <c r="AQ272" s="156"/>
      <c r="AR272" s="38"/>
      <c r="AS272" s="38"/>
      <c r="AT272" s="38"/>
      <c r="AU272" s="38"/>
      <c r="AV272" s="38"/>
      <c r="AW272" s="38"/>
      <c r="AX272" s="38"/>
      <c r="AY272" s="38"/>
      <c r="AZ272" s="38"/>
    </row>
    <row r="273" spans="3:52" ht="15.9" customHeight="1" x14ac:dyDescent="0.25"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156"/>
      <c r="AQ273" s="156"/>
      <c r="AR273" s="38"/>
      <c r="AS273" s="38"/>
      <c r="AT273" s="38"/>
      <c r="AU273" s="38"/>
      <c r="AV273" s="38"/>
      <c r="AW273" s="38"/>
      <c r="AX273" s="38"/>
      <c r="AY273" s="38"/>
      <c r="AZ273" s="38"/>
    </row>
    <row r="274" spans="3:52" ht="15.9" customHeight="1" x14ac:dyDescent="0.25"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156"/>
      <c r="AQ274" s="156"/>
      <c r="AR274" s="38"/>
      <c r="AS274" s="38"/>
      <c r="AT274" s="38"/>
      <c r="AU274" s="38"/>
      <c r="AV274" s="38"/>
      <c r="AW274" s="38"/>
      <c r="AX274" s="38"/>
      <c r="AY274" s="38"/>
      <c r="AZ274" s="38"/>
    </row>
    <row r="275" spans="3:52" ht="15.9" customHeight="1" x14ac:dyDescent="0.25"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156"/>
      <c r="AQ275" s="156"/>
      <c r="AR275" s="38"/>
      <c r="AS275" s="38"/>
      <c r="AT275" s="38"/>
      <c r="AU275" s="38"/>
      <c r="AV275" s="38"/>
      <c r="AW275" s="38"/>
      <c r="AX275" s="38"/>
      <c r="AY275" s="38"/>
      <c r="AZ275" s="38"/>
    </row>
    <row r="276" spans="3:52" ht="15.9" customHeight="1" x14ac:dyDescent="0.25"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156"/>
      <c r="AQ276" s="156"/>
      <c r="AR276" s="38"/>
      <c r="AS276" s="38"/>
      <c r="AT276" s="38"/>
      <c r="AU276" s="38"/>
      <c r="AV276" s="38"/>
      <c r="AW276" s="38"/>
      <c r="AX276" s="38"/>
      <c r="AY276" s="38"/>
      <c r="AZ276" s="38"/>
    </row>
    <row r="277" spans="3:52" ht="15.9" customHeight="1" x14ac:dyDescent="0.25"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156"/>
      <c r="AQ277" s="156"/>
      <c r="AR277" s="38"/>
      <c r="AS277" s="38"/>
      <c r="AT277" s="38"/>
      <c r="AU277" s="38"/>
      <c r="AV277" s="38"/>
      <c r="AW277" s="38"/>
      <c r="AX277" s="38"/>
      <c r="AY277" s="38"/>
      <c r="AZ277" s="38"/>
    </row>
    <row r="278" spans="3:52" ht="15.9" customHeight="1" x14ac:dyDescent="0.25"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156"/>
      <c r="AQ278" s="156"/>
      <c r="AR278" s="38"/>
      <c r="AS278" s="38"/>
      <c r="AT278" s="38"/>
      <c r="AU278" s="38"/>
      <c r="AV278" s="38"/>
      <c r="AW278" s="38"/>
      <c r="AX278" s="38"/>
      <c r="AY278" s="38"/>
      <c r="AZ278" s="38"/>
    </row>
    <row r="279" spans="3:52" ht="15.9" customHeight="1" x14ac:dyDescent="0.25"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156"/>
      <c r="AQ279" s="156"/>
      <c r="AR279" s="38"/>
      <c r="AS279" s="38"/>
      <c r="AT279" s="38"/>
      <c r="AU279" s="38"/>
      <c r="AV279" s="38"/>
      <c r="AW279" s="38"/>
      <c r="AX279" s="38"/>
      <c r="AY279" s="38"/>
      <c r="AZ279" s="38"/>
    </row>
    <row r="280" spans="3:52" ht="15.9" customHeight="1" x14ac:dyDescent="0.25"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156"/>
      <c r="AQ280" s="156"/>
      <c r="AR280" s="38"/>
      <c r="AS280" s="38"/>
      <c r="AT280" s="38"/>
      <c r="AU280" s="38"/>
      <c r="AV280" s="38"/>
      <c r="AW280" s="38"/>
      <c r="AX280" s="38"/>
      <c r="AY280" s="38"/>
      <c r="AZ280" s="38"/>
    </row>
    <row r="281" spans="3:52" ht="15.9" customHeight="1" x14ac:dyDescent="0.25"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156"/>
      <c r="AQ281" s="156"/>
      <c r="AR281" s="38"/>
      <c r="AS281" s="38"/>
      <c r="AT281" s="38"/>
      <c r="AU281" s="38"/>
      <c r="AV281" s="38"/>
      <c r="AW281" s="38"/>
      <c r="AX281" s="38"/>
      <c r="AY281" s="38"/>
      <c r="AZ281" s="38"/>
    </row>
    <row r="282" spans="3:52" ht="15.9" customHeight="1" x14ac:dyDescent="0.25"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156"/>
      <c r="AQ282" s="156"/>
      <c r="AR282" s="38"/>
      <c r="AS282" s="38"/>
      <c r="AT282" s="38"/>
      <c r="AU282" s="38"/>
      <c r="AV282" s="38"/>
      <c r="AW282" s="38"/>
      <c r="AX282" s="38"/>
      <c r="AY282" s="38"/>
      <c r="AZ282" s="38"/>
    </row>
    <row r="283" spans="3:52" ht="15.9" customHeight="1" x14ac:dyDescent="0.25"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156"/>
      <c r="AQ283" s="156"/>
      <c r="AR283" s="38"/>
      <c r="AS283" s="38"/>
      <c r="AT283" s="38"/>
      <c r="AU283" s="38"/>
      <c r="AV283" s="38"/>
      <c r="AW283" s="38"/>
      <c r="AX283" s="38"/>
      <c r="AY283" s="38"/>
      <c r="AZ283" s="38"/>
    </row>
    <row r="284" spans="3:52" ht="15.9" customHeight="1" x14ac:dyDescent="0.25"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156"/>
      <c r="AQ284" s="156"/>
      <c r="AR284" s="38"/>
      <c r="AS284" s="38"/>
      <c r="AT284" s="38"/>
      <c r="AU284" s="38"/>
      <c r="AV284" s="38"/>
      <c r="AW284" s="38"/>
      <c r="AX284" s="38"/>
      <c r="AY284" s="38"/>
      <c r="AZ284" s="38"/>
    </row>
    <row r="285" spans="3:52" ht="15.9" customHeight="1" x14ac:dyDescent="0.25"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156"/>
      <c r="AQ285" s="156"/>
      <c r="AR285" s="38"/>
      <c r="AS285" s="38"/>
      <c r="AT285" s="38"/>
      <c r="AU285" s="38"/>
      <c r="AV285" s="38"/>
      <c r="AW285" s="38"/>
      <c r="AX285" s="38"/>
      <c r="AY285" s="38"/>
      <c r="AZ285" s="38"/>
    </row>
    <row r="286" spans="3:52" ht="15.9" customHeight="1" x14ac:dyDescent="0.25"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156"/>
      <c r="AQ286" s="156"/>
      <c r="AR286" s="38"/>
      <c r="AS286" s="38"/>
      <c r="AT286" s="38"/>
      <c r="AU286" s="38"/>
      <c r="AV286" s="38"/>
      <c r="AW286" s="38"/>
      <c r="AX286" s="38"/>
      <c r="AY286" s="38"/>
      <c r="AZ286" s="38"/>
    </row>
    <row r="287" spans="3:52" ht="15.9" customHeight="1" x14ac:dyDescent="0.25"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156"/>
      <c r="AQ287" s="156"/>
      <c r="AR287" s="38"/>
      <c r="AS287" s="38"/>
      <c r="AT287" s="38"/>
      <c r="AU287" s="38"/>
      <c r="AV287" s="38"/>
      <c r="AW287" s="38"/>
      <c r="AX287" s="38"/>
      <c r="AY287" s="38"/>
      <c r="AZ287" s="38"/>
    </row>
    <row r="288" spans="3:52" ht="15.9" customHeight="1" x14ac:dyDescent="0.25"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156"/>
      <c r="AQ288" s="156"/>
      <c r="AR288" s="38"/>
      <c r="AS288" s="38"/>
      <c r="AT288" s="38"/>
      <c r="AU288" s="38"/>
      <c r="AV288" s="38"/>
      <c r="AW288" s="38"/>
      <c r="AX288" s="38"/>
      <c r="AY288" s="38"/>
      <c r="AZ288" s="38"/>
    </row>
    <row r="289" spans="3:52" ht="15.9" customHeight="1" x14ac:dyDescent="0.25"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156"/>
      <c r="AQ289" s="156"/>
      <c r="AR289" s="38"/>
      <c r="AS289" s="38"/>
      <c r="AT289" s="38"/>
      <c r="AU289" s="38"/>
      <c r="AV289" s="38"/>
      <c r="AW289" s="38"/>
      <c r="AX289" s="38"/>
      <c r="AY289" s="38"/>
      <c r="AZ289" s="38"/>
    </row>
    <row r="290" spans="3:52" ht="15.9" customHeight="1" x14ac:dyDescent="0.25"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156"/>
      <c r="AQ290" s="156"/>
      <c r="AR290" s="38"/>
      <c r="AS290" s="38"/>
      <c r="AT290" s="38"/>
      <c r="AU290" s="38"/>
      <c r="AV290" s="38"/>
      <c r="AW290" s="38"/>
      <c r="AX290" s="38"/>
      <c r="AY290" s="38"/>
      <c r="AZ290" s="38"/>
    </row>
    <row r="291" spans="3:52" ht="15.9" customHeight="1" x14ac:dyDescent="0.25"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156"/>
      <c r="AQ291" s="156"/>
      <c r="AR291" s="38"/>
      <c r="AS291" s="38"/>
      <c r="AT291" s="38"/>
      <c r="AU291" s="38"/>
      <c r="AV291" s="38"/>
      <c r="AW291" s="38"/>
      <c r="AX291" s="38"/>
      <c r="AY291" s="38"/>
      <c r="AZ291" s="38"/>
    </row>
    <row r="292" spans="3:52" ht="15.9" customHeight="1" x14ac:dyDescent="0.25"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156"/>
      <c r="AQ292" s="156"/>
      <c r="AR292" s="38"/>
      <c r="AS292" s="38"/>
      <c r="AT292" s="38"/>
      <c r="AU292" s="38"/>
      <c r="AV292" s="38"/>
      <c r="AW292" s="38"/>
      <c r="AX292" s="38"/>
      <c r="AY292" s="38"/>
      <c r="AZ292" s="38"/>
    </row>
    <row r="293" spans="3:52" ht="15.9" customHeight="1" x14ac:dyDescent="0.25"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156"/>
      <c r="AQ293" s="156"/>
      <c r="AR293" s="38"/>
      <c r="AS293" s="38"/>
      <c r="AT293" s="38"/>
      <c r="AU293" s="38"/>
      <c r="AV293" s="38"/>
      <c r="AW293" s="38"/>
      <c r="AX293" s="38"/>
      <c r="AY293" s="38"/>
      <c r="AZ293" s="38"/>
    </row>
    <row r="294" spans="3:52" ht="15.9" customHeight="1" x14ac:dyDescent="0.25"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156"/>
      <c r="AQ294" s="156"/>
      <c r="AR294" s="38"/>
      <c r="AS294" s="38"/>
      <c r="AT294" s="38"/>
      <c r="AU294" s="38"/>
      <c r="AV294" s="38"/>
      <c r="AW294" s="38"/>
      <c r="AX294" s="38"/>
      <c r="AY294" s="38"/>
      <c r="AZ294" s="38"/>
    </row>
    <row r="295" spans="3:52" ht="15.9" customHeight="1" x14ac:dyDescent="0.25"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156"/>
      <c r="AQ295" s="156"/>
      <c r="AR295" s="38"/>
      <c r="AS295" s="38"/>
      <c r="AT295" s="38"/>
      <c r="AU295" s="38"/>
      <c r="AV295" s="38"/>
      <c r="AW295" s="38"/>
      <c r="AX295" s="38"/>
      <c r="AY295" s="38"/>
      <c r="AZ295" s="38"/>
    </row>
    <row r="296" spans="3:52" ht="15.9" customHeight="1" x14ac:dyDescent="0.25"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156"/>
      <c r="AQ296" s="156"/>
      <c r="AR296" s="38"/>
      <c r="AS296" s="38"/>
      <c r="AT296" s="38"/>
      <c r="AU296" s="38"/>
      <c r="AV296" s="38"/>
      <c r="AW296" s="38"/>
      <c r="AX296" s="38"/>
      <c r="AY296" s="38"/>
      <c r="AZ296" s="38"/>
    </row>
    <row r="297" spans="3:52" ht="15.9" customHeight="1" x14ac:dyDescent="0.25"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156"/>
      <c r="AQ297" s="156"/>
      <c r="AR297" s="38"/>
      <c r="AS297" s="38"/>
      <c r="AT297" s="38"/>
      <c r="AU297" s="38"/>
      <c r="AV297" s="38"/>
      <c r="AW297" s="38"/>
      <c r="AX297" s="38"/>
      <c r="AY297" s="38"/>
      <c r="AZ297" s="38"/>
    </row>
    <row r="298" spans="3:52" ht="15.9" customHeight="1" x14ac:dyDescent="0.25"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156"/>
      <c r="AQ298" s="156"/>
      <c r="AR298" s="38"/>
      <c r="AS298" s="38"/>
      <c r="AT298" s="38"/>
      <c r="AU298" s="38"/>
      <c r="AV298" s="38"/>
      <c r="AW298" s="38"/>
      <c r="AX298" s="38"/>
      <c r="AY298" s="38"/>
      <c r="AZ298" s="38"/>
    </row>
    <row r="299" spans="3:52" ht="15.9" customHeight="1" x14ac:dyDescent="0.25"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156"/>
      <c r="AQ299" s="156"/>
      <c r="AR299" s="38"/>
      <c r="AS299" s="38"/>
      <c r="AT299" s="38"/>
      <c r="AU299" s="38"/>
      <c r="AV299" s="38"/>
      <c r="AW299" s="38"/>
      <c r="AX299" s="38"/>
      <c r="AY299" s="38"/>
      <c r="AZ299" s="38"/>
    </row>
    <row r="300" spans="3:52" ht="15.9" customHeight="1" x14ac:dyDescent="0.25"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156"/>
      <c r="AQ300" s="156"/>
      <c r="AR300" s="38"/>
      <c r="AS300" s="38"/>
      <c r="AT300" s="38"/>
      <c r="AU300" s="38"/>
      <c r="AV300" s="38"/>
      <c r="AW300" s="38"/>
      <c r="AX300" s="38"/>
      <c r="AY300" s="38"/>
      <c r="AZ300" s="38"/>
    </row>
    <row r="301" spans="3:52" ht="15.9" customHeight="1" x14ac:dyDescent="0.25"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156"/>
      <c r="AQ301" s="156"/>
      <c r="AR301" s="38"/>
      <c r="AS301" s="38"/>
      <c r="AT301" s="38"/>
      <c r="AU301" s="38"/>
      <c r="AV301" s="38"/>
      <c r="AW301" s="38"/>
      <c r="AX301" s="38"/>
      <c r="AY301" s="38"/>
      <c r="AZ301" s="38"/>
    </row>
    <row r="302" spans="3:52" ht="15.9" customHeight="1" x14ac:dyDescent="0.25"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156"/>
      <c r="AQ302" s="156"/>
      <c r="AR302" s="38"/>
      <c r="AS302" s="38"/>
      <c r="AT302" s="38"/>
      <c r="AU302" s="38"/>
      <c r="AV302" s="38"/>
      <c r="AW302" s="38"/>
      <c r="AX302" s="38"/>
      <c r="AY302" s="38"/>
      <c r="AZ302" s="38"/>
    </row>
    <row r="303" spans="3:52" ht="15.9" customHeight="1" x14ac:dyDescent="0.25"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156"/>
      <c r="AQ303" s="156"/>
      <c r="AR303" s="38"/>
      <c r="AS303" s="38"/>
      <c r="AT303" s="38"/>
      <c r="AU303" s="38"/>
      <c r="AV303" s="38"/>
      <c r="AW303" s="38"/>
      <c r="AX303" s="38"/>
      <c r="AY303" s="38"/>
      <c r="AZ303" s="38"/>
    </row>
    <row r="304" spans="3:52" ht="15.9" customHeight="1" x14ac:dyDescent="0.25"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156"/>
      <c r="AQ304" s="156"/>
      <c r="AR304" s="38"/>
      <c r="AS304" s="38"/>
      <c r="AT304" s="38"/>
      <c r="AU304" s="38"/>
      <c r="AV304" s="38"/>
      <c r="AW304" s="38"/>
      <c r="AX304" s="38"/>
      <c r="AY304" s="38"/>
      <c r="AZ304" s="38"/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6"/>
  <sheetViews>
    <sheetView zoomScale="91" zoomScaleNormal="91" workbookViewId="0">
      <pane ySplit="7" topLeftCell="A8" activePane="bottomLeft" state="frozen"/>
      <selection pane="bottomLeft" activeCell="S9" sqref="S9:S26"/>
    </sheetView>
  </sheetViews>
  <sheetFormatPr defaultColWidth="10" defaultRowHeight="13.2" x14ac:dyDescent="0.25"/>
  <cols>
    <col min="1" max="1" width="22.109375" style="192" bestFit="1" customWidth="1"/>
    <col min="2" max="2" width="9.109375" style="74" bestFit="1" customWidth="1"/>
    <col min="3" max="4" width="7" style="70" customWidth="1"/>
    <col min="5" max="5" width="1" style="71" customWidth="1"/>
    <col min="6" max="7" width="5" style="73" customWidth="1"/>
    <col min="8" max="8" width="1" style="73" customWidth="1"/>
    <col min="9" max="10" width="5" style="73" customWidth="1"/>
    <col min="11" max="11" width="4.44140625" style="73" bestFit="1" customWidth="1"/>
    <col min="12" max="12" width="1.109375" style="74" customWidth="1"/>
    <col min="13" max="13" width="10" style="74" customWidth="1"/>
    <col min="14" max="14" width="1" style="74" customWidth="1"/>
    <col min="15" max="15" width="10" style="74" customWidth="1"/>
    <col min="16" max="16" width="1" style="74" customWidth="1"/>
    <col min="17" max="17" width="10" style="75" customWidth="1"/>
    <col min="18" max="18" width="9.21875" style="194" bestFit="1" customWidth="1"/>
    <col min="19" max="19" width="8.6640625" style="194" customWidth="1"/>
    <col min="20" max="20" width="11.33203125" style="194" bestFit="1" customWidth="1"/>
    <col min="21" max="21" width="10" style="74" customWidth="1"/>
    <col min="22" max="23" width="1" style="74" customWidth="1"/>
    <col min="24" max="24" width="10" style="76" customWidth="1"/>
    <col min="25" max="25" width="32.6640625" style="74" hidden="1" customWidth="1"/>
    <col min="26" max="26" width="49.88671875" style="74" bestFit="1" customWidth="1"/>
    <col min="27" max="16384" width="10" style="74"/>
  </cols>
  <sheetData>
    <row r="1" spans="1:27" ht="15" customHeight="1" x14ac:dyDescent="0.25">
      <c r="A1" s="188" t="str">
        <f>'Door Comparison'!A1</f>
        <v>SRM - 21 MOORFIELDS - ADDENDUM 5</v>
      </c>
      <c r="B1" s="69"/>
      <c r="F1" s="72"/>
      <c r="I1" s="72"/>
    </row>
    <row r="3" spans="1:27" x14ac:dyDescent="0.25">
      <c r="A3" s="189" t="s">
        <v>29</v>
      </c>
      <c r="B3" s="203" t="s">
        <v>90</v>
      </c>
      <c r="M3" s="140"/>
    </row>
    <row r="5" spans="1:27" x14ac:dyDescent="0.25">
      <c r="A5" s="182" t="s">
        <v>13</v>
      </c>
      <c r="B5" s="87" t="str">
        <f>'Door Comparison'!B5</f>
        <v>Door</v>
      </c>
      <c r="C5" s="73" t="s">
        <v>0</v>
      </c>
      <c r="D5" s="73" t="s">
        <v>0</v>
      </c>
      <c r="R5" s="193"/>
      <c r="S5" s="193" t="s">
        <v>210</v>
      </c>
      <c r="T5" s="193"/>
    </row>
    <row r="6" spans="1:27" x14ac:dyDescent="0.25">
      <c r="A6" s="183" t="s">
        <v>76</v>
      </c>
      <c r="B6" s="78" t="str">
        <f>'Door Comparison'!B6</f>
        <v>Type</v>
      </c>
      <c r="C6" s="73" t="s">
        <v>1</v>
      </c>
      <c r="D6" s="73" t="s">
        <v>2</v>
      </c>
      <c r="F6" s="73" t="s">
        <v>3</v>
      </c>
      <c r="G6" s="73" t="s">
        <v>4</v>
      </c>
      <c r="I6" s="73" t="s">
        <v>5</v>
      </c>
      <c r="J6" s="73" t="s">
        <v>6</v>
      </c>
      <c r="K6" s="73" t="s">
        <v>26</v>
      </c>
      <c r="M6" s="79" t="s">
        <v>7</v>
      </c>
      <c r="O6" s="79" t="s">
        <v>8</v>
      </c>
      <c r="Q6" s="193" t="s">
        <v>13</v>
      </c>
      <c r="R6" s="193" t="s">
        <v>92</v>
      </c>
      <c r="S6" s="193" t="s">
        <v>89</v>
      </c>
      <c r="T6" s="193" t="s">
        <v>93</v>
      </c>
      <c r="U6" s="79" t="s">
        <v>9</v>
      </c>
      <c r="X6" s="81" t="s">
        <v>11</v>
      </c>
    </row>
    <row r="7" spans="1:27" x14ac:dyDescent="0.25">
      <c r="A7" s="190"/>
      <c r="B7" s="87"/>
      <c r="C7" s="73"/>
      <c r="D7" s="73"/>
      <c r="M7" s="79"/>
      <c r="O7" s="79"/>
      <c r="Q7" s="80"/>
      <c r="R7" s="193"/>
      <c r="S7" s="193"/>
      <c r="T7" s="193"/>
      <c r="U7" s="79"/>
      <c r="X7" s="81"/>
    </row>
    <row r="8" spans="1:27" x14ac:dyDescent="0.25">
      <c r="A8" s="191"/>
      <c r="B8" s="87"/>
      <c r="Q8" s="80"/>
      <c r="R8" s="193"/>
      <c r="S8" s="193"/>
      <c r="T8" s="193"/>
    </row>
    <row r="9" spans="1:27" x14ac:dyDescent="0.25">
      <c r="A9" s="191" t="str">
        <f>'Door Comparison'!A9</f>
        <v>T00.00.AC1A</v>
      </c>
      <c r="B9" s="87" t="str">
        <f>'Door Comparison'!B9</f>
        <v>DRS-405</v>
      </c>
      <c r="C9" s="70">
        <f>'Door Comparison'!D9</f>
        <v>700</v>
      </c>
      <c r="D9" s="70">
        <f>'Door Comparison'!E9</f>
        <v>1000</v>
      </c>
      <c r="F9" s="73">
        <f>'Door Comparison'!G9</f>
        <v>0</v>
      </c>
      <c r="G9" s="73">
        <f>'Door Comparison'!H9</f>
        <v>1</v>
      </c>
      <c r="I9" s="73">
        <f>'Door Comparison'!J9</f>
        <v>0</v>
      </c>
      <c r="J9" s="73">
        <f>'Door Comparison'!K9</f>
        <v>1</v>
      </c>
      <c r="K9" s="73">
        <f>'Door Comparison'!L9</f>
        <v>1</v>
      </c>
      <c r="L9" s="73">
        <f>'Door Comparison'!M9</f>
        <v>0</v>
      </c>
      <c r="M9" s="75">
        <f t="shared" ref="M9" si="0">(C9+2*D9)*((F9*0.04)+(G9*0.09))/1000</f>
        <v>0.24</v>
      </c>
      <c r="O9" s="75">
        <f t="shared" ref="O9" si="1">((C9+2*D9)*0.8)/1000</f>
        <v>2.16</v>
      </c>
      <c r="Q9" s="75">
        <f>'Door Comparison'!P9</f>
        <v>303.37</v>
      </c>
      <c r="S9" s="194">
        <f>595/18</f>
        <v>33.06</v>
      </c>
      <c r="T9" s="194">
        <v>63.42</v>
      </c>
      <c r="U9" s="75">
        <f t="shared" ref="U9" si="2">(I9+J9+K9)*(2*((C9+2*D9)*1/1000))</f>
        <v>10.8</v>
      </c>
      <c r="X9" s="76">
        <f>SUM(M9:W9)</f>
        <v>413.05</v>
      </c>
      <c r="Y9" s="71" t="e">
        <f>#REF!</f>
        <v>#REF!</v>
      </c>
      <c r="Z9" s="132"/>
      <c r="AA9" s="132"/>
    </row>
    <row r="10" spans="1:27" x14ac:dyDescent="0.25">
      <c r="A10" s="191" t="str">
        <f>'Door Comparison'!A10</f>
        <v>T00.00.AC2A</v>
      </c>
      <c r="B10" s="87" t="str">
        <f>'Door Comparison'!B10</f>
        <v>DRS-405</v>
      </c>
      <c r="C10" s="70">
        <f>'Door Comparison'!D10</f>
        <v>700</v>
      </c>
      <c r="D10" s="70">
        <f>'Door Comparison'!E10</f>
        <v>1000</v>
      </c>
      <c r="F10" s="73">
        <f>'Door Comparison'!G10</f>
        <v>0</v>
      </c>
      <c r="G10" s="73">
        <f>'Door Comparison'!H10</f>
        <v>1</v>
      </c>
      <c r="I10" s="73">
        <f>'Door Comparison'!J10</f>
        <v>0</v>
      </c>
      <c r="J10" s="73">
        <f>'Door Comparison'!K10</f>
        <v>1</v>
      </c>
      <c r="K10" s="73">
        <f>'Door Comparison'!L10</f>
        <v>1</v>
      </c>
      <c r="L10" s="73">
        <f>'Door Comparison'!M10</f>
        <v>0</v>
      </c>
      <c r="M10" s="75">
        <f t="shared" ref="M10:M26" si="3">(C10+2*D10)*((F10*0.04)+(G10*0.09))/1000</f>
        <v>0.24</v>
      </c>
      <c r="O10" s="75">
        <f t="shared" ref="O10:O26" si="4">((C10+2*D10)*0.8)/1000</f>
        <v>2.16</v>
      </c>
      <c r="Q10" s="75">
        <f>'Door Comparison'!P10</f>
        <v>303.37</v>
      </c>
      <c r="S10" s="194">
        <f t="shared" ref="S10:S26" si="5">595/18</f>
        <v>33.06</v>
      </c>
      <c r="T10" s="194">
        <v>63.42</v>
      </c>
      <c r="U10" s="75">
        <f t="shared" ref="U10:U26" si="6">(I10+J10+K10)*(2*((C10+2*D10)*1/1000))</f>
        <v>10.8</v>
      </c>
      <c r="X10" s="76">
        <f t="shared" ref="X10:X26" si="7">SUM(M10:W10)</f>
        <v>413.05</v>
      </c>
      <c r="Y10" s="71" t="e">
        <f>#REF!</f>
        <v>#REF!</v>
      </c>
      <c r="Z10" s="132"/>
      <c r="AA10" s="132"/>
    </row>
    <row r="11" spans="1:27" x14ac:dyDescent="0.25">
      <c r="A11" s="191" t="str">
        <f>'Door Comparison'!A11</f>
        <v>T00.00.AC2B</v>
      </c>
      <c r="B11" s="87" t="str">
        <f>'Door Comparison'!B11</f>
        <v>DRS-405</v>
      </c>
      <c r="C11" s="70">
        <f>'Door Comparison'!D11</f>
        <v>450</v>
      </c>
      <c r="D11" s="70">
        <f>'Door Comparison'!E11</f>
        <v>450</v>
      </c>
      <c r="F11" s="73">
        <f>'Door Comparison'!G11</f>
        <v>0</v>
      </c>
      <c r="G11" s="73">
        <f>'Door Comparison'!H11</f>
        <v>1</v>
      </c>
      <c r="I11" s="73">
        <f>'Door Comparison'!J11</f>
        <v>0</v>
      </c>
      <c r="J11" s="73">
        <f>'Door Comparison'!K11</f>
        <v>1</v>
      </c>
      <c r="K11" s="73">
        <f>'Door Comparison'!L11</f>
        <v>1</v>
      </c>
      <c r="L11" s="73">
        <f>'Door Comparison'!M11</f>
        <v>0</v>
      </c>
      <c r="M11" s="75">
        <f t="shared" si="3"/>
        <v>0.12</v>
      </c>
      <c r="O11" s="75">
        <f t="shared" si="4"/>
        <v>1.08</v>
      </c>
      <c r="Q11" s="75">
        <f>'Door Comparison'!P11</f>
        <v>233.26</v>
      </c>
      <c r="S11" s="194">
        <f t="shared" si="5"/>
        <v>33.06</v>
      </c>
      <c r="T11" s="194">
        <v>63.42</v>
      </c>
      <c r="U11" s="75">
        <f t="shared" si="6"/>
        <v>5.4</v>
      </c>
      <c r="X11" s="76">
        <f t="shared" si="7"/>
        <v>336.34</v>
      </c>
      <c r="Y11" s="71" t="e">
        <f>#REF!</f>
        <v>#REF!</v>
      </c>
      <c r="Z11" s="132"/>
      <c r="AA11" s="132"/>
    </row>
    <row r="12" spans="1:27" x14ac:dyDescent="0.25">
      <c r="A12" s="191" t="str">
        <f>'Door Comparison'!A12</f>
        <v>T00.00.AC2C</v>
      </c>
      <c r="B12" s="87" t="str">
        <f>'Door Comparison'!B12</f>
        <v>DRS-405</v>
      </c>
      <c r="C12" s="70">
        <f>'Door Comparison'!D12</f>
        <v>700</v>
      </c>
      <c r="D12" s="70">
        <f>'Door Comparison'!E12</f>
        <v>1000</v>
      </c>
      <c r="F12" s="73">
        <f>'Door Comparison'!G12</f>
        <v>0</v>
      </c>
      <c r="G12" s="73">
        <f>'Door Comparison'!H12</f>
        <v>1</v>
      </c>
      <c r="I12" s="73">
        <f>'Door Comparison'!J12</f>
        <v>0</v>
      </c>
      <c r="J12" s="73">
        <f>'Door Comparison'!K12</f>
        <v>1</v>
      </c>
      <c r="K12" s="73">
        <f>'Door Comparison'!L12</f>
        <v>1</v>
      </c>
      <c r="L12" s="73">
        <f>'Door Comparison'!M12</f>
        <v>0</v>
      </c>
      <c r="M12" s="75">
        <f t="shared" si="3"/>
        <v>0.24</v>
      </c>
      <c r="O12" s="75">
        <f t="shared" si="4"/>
        <v>2.16</v>
      </c>
      <c r="Q12" s="75">
        <f>'Door Comparison'!P12</f>
        <v>303.37</v>
      </c>
      <c r="S12" s="194">
        <f t="shared" si="5"/>
        <v>33.06</v>
      </c>
      <c r="T12" s="194">
        <v>63.42</v>
      </c>
      <c r="U12" s="75">
        <f t="shared" si="6"/>
        <v>10.8</v>
      </c>
      <c r="X12" s="76">
        <f t="shared" si="7"/>
        <v>413.05</v>
      </c>
      <c r="Y12" s="71" t="e">
        <f>#REF!</f>
        <v>#REF!</v>
      </c>
      <c r="Z12" s="132"/>
      <c r="AA12" s="132"/>
    </row>
    <row r="13" spans="1:27" x14ac:dyDescent="0.25">
      <c r="A13" s="191" t="str">
        <f>'Door Comparison'!A13</f>
        <v>T00.00.AC2D</v>
      </c>
      <c r="B13" s="87" t="str">
        <f>'Door Comparison'!B13</f>
        <v>DRS-405</v>
      </c>
      <c r="C13" s="70">
        <f>'Door Comparison'!D13</f>
        <v>450</v>
      </c>
      <c r="D13" s="70">
        <f>'Door Comparison'!E13</f>
        <v>450</v>
      </c>
      <c r="F13" s="73">
        <f>'Door Comparison'!G13</f>
        <v>0</v>
      </c>
      <c r="G13" s="73">
        <f>'Door Comparison'!H13</f>
        <v>1</v>
      </c>
      <c r="I13" s="73">
        <f>'Door Comparison'!J13</f>
        <v>0</v>
      </c>
      <c r="J13" s="73">
        <f>'Door Comparison'!K13</f>
        <v>1</v>
      </c>
      <c r="K13" s="73">
        <f>'Door Comparison'!L13</f>
        <v>1</v>
      </c>
      <c r="L13" s="73">
        <f>'Door Comparison'!M13</f>
        <v>0</v>
      </c>
      <c r="M13" s="75">
        <f t="shared" si="3"/>
        <v>0.12</v>
      </c>
      <c r="O13" s="75">
        <f t="shared" si="4"/>
        <v>1.08</v>
      </c>
      <c r="Q13" s="75">
        <f>'Door Comparison'!P13</f>
        <v>233.26</v>
      </c>
      <c r="S13" s="194">
        <f t="shared" si="5"/>
        <v>33.06</v>
      </c>
      <c r="T13" s="194">
        <v>63.42</v>
      </c>
      <c r="U13" s="75">
        <f t="shared" si="6"/>
        <v>5.4</v>
      </c>
      <c r="X13" s="76">
        <f t="shared" si="7"/>
        <v>336.34</v>
      </c>
      <c r="Y13" s="71" t="e">
        <f>#REF!</f>
        <v>#REF!</v>
      </c>
      <c r="Z13" s="132"/>
      <c r="AA13" s="132"/>
    </row>
    <row r="14" spans="1:27" x14ac:dyDescent="0.25">
      <c r="A14" s="191" t="str">
        <f>'Door Comparison'!A14</f>
        <v>T00.00.AC2E</v>
      </c>
      <c r="B14" s="87" t="str">
        <f>'Door Comparison'!B14</f>
        <v>DRS-405</v>
      </c>
      <c r="C14" s="70">
        <f>'Door Comparison'!D14</f>
        <v>450</v>
      </c>
      <c r="D14" s="70">
        <f>'Door Comparison'!E14</f>
        <v>450</v>
      </c>
      <c r="F14" s="73">
        <f>'Door Comparison'!G14</f>
        <v>0</v>
      </c>
      <c r="G14" s="73">
        <f>'Door Comparison'!H14</f>
        <v>1</v>
      </c>
      <c r="I14" s="73">
        <f>'Door Comparison'!J14</f>
        <v>0</v>
      </c>
      <c r="J14" s="73">
        <f>'Door Comparison'!K14</f>
        <v>1</v>
      </c>
      <c r="K14" s="73">
        <f>'Door Comparison'!L14</f>
        <v>1</v>
      </c>
      <c r="L14" s="73">
        <f>'Door Comparison'!M14</f>
        <v>0</v>
      </c>
      <c r="M14" s="75">
        <f t="shared" si="3"/>
        <v>0.12</v>
      </c>
      <c r="O14" s="75">
        <f t="shared" si="4"/>
        <v>1.08</v>
      </c>
      <c r="Q14" s="75">
        <f>'Door Comparison'!P14</f>
        <v>233.26</v>
      </c>
      <c r="S14" s="194">
        <f t="shared" si="5"/>
        <v>33.06</v>
      </c>
      <c r="T14" s="194">
        <v>63.42</v>
      </c>
      <c r="U14" s="75">
        <f t="shared" si="6"/>
        <v>5.4</v>
      </c>
      <c r="X14" s="76">
        <f t="shared" si="7"/>
        <v>336.34</v>
      </c>
      <c r="Y14" s="71" t="e">
        <f>#REF!</f>
        <v>#REF!</v>
      </c>
      <c r="Z14" s="132"/>
      <c r="AA14" s="132"/>
    </row>
    <row r="15" spans="1:27" x14ac:dyDescent="0.25">
      <c r="A15" s="191" t="str">
        <f>'Door Comparison'!A15</f>
        <v>T00.00.AC2G</v>
      </c>
      <c r="B15" s="87" t="str">
        <f>'Door Comparison'!B15</f>
        <v>DRS-405</v>
      </c>
      <c r="C15" s="70">
        <f>'Door Comparison'!D15</f>
        <v>700</v>
      </c>
      <c r="D15" s="70">
        <f>'Door Comparison'!E15</f>
        <v>1000</v>
      </c>
      <c r="F15" s="73">
        <f>'Door Comparison'!G15</f>
        <v>0</v>
      </c>
      <c r="G15" s="73">
        <f>'Door Comparison'!H15</f>
        <v>1</v>
      </c>
      <c r="I15" s="73">
        <f>'Door Comparison'!J15</f>
        <v>0</v>
      </c>
      <c r="J15" s="73">
        <f>'Door Comparison'!K15</f>
        <v>1</v>
      </c>
      <c r="K15" s="73">
        <f>'Door Comparison'!L15</f>
        <v>1</v>
      </c>
      <c r="L15" s="73">
        <f>'Door Comparison'!M15</f>
        <v>0</v>
      </c>
      <c r="M15" s="75">
        <f t="shared" si="3"/>
        <v>0.24</v>
      </c>
      <c r="O15" s="75">
        <f t="shared" si="4"/>
        <v>2.16</v>
      </c>
      <c r="Q15" s="75">
        <f>'Door Comparison'!P15</f>
        <v>303.37</v>
      </c>
      <c r="S15" s="194">
        <f t="shared" si="5"/>
        <v>33.06</v>
      </c>
      <c r="T15" s="194">
        <v>63.42</v>
      </c>
      <c r="U15" s="75">
        <f t="shared" si="6"/>
        <v>10.8</v>
      </c>
      <c r="X15" s="76">
        <f t="shared" si="7"/>
        <v>413.05</v>
      </c>
      <c r="Y15" s="71" t="e">
        <f>#REF!</f>
        <v>#REF!</v>
      </c>
      <c r="Z15" s="132"/>
      <c r="AA15" s="132"/>
    </row>
    <row r="16" spans="1:27" x14ac:dyDescent="0.25">
      <c r="A16" s="191" t="str">
        <f>'Door Comparison'!A16</f>
        <v>T00.00.AC2H</v>
      </c>
      <c r="B16" s="87" t="str">
        <f>'Door Comparison'!B16</f>
        <v>DRS-405</v>
      </c>
      <c r="C16" s="70">
        <f>'Door Comparison'!D16</f>
        <v>700</v>
      </c>
      <c r="D16" s="70">
        <f>'Door Comparison'!E16</f>
        <v>1000</v>
      </c>
      <c r="F16" s="73">
        <f>'Door Comparison'!G16</f>
        <v>0</v>
      </c>
      <c r="G16" s="73">
        <f>'Door Comparison'!H16</f>
        <v>1</v>
      </c>
      <c r="I16" s="73">
        <f>'Door Comparison'!J16</f>
        <v>0</v>
      </c>
      <c r="J16" s="73">
        <f>'Door Comparison'!K16</f>
        <v>1</v>
      </c>
      <c r="K16" s="73">
        <f>'Door Comparison'!L16</f>
        <v>1</v>
      </c>
      <c r="L16" s="73">
        <f>'Door Comparison'!M16</f>
        <v>0</v>
      </c>
      <c r="M16" s="75">
        <f t="shared" si="3"/>
        <v>0.24</v>
      </c>
      <c r="O16" s="75">
        <f t="shared" si="4"/>
        <v>2.16</v>
      </c>
      <c r="Q16" s="75">
        <f>'Door Comparison'!P16</f>
        <v>303.37</v>
      </c>
      <c r="S16" s="194">
        <f t="shared" si="5"/>
        <v>33.06</v>
      </c>
      <c r="T16" s="194">
        <v>63.42</v>
      </c>
      <c r="U16" s="75">
        <f t="shared" si="6"/>
        <v>10.8</v>
      </c>
      <c r="X16" s="76">
        <f t="shared" si="7"/>
        <v>413.05</v>
      </c>
      <c r="Y16" s="71" t="e">
        <f>#REF!</f>
        <v>#REF!</v>
      </c>
      <c r="Z16" s="132"/>
      <c r="AA16" s="132"/>
    </row>
    <row r="17" spans="1:27" x14ac:dyDescent="0.25">
      <c r="A17" s="191" t="str">
        <f>'Door Comparison'!A17</f>
        <v>T00.00.AC2I</v>
      </c>
      <c r="B17" s="87" t="str">
        <f>'Door Comparison'!B17</f>
        <v>DRS-405</v>
      </c>
      <c r="C17" s="70">
        <f>'Door Comparison'!D17</f>
        <v>700</v>
      </c>
      <c r="D17" s="70">
        <f>'Door Comparison'!E17</f>
        <v>1000</v>
      </c>
      <c r="F17" s="73">
        <f>'Door Comparison'!G17</f>
        <v>0</v>
      </c>
      <c r="G17" s="73">
        <f>'Door Comparison'!H17</f>
        <v>1</v>
      </c>
      <c r="I17" s="73">
        <f>'Door Comparison'!J17</f>
        <v>0</v>
      </c>
      <c r="J17" s="73">
        <f>'Door Comparison'!K17</f>
        <v>1</v>
      </c>
      <c r="K17" s="73">
        <f>'Door Comparison'!L17</f>
        <v>1</v>
      </c>
      <c r="L17" s="73">
        <f>'Door Comparison'!M17</f>
        <v>0</v>
      </c>
      <c r="M17" s="75">
        <f t="shared" si="3"/>
        <v>0.24</v>
      </c>
      <c r="O17" s="75">
        <f t="shared" si="4"/>
        <v>2.16</v>
      </c>
      <c r="Q17" s="75">
        <f>'Door Comparison'!P17</f>
        <v>303.37</v>
      </c>
      <c r="S17" s="194">
        <f t="shared" si="5"/>
        <v>33.06</v>
      </c>
      <c r="T17" s="194">
        <v>63.42</v>
      </c>
      <c r="U17" s="75">
        <f t="shared" si="6"/>
        <v>10.8</v>
      </c>
      <c r="X17" s="76">
        <f t="shared" si="7"/>
        <v>413.05</v>
      </c>
      <c r="Y17" s="71" t="e">
        <f>#REF!</f>
        <v>#REF!</v>
      </c>
      <c r="Z17" s="132"/>
      <c r="AA17" s="132"/>
    </row>
    <row r="18" spans="1:27" x14ac:dyDescent="0.25">
      <c r="A18" s="191" t="str">
        <f>'Door Comparison'!A18</f>
        <v>T00.00.AC3A</v>
      </c>
      <c r="B18" s="87" t="str">
        <f>'Door Comparison'!B18</f>
        <v>DRS-405</v>
      </c>
      <c r="C18" s="70">
        <f>'Door Comparison'!D18</f>
        <v>700</v>
      </c>
      <c r="D18" s="70">
        <f>'Door Comparison'!E18</f>
        <v>1000</v>
      </c>
      <c r="F18" s="73">
        <f>'Door Comparison'!G18</f>
        <v>0</v>
      </c>
      <c r="G18" s="73">
        <f>'Door Comparison'!H18</f>
        <v>1</v>
      </c>
      <c r="I18" s="73">
        <f>'Door Comparison'!J18</f>
        <v>0</v>
      </c>
      <c r="J18" s="73">
        <f>'Door Comparison'!K18</f>
        <v>1</v>
      </c>
      <c r="K18" s="73">
        <f>'Door Comparison'!L18</f>
        <v>1</v>
      </c>
      <c r="L18" s="73">
        <f>'Door Comparison'!M18</f>
        <v>0</v>
      </c>
      <c r="M18" s="75">
        <f t="shared" si="3"/>
        <v>0.24</v>
      </c>
      <c r="O18" s="75">
        <f t="shared" si="4"/>
        <v>2.16</v>
      </c>
      <c r="Q18" s="75">
        <f>'Door Comparison'!P18</f>
        <v>303.37</v>
      </c>
      <c r="S18" s="194">
        <f t="shared" si="5"/>
        <v>33.06</v>
      </c>
      <c r="T18" s="194">
        <v>63.42</v>
      </c>
      <c r="U18" s="75">
        <f t="shared" si="6"/>
        <v>10.8</v>
      </c>
      <c r="X18" s="76">
        <f t="shared" si="7"/>
        <v>413.05</v>
      </c>
      <c r="Y18" s="71" t="e">
        <f>#REF!</f>
        <v>#REF!</v>
      </c>
      <c r="Z18" s="132"/>
      <c r="AA18" s="132"/>
    </row>
    <row r="19" spans="1:27" x14ac:dyDescent="0.25">
      <c r="A19" s="191" t="str">
        <f>'Door Comparison'!A19</f>
        <v>T00.04.AC2A</v>
      </c>
      <c r="B19" s="87" t="str">
        <f>'Door Comparison'!B19</f>
        <v>DRS-405</v>
      </c>
      <c r="C19" s="70">
        <f>'Door Comparison'!D19</f>
        <v>700</v>
      </c>
      <c r="D19" s="70">
        <f>'Door Comparison'!E19</f>
        <v>1000</v>
      </c>
      <c r="F19" s="73">
        <f>'Door Comparison'!G19</f>
        <v>0</v>
      </c>
      <c r="G19" s="73">
        <f>'Door Comparison'!H19</f>
        <v>1</v>
      </c>
      <c r="I19" s="73">
        <f>'Door Comparison'!J19</f>
        <v>0</v>
      </c>
      <c r="J19" s="73">
        <f>'Door Comparison'!K19</f>
        <v>1</v>
      </c>
      <c r="K19" s="73">
        <f>'Door Comparison'!L19</f>
        <v>1</v>
      </c>
      <c r="L19" s="73">
        <f>'Door Comparison'!M19</f>
        <v>0</v>
      </c>
      <c r="M19" s="75">
        <f t="shared" si="3"/>
        <v>0.24</v>
      </c>
      <c r="O19" s="75">
        <f t="shared" si="4"/>
        <v>2.16</v>
      </c>
      <c r="Q19" s="75">
        <f>'Door Comparison'!P19</f>
        <v>303.37</v>
      </c>
      <c r="S19" s="194">
        <f t="shared" si="5"/>
        <v>33.06</v>
      </c>
      <c r="T19" s="194">
        <v>63.42</v>
      </c>
      <c r="U19" s="75">
        <f t="shared" si="6"/>
        <v>10.8</v>
      </c>
      <c r="X19" s="76">
        <f t="shared" si="7"/>
        <v>413.05</v>
      </c>
      <c r="Y19" s="71" t="e">
        <f>#REF!</f>
        <v>#REF!</v>
      </c>
      <c r="Z19" s="132"/>
      <c r="AA19" s="132"/>
    </row>
    <row r="20" spans="1:27" x14ac:dyDescent="0.25">
      <c r="A20" s="191" t="str">
        <f>'Door Comparison'!A20</f>
        <v>T00.04.AC2B</v>
      </c>
      <c r="B20" s="87" t="str">
        <f>'Door Comparison'!B20</f>
        <v>DRS-405</v>
      </c>
      <c r="C20" s="70">
        <f>'Door Comparison'!D20</f>
        <v>700</v>
      </c>
      <c r="D20" s="70">
        <f>'Door Comparison'!E20</f>
        <v>1000</v>
      </c>
      <c r="F20" s="73">
        <f>'Door Comparison'!G20</f>
        <v>0</v>
      </c>
      <c r="G20" s="73">
        <f>'Door Comparison'!H20</f>
        <v>1</v>
      </c>
      <c r="I20" s="73">
        <f>'Door Comparison'!J20</f>
        <v>0</v>
      </c>
      <c r="J20" s="73">
        <f>'Door Comparison'!K20</f>
        <v>1</v>
      </c>
      <c r="K20" s="73">
        <f>'Door Comparison'!L20</f>
        <v>1</v>
      </c>
      <c r="L20" s="73">
        <f>'Door Comparison'!M20</f>
        <v>0</v>
      </c>
      <c r="M20" s="75">
        <f t="shared" si="3"/>
        <v>0.24</v>
      </c>
      <c r="O20" s="75">
        <f t="shared" si="4"/>
        <v>2.16</v>
      </c>
      <c r="Q20" s="75">
        <f>'Door Comparison'!P20</f>
        <v>303.37</v>
      </c>
      <c r="S20" s="194">
        <f t="shared" si="5"/>
        <v>33.06</v>
      </c>
      <c r="T20" s="194">
        <v>63.42</v>
      </c>
      <c r="U20" s="75">
        <f t="shared" si="6"/>
        <v>10.8</v>
      </c>
      <c r="X20" s="76">
        <f t="shared" si="7"/>
        <v>413.05</v>
      </c>
      <c r="Y20" s="71" t="e">
        <f>#REF!</f>
        <v>#REF!</v>
      </c>
      <c r="Z20" s="132"/>
      <c r="AA20" s="132"/>
    </row>
    <row r="21" spans="1:27" x14ac:dyDescent="0.25">
      <c r="A21" s="191" t="str">
        <f>'Door Comparison'!A21</f>
        <v>T00.04.AC3A</v>
      </c>
      <c r="B21" s="87" t="str">
        <f>'Door Comparison'!B21</f>
        <v>DRS-405</v>
      </c>
      <c r="C21" s="70">
        <f>'Door Comparison'!D21</f>
        <v>700</v>
      </c>
      <c r="D21" s="70">
        <f>'Door Comparison'!E21</f>
        <v>1000</v>
      </c>
      <c r="F21" s="73">
        <f>'Door Comparison'!G21</f>
        <v>0</v>
      </c>
      <c r="G21" s="73">
        <f>'Door Comparison'!H21</f>
        <v>1</v>
      </c>
      <c r="I21" s="73">
        <f>'Door Comparison'!J21</f>
        <v>0</v>
      </c>
      <c r="J21" s="73">
        <f>'Door Comparison'!K21</f>
        <v>1</v>
      </c>
      <c r="K21" s="73">
        <f>'Door Comparison'!L21</f>
        <v>1</v>
      </c>
      <c r="L21" s="73">
        <f>'Door Comparison'!M21</f>
        <v>0</v>
      </c>
      <c r="M21" s="75">
        <f t="shared" si="3"/>
        <v>0.24</v>
      </c>
      <c r="O21" s="75">
        <f t="shared" si="4"/>
        <v>2.16</v>
      </c>
      <c r="Q21" s="75">
        <f>'Door Comparison'!P21</f>
        <v>303.37</v>
      </c>
      <c r="S21" s="194">
        <f t="shared" si="5"/>
        <v>33.06</v>
      </c>
      <c r="T21" s="194">
        <v>63.42</v>
      </c>
      <c r="U21" s="75">
        <f t="shared" si="6"/>
        <v>10.8</v>
      </c>
      <c r="X21" s="76">
        <f t="shared" si="7"/>
        <v>413.05</v>
      </c>
      <c r="Y21" s="71" t="e">
        <f>#REF!</f>
        <v>#REF!</v>
      </c>
      <c r="Z21" s="132"/>
      <c r="AA21" s="132"/>
    </row>
    <row r="22" spans="1:27" x14ac:dyDescent="0.25">
      <c r="A22" s="191" t="str">
        <f>'Door Comparison'!A22</f>
        <v>T00.04.AC3B</v>
      </c>
      <c r="B22" s="87" t="str">
        <f>'Door Comparison'!B22</f>
        <v>DRS-405</v>
      </c>
      <c r="C22" s="70">
        <f>'Door Comparison'!D22</f>
        <v>700</v>
      </c>
      <c r="D22" s="70">
        <f>'Door Comparison'!E22</f>
        <v>1000</v>
      </c>
      <c r="F22" s="73">
        <f>'Door Comparison'!G22</f>
        <v>0</v>
      </c>
      <c r="G22" s="73">
        <f>'Door Comparison'!H22</f>
        <v>1</v>
      </c>
      <c r="I22" s="73">
        <f>'Door Comparison'!J22</f>
        <v>0</v>
      </c>
      <c r="J22" s="73">
        <f>'Door Comparison'!K22</f>
        <v>1</v>
      </c>
      <c r="K22" s="73">
        <f>'Door Comparison'!L22</f>
        <v>1</v>
      </c>
      <c r="L22" s="73">
        <f>'Door Comparison'!M22</f>
        <v>0</v>
      </c>
      <c r="M22" s="75">
        <f t="shared" si="3"/>
        <v>0.24</v>
      </c>
      <c r="O22" s="75">
        <f t="shared" si="4"/>
        <v>2.16</v>
      </c>
      <c r="Q22" s="75">
        <f>'Door Comparison'!P22</f>
        <v>303.37</v>
      </c>
      <c r="S22" s="194">
        <f t="shared" si="5"/>
        <v>33.06</v>
      </c>
      <c r="T22" s="194">
        <v>63.42</v>
      </c>
      <c r="U22" s="75">
        <f t="shared" si="6"/>
        <v>10.8</v>
      </c>
      <c r="X22" s="76">
        <f t="shared" si="7"/>
        <v>413.05</v>
      </c>
      <c r="Y22" s="71" t="e">
        <f>#REF!</f>
        <v>#REF!</v>
      </c>
      <c r="Z22" s="132"/>
      <c r="AA22" s="132"/>
    </row>
    <row r="23" spans="1:27" x14ac:dyDescent="0.25">
      <c r="A23" s="191" t="str">
        <f>'Door Comparison'!A23</f>
        <v>T00.04.AC4A</v>
      </c>
      <c r="B23" s="87" t="str">
        <f>'Door Comparison'!B23</f>
        <v>DRS-405</v>
      </c>
      <c r="C23" s="70">
        <f>'Door Comparison'!D23</f>
        <v>700</v>
      </c>
      <c r="D23" s="70">
        <f>'Door Comparison'!E23</f>
        <v>1000</v>
      </c>
      <c r="F23" s="73">
        <f>'Door Comparison'!G23</f>
        <v>0</v>
      </c>
      <c r="G23" s="73">
        <f>'Door Comparison'!H23</f>
        <v>1</v>
      </c>
      <c r="I23" s="73">
        <f>'Door Comparison'!J23</f>
        <v>0</v>
      </c>
      <c r="J23" s="73">
        <f>'Door Comparison'!K23</f>
        <v>1</v>
      </c>
      <c r="K23" s="73">
        <f>'Door Comparison'!L23</f>
        <v>1</v>
      </c>
      <c r="L23" s="73">
        <f>'Door Comparison'!M23</f>
        <v>0</v>
      </c>
      <c r="M23" s="75">
        <f t="shared" si="3"/>
        <v>0.24</v>
      </c>
      <c r="O23" s="75">
        <f t="shared" si="4"/>
        <v>2.16</v>
      </c>
      <c r="Q23" s="75">
        <f>'Door Comparison'!P23</f>
        <v>303.37</v>
      </c>
      <c r="S23" s="194">
        <f t="shared" si="5"/>
        <v>33.06</v>
      </c>
      <c r="T23" s="194">
        <v>63.42</v>
      </c>
      <c r="U23" s="75">
        <f t="shared" si="6"/>
        <v>10.8</v>
      </c>
      <c r="X23" s="76">
        <f t="shared" si="7"/>
        <v>413.05</v>
      </c>
      <c r="Y23" s="71" t="e">
        <f>#REF!</f>
        <v>#REF!</v>
      </c>
      <c r="Z23" s="132"/>
      <c r="AA23" s="132"/>
    </row>
    <row r="24" spans="1:27" x14ac:dyDescent="0.25">
      <c r="A24" s="191" t="str">
        <f>'Door Comparison'!A24</f>
        <v>T00.04.AC4B</v>
      </c>
      <c r="B24" s="87" t="str">
        <f>'Door Comparison'!B24</f>
        <v>DRS-405</v>
      </c>
      <c r="C24" s="70">
        <f>'Door Comparison'!D24</f>
        <v>700</v>
      </c>
      <c r="D24" s="70">
        <f>'Door Comparison'!E24</f>
        <v>1000</v>
      </c>
      <c r="F24" s="73">
        <f>'Door Comparison'!G24</f>
        <v>0</v>
      </c>
      <c r="G24" s="73">
        <f>'Door Comparison'!H24</f>
        <v>1</v>
      </c>
      <c r="I24" s="73">
        <f>'Door Comparison'!J24</f>
        <v>0</v>
      </c>
      <c r="J24" s="73">
        <f>'Door Comparison'!K24</f>
        <v>1</v>
      </c>
      <c r="K24" s="73">
        <f>'Door Comparison'!L24</f>
        <v>1</v>
      </c>
      <c r="L24" s="73">
        <f>'Door Comparison'!M24</f>
        <v>0</v>
      </c>
      <c r="M24" s="75">
        <f t="shared" si="3"/>
        <v>0.24</v>
      </c>
      <c r="O24" s="75">
        <f t="shared" si="4"/>
        <v>2.16</v>
      </c>
      <c r="Q24" s="75">
        <f>'Door Comparison'!P24</f>
        <v>303.37</v>
      </c>
      <c r="S24" s="194">
        <f t="shared" si="5"/>
        <v>33.06</v>
      </c>
      <c r="T24" s="194">
        <v>63.42</v>
      </c>
      <c r="U24" s="75">
        <f t="shared" si="6"/>
        <v>10.8</v>
      </c>
      <c r="X24" s="76">
        <f t="shared" si="7"/>
        <v>413.05</v>
      </c>
      <c r="Y24" s="71" t="e">
        <f>#REF!</f>
        <v>#REF!</v>
      </c>
      <c r="Z24" s="132"/>
      <c r="AA24" s="132"/>
    </row>
    <row r="25" spans="1:27" x14ac:dyDescent="0.25">
      <c r="A25" s="191" t="str">
        <f>'Door Comparison'!A25</f>
        <v>T00.04.AC4C</v>
      </c>
      <c r="B25" s="87" t="str">
        <f>'Door Comparison'!B25</f>
        <v>DRS-405</v>
      </c>
      <c r="C25" s="70">
        <f>'Door Comparison'!D25</f>
        <v>700</v>
      </c>
      <c r="D25" s="70">
        <f>'Door Comparison'!E25</f>
        <v>1000</v>
      </c>
      <c r="F25" s="73">
        <f>'Door Comparison'!G25</f>
        <v>0</v>
      </c>
      <c r="G25" s="73">
        <f>'Door Comparison'!H25</f>
        <v>1</v>
      </c>
      <c r="I25" s="73">
        <f>'Door Comparison'!J25</f>
        <v>0</v>
      </c>
      <c r="J25" s="73">
        <f>'Door Comparison'!K25</f>
        <v>1</v>
      </c>
      <c r="K25" s="73">
        <f>'Door Comparison'!L25</f>
        <v>1</v>
      </c>
      <c r="L25" s="73">
        <f>'Door Comparison'!M25</f>
        <v>0</v>
      </c>
      <c r="M25" s="75">
        <f t="shared" si="3"/>
        <v>0.24</v>
      </c>
      <c r="O25" s="75">
        <f t="shared" si="4"/>
        <v>2.16</v>
      </c>
      <c r="Q25" s="75">
        <f>'Door Comparison'!P25</f>
        <v>303.37</v>
      </c>
      <c r="S25" s="194">
        <f t="shared" si="5"/>
        <v>33.06</v>
      </c>
      <c r="T25" s="194">
        <v>63.42</v>
      </c>
      <c r="U25" s="75">
        <f t="shared" si="6"/>
        <v>10.8</v>
      </c>
      <c r="X25" s="76">
        <f t="shared" si="7"/>
        <v>413.05</v>
      </c>
      <c r="Y25" s="71" t="e">
        <f>#REF!</f>
        <v>#REF!</v>
      </c>
      <c r="Z25" s="132"/>
      <c r="AA25" s="132"/>
    </row>
    <row r="26" spans="1:27" x14ac:dyDescent="0.25">
      <c r="A26" s="191" t="str">
        <f>'Door Comparison'!A26</f>
        <v>T00.08.AC1A</v>
      </c>
      <c r="B26" s="87" t="str">
        <f>'Door Comparison'!B26</f>
        <v>DRS-405</v>
      </c>
      <c r="C26" s="70">
        <f>'Door Comparison'!D26</f>
        <v>400</v>
      </c>
      <c r="D26" s="70">
        <f>'Door Comparison'!E26</f>
        <v>1600</v>
      </c>
      <c r="F26" s="73">
        <f>'Door Comparison'!G26</f>
        <v>0</v>
      </c>
      <c r="G26" s="73">
        <f>'Door Comparison'!H26</f>
        <v>1</v>
      </c>
      <c r="I26" s="73">
        <f>'Door Comparison'!J26</f>
        <v>0</v>
      </c>
      <c r="J26" s="73">
        <f>'Door Comparison'!K26</f>
        <v>1</v>
      </c>
      <c r="K26" s="73">
        <f>'Door Comparison'!L26</f>
        <v>1</v>
      </c>
      <c r="L26" s="73">
        <f>'Door Comparison'!M26</f>
        <v>0</v>
      </c>
      <c r="M26" s="75">
        <f t="shared" si="3"/>
        <v>0.32</v>
      </c>
      <c r="O26" s="75">
        <f t="shared" si="4"/>
        <v>2.88</v>
      </c>
      <c r="Q26" s="75">
        <f>'Door Comparison'!P26</f>
        <v>308.86</v>
      </c>
      <c r="S26" s="194">
        <f t="shared" si="5"/>
        <v>33.06</v>
      </c>
      <c r="T26" s="194">
        <v>63.42</v>
      </c>
      <c r="U26" s="75">
        <f t="shared" si="6"/>
        <v>14.4</v>
      </c>
      <c r="X26" s="76">
        <f t="shared" si="7"/>
        <v>422.94</v>
      </c>
      <c r="Y26" s="71" t="e">
        <f>#REF!</f>
        <v>#REF!</v>
      </c>
      <c r="Z26" s="132"/>
      <c r="AA26" s="132"/>
    </row>
  </sheetData>
  <autoFilter ref="A7:Z26" xr:uid="{00000000-0009-0000-0000-000003000000}"/>
  <phoneticPr fontId="0" type="noConversion"/>
  <pageMargins left="0.51181102362204722" right="0" top="0.27559055118110237" bottom="0.31496062992125984" header="0.51181102362204722" footer="0.27559055118110237"/>
  <pageSetup paperSize="9" scale="9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6"/>
  <sheetViews>
    <sheetView tabSelected="1" zoomScale="91" zoomScaleNormal="91" workbookViewId="0">
      <selection activeCell="D36" sqref="D36"/>
    </sheetView>
  </sheetViews>
  <sheetFormatPr defaultColWidth="10" defaultRowHeight="13.2" x14ac:dyDescent="0.25"/>
  <cols>
    <col min="1" max="1" width="13.5546875" style="14" customWidth="1"/>
    <col min="2" max="2" width="11.5546875" style="14" bestFit="1" customWidth="1"/>
    <col min="3" max="4" width="6.77734375" style="14" customWidth="1"/>
    <col min="5" max="5" width="6.109375" style="14" bestFit="1" customWidth="1"/>
    <col min="6" max="6" width="11.6640625" style="1" customWidth="1"/>
    <col min="7" max="7" width="11.6640625" style="4" customWidth="1"/>
    <col min="8" max="13" width="11.6640625" style="1" customWidth="1"/>
    <col min="14" max="14" width="14.88671875" style="30" bestFit="1" customWidth="1"/>
    <col min="15" max="15" width="49.88671875" style="1" bestFit="1" customWidth="1"/>
    <col min="16" max="16384" width="10" style="1"/>
  </cols>
  <sheetData>
    <row r="1" spans="1:14" ht="15" customHeight="1" x14ac:dyDescent="0.25">
      <c r="A1" s="131" t="str">
        <f>'Door Comparison'!A1</f>
        <v>SRM - 21 MOORFIELDS - ADDENDUM 5</v>
      </c>
      <c r="B1" s="11"/>
      <c r="C1" s="11"/>
      <c r="D1" s="11"/>
      <c r="E1" s="11"/>
      <c r="F1" s="2"/>
      <c r="G1" s="83"/>
      <c r="H1" s="29"/>
    </row>
    <row r="2" spans="1:14" x14ac:dyDescent="0.25">
      <c r="A2" s="12"/>
      <c r="B2" s="12"/>
      <c r="C2" s="12"/>
      <c r="D2" s="12"/>
      <c r="E2" s="12"/>
      <c r="F2" s="2"/>
      <c r="H2" s="4"/>
      <c r="I2" s="4"/>
      <c r="J2" s="4"/>
      <c r="K2" s="4"/>
    </row>
    <row r="3" spans="1:14" x14ac:dyDescent="0.25">
      <c r="A3" s="131" t="s">
        <v>31</v>
      </c>
      <c r="B3" s="11"/>
      <c r="C3" s="11"/>
      <c r="D3" s="11"/>
      <c r="E3" s="204" t="s">
        <v>90</v>
      </c>
      <c r="F3" s="94" t="s">
        <v>71</v>
      </c>
      <c r="G3" s="99"/>
      <c r="H3" s="102">
        <v>162</v>
      </c>
      <c r="I3" s="85"/>
      <c r="J3" s="4"/>
      <c r="K3" s="4"/>
    </row>
    <row r="4" spans="1:14" x14ac:dyDescent="0.25">
      <c r="A4" s="131"/>
      <c r="B4" s="11"/>
      <c r="C4" s="11"/>
      <c r="D4" s="11"/>
      <c r="E4" s="11"/>
      <c r="F4" s="172"/>
      <c r="G4" s="83"/>
      <c r="H4" s="173"/>
      <c r="I4" s="85"/>
      <c r="J4" s="4"/>
      <c r="K4" s="4"/>
    </row>
    <row r="5" spans="1:14" x14ac:dyDescent="0.25">
      <c r="A5" s="184" t="s">
        <v>77</v>
      </c>
      <c r="B5" s="11"/>
      <c r="C5" s="11"/>
      <c r="D5" s="11"/>
      <c r="E5" s="11"/>
      <c r="F5" s="2"/>
      <c r="G5" s="83"/>
    </row>
    <row r="6" spans="1:14" x14ac:dyDescent="0.25">
      <c r="A6" s="185" t="s">
        <v>78</v>
      </c>
      <c r="B6" s="11" t="s">
        <v>32</v>
      </c>
      <c r="C6" s="11"/>
      <c r="D6" s="11"/>
      <c r="E6" s="11" t="s">
        <v>24</v>
      </c>
      <c r="F6" s="3" t="s">
        <v>15</v>
      </c>
      <c r="G6" s="3" t="s">
        <v>11</v>
      </c>
      <c r="H6" s="3" t="s">
        <v>11</v>
      </c>
      <c r="I6" s="6" t="s">
        <v>18</v>
      </c>
      <c r="J6" s="84" t="s">
        <v>19</v>
      </c>
      <c r="K6" s="3" t="s">
        <v>22</v>
      </c>
      <c r="L6" s="6" t="s">
        <v>79</v>
      </c>
      <c r="M6" s="7" t="s">
        <v>23</v>
      </c>
      <c r="N6" s="31" t="s">
        <v>21</v>
      </c>
    </row>
    <row r="7" spans="1:14" x14ac:dyDescent="0.25">
      <c r="A7" s="115"/>
      <c r="B7" s="13"/>
      <c r="C7" s="13"/>
      <c r="D7" s="13"/>
      <c r="E7" s="13"/>
      <c r="F7" s="3"/>
      <c r="G7" s="3"/>
      <c r="H7" s="84" t="s">
        <v>20</v>
      </c>
      <c r="I7" s="144">
        <v>0.12</v>
      </c>
      <c r="J7" s="84" t="s">
        <v>21</v>
      </c>
      <c r="K7" s="93">
        <v>1</v>
      </c>
      <c r="L7" s="137"/>
      <c r="M7" s="9"/>
    </row>
    <row r="8" spans="1:14" x14ac:dyDescent="0.25">
      <c r="A8" s="110"/>
      <c r="F8" s="3"/>
      <c r="G8" s="3"/>
      <c r="H8" s="7"/>
      <c r="I8" s="8"/>
      <c r="J8" s="7"/>
      <c r="K8" s="8"/>
      <c r="L8" s="138"/>
      <c r="M8" s="9"/>
    </row>
    <row r="9" spans="1:14" x14ac:dyDescent="0.25">
      <c r="A9" s="119" t="str">
        <f>'Door Comparison'!A9</f>
        <v>T00.00.AC1A</v>
      </c>
      <c r="B9" s="119" t="str">
        <f>'Door Comparison'!B9</f>
        <v>DRS-405</v>
      </c>
      <c r="C9" s="119">
        <f>'Door Comparison'!D9</f>
        <v>700</v>
      </c>
      <c r="D9" s="119">
        <f>'Door Comparison'!E9</f>
        <v>1000</v>
      </c>
      <c r="E9" s="14">
        <f>'Door Comparison'!N9</f>
        <v>1</v>
      </c>
      <c r="F9" s="82">
        <f>('Door Labour'!Y9/'Door Labour'!K$3)*'Door Summary'!H$3</f>
        <v>116.39</v>
      </c>
      <c r="G9" s="4">
        <f>'Door Materials'!X9</f>
        <v>413.05</v>
      </c>
      <c r="H9" s="5">
        <f t="shared" ref="H9" si="0">F9+G9</f>
        <v>529.44000000000005</v>
      </c>
      <c r="I9" s="5">
        <f t="shared" ref="I9" si="1">H9*I$7</f>
        <v>63.53</v>
      </c>
      <c r="J9" s="5">
        <f t="shared" ref="J9" si="2">SUM(H9:I9)</f>
        <v>592.97</v>
      </c>
      <c r="K9" s="5">
        <f>J9/19</f>
        <v>31.21</v>
      </c>
      <c r="L9" s="181">
        <v>0</v>
      </c>
      <c r="M9" s="5">
        <f t="shared" ref="M9" si="3">J9+K9+L9</f>
        <v>624.17999999999995</v>
      </c>
      <c r="N9" s="30">
        <f t="shared" ref="N9" si="4">E9*M9</f>
        <v>624.17999999999995</v>
      </c>
    </row>
    <row r="10" spans="1:14" x14ac:dyDescent="0.25">
      <c r="A10" s="119" t="str">
        <f>'Door Comparison'!A10</f>
        <v>T00.00.AC2A</v>
      </c>
      <c r="B10" s="119" t="str">
        <f>'Door Comparison'!B10</f>
        <v>DRS-405</v>
      </c>
      <c r="C10" s="119">
        <f>'Door Comparison'!D10</f>
        <v>700</v>
      </c>
      <c r="D10" s="119">
        <f>'Door Comparison'!E10</f>
        <v>1000</v>
      </c>
      <c r="E10" s="14">
        <f>'Door Comparison'!N10</f>
        <v>1</v>
      </c>
      <c r="F10" s="82">
        <f>('Door Labour'!Y10/'Door Labour'!K$3)*'Door Summary'!H$3</f>
        <v>116.39</v>
      </c>
      <c r="G10" s="4">
        <f>'Door Materials'!X10</f>
        <v>413.05</v>
      </c>
      <c r="H10" s="5">
        <f t="shared" ref="H10:H26" si="5">F10+G10</f>
        <v>529.44000000000005</v>
      </c>
      <c r="I10" s="5">
        <f t="shared" ref="I10:I26" si="6">H10*I$7</f>
        <v>63.53</v>
      </c>
      <c r="J10" s="5">
        <f t="shared" ref="J10:J26" si="7">SUM(H10:I10)</f>
        <v>592.97</v>
      </c>
      <c r="K10" s="5">
        <f t="shared" ref="K10:K26" si="8">J10/19</f>
        <v>31.21</v>
      </c>
      <c r="L10" s="181">
        <v>0</v>
      </c>
      <c r="M10" s="5">
        <f t="shared" ref="M10:M26" si="9">J10+K10+L10</f>
        <v>624.17999999999995</v>
      </c>
      <c r="N10" s="30">
        <f t="shared" ref="N10:N26" si="10">E10*M10</f>
        <v>624.17999999999995</v>
      </c>
    </row>
    <row r="11" spans="1:14" x14ac:dyDescent="0.25">
      <c r="A11" s="119" t="str">
        <f>'Door Comparison'!A11</f>
        <v>T00.00.AC2B</v>
      </c>
      <c r="B11" s="119" t="str">
        <f>'Door Comparison'!B11</f>
        <v>DRS-405</v>
      </c>
      <c r="C11" s="119">
        <f>'Door Comparison'!D11</f>
        <v>450</v>
      </c>
      <c r="D11" s="119">
        <f>'Door Comparison'!E11</f>
        <v>450</v>
      </c>
      <c r="E11" s="14">
        <f>'Door Comparison'!N11</f>
        <v>1</v>
      </c>
      <c r="F11" s="82">
        <f>('Door Labour'!Y11/'Door Labour'!K$3)*'Door Summary'!H$3</f>
        <v>108</v>
      </c>
      <c r="G11" s="4">
        <f>'Door Materials'!X11</f>
        <v>336.34</v>
      </c>
      <c r="H11" s="5">
        <f t="shared" si="5"/>
        <v>444.34</v>
      </c>
      <c r="I11" s="5">
        <f t="shared" si="6"/>
        <v>53.32</v>
      </c>
      <c r="J11" s="5">
        <f t="shared" si="7"/>
        <v>497.66</v>
      </c>
      <c r="K11" s="5">
        <f t="shared" si="8"/>
        <v>26.19</v>
      </c>
      <c r="L11" s="181">
        <v>0</v>
      </c>
      <c r="M11" s="5">
        <f t="shared" si="9"/>
        <v>523.85</v>
      </c>
      <c r="N11" s="30">
        <f t="shared" si="10"/>
        <v>523.85</v>
      </c>
    </row>
    <row r="12" spans="1:14" x14ac:dyDescent="0.25">
      <c r="A12" s="119" t="str">
        <f>'Door Comparison'!A12</f>
        <v>T00.00.AC2C</v>
      </c>
      <c r="B12" s="119" t="str">
        <f>'Door Comparison'!B12</f>
        <v>DRS-405</v>
      </c>
      <c r="C12" s="119">
        <f>'Door Comparison'!D12</f>
        <v>700</v>
      </c>
      <c r="D12" s="119">
        <f>'Door Comparison'!E12</f>
        <v>1000</v>
      </c>
      <c r="E12" s="14">
        <f>'Door Comparison'!N12</f>
        <v>1</v>
      </c>
      <c r="F12" s="82">
        <f>('Door Labour'!Y12/'Door Labour'!K$3)*'Door Summary'!H$3</f>
        <v>116.39</v>
      </c>
      <c r="G12" s="4">
        <f>'Door Materials'!X12</f>
        <v>413.05</v>
      </c>
      <c r="H12" s="5">
        <f t="shared" si="5"/>
        <v>529.44000000000005</v>
      </c>
      <c r="I12" s="5">
        <f t="shared" si="6"/>
        <v>63.53</v>
      </c>
      <c r="J12" s="5">
        <f t="shared" si="7"/>
        <v>592.97</v>
      </c>
      <c r="K12" s="5">
        <f t="shared" si="8"/>
        <v>31.21</v>
      </c>
      <c r="L12" s="181">
        <v>0</v>
      </c>
      <c r="M12" s="5">
        <f t="shared" si="9"/>
        <v>624.17999999999995</v>
      </c>
      <c r="N12" s="30">
        <f t="shared" si="10"/>
        <v>624.17999999999995</v>
      </c>
    </row>
    <row r="13" spans="1:14" x14ac:dyDescent="0.25">
      <c r="A13" s="119" t="str">
        <f>'Door Comparison'!A13</f>
        <v>T00.00.AC2D</v>
      </c>
      <c r="B13" s="119" t="str">
        <f>'Door Comparison'!B13</f>
        <v>DRS-405</v>
      </c>
      <c r="C13" s="119">
        <f>'Door Comparison'!D13</f>
        <v>450</v>
      </c>
      <c r="D13" s="119">
        <f>'Door Comparison'!E13</f>
        <v>450</v>
      </c>
      <c r="E13" s="14">
        <f>'Door Comparison'!N13</f>
        <v>1</v>
      </c>
      <c r="F13" s="82">
        <f>('Door Labour'!Y13/'Door Labour'!K$3)*'Door Summary'!H$3</f>
        <v>108</v>
      </c>
      <c r="G13" s="4">
        <f>'Door Materials'!X13</f>
        <v>336.34</v>
      </c>
      <c r="H13" s="5">
        <f t="shared" si="5"/>
        <v>444.34</v>
      </c>
      <c r="I13" s="5">
        <f t="shared" si="6"/>
        <v>53.32</v>
      </c>
      <c r="J13" s="5">
        <f t="shared" si="7"/>
        <v>497.66</v>
      </c>
      <c r="K13" s="5">
        <f t="shared" si="8"/>
        <v>26.19</v>
      </c>
      <c r="L13" s="181">
        <v>0</v>
      </c>
      <c r="M13" s="5">
        <f t="shared" si="9"/>
        <v>523.85</v>
      </c>
      <c r="N13" s="30">
        <f t="shared" si="10"/>
        <v>523.85</v>
      </c>
    </row>
    <row r="14" spans="1:14" x14ac:dyDescent="0.25">
      <c r="A14" s="119" t="str">
        <f>'Door Comparison'!A14</f>
        <v>T00.00.AC2E</v>
      </c>
      <c r="B14" s="119" t="str">
        <f>'Door Comparison'!B14</f>
        <v>DRS-405</v>
      </c>
      <c r="C14" s="119">
        <f>'Door Comparison'!D14</f>
        <v>450</v>
      </c>
      <c r="D14" s="119">
        <f>'Door Comparison'!E14</f>
        <v>450</v>
      </c>
      <c r="E14" s="14">
        <f>'Door Comparison'!N14</f>
        <v>1</v>
      </c>
      <c r="F14" s="82">
        <f>('Door Labour'!Y14/'Door Labour'!K$3)*'Door Summary'!H$3</f>
        <v>108</v>
      </c>
      <c r="G14" s="4">
        <f>'Door Materials'!X14</f>
        <v>336.34</v>
      </c>
      <c r="H14" s="5">
        <f t="shared" si="5"/>
        <v>444.34</v>
      </c>
      <c r="I14" s="5">
        <f t="shared" si="6"/>
        <v>53.32</v>
      </c>
      <c r="J14" s="5">
        <f t="shared" si="7"/>
        <v>497.66</v>
      </c>
      <c r="K14" s="5">
        <f t="shared" si="8"/>
        <v>26.19</v>
      </c>
      <c r="L14" s="181">
        <v>0</v>
      </c>
      <c r="M14" s="5">
        <f t="shared" si="9"/>
        <v>523.85</v>
      </c>
      <c r="N14" s="30">
        <f t="shared" si="10"/>
        <v>523.85</v>
      </c>
    </row>
    <row r="15" spans="1:14" x14ac:dyDescent="0.25">
      <c r="A15" s="119" t="str">
        <f>'Door Comparison'!A15</f>
        <v>T00.00.AC2G</v>
      </c>
      <c r="B15" s="119" t="str">
        <f>'Door Comparison'!B15</f>
        <v>DRS-405</v>
      </c>
      <c r="C15" s="119">
        <f>'Door Comparison'!D15</f>
        <v>700</v>
      </c>
      <c r="D15" s="119">
        <f>'Door Comparison'!E15</f>
        <v>1000</v>
      </c>
      <c r="E15" s="14">
        <f>'Door Comparison'!N15</f>
        <v>1</v>
      </c>
      <c r="F15" s="82">
        <f>('Door Labour'!Y15/'Door Labour'!K$3)*'Door Summary'!H$3</f>
        <v>116.39</v>
      </c>
      <c r="G15" s="4">
        <f>'Door Materials'!X15</f>
        <v>413.05</v>
      </c>
      <c r="H15" s="5">
        <f t="shared" si="5"/>
        <v>529.44000000000005</v>
      </c>
      <c r="I15" s="5">
        <f t="shared" si="6"/>
        <v>63.53</v>
      </c>
      <c r="J15" s="5">
        <f t="shared" si="7"/>
        <v>592.97</v>
      </c>
      <c r="K15" s="5">
        <f t="shared" si="8"/>
        <v>31.21</v>
      </c>
      <c r="L15" s="181">
        <v>0</v>
      </c>
      <c r="M15" s="5">
        <f t="shared" si="9"/>
        <v>624.17999999999995</v>
      </c>
      <c r="N15" s="30">
        <f t="shared" si="10"/>
        <v>624.17999999999995</v>
      </c>
    </row>
    <row r="16" spans="1:14" x14ac:dyDescent="0.25">
      <c r="A16" s="119" t="str">
        <f>'Door Comparison'!A16</f>
        <v>T00.00.AC2H</v>
      </c>
      <c r="B16" s="119" t="str">
        <f>'Door Comparison'!B16</f>
        <v>DRS-405</v>
      </c>
      <c r="C16" s="119">
        <f>'Door Comparison'!D16</f>
        <v>700</v>
      </c>
      <c r="D16" s="119">
        <f>'Door Comparison'!E16</f>
        <v>1000</v>
      </c>
      <c r="E16" s="14">
        <f>'Door Comparison'!N16</f>
        <v>1</v>
      </c>
      <c r="F16" s="82">
        <f>('Door Labour'!Y16/'Door Labour'!K$3)*'Door Summary'!H$3</f>
        <v>116.39</v>
      </c>
      <c r="G16" s="4">
        <f>'Door Materials'!X16</f>
        <v>413.05</v>
      </c>
      <c r="H16" s="5">
        <f t="shared" si="5"/>
        <v>529.44000000000005</v>
      </c>
      <c r="I16" s="5">
        <f t="shared" si="6"/>
        <v>63.53</v>
      </c>
      <c r="J16" s="5">
        <f t="shared" si="7"/>
        <v>592.97</v>
      </c>
      <c r="K16" s="5">
        <f t="shared" si="8"/>
        <v>31.21</v>
      </c>
      <c r="L16" s="181">
        <v>0</v>
      </c>
      <c r="M16" s="5">
        <f t="shared" si="9"/>
        <v>624.17999999999995</v>
      </c>
      <c r="N16" s="30">
        <f t="shared" si="10"/>
        <v>624.17999999999995</v>
      </c>
    </row>
    <row r="17" spans="1:14" x14ac:dyDescent="0.25">
      <c r="A17" s="119" t="str">
        <f>'Door Comparison'!A17</f>
        <v>T00.00.AC2I</v>
      </c>
      <c r="B17" s="119" t="str">
        <f>'Door Comparison'!B17</f>
        <v>DRS-405</v>
      </c>
      <c r="C17" s="119">
        <f>'Door Comparison'!D17</f>
        <v>700</v>
      </c>
      <c r="D17" s="119">
        <f>'Door Comparison'!E17</f>
        <v>1000</v>
      </c>
      <c r="E17" s="14">
        <f>'Door Comparison'!N17</f>
        <v>1</v>
      </c>
      <c r="F17" s="82">
        <f>('Door Labour'!Y17/'Door Labour'!K$3)*'Door Summary'!H$3</f>
        <v>116.39</v>
      </c>
      <c r="G17" s="4">
        <f>'Door Materials'!X17</f>
        <v>413.05</v>
      </c>
      <c r="H17" s="5">
        <f t="shared" si="5"/>
        <v>529.44000000000005</v>
      </c>
      <c r="I17" s="5">
        <f t="shared" si="6"/>
        <v>63.53</v>
      </c>
      <c r="J17" s="5">
        <f t="shared" si="7"/>
        <v>592.97</v>
      </c>
      <c r="K17" s="5">
        <f t="shared" si="8"/>
        <v>31.21</v>
      </c>
      <c r="L17" s="181">
        <v>0</v>
      </c>
      <c r="M17" s="5">
        <f t="shared" si="9"/>
        <v>624.17999999999995</v>
      </c>
      <c r="N17" s="30">
        <f t="shared" si="10"/>
        <v>624.17999999999995</v>
      </c>
    </row>
    <row r="18" spans="1:14" x14ac:dyDescent="0.25">
      <c r="A18" s="119" t="str">
        <f>'Door Comparison'!A18</f>
        <v>T00.00.AC3A</v>
      </c>
      <c r="B18" s="119" t="str">
        <f>'Door Comparison'!B18</f>
        <v>DRS-405</v>
      </c>
      <c r="C18" s="119">
        <f>'Door Comparison'!D18</f>
        <v>700</v>
      </c>
      <c r="D18" s="119">
        <f>'Door Comparison'!E18</f>
        <v>1000</v>
      </c>
      <c r="E18" s="14">
        <f>'Door Comparison'!N18</f>
        <v>1</v>
      </c>
      <c r="F18" s="82">
        <f>('Door Labour'!Y18/'Door Labour'!K$3)*'Door Summary'!H$3</f>
        <v>116.39</v>
      </c>
      <c r="G18" s="4">
        <f>'Door Materials'!X18</f>
        <v>413.05</v>
      </c>
      <c r="H18" s="5">
        <f t="shared" si="5"/>
        <v>529.44000000000005</v>
      </c>
      <c r="I18" s="5">
        <f t="shared" si="6"/>
        <v>63.53</v>
      </c>
      <c r="J18" s="5">
        <f t="shared" si="7"/>
        <v>592.97</v>
      </c>
      <c r="K18" s="5">
        <f t="shared" si="8"/>
        <v>31.21</v>
      </c>
      <c r="L18" s="181">
        <v>0</v>
      </c>
      <c r="M18" s="5">
        <f t="shared" si="9"/>
        <v>624.17999999999995</v>
      </c>
      <c r="N18" s="30">
        <f t="shared" si="10"/>
        <v>624.17999999999995</v>
      </c>
    </row>
    <row r="19" spans="1:14" x14ac:dyDescent="0.25">
      <c r="A19" s="119" t="str">
        <f>'Door Comparison'!A19</f>
        <v>T00.04.AC2A</v>
      </c>
      <c r="B19" s="119" t="str">
        <f>'Door Comparison'!B19</f>
        <v>DRS-405</v>
      </c>
      <c r="C19" s="119">
        <f>'Door Comparison'!D19</f>
        <v>700</v>
      </c>
      <c r="D19" s="119">
        <f>'Door Comparison'!E19</f>
        <v>1000</v>
      </c>
      <c r="E19" s="14">
        <f>'Door Comparison'!N19</f>
        <v>1</v>
      </c>
      <c r="F19" s="82">
        <f>('Door Labour'!Y19/'Door Labour'!K$3)*'Door Summary'!H$3</f>
        <v>116.39</v>
      </c>
      <c r="G19" s="4">
        <f>'Door Materials'!X19</f>
        <v>413.05</v>
      </c>
      <c r="H19" s="5">
        <f t="shared" si="5"/>
        <v>529.44000000000005</v>
      </c>
      <c r="I19" s="5">
        <f t="shared" si="6"/>
        <v>63.53</v>
      </c>
      <c r="J19" s="5">
        <f t="shared" si="7"/>
        <v>592.97</v>
      </c>
      <c r="K19" s="5">
        <f t="shared" si="8"/>
        <v>31.21</v>
      </c>
      <c r="L19" s="181">
        <v>0</v>
      </c>
      <c r="M19" s="5">
        <f t="shared" si="9"/>
        <v>624.17999999999995</v>
      </c>
      <c r="N19" s="30">
        <f t="shared" si="10"/>
        <v>624.17999999999995</v>
      </c>
    </row>
    <row r="20" spans="1:14" x14ac:dyDescent="0.25">
      <c r="A20" s="119" t="str">
        <f>'Door Comparison'!A20</f>
        <v>T00.04.AC2B</v>
      </c>
      <c r="B20" s="119" t="str">
        <f>'Door Comparison'!B20</f>
        <v>DRS-405</v>
      </c>
      <c r="C20" s="119">
        <f>'Door Comparison'!D20</f>
        <v>700</v>
      </c>
      <c r="D20" s="119">
        <f>'Door Comparison'!E20</f>
        <v>1000</v>
      </c>
      <c r="E20" s="14">
        <f>'Door Comparison'!N20</f>
        <v>1</v>
      </c>
      <c r="F20" s="82">
        <f>('Door Labour'!Y20/'Door Labour'!K$3)*'Door Summary'!H$3</f>
        <v>116.39</v>
      </c>
      <c r="G20" s="4">
        <f>'Door Materials'!X20</f>
        <v>413.05</v>
      </c>
      <c r="H20" s="5">
        <f t="shared" si="5"/>
        <v>529.44000000000005</v>
      </c>
      <c r="I20" s="5">
        <f t="shared" si="6"/>
        <v>63.53</v>
      </c>
      <c r="J20" s="5">
        <f t="shared" si="7"/>
        <v>592.97</v>
      </c>
      <c r="K20" s="5">
        <f t="shared" si="8"/>
        <v>31.21</v>
      </c>
      <c r="L20" s="181">
        <v>0</v>
      </c>
      <c r="M20" s="5">
        <f t="shared" si="9"/>
        <v>624.17999999999995</v>
      </c>
      <c r="N20" s="30">
        <f t="shared" si="10"/>
        <v>624.17999999999995</v>
      </c>
    </row>
    <row r="21" spans="1:14" x14ac:dyDescent="0.25">
      <c r="A21" s="119" t="str">
        <f>'Door Comparison'!A21</f>
        <v>T00.04.AC3A</v>
      </c>
      <c r="B21" s="119" t="str">
        <f>'Door Comparison'!B21</f>
        <v>DRS-405</v>
      </c>
      <c r="C21" s="119">
        <f>'Door Comparison'!D21</f>
        <v>700</v>
      </c>
      <c r="D21" s="119">
        <f>'Door Comparison'!E21</f>
        <v>1000</v>
      </c>
      <c r="E21" s="14">
        <f>'Door Comparison'!N21</f>
        <v>1</v>
      </c>
      <c r="F21" s="82">
        <f>('Door Labour'!Y21/'Door Labour'!K$3)*'Door Summary'!H$3</f>
        <v>116.39</v>
      </c>
      <c r="G21" s="4">
        <f>'Door Materials'!X21</f>
        <v>413.05</v>
      </c>
      <c r="H21" s="5">
        <f t="shared" si="5"/>
        <v>529.44000000000005</v>
      </c>
      <c r="I21" s="5">
        <f t="shared" si="6"/>
        <v>63.53</v>
      </c>
      <c r="J21" s="5">
        <f t="shared" si="7"/>
        <v>592.97</v>
      </c>
      <c r="K21" s="5">
        <f t="shared" si="8"/>
        <v>31.21</v>
      </c>
      <c r="L21" s="181">
        <v>0</v>
      </c>
      <c r="M21" s="5">
        <f t="shared" si="9"/>
        <v>624.17999999999995</v>
      </c>
      <c r="N21" s="30">
        <f t="shared" si="10"/>
        <v>624.17999999999995</v>
      </c>
    </row>
    <row r="22" spans="1:14" x14ac:dyDescent="0.25">
      <c r="A22" s="119" t="str">
        <f>'Door Comparison'!A22</f>
        <v>T00.04.AC3B</v>
      </c>
      <c r="B22" s="119" t="str">
        <f>'Door Comparison'!B22</f>
        <v>DRS-405</v>
      </c>
      <c r="C22" s="119">
        <f>'Door Comparison'!D22</f>
        <v>700</v>
      </c>
      <c r="D22" s="119">
        <f>'Door Comparison'!E22</f>
        <v>1000</v>
      </c>
      <c r="E22" s="14">
        <f>'Door Comparison'!N22</f>
        <v>1</v>
      </c>
      <c r="F22" s="82">
        <f>('Door Labour'!Y22/'Door Labour'!K$3)*'Door Summary'!H$3</f>
        <v>116.39</v>
      </c>
      <c r="G22" s="4">
        <f>'Door Materials'!X22</f>
        <v>413.05</v>
      </c>
      <c r="H22" s="5">
        <f t="shared" si="5"/>
        <v>529.44000000000005</v>
      </c>
      <c r="I22" s="5">
        <f t="shared" si="6"/>
        <v>63.53</v>
      </c>
      <c r="J22" s="5">
        <f t="shared" si="7"/>
        <v>592.97</v>
      </c>
      <c r="K22" s="5">
        <f t="shared" si="8"/>
        <v>31.21</v>
      </c>
      <c r="L22" s="181">
        <v>0</v>
      </c>
      <c r="M22" s="5">
        <f t="shared" si="9"/>
        <v>624.17999999999995</v>
      </c>
      <c r="N22" s="30">
        <f t="shared" si="10"/>
        <v>624.17999999999995</v>
      </c>
    </row>
    <row r="23" spans="1:14" x14ac:dyDescent="0.25">
      <c r="A23" s="119" t="str">
        <f>'Door Comparison'!A23</f>
        <v>T00.04.AC4A</v>
      </c>
      <c r="B23" s="119" t="str">
        <f>'Door Comparison'!B23</f>
        <v>DRS-405</v>
      </c>
      <c r="C23" s="119">
        <f>'Door Comparison'!D23</f>
        <v>700</v>
      </c>
      <c r="D23" s="119">
        <f>'Door Comparison'!E23</f>
        <v>1000</v>
      </c>
      <c r="E23" s="14">
        <f>'Door Comparison'!N23</f>
        <v>1</v>
      </c>
      <c r="F23" s="82">
        <f>('Door Labour'!Y23/'Door Labour'!K$3)*'Door Summary'!H$3</f>
        <v>116.39</v>
      </c>
      <c r="G23" s="4">
        <f>'Door Materials'!X23</f>
        <v>413.05</v>
      </c>
      <c r="H23" s="5">
        <f t="shared" si="5"/>
        <v>529.44000000000005</v>
      </c>
      <c r="I23" s="5">
        <f t="shared" si="6"/>
        <v>63.53</v>
      </c>
      <c r="J23" s="5">
        <f t="shared" si="7"/>
        <v>592.97</v>
      </c>
      <c r="K23" s="5">
        <f t="shared" si="8"/>
        <v>31.21</v>
      </c>
      <c r="L23" s="181">
        <v>0</v>
      </c>
      <c r="M23" s="5">
        <f t="shared" si="9"/>
        <v>624.17999999999995</v>
      </c>
      <c r="N23" s="30">
        <f t="shared" si="10"/>
        <v>624.17999999999995</v>
      </c>
    </row>
    <row r="24" spans="1:14" x14ac:dyDescent="0.25">
      <c r="A24" s="119" t="str">
        <f>'Door Comparison'!A24</f>
        <v>T00.04.AC4B</v>
      </c>
      <c r="B24" s="119" t="str">
        <f>'Door Comparison'!B24</f>
        <v>DRS-405</v>
      </c>
      <c r="C24" s="119">
        <f>'Door Comparison'!D24</f>
        <v>700</v>
      </c>
      <c r="D24" s="119">
        <f>'Door Comparison'!E24</f>
        <v>1000</v>
      </c>
      <c r="E24" s="14">
        <f>'Door Comparison'!N24</f>
        <v>1</v>
      </c>
      <c r="F24" s="82">
        <f>('Door Labour'!Y24/'Door Labour'!K$3)*'Door Summary'!H$3</f>
        <v>116.39</v>
      </c>
      <c r="G24" s="4">
        <f>'Door Materials'!X24</f>
        <v>413.05</v>
      </c>
      <c r="H24" s="5">
        <f t="shared" si="5"/>
        <v>529.44000000000005</v>
      </c>
      <c r="I24" s="5">
        <f t="shared" si="6"/>
        <v>63.53</v>
      </c>
      <c r="J24" s="5">
        <f t="shared" si="7"/>
        <v>592.97</v>
      </c>
      <c r="K24" s="5">
        <f t="shared" si="8"/>
        <v>31.21</v>
      </c>
      <c r="L24" s="181">
        <v>0</v>
      </c>
      <c r="M24" s="5">
        <f t="shared" si="9"/>
        <v>624.17999999999995</v>
      </c>
      <c r="N24" s="30">
        <f t="shared" si="10"/>
        <v>624.17999999999995</v>
      </c>
    </row>
    <row r="25" spans="1:14" x14ac:dyDescent="0.25">
      <c r="A25" s="119" t="str">
        <f>'Door Comparison'!A25</f>
        <v>T00.04.AC4C</v>
      </c>
      <c r="B25" s="119" t="str">
        <f>'Door Comparison'!B25</f>
        <v>DRS-405</v>
      </c>
      <c r="C25" s="119">
        <f>'Door Comparison'!D25</f>
        <v>700</v>
      </c>
      <c r="D25" s="119">
        <f>'Door Comparison'!E25</f>
        <v>1000</v>
      </c>
      <c r="E25" s="14">
        <f>'Door Comparison'!N25</f>
        <v>1</v>
      </c>
      <c r="F25" s="82">
        <f>('Door Labour'!Y25/'Door Labour'!K$3)*'Door Summary'!H$3</f>
        <v>116.39</v>
      </c>
      <c r="G25" s="4">
        <f>'Door Materials'!X25</f>
        <v>413.05</v>
      </c>
      <c r="H25" s="5">
        <f t="shared" si="5"/>
        <v>529.44000000000005</v>
      </c>
      <c r="I25" s="5">
        <f t="shared" si="6"/>
        <v>63.53</v>
      </c>
      <c r="J25" s="5">
        <f t="shared" si="7"/>
        <v>592.97</v>
      </c>
      <c r="K25" s="5">
        <f t="shared" si="8"/>
        <v>31.21</v>
      </c>
      <c r="L25" s="181">
        <v>0</v>
      </c>
      <c r="M25" s="5">
        <f t="shared" si="9"/>
        <v>624.17999999999995</v>
      </c>
      <c r="N25" s="30">
        <f t="shared" si="10"/>
        <v>624.17999999999995</v>
      </c>
    </row>
    <row r="26" spans="1:14" x14ac:dyDescent="0.25">
      <c r="A26" s="119" t="str">
        <f>'Door Comparison'!A26</f>
        <v>T00.08.AC1A</v>
      </c>
      <c r="B26" s="119" t="str">
        <f>'Door Comparison'!B26</f>
        <v>DRS-405</v>
      </c>
      <c r="C26" s="119">
        <f>'Door Comparison'!D26</f>
        <v>400</v>
      </c>
      <c r="D26" s="119">
        <f>'Door Comparison'!E26</f>
        <v>1600</v>
      </c>
      <c r="E26" s="14">
        <f>'Door Comparison'!N26</f>
        <v>1</v>
      </c>
      <c r="F26" s="82">
        <f>('Door Labour'!Y26/'Door Labour'!K$3)*'Door Summary'!H$3</f>
        <v>121.98</v>
      </c>
      <c r="G26" s="4">
        <f>'Door Materials'!X26</f>
        <v>422.94</v>
      </c>
      <c r="H26" s="5">
        <f t="shared" si="5"/>
        <v>544.91999999999996</v>
      </c>
      <c r="I26" s="5">
        <f t="shared" si="6"/>
        <v>65.39</v>
      </c>
      <c r="J26" s="5">
        <f t="shared" si="7"/>
        <v>610.30999999999995</v>
      </c>
      <c r="K26" s="5">
        <f t="shared" si="8"/>
        <v>32.119999999999997</v>
      </c>
      <c r="L26" s="181">
        <v>0</v>
      </c>
      <c r="M26" s="5">
        <f t="shared" si="9"/>
        <v>642.42999999999995</v>
      </c>
      <c r="N26" s="30">
        <f t="shared" si="10"/>
        <v>642.42999999999995</v>
      </c>
    </row>
    <row r="27" spans="1:14" x14ac:dyDescent="0.25">
      <c r="A27" s="119"/>
      <c r="B27" s="119"/>
      <c r="C27" s="119"/>
      <c r="D27" s="119"/>
      <c r="F27" s="82"/>
      <c r="H27" s="5"/>
      <c r="I27" s="5"/>
      <c r="J27" s="5"/>
      <c r="K27" s="5"/>
      <c r="L27" s="136"/>
      <c r="M27" s="5"/>
    </row>
    <row r="28" spans="1:14" x14ac:dyDescent="0.25">
      <c r="A28" s="119"/>
      <c r="B28" s="119"/>
      <c r="C28" s="119"/>
      <c r="D28" s="119"/>
      <c r="F28" s="82"/>
      <c r="H28" s="5"/>
      <c r="I28" s="5"/>
      <c r="J28" s="5"/>
      <c r="K28" s="5"/>
      <c r="L28" s="136"/>
      <c r="M28" s="5"/>
      <c r="N28" s="30">
        <f>SUM(N9:N27)</f>
        <v>10952.5</v>
      </c>
    </row>
    <row r="29" spans="1:14" x14ac:dyDescent="0.25">
      <c r="A29" s="119"/>
      <c r="B29" s="119"/>
      <c r="C29" s="119"/>
      <c r="D29" s="119"/>
      <c r="F29" s="82"/>
      <c r="H29" s="5"/>
      <c r="I29" s="5"/>
      <c r="J29" s="5"/>
      <c r="K29" s="5"/>
      <c r="L29" s="136"/>
      <c r="M29" s="5"/>
    </row>
    <row r="30" spans="1:14" x14ac:dyDescent="0.25">
      <c r="A30" s="177" t="s">
        <v>84</v>
      </c>
      <c r="B30" s="119"/>
      <c r="C30" s="119"/>
      <c r="D30" s="119"/>
      <c r="E30" s="14">
        <v>1</v>
      </c>
      <c r="F30" s="82">
        <f>'Iron Lab'!AQ9</f>
        <v>0</v>
      </c>
      <c r="H30" s="5">
        <f t="shared" ref="H30" si="11">F30+G30</f>
        <v>0</v>
      </c>
      <c r="I30" s="5">
        <f t="shared" ref="I30" si="12">H30*I$7</f>
        <v>0</v>
      </c>
      <c r="J30" s="5">
        <f t="shared" ref="J30" si="13">SUM(H30:I30)</f>
        <v>0</v>
      </c>
      <c r="K30" s="5">
        <v>0</v>
      </c>
      <c r="L30" s="181">
        <f t="shared" ref="L30" si="14">J30/32.33</f>
        <v>0</v>
      </c>
      <c r="M30" s="5">
        <f t="shared" ref="M30" si="15">J30+K30+L30</f>
        <v>0</v>
      </c>
      <c r="N30" s="30">
        <f t="shared" ref="N30" si="16">E30*M30</f>
        <v>0</v>
      </c>
    </row>
    <row r="31" spans="1:14" x14ac:dyDescent="0.25">
      <c r="A31" s="119"/>
      <c r="B31" s="119"/>
      <c r="C31" s="119"/>
      <c r="D31" s="119"/>
      <c r="F31" s="82"/>
      <c r="H31" s="5"/>
      <c r="I31" s="5"/>
      <c r="J31" s="5"/>
      <c r="K31" s="5"/>
      <c r="L31" s="136"/>
      <c r="M31" s="5"/>
    </row>
    <row r="32" spans="1:14" x14ac:dyDescent="0.25">
      <c r="A32" s="119"/>
      <c r="B32" s="119"/>
      <c r="C32" s="119"/>
      <c r="D32" s="119"/>
      <c r="F32" s="82"/>
      <c r="H32" s="5"/>
      <c r="I32" s="5"/>
      <c r="J32" s="5"/>
      <c r="K32" s="5"/>
      <c r="L32" s="136"/>
      <c r="M32" s="5"/>
    </row>
    <row r="33" spans="1:15" ht="13.8" thickBot="1" x14ac:dyDescent="0.3">
      <c r="B33" s="130"/>
      <c r="C33" s="130"/>
      <c r="D33" s="130"/>
      <c r="F33" s="82"/>
      <c r="H33" s="10"/>
      <c r="I33" s="10"/>
      <c r="J33" s="10"/>
      <c r="K33" s="10"/>
      <c r="L33" s="139"/>
      <c r="M33" s="10"/>
      <c r="N33" s="171">
        <f>SUM(N28:N31)</f>
        <v>10952.5</v>
      </c>
    </row>
    <row r="34" spans="1:15" ht="13.8" thickTop="1" x14ac:dyDescent="0.25">
      <c r="A34" s="105"/>
      <c r="B34" s="130"/>
      <c r="C34" s="130"/>
      <c r="D34" s="130"/>
      <c r="F34" s="4"/>
      <c r="H34" s="5"/>
      <c r="I34" s="5"/>
      <c r="J34" s="5"/>
      <c r="K34" s="5"/>
      <c r="L34" s="136"/>
      <c r="M34" s="5"/>
    </row>
    <row r="35" spans="1:15" x14ac:dyDescent="0.25">
      <c r="B35" s="130"/>
      <c r="C35" s="130"/>
      <c r="D35" s="130"/>
      <c r="F35" s="4"/>
      <c r="H35" s="5"/>
      <c r="I35" s="5"/>
      <c r="J35" s="5"/>
      <c r="K35" s="5"/>
      <c r="L35" s="136"/>
      <c r="M35" s="5"/>
    </row>
    <row r="36" spans="1:15" x14ac:dyDescent="0.25">
      <c r="A36" s="145"/>
      <c r="F36" s="4"/>
      <c r="H36" s="5"/>
      <c r="I36" s="5"/>
      <c r="J36" s="5"/>
      <c r="K36" s="5"/>
      <c r="L36" s="136"/>
      <c r="M36" s="5"/>
    </row>
    <row r="37" spans="1:15" x14ac:dyDescent="0.25">
      <c r="A37" s="145"/>
      <c r="F37" s="4"/>
      <c r="H37" s="5"/>
      <c r="I37" s="5"/>
      <c r="J37" s="5"/>
      <c r="K37" s="5"/>
      <c r="L37" s="136"/>
      <c r="M37" s="5"/>
    </row>
    <row r="38" spans="1:15" x14ac:dyDescent="0.25">
      <c r="A38" s="145"/>
      <c r="F38" s="4"/>
      <c r="H38" s="5"/>
      <c r="I38" s="5"/>
      <c r="J38" s="5"/>
      <c r="K38" s="5"/>
      <c r="L38" s="136"/>
      <c r="M38" s="5"/>
    </row>
    <row r="39" spans="1:15" x14ac:dyDescent="0.25">
      <c r="A39" s="145"/>
      <c r="F39" s="4"/>
      <c r="H39" s="5"/>
      <c r="I39" s="5"/>
      <c r="J39" s="5"/>
      <c r="K39" s="5"/>
      <c r="L39" s="136"/>
      <c r="M39" s="5"/>
    </row>
    <row r="40" spans="1:15" x14ac:dyDescent="0.25">
      <c r="A40" s="145"/>
      <c r="F40" s="4"/>
      <c r="H40" s="5"/>
      <c r="I40" s="5"/>
      <c r="J40" s="5"/>
      <c r="K40" s="5"/>
      <c r="L40" s="136"/>
      <c r="M40" s="5"/>
    </row>
    <row r="41" spans="1:15" x14ac:dyDescent="0.25">
      <c r="F41" s="4"/>
      <c r="H41" s="5"/>
      <c r="I41" s="5"/>
      <c r="J41" s="5"/>
      <c r="K41" s="5"/>
      <c r="L41" s="136"/>
      <c r="M41" s="5"/>
      <c r="O41" s="179"/>
    </row>
    <row r="42" spans="1:15" x14ac:dyDescent="0.25">
      <c r="F42" s="4"/>
      <c r="H42" s="5"/>
      <c r="I42" s="5"/>
      <c r="J42" s="5"/>
      <c r="K42" s="5"/>
      <c r="L42" s="136"/>
      <c r="M42" s="5"/>
    </row>
    <row r="43" spans="1:15" x14ac:dyDescent="0.25">
      <c r="F43" s="4"/>
      <c r="H43" s="5"/>
      <c r="I43" s="5"/>
      <c r="J43" s="5"/>
      <c r="K43" s="5"/>
      <c r="L43" s="136"/>
      <c r="M43" s="5"/>
    </row>
    <row r="44" spans="1:15" x14ac:dyDescent="0.25">
      <c r="F44" s="4"/>
      <c r="H44" s="5"/>
      <c r="I44" s="5"/>
      <c r="J44" s="5"/>
      <c r="K44" s="5"/>
      <c r="L44" s="136"/>
      <c r="M44" s="5"/>
    </row>
    <row r="45" spans="1:15" x14ac:dyDescent="0.25">
      <c r="F45" s="4"/>
      <c r="H45" s="5"/>
      <c r="I45" s="5"/>
      <c r="J45" s="5"/>
      <c r="K45" s="5"/>
      <c r="L45" s="136"/>
      <c r="M45" s="5"/>
    </row>
    <row r="46" spans="1:15" x14ac:dyDescent="0.25">
      <c r="F46" s="4"/>
      <c r="H46" s="5"/>
      <c r="I46" s="5"/>
      <c r="J46" s="5"/>
      <c r="K46" s="5"/>
      <c r="L46" s="136"/>
      <c r="M46" s="5"/>
    </row>
  </sheetData>
  <autoFilter ref="A8:O33" xr:uid="{D5488832-C357-4972-BD2D-307F081DDC6E}"/>
  <phoneticPr fontId="2" type="noConversion"/>
  <pageMargins left="0.47244094488188981" right="0" top="0.47244094488188981" bottom="0.31496062992125984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F505-7F86-482D-938D-D3775821AB9C}">
  <dimension ref="A1:AE1283"/>
  <sheetViews>
    <sheetView topLeftCell="Z13" zoomScale="140" zoomScaleNormal="140" workbookViewId="0">
      <selection activeCell="O1211" sqref="A1:XFD1048576"/>
    </sheetView>
  </sheetViews>
  <sheetFormatPr defaultColWidth="9.33203125" defaultRowHeight="10.199999999999999" x14ac:dyDescent="0.25"/>
  <cols>
    <col min="1" max="1" width="5.77734375" style="328" customWidth="1"/>
    <col min="2" max="2" width="12.6640625" style="328" customWidth="1"/>
    <col min="3" max="3" width="11.77734375" style="215" bestFit="1" customWidth="1"/>
    <col min="4" max="4" width="11.6640625" style="215" customWidth="1"/>
    <col min="5" max="5" width="11.44140625" style="215" bestFit="1" customWidth="1"/>
    <col min="6" max="6" width="12.77734375" style="215" bestFit="1" customWidth="1"/>
    <col min="7" max="7" width="8.77734375" style="215" bestFit="1" customWidth="1"/>
    <col min="8" max="8" width="6.109375" style="215" bestFit="1" customWidth="1"/>
    <col min="9" max="9" width="8.44140625" style="215" bestFit="1" customWidth="1"/>
    <col min="10" max="10" width="8.6640625" style="215" bestFit="1" customWidth="1"/>
    <col min="11" max="11" width="12.44140625" style="215" bestFit="1" customWidth="1"/>
    <col min="12" max="13" width="8.33203125" style="215" bestFit="1" customWidth="1"/>
    <col min="14" max="14" width="6" style="215" bestFit="1" customWidth="1"/>
    <col min="15" max="15" width="16" style="215" bestFit="1" customWidth="1"/>
    <col min="16" max="16" width="10.44140625" style="215" bestFit="1" customWidth="1"/>
    <col min="17" max="17" width="8.77734375" style="215" bestFit="1" customWidth="1"/>
    <col min="18" max="19" width="6.109375" style="215" bestFit="1" customWidth="1"/>
    <col min="20" max="20" width="16.6640625" style="215" bestFit="1" customWidth="1"/>
    <col min="21" max="21" width="10.44140625" style="215" bestFit="1" customWidth="1"/>
    <col min="22" max="22" width="6" style="215" bestFit="1" customWidth="1"/>
    <col min="23" max="23" width="8.44140625" style="215" bestFit="1" customWidth="1"/>
    <col min="24" max="24" width="5.109375" style="215" bestFit="1" customWidth="1"/>
    <col min="25" max="25" width="44.44140625" style="215" bestFit="1" customWidth="1"/>
    <col min="26" max="26" width="10.109375" style="215" bestFit="1" customWidth="1"/>
    <col min="27" max="27" width="3.77734375" style="215" bestFit="1" customWidth="1"/>
    <col min="28" max="28" width="14" style="329" customWidth="1"/>
    <col min="29" max="31" width="14" style="224" customWidth="1"/>
    <col min="32" max="16384" width="9.33203125" style="215"/>
  </cols>
  <sheetData>
    <row r="1" spans="1:31" s="215" customFormat="1" ht="16.5" customHeight="1" x14ac:dyDescent="0.2">
      <c r="A1" s="207" t="s">
        <v>94</v>
      </c>
      <c r="B1" s="208"/>
      <c r="C1" s="208"/>
      <c r="D1" s="208"/>
      <c r="E1" s="208"/>
      <c r="F1" s="208"/>
      <c r="G1" s="208"/>
      <c r="H1" s="208"/>
      <c r="I1" s="208"/>
      <c r="J1" s="209"/>
      <c r="K1" s="207" t="s">
        <v>95</v>
      </c>
      <c r="L1" s="208"/>
      <c r="M1" s="209"/>
      <c r="N1" s="207" t="s">
        <v>96</v>
      </c>
      <c r="O1" s="209"/>
      <c r="P1" s="210" t="s">
        <v>97</v>
      </c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2"/>
      <c r="AC1" s="213" t="s">
        <v>98</v>
      </c>
      <c r="AD1" s="214" t="s">
        <v>99</v>
      </c>
      <c r="AE1" s="214"/>
    </row>
    <row r="2" spans="1:31" s="215" customFormat="1" ht="33" customHeight="1" x14ac:dyDescent="0.25">
      <c r="A2" s="216" t="s">
        <v>100</v>
      </c>
      <c r="B2" s="217"/>
      <c r="C2" s="217"/>
      <c r="D2" s="217"/>
      <c r="E2" s="217"/>
      <c r="F2" s="217"/>
      <c r="G2" s="217"/>
      <c r="H2" s="217"/>
      <c r="I2" s="217"/>
      <c r="J2" s="218"/>
      <c r="K2" s="216" t="s">
        <v>101</v>
      </c>
      <c r="L2" s="217"/>
      <c r="M2" s="218"/>
      <c r="N2" s="219" t="s">
        <v>102</v>
      </c>
      <c r="O2" s="220"/>
      <c r="P2" s="221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3"/>
      <c r="AC2" s="224"/>
      <c r="AD2" s="225" t="s">
        <v>103</v>
      </c>
      <c r="AE2" s="224"/>
    </row>
    <row r="3" spans="1:31" s="215" customFormat="1" ht="16.5" customHeight="1" x14ac:dyDescent="0.25">
      <c r="A3" s="226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O3" s="228"/>
      <c r="P3" s="229" t="s">
        <v>104</v>
      </c>
      <c r="Q3" s="230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2"/>
      <c r="AC3" s="233"/>
      <c r="AD3" s="233"/>
      <c r="AE3" s="233"/>
    </row>
    <row r="4" spans="1:31" s="215" customFormat="1" ht="16.5" customHeight="1" x14ac:dyDescent="0.25">
      <c r="A4" s="226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O4" s="228"/>
      <c r="P4" s="234"/>
      <c r="Q4" s="230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2"/>
      <c r="AC4" s="233"/>
      <c r="AD4" s="233"/>
      <c r="AE4" s="233"/>
    </row>
    <row r="5" spans="1:31" s="215" customFormat="1" ht="16.5" customHeight="1" x14ac:dyDescent="0.25">
      <c r="A5" s="226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O5" s="228"/>
      <c r="P5" s="235"/>
      <c r="Q5" s="230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2"/>
      <c r="AC5" s="233"/>
      <c r="AD5" s="233"/>
      <c r="AE5" s="233"/>
    </row>
    <row r="6" spans="1:31" s="215" customFormat="1" ht="16.5" customHeight="1" x14ac:dyDescent="0.25">
      <c r="A6" s="226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O6" s="228"/>
      <c r="P6" s="235"/>
      <c r="Q6" s="230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2"/>
      <c r="AC6" s="233"/>
      <c r="AD6" s="233"/>
      <c r="AE6" s="233"/>
    </row>
    <row r="7" spans="1:31" s="215" customFormat="1" ht="16.5" customHeight="1" x14ac:dyDescent="0.25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O7" s="228"/>
      <c r="P7" s="235"/>
      <c r="Q7" s="230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2"/>
      <c r="AC7" s="233"/>
      <c r="AD7" s="233"/>
      <c r="AE7" s="233"/>
    </row>
    <row r="8" spans="1:31" s="215" customFormat="1" ht="16.5" customHeight="1" x14ac:dyDescent="0.25">
      <c r="A8" s="226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O8" s="228"/>
      <c r="P8" s="235"/>
      <c r="Q8" s="230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2"/>
      <c r="AC8" s="233"/>
      <c r="AD8" s="233"/>
      <c r="AE8" s="233"/>
    </row>
    <row r="9" spans="1:31" s="215" customFormat="1" ht="16.5" customHeight="1" x14ac:dyDescent="0.25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O9" s="228"/>
      <c r="P9" s="235"/>
      <c r="Q9" s="230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2"/>
      <c r="AC9" s="233"/>
      <c r="AD9" s="233"/>
      <c r="AE9" s="233"/>
    </row>
    <row r="10" spans="1:31" s="215" customFormat="1" ht="16.5" customHeight="1" x14ac:dyDescent="0.25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O10" s="228"/>
      <c r="P10" s="235"/>
      <c r="Q10" s="230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2"/>
      <c r="AC10" s="233"/>
      <c r="AD10" s="233"/>
      <c r="AE10" s="233"/>
    </row>
    <row r="11" spans="1:31" s="215" customFormat="1" ht="16.5" customHeight="1" x14ac:dyDescent="0.25">
      <c r="A11" s="236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8"/>
      <c r="O11" s="239"/>
      <c r="P11" s="240"/>
      <c r="Q11" s="241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3"/>
      <c r="AC11" s="233"/>
      <c r="AD11" s="233"/>
      <c r="AE11" s="233"/>
    </row>
    <row r="12" spans="1:31" s="215" customFormat="1" ht="22.5" customHeight="1" x14ac:dyDescent="0.25">
      <c r="A12" s="244" t="s">
        <v>105</v>
      </c>
      <c r="B12" s="245"/>
      <c r="C12" s="245"/>
      <c r="D12" s="245"/>
      <c r="E12" s="246"/>
      <c r="F12" s="247"/>
      <c r="G12" s="244" t="s">
        <v>106</v>
      </c>
      <c r="H12" s="245"/>
      <c r="I12" s="246"/>
      <c r="J12" s="244" t="s">
        <v>107</v>
      </c>
      <c r="K12" s="245"/>
      <c r="L12" s="245"/>
      <c r="M12" s="245"/>
      <c r="N12" s="245"/>
      <c r="O12" s="245"/>
      <c r="P12" s="246"/>
      <c r="Q12" s="244" t="s">
        <v>108</v>
      </c>
      <c r="R12" s="245"/>
      <c r="S12" s="245"/>
      <c r="T12" s="245"/>
      <c r="U12" s="246"/>
      <c r="V12" s="244" t="s">
        <v>109</v>
      </c>
      <c r="W12" s="245"/>
      <c r="X12" s="245"/>
      <c r="Y12" s="246"/>
      <c r="Z12" s="244" t="s">
        <v>110</v>
      </c>
      <c r="AA12" s="245"/>
      <c r="AB12" s="246"/>
      <c r="AC12" s="248"/>
      <c r="AD12" s="248"/>
      <c r="AE12" s="248"/>
    </row>
    <row r="13" spans="1:31" s="253" customFormat="1" ht="103.5" customHeight="1" x14ac:dyDescent="0.25">
      <c r="A13" s="249" t="s">
        <v>111</v>
      </c>
      <c r="B13" s="249" t="s">
        <v>112</v>
      </c>
      <c r="C13" s="250" t="s">
        <v>113</v>
      </c>
      <c r="D13" s="250" t="s">
        <v>114</v>
      </c>
      <c r="E13" s="250" t="s">
        <v>115</v>
      </c>
      <c r="F13" s="250" t="s">
        <v>116</v>
      </c>
      <c r="G13" s="250" t="s">
        <v>117</v>
      </c>
      <c r="H13" s="250" t="s">
        <v>118</v>
      </c>
      <c r="I13" s="250" t="s">
        <v>119</v>
      </c>
      <c r="J13" s="250" t="s">
        <v>120</v>
      </c>
      <c r="K13" s="250" t="s">
        <v>121</v>
      </c>
      <c r="L13" s="250" t="s">
        <v>117</v>
      </c>
      <c r="M13" s="250" t="s">
        <v>118</v>
      </c>
      <c r="N13" s="250" t="s">
        <v>122</v>
      </c>
      <c r="O13" s="250" t="s">
        <v>123</v>
      </c>
      <c r="P13" s="250" t="s">
        <v>124</v>
      </c>
      <c r="Q13" s="250" t="s">
        <v>125</v>
      </c>
      <c r="R13" s="250" t="s">
        <v>126</v>
      </c>
      <c r="S13" s="250" t="s">
        <v>127</v>
      </c>
      <c r="T13" s="250" t="s">
        <v>128</v>
      </c>
      <c r="U13" s="250" t="s">
        <v>124</v>
      </c>
      <c r="V13" s="250" t="s">
        <v>129</v>
      </c>
      <c r="W13" s="250" t="s">
        <v>130</v>
      </c>
      <c r="X13" s="250" t="s">
        <v>26</v>
      </c>
      <c r="Y13" s="250" t="s">
        <v>131</v>
      </c>
      <c r="Z13" s="250" t="s">
        <v>132</v>
      </c>
      <c r="AA13" s="250" t="s">
        <v>133</v>
      </c>
      <c r="AB13" s="251" t="s">
        <v>21</v>
      </c>
      <c r="AC13" s="252" t="s">
        <v>134</v>
      </c>
      <c r="AD13" s="252" t="s">
        <v>135</v>
      </c>
      <c r="AE13" s="252"/>
    </row>
    <row r="14" spans="1:31" s="215" customFormat="1" ht="15" customHeight="1" x14ac:dyDescent="0.25">
      <c r="A14" s="254" t="s">
        <v>136</v>
      </c>
      <c r="B14" s="255" t="s">
        <v>136</v>
      </c>
      <c r="C14" s="256" t="s">
        <v>136</v>
      </c>
      <c r="D14" s="256" t="s">
        <v>136</v>
      </c>
      <c r="E14" s="256" t="s">
        <v>136</v>
      </c>
      <c r="F14" s="256" t="s">
        <v>136</v>
      </c>
      <c r="G14" s="256" t="s">
        <v>136</v>
      </c>
      <c r="H14" s="257" t="s">
        <v>136</v>
      </c>
      <c r="I14" s="257" t="s">
        <v>137</v>
      </c>
      <c r="J14" s="257" t="s">
        <v>137</v>
      </c>
      <c r="K14" s="257" t="s">
        <v>137</v>
      </c>
      <c r="L14" s="257" t="s">
        <v>136</v>
      </c>
      <c r="M14" s="257" t="s">
        <v>136</v>
      </c>
      <c r="N14" s="257" t="s">
        <v>136</v>
      </c>
      <c r="O14" s="257" t="s">
        <v>137</v>
      </c>
      <c r="P14" s="257" t="s">
        <v>137</v>
      </c>
      <c r="Q14" s="257" t="s">
        <v>137</v>
      </c>
      <c r="R14" s="257" t="s">
        <v>136</v>
      </c>
      <c r="S14" s="257" t="s">
        <v>137</v>
      </c>
      <c r="T14" s="257" t="s">
        <v>137</v>
      </c>
      <c r="U14" s="257" t="s">
        <v>137</v>
      </c>
      <c r="V14" s="257" t="s">
        <v>136</v>
      </c>
      <c r="W14" s="257" t="s">
        <v>136</v>
      </c>
      <c r="X14" s="257" t="s">
        <v>136</v>
      </c>
      <c r="Y14" s="257" t="s">
        <v>136</v>
      </c>
      <c r="Z14" s="257" t="s">
        <v>136</v>
      </c>
      <c r="AA14" s="257" t="s">
        <v>136</v>
      </c>
      <c r="AB14" s="258" t="s">
        <v>136</v>
      </c>
      <c r="AC14" s="259"/>
      <c r="AD14" s="259"/>
      <c r="AE14" s="259"/>
    </row>
    <row r="15" spans="1:31" s="215" customFormat="1" ht="15" customHeight="1" x14ac:dyDescent="0.25">
      <c r="A15" s="260" t="s">
        <v>138</v>
      </c>
      <c r="B15" s="260" t="s">
        <v>139</v>
      </c>
      <c r="C15" s="261" t="s">
        <v>140</v>
      </c>
      <c r="D15" s="261" t="s">
        <v>141</v>
      </c>
      <c r="E15" s="261" t="s">
        <v>142</v>
      </c>
      <c r="F15" s="261" t="s">
        <v>141</v>
      </c>
      <c r="G15" s="262">
        <v>700</v>
      </c>
      <c r="H15" s="262">
        <v>1000</v>
      </c>
      <c r="I15" s="261" t="s">
        <v>143</v>
      </c>
      <c r="J15" s="262">
        <v>4000</v>
      </c>
      <c r="K15" s="261" t="s">
        <v>144</v>
      </c>
      <c r="L15" s="262">
        <v>690</v>
      </c>
      <c r="M15" s="262">
        <v>990</v>
      </c>
      <c r="N15" s="261" t="s">
        <v>145</v>
      </c>
      <c r="O15" s="261"/>
      <c r="P15" s="261" t="s">
        <v>146</v>
      </c>
      <c r="Q15" s="261" t="s">
        <v>147</v>
      </c>
      <c r="R15" s="262">
        <v>1</v>
      </c>
      <c r="S15" s="262">
        <v>54</v>
      </c>
      <c r="T15" s="261" t="s">
        <v>148</v>
      </c>
      <c r="U15" s="261" t="s">
        <v>149</v>
      </c>
      <c r="V15" s="261" t="s">
        <v>150</v>
      </c>
      <c r="W15" s="261" t="s">
        <v>6</v>
      </c>
      <c r="X15" s="262">
        <v>36</v>
      </c>
      <c r="Y15" s="261" t="s">
        <v>151</v>
      </c>
      <c r="Z15" s="263">
        <v>303.37</v>
      </c>
      <c r="AA15" s="262">
        <v>1</v>
      </c>
      <c r="AB15" s="264">
        <v>303.37</v>
      </c>
      <c r="AC15" s="265"/>
      <c r="AD15" s="266" t="s">
        <v>103</v>
      </c>
      <c r="AE15" s="266"/>
    </row>
    <row r="16" spans="1:31" s="215" customFormat="1" ht="15" customHeight="1" x14ac:dyDescent="0.25">
      <c r="A16" s="260" t="s">
        <v>152</v>
      </c>
      <c r="B16" s="260" t="s">
        <v>139</v>
      </c>
      <c r="C16" s="261" t="s">
        <v>140</v>
      </c>
      <c r="D16" s="261" t="s">
        <v>141</v>
      </c>
      <c r="E16" s="261" t="s">
        <v>153</v>
      </c>
      <c r="F16" s="261" t="s">
        <v>141</v>
      </c>
      <c r="G16" s="262">
        <v>700</v>
      </c>
      <c r="H16" s="262">
        <v>1000</v>
      </c>
      <c r="I16" s="261" t="s">
        <v>143</v>
      </c>
      <c r="J16" s="261">
        <v>4000</v>
      </c>
      <c r="K16" s="261" t="s">
        <v>144</v>
      </c>
      <c r="L16" s="262">
        <v>690</v>
      </c>
      <c r="M16" s="262">
        <v>990</v>
      </c>
      <c r="N16" s="261" t="s">
        <v>145</v>
      </c>
      <c r="O16" s="261"/>
      <c r="P16" s="261" t="s">
        <v>146</v>
      </c>
      <c r="Q16" s="261" t="s">
        <v>147</v>
      </c>
      <c r="R16" s="262">
        <v>1</v>
      </c>
      <c r="S16" s="261">
        <v>54</v>
      </c>
      <c r="T16" s="261" t="s">
        <v>148</v>
      </c>
      <c r="U16" s="261" t="s">
        <v>149</v>
      </c>
      <c r="V16" s="261" t="s">
        <v>150</v>
      </c>
      <c r="W16" s="261" t="s">
        <v>6</v>
      </c>
      <c r="X16" s="262">
        <v>36</v>
      </c>
      <c r="Y16" s="261" t="s">
        <v>151</v>
      </c>
      <c r="Z16" s="263">
        <v>303.37</v>
      </c>
      <c r="AA16" s="262">
        <v>1</v>
      </c>
      <c r="AB16" s="264">
        <v>303.37</v>
      </c>
      <c r="AC16" s="265"/>
      <c r="AD16" s="266" t="s">
        <v>103</v>
      </c>
      <c r="AE16" s="266"/>
    </row>
    <row r="17" spans="1:31" s="215" customFormat="1" ht="15" customHeight="1" x14ac:dyDescent="0.25">
      <c r="A17" s="260" t="s">
        <v>154</v>
      </c>
      <c r="B17" s="260" t="s">
        <v>139</v>
      </c>
      <c r="C17" s="261" t="s">
        <v>140</v>
      </c>
      <c r="D17" s="261" t="s">
        <v>141</v>
      </c>
      <c r="E17" s="261" t="s">
        <v>155</v>
      </c>
      <c r="F17" s="261" t="s">
        <v>141</v>
      </c>
      <c r="G17" s="262">
        <v>450</v>
      </c>
      <c r="H17" s="262">
        <v>450</v>
      </c>
      <c r="I17" s="261" t="s">
        <v>143</v>
      </c>
      <c r="J17" s="261">
        <v>4000</v>
      </c>
      <c r="K17" s="261" t="s">
        <v>144</v>
      </c>
      <c r="L17" s="262">
        <v>440</v>
      </c>
      <c r="M17" s="262">
        <v>440</v>
      </c>
      <c r="N17" s="261" t="s">
        <v>145</v>
      </c>
      <c r="O17" s="261"/>
      <c r="P17" s="261" t="s">
        <v>146</v>
      </c>
      <c r="Q17" s="261" t="s">
        <v>147</v>
      </c>
      <c r="R17" s="262">
        <v>1</v>
      </c>
      <c r="S17" s="261">
        <v>54</v>
      </c>
      <c r="T17" s="261" t="s">
        <v>148</v>
      </c>
      <c r="U17" s="261" t="s">
        <v>149</v>
      </c>
      <c r="V17" s="261" t="s">
        <v>150</v>
      </c>
      <c r="W17" s="261" t="s">
        <v>6</v>
      </c>
      <c r="X17" s="262">
        <v>36</v>
      </c>
      <c r="Y17" s="261" t="s">
        <v>151</v>
      </c>
      <c r="Z17" s="263">
        <v>233.26</v>
      </c>
      <c r="AA17" s="262">
        <v>1</v>
      </c>
      <c r="AB17" s="264">
        <v>233.26</v>
      </c>
      <c r="AC17" s="265"/>
      <c r="AD17" s="266" t="s">
        <v>103</v>
      </c>
      <c r="AE17" s="266"/>
    </row>
    <row r="18" spans="1:31" s="215" customFormat="1" ht="15" customHeight="1" x14ac:dyDescent="0.25">
      <c r="A18" s="260" t="s">
        <v>156</v>
      </c>
      <c r="B18" s="260" t="s">
        <v>139</v>
      </c>
      <c r="C18" s="261" t="s">
        <v>140</v>
      </c>
      <c r="D18" s="261" t="s">
        <v>141</v>
      </c>
      <c r="E18" s="261" t="s">
        <v>157</v>
      </c>
      <c r="F18" s="261" t="s">
        <v>141</v>
      </c>
      <c r="G18" s="262">
        <v>700</v>
      </c>
      <c r="H18" s="262">
        <v>1000</v>
      </c>
      <c r="I18" s="261" t="s">
        <v>143</v>
      </c>
      <c r="J18" s="261">
        <v>4000</v>
      </c>
      <c r="K18" s="261" t="s">
        <v>144</v>
      </c>
      <c r="L18" s="262">
        <v>690</v>
      </c>
      <c r="M18" s="262">
        <v>990</v>
      </c>
      <c r="N18" s="261" t="s">
        <v>145</v>
      </c>
      <c r="O18" s="261"/>
      <c r="P18" s="261" t="s">
        <v>146</v>
      </c>
      <c r="Q18" s="261" t="s">
        <v>147</v>
      </c>
      <c r="R18" s="262">
        <v>1</v>
      </c>
      <c r="S18" s="261">
        <v>54</v>
      </c>
      <c r="T18" s="261" t="s">
        <v>148</v>
      </c>
      <c r="U18" s="261" t="s">
        <v>149</v>
      </c>
      <c r="V18" s="261" t="s">
        <v>150</v>
      </c>
      <c r="W18" s="261" t="s">
        <v>6</v>
      </c>
      <c r="X18" s="262">
        <v>36</v>
      </c>
      <c r="Y18" s="261" t="s">
        <v>151</v>
      </c>
      <c r="Z18" s="263">
        <v>303.37</v>
      </c>
      <c r="AA18" s="262">
        <v>1</v>
      </c>
      <c r="AB18" s="264">
        <v>303.37</v>
      </c>
      <c r="AC18" s="265"/>
      <c r="AD18" s="266" t="s">
        <v>103</v>
      </c>
      <c r="AE18" s="266"/>
    </row>
    <row r="19" spans="1:31" s="215" customFormat="1" ht="15" customHeight="1" x14ac:dyDescent="0.25">
      <c r="A19" s="260" t="s">
        <v>158</v>
      </c>
      <c r="B19" s="260" t="s">
        <v>139</v>
      </c>
      <c r="C19" s="261" t="s">
        <v>140</v>
      </c>
      <c r="D19" s="261" t="s">
        <v>141</v>
      </c>
      <c r="E19" s="261" t="s">
        <v>159</v>
      </c>
      <c r="F19" s="261" t="s">
        <v>141</v>
      </c>
      <c r="G19" s="262">
        <v>450</v>
      </c>
      <c r="H19" s="262">
        <v>450</v>
      </c>
      <c r="I19" s="261" t="s">
        <v>143</v>
      </c>
      <c r="J19" s="261">
        <v>4000</v>
      </c>
      <c r="K19" s="261" t="s">
        <v>144</v>
      </c>
      <c r="L19" s="262">
        <v>440</v>
      </c>
      <c r="M19" s="262">
        <v>440</v>
      </c>
      <c r="N19" s="261" t="s">
        <v>145</v>
      </c>
      <c r="O19" s="261"/>
      <c r="P19" s="261" t="s">
        <v>146</v>
      </c>
      <c r="Q19" s="261" t="s">
        <v>147</v>
      </c>
      <c r="R19" s="262">
        <v>1</v>
      </c>
      <c r="S19" s="261">
        <v>54</v>
      </c>
      <c r="T19" s="261" t="s">
        <v>148</v>
      </c>
      <c r="U19" s="261" t="s">
        <v>149</v>
      </c>
      <c r="V19" s="261" t="s">
        <v>150</v>
      </c>
      <c r="W19" s="261" t="s">
        <v>6</v>
      </c>
      <c r="X19" s="262">
        <v>36</v>
      </c>
      <c r="Y19" s="261" t="s">
        <v>151</v>
      </c>
      <c r="Z19" s="263">
        <v>233.26</v>
      </c>
      <c r="AA19" s="262">
        <v>1</v>
      </c>
      <c r="AB19" s="264">
        <v>233.26</v>
      </c>
      <c r="AC19" s="265"/>
      <c r="AD19" s="266" t="s">
        <v>103</v>
      </c>
      <c r="AE19" s="266"/>
    </row>
    <row r="20" spans="1:31" s="215" customFormat="1" ht="15" customHeight="1" x14ac:dyDescent="0.25">
      <c r="A20" s="260" t="s">
        <v>160</v>
      </c>
      <c r="B20" s="260" t="s">
        <v>139</v>
      </c>
      <c r="C20" s="261" t="s">
        <v>140</v>
      </c>
      <c r="D20" s="261" t="s">
        <v>141</v>
      </c>
      <c r="E20" s="261" t="s">
        <v>161</v>
      </c>
      <c r="F20" s="261" t="s">
        <v>141</v>
      </c>
      <c r="G20" s="262">
        <v>450</v>
      </c>
      <c r="H20" s="262">
        <v>450</v>
      </c>
      <c r="I20" s="261" t="s">
        <v>143</v>
      </c>
      <c r="J20" s="261">
        <v>4000</v>
      </c>
      <c r="K20" s="261" t="s">
        <v>144</v>
      </c>
      <c r="L20" s="262">
        <v>440</v>
      </c>
      <c r="M20" s="262">
        <v>440</v>
      </c>
      <c r="N20" s="261" t="s">
        <v>145</v>
      </c>
      <c r="O20" s="261"/>
      <c r="P20" s="261" t="s">
        <v>146</v>
      </c>
      <c r="Q20" s="261" t="s">
        <v>147</v>
      </c>
      <c r="R20" s="262">
        <v>1</v>
      </c>
      <c r="S20" s="261">
        <v>54</v>
      </c>
      <c r="T20" s="261" t="s">
        <v>148</v>
      </c>
      <c r="U20" s="261" t="s">
        <v>149</v>
      </c>
      <c r="V20" s="261" t="s">
        <v>150</v>
      </c>
      <c r="W20" s="261" t="s">
        <v>6</v>
      </c>
      <c r="X20" s="262">
        <v>36</v>
      </c>
      <c r="Y20" s="261" t="s">
        <v>151</v>
      </c>
      <c r="Z20" s="263">
        <v>233.26</v>
      </c>
      <c r="AA20" s="262">
        <v>1</v>
      </c>
      <c r="AB20" s="264">
        <v>233.26</v>
      </c>
      <c r="AC20" s="265"/>
      <c r="AD20" s="266" t="s">
        <v>103</v>
      </c>
      <c r="AE20" s="266"/>
    </row>
    <row r="21" spans="1:31" s="215" customFormat="1" ht="15" customHeight="1" x14ac:dyDescent="0.25">
      <c r="A21" s="260" t="s">
        <v>162</v>
      </c>
      <c r="B21" s="260" t="s">
        <v>139</v>
      </c>
      <c r="C21" s="261" t="s">
        <v>140</v>
      </c>
      <c r="D21" s="261" t="s">
        <v>141</v>
      </c>
      <c r="E21" s="261" t="s">
        <v>163</v>
      </c>
      <c r="F21" s="261" t="s">
        <v>141</v>
      </c>
      <c r="G21" s="262">
        <v>700</v>
      </c>
      <c r="H21" s="262">
        <v>1000</v>
      </c>
      <c r="I21" s="261" t="s">
        <v>143</v>
      </c>
      <c r="J21" s="261">
        <v>4000</v>
      </c>
      <c r="K21" s="261" t="s">
        <v>144</v>
      </c>
      <c r="L21" s="262">
        <v>690</v>
      </c>
      <c r="M21" s="262">
        <v>990</v>
      </c>
      <c r="N21" s="261" t="s">
        <v>145</v>
      </c>
      <c r="O21" s="261"/>
      <c r="P21" s="261" t="s">
        <v>146</v>
      </c>
      <c r="Q21" s="261" t="s">
        <v>147</v>
      </c>
      <c r="R21" s="262">
        <v>1</v>
      </c>
      <c r="S21" s="261">
        <v>54</v>
      </c>
      <c r="T21" s="261" t="s">
        <v>148</v>
      </c>
      <c r="U21" s="261" t="s">
        <v>149</v>
      </c>
      <c r="V21" s="261" t="s">
        <v>150</v>
      </c>
      <c r="W21" s="261" t="s">
        <v>6</v>
      </c>
      <c r="X21" s="262">
        <v>36</v>
      </c>
      <c r="Y21" s="261" t="s">
        <v>151</v>
      </c>
      <c r="Z21" s="263">
        <v>303.37</v>
      </c>
      <c r="AA21" s="262">
        <v>1</v>
      </c>
      <c r="AB21" s="264">
        <v>303.37</v>
      </c>
      <c r="AC21" s="265"/>
      <c r="AD21" s="266" t="s">
        <v>103</v>
      </c>
      <c r="AE21" s="266"/>
    </row>
    <row r="22" spans="1:31" s="215" customFormat="1" ht="15" customHeight="1" x14ac:dyDescent="0.25">
      <c r="A22" s="260" t="s">
        <v>164</v>
      </c>
      <c r="B22" s="260" t="s">
        <v>139</v>
      </c>
      <c r="C22" s="261" t="s">
        <v>140</v>
      </c>
      <c r="D22" s="261" t="s">
        <v>141</v>
      </c>
      <c r="E22" s="261" t="s">
        <v>165</v>
      </c>
      <c r="F22" s="261" t="s">
        <v>141</v>
      </c>
      <c r="G22" s="262">
        <v>700</v>
      </c>
      <c r="H22" s="262">
        <v>1000</v>
      </c>
      <c r="I22" s="261" t="s">
        <v>143</v>
      </c>
      <c r="J22" s="261">
        <v>4000</v>
      </c>
      <c r="K22" s="261" t="s">
        <v>144</v>
      </c>
      <c r="L22" s="262">
        <v>690</v>
      </c>
      <c r="M22" s="262">
        <v>990</v>
      </c>
      <c r="N22" s="261" t="s">
        <v>145</v>
      </c>
      <c r="O22" s="261"/>
      <c r="P22" s="261" t="s">
        <v>146</v>
      </c>
      <c r="Q22" s="261" t="s">
        <v>147</v>
      </c>
      <c r="R22" s="262">
        <v>1</v>
      </c>
      <c r="S22" s="261">
        <v>54</v>
      </c>
      <c r="T22" s="261" t="s">
        <v>148</v>
      </c>
      <c r="U22" s="261" t="s">
        <v>149</v>
      </c>
      <c r="V22" s="261" t="s">
        <v>150</v>
      </c>
      <c r="W22" s="261" t="s">
        <v>6</v>
      </c>
      <c r="X22" s="262">
        <v>36</v>
      </c>
      <c r="Y22" s="261" t="s">
        <v>151</v>
      </c>
      <c r="Z22" s="263">
        <v>303.37</v>
      </c>
      <c r="AA22" s="262">
        <v>1</v>
      </c>
      <c r="AB22" s="264">
        <v>303.37</v>
      </c>
      <c r="AC22" s="265"/>
      <c r="AD22" s="266" t="s">
        <v>103</v>
      </c>
      <c r="AE22" s="266"/>
    </row>
    <row r="23" spans="1:31" s="215" customFormat="1" ht="15" customHeight="1" x14ac:dyDescent="0.25">
      <c r="A23" s="260" t="s">
        <v>166</v>
      </c>
      <c r="B23" s="260" t="s">
        <v>139</v>
      </c>
      <c r="C23" s="261" t="s">
        <v>140</v>
      </c>
      <c r="D23" s="261" t="s">
        <v>141</v>
      </c>
      <c r="E23" s="261" t="s">
        <v>167</v>
      </c>
      <c r="F23" s="261" t="s">
        <v>141</v>
      </c>
      <c r="G23" s="262">
        <v>700</v>
      </c>
      <c r="H23" s="262">
        <v>1000</v>
      </c>
      <c r="I23" s="261" t="s">
        <v>143</v>
      </c>
      <c r="J23" s="261">
        <v>4000</v>
      </c>
      <c r="K23" s="261" t="s">
        <v>144</v>
      </c>
      <c r="L23" s="262">
        <v>690</v>
      </c>
      <c r="M23" s="262">
        <v>990</v>
      </c>
      <c r="N23" s="261" t="s">
        <v>145</v>
      </c>
      <c r="O23" s="261"/>
      <c r="P23" s="261" t="s">
        <v>146</v>
      </c>
      <c r="Q23" s="261" t="s">
        <v>147</v>
      </c>
      <c r="R23" s="262">
        <v>1</v>
      </c>
      <c r="S23" s="261">
        <v>54</v>
      </c>
      <c r="T23" s="261" t="s">
        <v>148</v>
      </c>
      <c r="U23" s="261" t="s">
        <v>149</v>
      </c>
      <c r="V23" s="261" t="s">
        <v>150</v>
      </c>
      <c r="W23" s="261" t="s">
        <v>6</v>
      </c>
      <c r="X23" s="262">
        <v>36</v>
      </c>
      <c r="Y23" s="261" t="s">
        <v>151</v>
      </c>
      <c r="Z23" s="263">
        <v>303.37</v>
      </c>
      <c r="AA23" s="262">
        <v>1</v>
      </c>
      <c r="AB23" s="264">
        <v>303.37</v>
      </c>
      <c r="AC23" s="265"/>
      <c r="AD23" s="266" t="s">
        <v>103</v>
      </c>
      <c r="AE23" s="266"/>
    </row>
    <row r="24" spans="1:31" s="215" customFormat="1" ht="15" customHeight="1" x14ac:dyDescent="0.25">
      <c r="A24" s="260" t="s">
        <v>168</v>
      </c>
      <c r="B24" s="260" t="s">
        <v>139</v>
      </c>
      <c r="C24" s="261" t="s">
        <v>140</v>
      </c>
      <c r="D24" s="261" t="s">
        <v>141</v>
      </c>
      <c r="E24" s="261" t="s">
        <v>169</v>
      </c>
      <c r="F24" s="261" t="s">
        <v>141</v>
      </c>
      <c r="G24" s="262">
        <v>700</v>
      </c>
      <c r="H24" s="262">
        <v>1000</v>
      </c>
      <c r="I24" s="261" t="s">
        <v>143</v>
      </c>
      <c r="J24" s="261">
        <v>4000</v>
      </c>
      <c r="K24" s="261" t="s">
        <v>144</v>
      </c>
      <c r="L24" s="262">
        <v>690</v>
      </c>
      <c r="M24" s="262">
        <v>990</v>
      </c>
      <c r="N24" s="261" t="s">
        <v>145</v>
      </c>
      <c r="O24" s="261"/>
      <c r="P24" s="261" t="s">
        <v>146</v>
      </c>
      <c r="Q24" s="261" t="s">
        <v>147</v>
      </c>
      <c r="R24" s="262">
        <v>1</v>
      </c>
      <c r="S24" s="261">
        <v>54</v>
      </c>
      <c r="T24" s="261" t="s">
        <v>148</v>
      </c>
      <c r="U24" s="261" t="s">
        <v>149</v>
      </c>
      <c r="V24" s="261" t="s">
        <v>150</v>
      </c>
      <c r="W24" s="261" t="s">
        <v>6</v>
      </c>
      <c r="X24" s="262">
        <v>36</v>
      </c>
      <c r="Y24" s="261" t="s">
        <v>151</v>
      </c>
      <c r="Z24" s="263">
        <v>303.37</v>
      </c>
      <c r="AA24" s="262">
        <v>1</v>
      </c>
      <c r="AB24" s="264">
        <v>303.37</v>
      </c>
      <c r="AC24" s="265"/>
      <c r="AD24" s="266" t="s">
        <v>103</v>
      </c>
      <c r="AE24" s="266"/>
    </row>
    <row r="25" spans="1:31" s="215" customFormat="1" ht="15" customHeight="1" x14ac:dyDescent="0.25">
      <c r="A25" s="260" t="s">
        <v>170</v>
      </c>
      <c r="B25" s="260" t="s">
        <v>139</v>
      </c>
      <c r="C25" s="261" t="s">
        <v>140</v>
      </c>
      <c r="D25" s="261" t="s">
        <v>141</v>
      </c>
      <c r="E25" s="261" t="s">
        <v>171</v>
      </c>
      <c r="F25" s="261" t="s">
        <v>141</v>
      </c>
      <c r="G25" s="261">
        <v>700</v>
      </c>
      <c r="H25" s="261">
        <v>1000</v>
      </c>
      <c r="I25" s="261" t="s">
        <v>143</v>
      </c>
      <c r="J25" s="261">
        <v>4000</v>
      </c>
      <c r="K25" s="261" t="s">
        <v>144</v>
      </c>
      <c r="L25" s="262">
        <v>690</v>
      </c>
      <c r="M25" s="262">
        <v>990</v>
      </c>
      <c r="N25" s="261" t="s">
        <v>145</v>
      </c>
      <c r="O25" s="261"/>
      <c r="P25" s="261" t="s">
        <v>146</v>
      </c>
      <c r="Q25" s="261" t="s">
        <v>147</v>
      </c>
      <c r="R25" s="262">
        <v>1</v>
      </c>
      <c r="S25" s="261">
        <v>54</v>
      </c>
      <c r="T25" s="261" t="s">
        <v>148</v>
      </c>
      <c r="U25" s="261" t="s">
        <v>149</v>
      </c>
      <c r="V25" s="261" t="s">
        <v>150</v>
      </c>
      <c r="W25" s="261" t="s">
        <v>6</v>
      </c>
      <c r="X25" s="262">
        <v>36</v>
      </c>
      <c r="Y25" s="261" t="s">
        <v>151</v>
      </c>
      <c r="Z25" s="263">
        <v>303.37</v>
      </c>
      <c r="AA25" s="262">
        <v>1</v>
      </c>
      <c r="AB25" s="264">
        <v>303.37</v>
      </c>
      <c r="AC25" s="265"/>
      <c r="AD25" s="266" t="s">
        <v>103</v>
      </c>
      <c r="AE25" s="266"/>
    </row>
    <row r="26" spans="1:31" s="215" customFormat="1" ht="15" customHeight="1" x14ac:dyDescent="0.25">
      <c r="A26" s="260" t="s">
        <v>172</v>
      </c>
      <c r="B26" s="260" t="s">
        <v>139</v>
      </c>
      <c r="C26" s="261" t="s">
        <v>140</v>
      </c>
      <c r="D26" s="261" t="s">
        <v>141</v>
      </c>
      <c r="E26" s="261" t="s">
        <v>173</v>
      </c>
      <c r="F26" s="261" t="s">
        <v>141</v>
      </c>
      <c r="G26" s="261">
        <v>700</v>
      </c>
      <c r="H26" s="261">
        <v>1000</v>
      </c>
      <c r="I26" s="261" t="s">
        <v>143</v>
      </c>
      <c r="J26" s="261">
        <v>4000</v>
      </c>
      <c r="K26" s="261" t="s">
        <v>144</v>
      </c>
      <c r="L26" s="262">
        <v>690</v>
      </c>
      <c r="M26" s="262">
        <v>990</v>
      </c>
      <c r="N26" s="261" t="s">
        <v>145</v>
      </c>
      <c r="O26" s="261"/>
      <c r="P26" s="261" t="s">
        <v>146</v>
      </c>
      <c r="Q26" s="261" t="s">
        <v>147</v>
      </c>
      <c r="R26" s="262">
        <v>1</v>
      </c>
      <c r="S26" s="261">
        <v>54</v>
      </c>
      <c r="T26" s="261" t="s">
        <v>148</v>
      </c>
      <c r="U26" s="261" t="s">
        <v>149</v>
      </c>
      <c r="V26" s="261" t="s">
        <v>150</v>
      </c>
      <c r="W26" s="261" t="s">
        <v>6</v>
      </c>
      <c r="X26" s="262">
        <v>36</v>
      </c>
      <c r="Y26" s="261" t="s">
        <v>151</v>
      </c>
      <c r="Z26" s="263">
        <v>303.37</v>
      </c>
      <c r="AA26" s="262">
        <v>1</v>
      </c>
      <c r="AB26" s="264">
        <v>303.37</v>
      </c>
      <c r="AC26" s="265"/>
      <c r="AD26" s="266" t="s">
        <v>103</v>
      </c>
      <c r="AE26" s="266"/>
    </row>
    <row r="27" spans="1:31" s="215" customFormat="1" ht="15" customHeight="1" x14ac:dyDescent="0.25">
      <c r="A27" s="260" t="s">
        <v>174</v>
      </c>
      <c r="B27" s="260" t="s">
        <v>139</v>
      </c>
      <c r="C27" s="261" t="s">
        <v>140</v>
      </c>
      <c r="D27" s="261" t="s">
        <v>141</v>
      </c>
      <c r="E27" s="261" t="s">
        <v>175</v>
      </c>
      <c r="F27" s="261" t="s">
        <v>141</v>
      </c>
      <c r="G27" s="261">
        <v>700</v>
      </c>
      <c r="H27" s="261">
        <v>1000</v>
      </c>
      <c r="I27" s="261" t="s">
        <v>143</v>
      </c>
      <c r="J27" s="261">
        <v>4000</v>
      </c>
      <c r="K27" s="261" t="s">
        <v>144</v>
      </c>
      <c r="L27" s="262">
        <v>690</v>
      </c>
      <c r="M27" s="262">
        <v>990</v>
      </c>
      <c r="N27" s="261" t="s">
        <v>145</v>
      </c>
      <c r="O27" s="261"/>
      <c r="P27" s="261" t="s">
        <v>146</v>
      </c>
      <c r="Q27" s="261" t="s">
        <v>147</v>
      </c>
      <c r="R27" s="262">
        <v>1</v>
      </c>
      <c r="S27" s="261">
        <v>54</v>
      </c>
      <c r="T27" s="261" t="s">
        <v>148</v>
      </c>
      <c r="U27" s="261" t="s">
        <v>149</v>
      </c>
      <c r="V27" s="261" t="s">
        <v>150</v>
      </c>
      <c r="W27" s="261" t="s">
        <v>6</v>
      </c>
      <c r="X27" s="262">
        <v>36</v>
      </c>
      <c r="Y27" s="261" t="s">
        <v>151</v>
      </c>
      <c r="Z27" s="263">
        <v>303.37</v>
      </c>
      <c r="AA27" s="262">
        <v>1</v>
      </c>
      <c r="AB27" s="264">
        <v>303.37</v>
      </c>
      <c r="AC27" s="265"/>
      <c r="AD27" s="266" t="s">
        <v>103</v>
      </c>
      <c r="AE27" s="266"/>
    </row>
    <row r="28" spans="1:31" s="215" customFormat="1" ht="15" customHeight="1" x14ac:dyDescent="0.25">
      <c r="A28" s="260" t="s">
        <v>176</v>
      </c>
      <c r="B28" s="260" t="s">
        <v>139</v>
      </c>
      <c r="C28" s="261" t="s">
        <v>140</v>
      </c>
      <c r="D28" s="261" t="s">
        <v>141</v>
      </c>
      <c r="E28" s="261" t="s">
        <v>177</v>
      </c>
      <c r="F28" s="261" t="s">
        <v>141</v>
      </c>
      <c r="G28" s="261">
        <v>700</v>
      </c>
      <c r="H28" s="261">
        <v>1000</v>
      </c>
      <c r="I28" s="261" t="s">
        <v>143</v>
      </c>
      <c r="J28" s="261">
        <v>4000</v>
      </c>
      <c r="K28" s="261" t="s">
        <v>144</v>
      </c>
      <c r="L28" s="262">
        <v>690</v>
      </c>
      <c r="M28" s="262">
        <v>990</v>
      </c>
      <c r="N28" s="261" t="s">
        <v>145</v>
      </c>
      <c r="O28" s="261"/>
      <c r="P28" s="261" t="s">
        <v>146</v>
      </c>
      <c r="Q28" s="261" t="s">
        <v>147</v>
      </c>
      <c r="R28" s="262">
        <v>1</v>
      </c>
      <c r="S28" s="261">
        <v>54</v>
      </c>
      <c r="T28" s="261" t="s">
        <v>148</v>
      </c>
      <c r="U28" s="261" t="s">
        <v>149</v>
      </c>
      <c r="V28" s="261" t="s">
        <v>150</v>
      </c>
      <c r="W28" s="261" t="s">
        <v>6</v>
      </c>
      <c r="X28" s="262">
        <v>36</v>
      </c>
      <c r="Y28" s="261" t="s">
        <v>151</v>
      </c>
      <c r="Z28" s="263">
        <v>303.37</v>
      </c>
      <c r="AA28" s="262">
        <v>1</v>
      </c>
      <c r="AB28" s="264">
        <v>303.37</v>
      </c>
      <c r="AC28" s="265"/>
      <c r="AD28" s="266" t="s">
        <v>103</v>
      </c>
      <c r="AE28" s="266"/>
    </row>
    <row r="29" spans="1:31" s="215" customFormat="1" ht="15" customHeight="1" x14ac:dyDescent="0.25">
      <c r="A29" s="260" t="s">
        <v>178</v>
      </c>
      <c r="B29" s="260" t="s">
        <v>139</v>
      </c>
      <c r="C29" s="261" t="s">
        <v>140</v>
      </c>
      <c r="D29" s="261" t="s">
        <v>141</v>
      </c>
      <c r="E29" s="261" t="s">
        <v>179</v>
      </c>
      <c r="F29" s="261" t="s">
        <v>141</v>
      </c>
      <c r="G29" s="261">
        <v>700</v>
      </c>
      <c r="H29" s="261">
        <v>1000</v>
      </c>
      <c r="I29" s="261" t="s">
        <v>143</v>
      </c>
      <c r="J29" s="261">
        <v>4000</v>
      </c>
      <c r="K29" s="261" t="s">
        <v>144</v>
      </c>
      <c r="L29" s="262">
        <v>690</v>
      </c>
      <c r="M29" s="262">
        <v>990</v>
      </c>
      <c r="N29" s="261" t="s">
        <v>145</v>
      </c>
      <c r="O29" s="261"/>
      <c r="P29" s="261" t="s">
        <v>146</v>
      </c>
      <c r="Q29" s="261" t="s">
        <v>147</v>
      </c>
      <c r="R29" s="262">
        <v>1</v>
      </c>
      <c r="S29" s="261">
        <v>54</v>
      </c>
      <c r="T29" s="261" t="s">
        <v>148</v>
      </c>
      <c r="U29" s="261" t="s">
        <v>149</v>
      </c>
      <c r="V29" s="261" t="s">
        <v>150</v>
      </c>
      <c r="W29" s="261" t="s">
        <v>6</v>
      </c>
      <c r="X29" s="262">
        <v>36</v>
      </c>
      <c r="Y29" s="261" t="s">
        <v>151</v>
      </c>
      <c r="Z29" s="263">
        <v>303.37</v>
      </c>
      <c r="AA29" s="262">
        <v>1</v>
      </c>
      <c r="AB29" s="264">
        <v>303.37</v>
      </c>
      <c r="AC29" s="265"/>
      <c r="AD29" s="266" t="s">
        <v>103</v>
      </c>
      <c r="AE29" s="266"/>
    </row>
    <row r="30" spans="1:31" s="215" customFormat="1" ht="15" customHeight="1" x14ac:dyDescent="0.25">
      <c r="A30" s="260" t="s">
        <v>180</v>
      </c>
      <c r="B30" s="260" t="s">
        <v>139</v>
      </c>
      <c r="C30" s="261" t="s">
        <v>140</v>
      </c>
      <c r="D30" s="261" t="s">
        <v>141</v>
      </c>
      <c r="E30" s="261" t="s">
        <v>181</v>
      </c>
      <c r="F30" s="261" t="s">
        <v>141</v>
      </c>
      <c r="G30" s="261">
        <v>700</v>
      </c>
      <c r="H30" s="261">
        <v>1000</v>
      </c>
      <c r="I30" s="261" t="s">
        <v>143</v>
      </c>
      <c r="J30" s="261">
        <v>4000</v>
      </c>
      <c r="K30" s="261" t="s">
        <v>144</v>
      </c>
      <c r="L30" s="262">
        <v>690</v>
      </c>
      <c r="M30" s="262">
        <v>990</v>
      </c>
      <c r="N30" s="261" t="s">
        <v>145</v>
      </c>
      <c r="O30" s="261"/>
      <c r="P30" s="261" t="s">
        <v>146</v>
      </c>
      <c r="Q30" s="261" t="s">
        <v>147</v>
      </c>
      <c r="R30" s="262">
        <v>1</v>
      </c>
      <c r="S30" s="261">
        <v>54</v>
      </c>
      <c r="T30" s="261" t="s">
        <v>148</v>
      </c>
      <c r="U30" s="261" t="s">
        <v>149</v>
      </c>
      <c r="V30" s="261" t="s">
        <v>150</v>
      </c>
      <c r="W30" s="261" t="s">
        <v>6</v>
      </c>
      <c r="X30" s="262">
        <v>36</v>
      </c>
      <c r="Y30" s="261" t="s">
        <v>151</v>
      </c>
      <c r="Z30" s="263">
        <v>303.37</v>
      </c>
      <c r="AA30" s="262">
        <v>1</v>
      </c>
      <c r="AB30" s="264">
        <v>303.37</v>
      </c>
      <c r="AC30" s="265"/>
      <c r="AD30" s="266" t="s">
        <v>103</v>
      </c>
      <c r="AE30" s="266"/>
    </row>
    <row r="31" spans="1:31" s="215" customFormat="1" ht="15" customHeight="1" x14ac:dyDescent="0.25">
      <c r="A31" s="260" t="s">
        <v>182</v>
      </c>
      <c r="B31" s="260" t="s">
        <v>139</v>
      </c>
      <c r="C31" s="261" t="s">
        <v>140</v>
      </c>
      <c r="D31" s="261" t="s">
        <v>141</v>
      </c>
      <c r="E31" s="261" t="s">
        <v>183</v>
      </c>
      <c r="F31" s="261" t="s">
        <v>141</v>
      </c>
      <c r="G31" s="261">
        <v>700</v>
      </c>
      <c r="H31" s="261">
        <v>1000</v>
      </c>
      <c r="I31" s="261" t="s">
        <v>143</v>
      </c>
      <c r="J31" s="261">
        <v>4000</v>
      </c>
      <c r="K31" s="261" t="s">
        <v>144</v>
      </c>
      <c r="L31" s="262">
        <v>690</v>
      </c>
      <c r="M31" s="262">
        <v>990</v>
      </c>
      <c r="N31" s="261" t="s">
        <v>145</v>
      </c>
      <c r="O31" s="261"/>
      <c r="P31" s="261" t="s">
        <v>146</v>
      </c>
      <c r="Q31" s="261" t="s">
        <v>147</v>
      </c>
      <c r="R31" s="262">
        <v>1</v>
      </c>
      <c r="S31" s="261">
        <v>54</v>
      </c>
      <c r="T31" s="261" t="s">
        <v>148</v>
      </c>
      <c r="U31" s="261" t="s">
        <v>149</v>
      </c>
      <c r="V31" s="261" t="s">
        <v>150</v>
      </c>
      <c r="W31" s="261" t="s">
        <v>6</v>
      </c>
      <c r="X31" s="262">
        <v>36</v>
      </c>
      <c r="Y31" s="261" t="s">
        <v>151</v>
      </c>
      <c r="Z31" s="263">
        <v>303.37</v>
      </c>
      <c r="AA31" s="262">
        <v>1</v>
      </c>
      <c r="AB31" s="264">
        <v>303.37</v>
      </c>
      <c r="AC31" s="265"/>
      <c r="AD31" s="266" t="s">
        <v>103</v>
      </c>
      <c r="AE31" s="266"/>
    </row>
    <row r="32" spans="1:31" s="215" customFormat="1" ht="15" customHeight="1" x14ac:dyDescent="0.25">
      <c r="A32" s="260" t="s">
        <v>184</v>
      </c>
      <c r="B32" s="260" t="s">
        <v>139</v>
      </c>
      <c r="C32" s="261" t="s">
        <v>140</v>
      </c>
      <c r="D32" s="261" t="s">
        <v>141</v>
      </c>
      <c r="E32" s="261" t="s">
        <v>185</v>
      </c>
      <c r="F32" s="261" t="s">
        <v>141</v>
      </c>
      <c r="G32" s="261">
        <v>400</v>
      </c>
      <c r="H32" s="261">
        <v>1600</v>
      </c>
      <c r="I32" s="261" t="s">
        <v>143</v>
      </c>
      <c r="J32" s="261">
        <v>4000</v>
      </c>
      <c r="K32" s="261" t="s">
        <v>144</v>
      </c>
      <c r="L32" s="262">
        <v>390</v>
      </c>
      <c r="M32" s="262">
        <v>1590</v>
      </c>
      <c r="N32" s="261" t="s">
        <v>145</v>
      </c>
      <c r="O32" s="261"/>
      <c r="P32" s="261" t="s">
        <v>146</v>
      </c>
      <c r="Q32" s="261" t="s">
        <v>147</v>
      </c>
      <c r="R32" s="262">
        <v>1</v>
      </c>
      <c r="S32" s="261">
        <v>54</v>
      </c>
      <c r="T32" s="261" t="s">
        <v>148</v>
      </c>
      <c r="U32" s="261" t="s">
        <v>149</v>
      </c>
      <c r="V32" s="261" t="s">
        <v>150</v>
      </c>
      <c r="W32" s="261" t="s">
        <v>6</v>
      </c>
      <c r="X32" s="262">
        <v>36</v>
      </c>
      <c r="Y32" s="261" t="s">
        <v>151</v>
      </c>
      <c r="Z32" s="263">
        <v>308.86</v>
      </c>
      <c r="AA32" s="262">
        <v>1</v>
      </c>
      <c r="AB32" s="264">
        <v>308.86</v>
      </c>
      <c r="AC32" s="265"/>
      <c r="AD32" s="266" t="s">
        <v>103</v>
      </c>
      <c r="AE32" s="266"/>
    </row>
    <row r="33" spans="1:31" s="215" customFormat="1" ht="15" customHeight="1" x14ac:dyDescent="0.25">
      <c r="A33" s="267"/>
      <c r="B33" s="268"/>
      <c r="C33" s="269"/>
      <c r="D33" s="269"/>
      <c r="E33" s="269"/>
      <c r="F33" s="269"/>
      <c r="G33" s="268"/>
      <c r="H33" s="268"/>
      <c r="I33" s="269"/>
      <c r="J33" s="268"/>
      <c r="K33" s="269"/>
      <c r="L33" s="268"/>
      <c r="M33" s="268"/>
      <c r="N33" s="269"/>
      <c r="O33" s="269"/>
      <c r="P33" s="269"/>
      <c r="Q33" s="269"/>
      <c r="R33" s="269"/>
      <c r="S33" s="268"/>
      <c r="T33" s="269"/>
      <c r="U33" s="269"/>
      <c r="V33" s="269"/>
      <c r="W33" s="269"/>
      <c r="X33" s="268"/>
      <c r="Y33" s="270" t="s">
        <v>89</v>
      </c>
      <c r="Z33" s="271"/>
      <c r="AA33" s="272"/>
      <c r="AB33" s="273">
        <v>596</v>
      </c>
      <c r="AC33" s="266"/>
      <c r="AD33" s="266"/>
      <c r="AE33" s="266"/>
    </row>
    <row r="34" spans="1:31" s="215" customFormat="1" ht="15" customHeight="1" x14ac:dyDescent="0.25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6" t="s">
        <v>186</v>
      </c>
      <c r="Z34" s="277"/>
      <c r="AA34" s="278"/>
      <c r="AB34" s="279">
        <v>5851.82</v>
      </c>
      <c r="AC34" s="280"/>
      <c r="AD34" s="280"/>
      <c r="AE34" s="280"/>
    </row>
    <row r="35" spans="1:31" s="215" customFormat="1" ht="13.2" x14ac:dyDescent="0.25">
      <c r="A35" s="281"/>
      <c r="B35" s="282"/>
      <c r="C35" s="283"/>
      <c r="D35" s="283"/>
      <c r="E35" s="283"/>
      <c r="F35" s="283"/>
      <c r="G35" s="283"/>
      <c r="H35" s="283"/>
      <c r="I35" s="283"/>
      <c r="J35" s="283"/>
      <c r="K35" s="284" t="s">
        <v>187</v>
      </c>
      <c r="L35" s="284"/>
      <c r="M35" s="284"/>
      <c r="N35" s="285"/>
      <c r="O35" s="286"/>
      <c r="P35" s="287"/>
      <c r="Q35" s="287"/>
      <c r="R35" s="287"/>
      <c r="S35" s="287"/>
      <c r="T35" s="288"/>
      <c r="U35" s="289"/>
      <c r="V35" s="290" t="s">
        <v>188</v>
      </c>
      <c r="W35" s="290"/>
      <c r="X35" s="291"/>
      <c r="Y35" s="292" t="s">
        <v>102</v>
      </c>
      <c r="Z35" s="293"/>
      <c r="AA35" s="294"/>
      <c r="AB35" s="295"/>
      <c r="AC35" s="296"/>
      <c r="AD35" s="296"/>
      <c r="AE35" s="296"/>
    </row>
    <row r="36" spans="1:31" s="215" customFormat="1" ht="13.2" x14ac:dyDescent="0.25">
      <c r="A36" s="297"/>
      <c r="B36" s="298"/>
      <c r="C36" s="299"/>
      <c r="D36" s="299"/>
      <c r="E36" s="299"/>
      <c r="F36" s="299"/>
      <c r="G36" s="299"/>
      <c r="H36" s="299"/>
      <c r="I36" s="299"/>
      <c r="J36" s="299"/>
      <c r="K36" s="300" t="s">
        <v>189</v>
      </c>
      <c r="L36" s="300"/>
      <c r="M36" s="300"/>
      <c r="N36" s="285"/>
      <c r="O36" s="286"/>
      <c r="P36" s="287"/>
      <c r="Q36" s="287"/>
      <c r="R36" s="287"/>
      <c r="S36" s="287"/>
      <c r="T36" s="288"/>
      <c r="U36" s="289"/>
      <c r="V36" s="290" t="s">
        <v>190</v>
      </c>
      <c r="W36" s="290"/>
      <c r="X36" s="291"/>
      <c r="Y36" s="292" t="s">
        <v>100</v>
      </c>
      <c r="Z36" s="293"/>
      <c r="AA36" s="294"/>
      <c r="AB36" s="295"/>
      <c r="AC36" s="296"/>
      <c r="AD36" s="296"/>
      <c r="AE36" s="296"/>
    </row>
    <row r="37" spans="1:31" s="215" customFormat="1" ht="13.2" x14ac:dyDescent="0.25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300" t="s">
        <v>191</v>
      </c>
      <c r="L37" s="300"/>
      <c r="M37" s="300"/>
      <c r="N37" s="285"/>
      <c r="O37" s="286"/>
      <c r="P37" s="287"/>
      <c r="Q37" s="287"/>
      <c r="R37" s="287"/>
      <c r="S37" s="287"/>
      <c r="T37" s="288"/>
      <c r="U37" s="289"/>
      <c r="V37" s="290" t="s">
        <v>192</v>
      </c>
      <c r="W37" s="290"/>
      <c r="X37" s="291"/>
      <c r="Y37" s="292" t="s">
        <v>193</v>
      </c>
      <c r="Z37" s="293"/>
      <c r="AA37" s="294"/>
      <c r="AB37" s="295"/>
      <c r="AC37" s="296"/>
      <c r="AD37" s="296"/>
      <c r="AE37" s="296"/>
    </row>
    <row r="38" spans="1:31" s="215" customFormat="1" ht="13.2" x14ac:dyDescent="0.25">
      <c r="A38" s="297"/>
      <c r="B38" s="298"/>
      <c r="C38" s="299"/>
      <c r="D38" s="299"/>
      <c r="E38" s="299"/>
      <c r="F38" s="299"/>
      <c r="G38" s="299"/>
      <c r="H38" s="299"/>
      <c r="I38" s="299"/>
      <c r="J38" s="299"/>
      <c r="K38" s="300" t="s">
        <v>194</v>
      </c>
      <c r="L38" s="300"/>
      <c r="M38" s="300"/>
      <c r="N38" s="285"/>
      <c r="O38" s="286"/>
      <c r="P38" s="287"/>
      <c r="Q38" s="287"/>
      <c r="R38" s="287"/>
      <c r="S38" s="287"/>
      <c r="T38" s="288"/>
      <c r="U38" s="289"/>
      <c r="V38" s="301"/>
      <c r="W38" s="301"/>
      <c r="X38" s="302"/>
      <c r="Y38" s="292"/>
      <c r="Z38" s="293"/>
      <c r="AA38" s="303"/>
      <c r="AB38" s="304"/>
      <c r="AC38" s="296"/>
      <c r="AD38" s="296"/>
      <c r="AE38" s="296"/>
    </row>
    <row r="39" spans="1:31" s="215" customFormat="1" ht="13.2" x14ac:dyDescent="0.25">
      <c r="A39" s="297"/>
      <c r="B39" s="298"/>
      <c r="C39" s="299"/>
      <c r="D39" s="299"/>
      <c r="E39" s="299"/>
      <c r="F39" s="299"/>
      <c r="G39" s="299"/>
      <c r="H39" s="299"/>
      <c r="I39" s="299"/>
      <c r="J39" s="299"/>
      <c r="K39" s="300" t="s">
        <v>195</v>
      </c>
      <c r="L39" s="300"/>
      <c r="M39" s="300"/>
      <c r="N39" s="285"/>
      <c r="O39" s="286"/>
      <c r="P39" s="287"/>
      <c r="Q39" s="287"/>
      <c r="R39" s="287"/>
      <c r="S39" s="287"/>
      <c r="T39" s="288"/>
      <c r="U39" s="289"/>
      <c r="V39" s="305" t="s">
        <v>196</v>
      </c>
      <c r="W39" s="305"/>
      <c r="X39" s="306"/>
      <c r="Y39" s="307" t="s">
        <v>197</v>
      </c>
      <c r="Z39" s="308" t="s">
        <v>198</v>
      </c>
      <c r="AA39" s="309">
        <v>43774</v>
      </c>
      <c r="AB39" s="295"/>
      <c r="AC39" s="296"/>
      <c r="AD39" s="296"/>
      <c r="AE39" s="296"/>
    </row>
    <row r="40" spans="1:31" s="215" customFormat="1" ht="13.2" x14ac:dyDescent="0.25">
      <c r="A40" s="297"/>
      <c r="B40" s="298"/>
      <c r="C40" s="299"/>
      <c r="D40" s="299"/>
      <c r="E40" s="299"/>
      <c r="F40" s="299"/>
      <c r="G40" s="299"/>
      <c r="H40" s="299"/>
      <c r="I40" s="299"/>
      <c r="J40" s="299"/>
      <c r="K40" s="300" t="s">
        <v>199</v>
      </c>
      <c r="L40" s="300"/>
      <c r="M40" s="300"/>
      <c r="N40" s="285" t="s">
        <v>200</v>
      </c>
      <c r="O40" s="286" t="s">
        <v>201</v>
      </c>
      <c r="P40" s="287"/>
      <c r="Q40" s="287"/>
      <c r="R40" s="287"/>
      <c r="S40" s="287"/>
      <c r="T40" s="288"/>
      <c r="U40" s="289"/>
      <c r="V40" s="305" t="s">
        <v>202</v>
      </c>
      <c r="W40" s="305"/>
      <c r="X40" s="306"/>
      <c r="Y40" s="310" t="s">
        <v>203</v>
      </c>
      <c r="Z40" s="311"/>
      <c r="AA40" s="294"/>
      <c r="AB40" s="295"/>
      <c r="AC40" s="296"/>
      <c r="AD40" s="296"/>
      <c r="AE40" s="296"/>
    </row>
    <row r="41" spans="1:31" s="215" customFormat="1" ht="18" customHeight="1" x14ac:dyDescent="0.4">
      <c r="A41" s="312" t="s">
        <v>204</v>
      </c>
      <c r="B41" s="313"/>
      <c r="C41" s="314"/>
      <c r="D41" s="314"/>
      <c r="E41" s="314"/>
      <c r="F41" s="314"/>
      <c r="G41" s="314"/>
      <c r="H41" s="314"/>
      <c r="I41" s="314"/>
      <c r="J41" s="314"/>
      <c r="K41" s="315"/>
      <c r="L41" s="315"/>
      <c r="M41" s="315"/>
      <c r="N41" s="316" t="s">
        <v>205</v>
      </c>
      <c r="O41" s="317" t="s">
        <v>206</v>
      </c>
      <c r="P41" s="318"/>
      <c r="Q41" s="318"/>
      <c r="R41" s="318"/>
      <c r="S41" s="318"/>
      <c r="T41" s="319"/>
      <c r="U41" s="320" t="s">
        <v>198</v>
      </c>
      <c r="V41" s="321" t="s">
        <v>207</v>
      </c>
      <c r="W41" s="321"/>
      <c r="X41" s="322"/>
      <c r="Y41" s="323" t="s">
        <v>98</v>
      </c>
      <c r="Z41" s="324" t="s">
        <v>208</v>
      </c>
      <c r="AA41" s="325" t="s">
        <v>200</v>
      </c>
      <c r="AB41" s="326"/>
      <c r="AC41" s="327"/>
      <c r="AD41" s="327"/>
      <c r="AE41" s="327"/>
    </row>
    <row r="42" spans="1:31" s="215" customFormat="1" x14ac:dyDescent="0.25">
      <c r="A42" s="328"/>
      <c r="B42" s="328"/>
      <c r="AB42" s="329"/>
      <c r="AC42" s="224"/>
      <c r="AD42" s="224"/>
      <c r="AE42" s="224"/>
    </row>
    <row r="43" spans="1:31" s="215" customFormat="1" x14ac:dyDescent="0.25">
      <c r="A43" s="328"/>
      <c r="B43" s="328"/>
      <c r="AB43" s="329"/>
      <c r="AC43" s="224"/>
      <c r="AD43" s="224"/>
      <c r="AE43" s="224"/>
    </row>
    <row r="44" spans="1:31" s="215" customFormat="1" x14ac:dyDescent="0.25">
      <c r="A44" s="328"/>
      <c r="B44" s="328"/>
      <c r="AB44" s="329"/>
      <c r="AC44" s="224"/>
      <c r="AD44" s="224"/>
      <c r="AE44" s="224"/>
    </row>
    <row r="45" spans="1:31" s="215" customFormat="1" x14ac:dyDescent="0.25">
      <c r="A45" s="328"/>
      <c r="B45" s="328"/>
      <c r="AB45" s="329"/>
      <c r="AC45" s="224"/>
      <c r="AD45" s="224"/>
      <c r="AE45" s="224"/>
    </row>
    <row r="46" spans="1:31" s="215" customFormat="1" x14ac:dyDescent="0.25">
      <c r="A46" s="328"/>
      <c r="B46" s="328"/>
      <c r="AB46" s="329"/>
      <c r="AC46" s="224"/>
      <c r="AD46" s="224"/>
      <c r="AE46" s="224"/>
    </row>
    <row r="47" spans="1:31" s="215" customFormat="1" x14ac:dyDescent="0.25">
      <c r="A47" s="328"/>
      <c r="B47" s="328"/>
      <c r="AB47" s="329"/>
      <c r="AC47" s="224"/>
      <c r="AD47" s="224"/>
      <c r="AE47" s="224"/>
    </row>
    <row r="48" spans="1:31" s="215" customFormat="1" x14ac:dyDescent="0.25">
      <c r="A48" s="328"/>
      <c r="B48" s="328"/>
      <c r="AB48" s="329"/>
      <c r="AC48" s="224"/>
      <c r="AD48" s="224"/>
      <c r="AE48" s="224"/>
    </row>
    <row r="49" spans="1:31" s="215" customFormat="1" x14ac:dyDescent="0.25">
      <c r="A49" s="328"/>
      <c r="B49" s="328"/>
      <c r="AB49" s="329"/>
      <c r="AC49" s="224"/>
      <c r="AD49" s="224"/>
      <c r="AE49" s="224"/>
    </row>
    <row r="50" spans="1:31" s="215" customFormat="1" x14ac:dyDescent="0.25">
      <c r="A50" s="328"/>
      <c r="B50" s="328"/>
      <c r="AB50" s="329"/>
      <c r="AC50" s="224"/>
      <c r="AD50" s="224"/>
      <c r="AE50" s="224"/>
    </row>
    <row r="51" spans="1:31" s="215" customFormat="1" x14ac:dyDescent="0.25">
      <c r="A51" s="328"/>
      <c r="B51" s="328"/>
      <c r="AB51" s="329"/>
      <c r="AC51" s="224"/>
      <c r="AD51" s="224"/>
      <c r="AE51" s="224"/>
    </row>
    <row r="52" spans="1:31" s="215" customFormat="1" x14ac:dyDescent="0.25">
      <c r="A52" s="328"/>
      <c r="B52" s="328"/>
      <c r="AB52" s="329"/>
      <c r="AC52" s="224"/>
      <c r="AD52" s="224"/>
      <c r="AE52" s="224"/>
    </row>
    <row r="53" spans="1:31" s="215" customFormat="1" x14ac:dyDescent="0.25">
      <c r="A53" s="328"/>
      <c r="B53" s="328"/>
      <c r="AB53" s="329"/>
      <c r="AC53" s="224"/>
      <c r="AD53" s="224"/>
      <c r="AE53" s="224"/>
    </row>
    <row r="54" spans="1:31" s="215" customFormat="1" x14ac:dyDescent="0.25">
      <c r="A54" s="328"/>
      <c r="B54" s="328"/>
      <c r="AB54" s="329"/>
      <c r="AC54" s="224"/>
      <c r="AD54" s="224"/>
      <c r="AE54" s="224"/>
    </row>
    <row r="55" spans="1:31" s="215" customFormat="1" x14ac:dyDescent="0.25">
      <c r="A55" s="328"/>
      <c r="B55" s="328"/>
      <c r="AB55" s="329"/>
      <c r="AC55" s="224"/>
      <c r="AD55" s="224"/>
      <c r="AE55" s="224"/>
    </row>
    <row r="56" spans="1:31" s="215" customFormat="1" x14ac:dyDescent="0.25">
      <c r="A56" s="328"/>
      <c r="B56" s="328"/>
      <c r="AB56" s="329"/>
      <c r="AC56" s="224"/>
      <c r="AD56" s="224"/>
      <c r="AE56" s="224"/>
    </row>
    <row r="57" spans="1:31" s="215" customFormat="1" x14ac:dyDescent="0.25">
      <c r="A57" s="328"/>
      <c r="B57" s="328"/>
      <c r="AB57" s="329"/>
      <c r="AC57" s="224"/>
      <c r="AD57" s="224"/>
      <c r="AE57" s="224"/>
    </row>
    <row r="58" spans="1:31" s="215" customFormat="1" x14ac:dyDescent="0.25">
      <c r="A58" s="328"/>
      <c r="B58" s="328"/>
      <c r="AB58" s="329"/>
      <c r="AC58" s="224"/>
      <c r="AD58" s="224"/>
      <c r="AE58" s="224"/>
    </row>
    <row r="59" spans="1:31" s="215" customFormat="1" x14ac:dyDescent="0.25">
      <c r="A59" s="328"/>
      <c r="B59" s="328"/>
      <c r="AB59" s="329"/>
      <c r="AC59" s="224"/>
      <c r="AD59" s="224"/>
      <c r="AE59" s="224"/>
    </row>
    <row r="60" spans="1:31" s="215" customFormat="1" x14ac:dyDescent="0.25">
      <c r="A60" s="328"/>
      <c r="B60" s="328"/>
      <c r="AB60" s="329"/>
      <c r="AC60" s="224"/>
      <c r="AD60" s="224"/>
      <c r="AE60" s="224"/>
    </row>
    <row r="61" spans="1:31" s="215" customFormat="1" x14ac:dyDescent="0.25">
      <c r="A61" s="328"/>
      <c r="B61" s="328"/>
      <c r="AB61" s="329"/>
      <c r="AC61" s="224"/>
      <c r="AD61" s="224"/>
      <c r="AE61" s="224"/>
    </row>
    <row r="62" spans="1:31" s="215" customFormat="1" x14ac:dyDescent="0.25">
      <c r="A62" s="328"/>
      <c r="B62" s="328"/>
      <c r="AB62" s="329"/>
      <c r="AC62" s="224"/>
      <c r="AD62" s="224"/>
      <c r="AE62" s="224"/>
    </row>
    <row r="63" spans="1:31" s="215" customFormat="1" x14ac:dyDescent="0.25">
      <c r="A63" s="328"/>
      <c r="B63" s="328"/>
      <c r="AB63" s="329"/>
      <c r="AC63" s="224"/>
      <c r="AD63" s="224"/>
      <c r="AE63" s="224"/>
    </row>
    <row r="64" spans="1:31" s="215" customFormat="1" x14ac:dyDescent="0.25">
      <c r="A64" s="328"/>
      <c r="B64" s="328"/>
      <c r="AB64" s="329"/>
      <c r="AC64" s="224"/>
      <c r="AD64" s="224"/>
      <c r="AE64" s="224"/>
    </row>
    <row r="65" spans="1:31" s="215" customFormat="1" x14ac:dyDescent="0.25">
      <c r="A65" s="328"/>
      <c r="B65" s="328"/>
      <c r="AB65" s="329"/>
      <c r="AC65" s="224"/>
      <c r="AD65" s="224"/>
      <c r="AE65" s="224"/>
    </row>
    <row r="66" spans="1:31" s="215" customFormat="1" x14ac:dyDescent="0.25">
      <c r="A66" s="328"/>
      <c r="B66" s="328"/>
      <c r="AB66" s="329"/>
      <c r="AC66" s="224"/>
      <c r="AD66" s="224"/>
      <c r="AE66" s="224"/>
    </row>
    <row r="67" spans="1:31" s="215" customFormat="1" x14ac:dyDescent="0.25">
      <c r="A67" s="328"/>
      <c r="B67" s="328"/>
      <c r="AB67" s="329"/>
      <c r="AC67" s="224"/>
      <c r="AD67" s="224"/>
      <c r="AE67" s="224"/>
    </row>
    <row r="68" spans="1:31" s="215" customFormat="1" x14ac:dyDescent="0.25">
      <c r="A68" s="328"/>
      <c r="B68" s="328"/>
      <c r="AB68" s="329"/>
      <c r="AC68" s="224"/>
      <c r="AD68" s="224"/>
      <c r="AE68" s="224"/>
    </row>
    <row r="69" spans="1:31" s="215" customFormat="1" x14ac:dyDescent="0.25">
      <c r="A69" s="328"/>
      <c r="B69" s="328"/>
      <c r="AB69" s="329"/>
      <c r="AC69" s="224"/>
      <c r="AD69" s="224"/>
      <c r="AE69" s="224"/>
    </row>
    <row r="70" spans="1:31" s="215" customFormat="1" x14ac:dyDescent="0.25">
      <c r="A70" s="328"/>
      <c r="B70" s="328"/>
      <c r="AB70" s="329"/>
      <c r="AC70" s="224"/>
      <c r="AD70" s="224"/>
      <c r="AE70" s="224"/>
    </row>
    <row r="71" spans="1:31" s="215" customFormat="1" x14ac:dyDescent="0.25">
      <c r="A71" s="328"/>
      <c r="B71" s="328"/>
      <c r="AB71" s="329"/>
      <c r="AC71" s="224"/>
      <c r="AD71" s="224"/>
      <c r="AE71" s="224"/>
    </row>
    <row r="72" spans="1:31" s="215" customFormat="1" x14ac:dyDescent="0.25">
      <c r="A72" s="328"/>
      <c r="B72" s="328"/>
      <c r="AB72" s="329"/>
      <c r="AC72" s="224"/>
      <c r="AD72" s="224"/>
      <c r="AE72" s="224"/>
    </row>
    <row r="73" spans="1:31" s="215" customFormat="1" x14ac:dyDescent="0.25">
      <c r="A73" s="328"/>
      <c r="B73" s="328"/>
      <c r="AB73" s="329"/>
      <c r="AC73" s="224"/>
      <c r="AD73" s="224"/>
      <c r="AE73" s="224"/>
    </row>
    <row r="74" spans="1:31" s="215" customFormat="1" x14ac:dyDescent="0.25">
      <c r="A74" s="328"/>
      <c r="B74" s="328"/>
      <c r="AB74" s="329"/>
      <c r="AC74" s="224"/>
      <c r="AD74" s="224"/>
      <c r="AE74" s="224"/>
    </row>
    <row r="75" spans="1:31" s="215" customFormat="1" x14ac:dyDescent="0.25">
      <c r="A75" s="328"/>
      <c r="B75" s="328"/>
      <c r="AB75" s="329"/>
      <c r="AC75" s="224"/>
      <c r="AD75" s="224"/>
      <c r="AE75" s="224"/>
    </row>
    <row r="76" spans="1:31" s="215" customFormat="1" x14ac:dyDescent="0.25">
      <c r="A76" s="328"/>
      <c r="B76" s="328"/>
      <c r="AB76" s="329"/>
      <c r="AC76" s="224"/>
      <c r="AD76" s="224"/>
      <c r="AE76" s="224"/>
    </row>
    <row r="77" spans="1:31" s="215" customFormat="1" x14ac:dyDescent="0.25">
      <c r="A77" s="328"/>
      <c r="B77" s="328"/>
      <c r="AB77" s="329"/>
      <c r="AC77" s="224"/>
      <c r="AD77" s="224"/>
      <c r="AE77" s="224"/>
    </row>
    <row r="78" spans="1:31" s="215" customFormat="1" x14ac:dyDescent="0.25">
      <c r="A78" s="328"/>
      <c r="B78" s="328"/>
      <c r="AB78" s="329"/>
      <c r="AC78" s="224"/>
      <c r="AD78" s="224"/>
      <c r="AE78" s="224"/>
    </row>
    <row r="79" spans="1:31" s="215" customFormat="1" x14ac:dyDescent="0.25">
      <c r="A79" s="328"/>
      <c r="B79" s="328"/>
      <c r="AB79" s="329"/>
      <c r="AC79" s="224"/>
      <c r="AD79" s="224"/>
      <c r="AE79" s="224"/>
    </row>
    <row r="80" spans="1:31" s="215" customFormat="1" x14ac:dyDescent="0.25">
      <c r="A80" s="328"/>
      <c r="B80" s="328"/>
      <c r="AB80" s="329"/>
      <c r="AC80" s="224"/>
      <c r="AD80" s="224"/>
      <c r="AE80" s="224"/>
    </row>
    <row r="81" spans="1:31" s="215" customFormat="1" x14ac:dyDescent="0.25">
      <c r="A81" s="328"/>
      <c r="B81" s="328"/>
      <c r="AB81" s="329"/>
      <c r="AC81" s="224"/>
      <c r="AD81" s="224"/>
      <c r="AE81" s="224"/>
    </row>
    <row r="82" spans="1:31" s="215" customFormat="1" x14ac:dyDescent="0.25">
      <c r="A82" s="328"/>
      <c r="B82" s="328"/>
      <c r="AB82" s="329"/>
      <c r="AC82" s="224"/>
      <c r="AD82" s="224"/>
      <c r="AE82" s="224"/>
    </row>
    <row r="83" spans="1:31" s="215" customFormat="1" x14ac:dyDescent="0.25">
      <c r="A83" s="328"/>
      <c r="B83" s="328"/>
      <c r="AB83" s="329"/>
      <c r="AC83" s="224"/>
      <c r="AD83" s="224"/>
      <c r="AE83" s="224"/>
    </row>
    <row r="84" spans="1:31" s="215" customFormat="1" x14ac:dyDescent="0.25">
      <c r="A84" s="328"/>
      <c r="B84" s="328"/>
      <c r="AB84" s="329"/>
      <c r="AC84" s="224"/>
      <c r="AD84" s="224"/>
      <c r="AE84" s="224"/>
    </row>
    <row r="85" spans="1:31" s="215" customFormat="1" x14ac:dyDescent="0.25">
      <c r="A85" s="328"/>
      <c r="B85" s="328"/>
      <c r="AB85" s="329"/>
      <c r="AC85" s="224"/>
      <c r="AD85" s="224"/>
      <c r="AE85" s="224"/>
    </row>
    <row r="86" spans="1:31" s="215" customFormat="1" x14ac:dyDescent="0.25">
      <c r="A86" s="328"/>
      <c r="B86" s="328"/>
      <c r="AB86" s="329"/>
      <c r="AC86" s="224"/>
      <c r="AD86" s="224"/>
      <c r="AE86" s="224"/>
    </row>
    <row r="87" spans="1:31" s="215" customFormat="1" x14ac:dyDescent="0.25">
      <c r="A87" s="328"/>
      <c r="B87" s="328"/>
      <c r="AB87" s="329"/>
      <c r="AC87" s="224"/>
      <c r="AD87" s="224"/>
      <c r="AE87" s="224"/>
    </row>
    <row r="88" spans="1:31" s="215" customFormat="1" x14ac:dyDescent="0.25">
      <c r="A88" s="328"/>
      <c r="B88" s="328"/>
      <c r="AB88" s="329"/>
      <c r="AC88" s="224"/>
      <c r="AD88" s="224"/>
      <c r="AE88" s="224"/>
    </row>
    <row r="89" spans="1:31" s="215" customFormat="1" x14ac:dyDescent="0.25">
      <c r="A89" s="328"/>
      <c r="B89" s="328"/>
      <c r="AB89" s="329"/>
      <c r="AC89" s="224"/>
      <c r="AD89" s="224"/>
      <c r="AE89" s="224"/>
    </row>
    <row r="90" spans="1:31" s="215" customFormat="1" x14ac:dyDescent="0.25">
      <c r="A90" s="328"/>
      <c r="B90" s="328"/>
      <c r="AB90" s="329"/>
      <c r="AC90" s="224"/>
      <c r="AD90" s="224"/>
      <c r="AE90" s="224"/>
    </row>
    <row r="91" spans="1:31" s="215" customFormat="1" x14ac:dyDescent="0.25">
      <c r="A91" s="328"/>
      <c r="B91" s="328"/>
      <c r="AB91" s="329"/>
      <c r="AC91" s="224"/>
      <c r="AD91" s="224"/>
      <c r="AE91" s="224"/>
    </row>
    <row r="92" spans="1:31" s="215" customFormat="1" x14ac:dyDescent="0.25">
      <c r="A92" s="328"/>
      <c r="B92" s="328"/>
      <c r="AB92" s="329"/>
      <c r="AC92" s="224"/>
      <c r="AD92" s="224"/>
      <c r="AE92" s="224"/>
    </row>
    <row r="93" spans="1:31" s="215" customFormat="1" x14ac:dyDescent="0.25">
      <c r="A93" s="328"/>
      <c r="B93" s="328"/>
      <c r="AB93" s="329"/>
      <c r="AC93" s="224"/>
      <c r="AD93" s="224"/>
      <c r="AE93" s="224"/>
    </row>
    <row r="94" spans="1:31" s="215" customFormat="1" x14ac:dyDescent="0.25">
      <c r="A94" s="328"/>
      <c r="B94" s="328"/>
      <c r="AB94" s="329"/>
      <c r="AC94" s="224"/>
      <c r="AD94" s="224"/>
      <c r="AE94" s="224"/>
    </row>
    <row r="95" spans="1:31" s="215" customFormat="1" x14ac:dyDescent="0.25">
      <c r="A95" s="328"/>
      <c r="B95" s="328"/>
      <c r="AB95" s="329"/>
      <c r="AC95" s="224"/>
      <c r="AD95" s="224"/>
      <c r="AE95" s="224"/>
    </row>
    <row r="96" spans="1:31" s="215" customFormat="1" x14ac:dyDescent="0.25">
      <c r="A96" s="328"/>
      <c r="B96" s="328"/>
      <c r="AB96" s="329"/>
      <c r="AC96" s="224"/>
      <c r="AD96" s="224"/>
      <c r="AE96" s="224"/>
    </row>
    <row r="97" spans="1:31" s="215" customFormat="1" x14ac:dyDescent="0.25">
      <c r="A97" s="328"/>
      <c r="B97" s="328"/>
      <c r="AB97" s="329"/>
      <c r="AC97" s="224"/>
      <c r="AD97" s="224"/>
      <c r="AE97" s="224"/>
    </row>
    <row r="98" spans="1:31" s="215" customFormat="1" x14ac:dyDescent="0.25">
      <c r="A98" s="328"/>
      <c r="B98" s="328"/>
      <c r="AB98" s="329"/>
      <c r="AC98" s="224"/>
      <c r="AD98" s="224"/>
      <c r="AE98" s="224"/>
    </row>
    <row r="99" spans="1:31" s="215" customFormat="1" x14ac:dyDescent="0.25">
      <c r="A99" s="328"/>
      <c r="B99" s="328"/>
      <c r="AB99" s="329"/>
      <c r="AC99" s="224"/>
      <c r="AD99" s="224"/>
      <c r="AE99" s="224"/>
    </row>
    <row r="100" spans="1:31" s="215" customFormat="1" x14ac:dyDescent="0.25">
      <c r="A100" s="328"/>
      <c r="B100" s="328"/>
      <c r="AB100" s="329"/>
      <c r="AC100" s="224"/>
      <c r="AD100" s="224"/>
      <c r="AE100" s="224"/>
    </row>
    <row r="101" spans="1:31" s="215" customFormat="1" x14ac:dyDescent="0.25">
      <c r="A101" s="328"/>
      <c r="B101" s="328"/>
      <c r="AB101" s="329"/>
      <c r="AC101" s="224"/>
      <c r="AD101" s="224"/>
      <c r="AE101" s="224"/>
    </row>
    <row r="102" spans="1:31" s="215" customFormat="1" x14ac:dyDescent="0.25">
      <c r="A102" s="328"/>
      <c r="B102" s="328"/>
      <c r="AB102" s="329"/>
      <c r="AC102" s="224"/>
      <c r="AD102" s="224"/>
      <c r="AE102" s="224"/>
    </row>
    <row r="103" spans="1:31" s="215" customFormat="1" x14ac:dyDescent="0.25">
      <c r="A103" s="328"/>
      <c r="B103" s="328"/>
      <c r="AB103" s="329"/>
      <c r="AC103" s="224"/>
      <c r="AD103" s="224"/>
      <c r="AE103" s="224"/>
    </row>
    <row r="104" spans="1:31" s="215" customFormat="1" x14ac:dyDescent="0.25">
      <c r="A104" s="328"/>
      <c r="B104" s="328"/>
      <c r="AB104" s="329"/>
      <c r="AC104" s="224"/>
      <c r="AD104" s="224"/>
      <c r="AE104" s="224"/>
    </row>
    <row r="105" spans="1:31" s="215" customFormat="1" x14ac:dyDescent="0.25">
      <c r="A105" s="328"/>
      <c r="B105" s="328"/>
      <c r="AB105" s="329"/>
      <c r="AC105" s="224"/>
      <c r="AD105" s="224"/>
      <c r="AE105" s="224"/>
    </row>
    <row r="106" spans="1:31" s="215" customFormat="1" x14ac:dyDescent="0.25">
      <c r="A106" s="328"/>
      <c r="B106" s="328"/>
      <c r="AB106" s="329"/>
      <c r="AC106" s="224"/>
      <c r="AD106" s="224"/>
      <c r="AE106" s="224"/>
    </row>
    <row r="107" spans="1:31" s="215" customFormat="1" x14ac:dyDescent="0.25">
      <c r="A107" s="328"/>
      <c r="B107" s="328"/>
      <c r="AB107" s="329"/>
      <c r="AC107" s="224"/>
      <c r="AD107" s="224"/>
      <c r="AE107" s="224"/>
    </row>
    <row r="108" spans="1:31" s="215" customFormat="1" x14ac:dyDescent="0.25">
      <c r="A108" s="328"/>
      <c r="B108" s="328"/>
      <c r="AB108" s="329"/>
      <c r="AC108" s="224"/>
      <c r="AD108" s="224"/>
      <c r="AE108" s="224"/>
    </row>
    <row r="109" spans="1:31" s="215" customFormat="1" x14ac:dyDescent="0.25">
      <c r="A109" s="328"/>
      <c r="B109" s="328"/>
      <c r="AB109" s="329"/>
      <c r="AC109" s="224"/>
      <c r="AD109" s="224"/>
      <c r="AE109" s="224"/>
    </row>
    <row r="110" spans="1:31" s="215" customFormat="1" x14ac:dyDescent="0.25">
      <c r="A110" s="328"/>
      <c r="B110" s="328"/>
      <c r="AB110" s="329"/>
      <c r="AC110" s="224"/>
      <c r="AD110" s="224"/>
      <c r="AE110" s="224"/>
    </row>
    <row r="111" spans="1:31" s="215" customFormat="1" x14ac:dyDescent="0.25">
      <c r="A111" s="328"/>
      <c r="B111" s="328"/>
      <c r="AB111" s="329"/>
      <c r="AC111" s="224"/>
      <c r="AD111" s="224"/>
      <c r="AE111" s="224"/>
    </row>
    <row r="112" spans="1:31" s="215" customFormat="1" x14ac:dyDescent="0.25">
      <c r="A112" s="328"/>
      <c r="B112" s="328"/>
      <c r="AB112" s="329"/>
      <c r="AC112" s="224"/>
      <c r="AD112" s="224"/>
      <c r="AE112" s="224"/>
    </row>
    <row r="113" spans="1:31" s="215" customFormat="1" x14ac:dyDescent="0.25">
      <c r="A113" s="328"/>
      <c r="B113" s="328"/>
      <c r="AB113" s="329"/>
      <c r="AC113" s="224"/>
      <c r="AD113" s="224"/>
      <c r="AE113" s="224"/>
    </row>
    <row r="114" spans="1:31" s="215" customFormat="1" x14ac:dyDescent="0.25">
      <c r="A114" s="328"/>
      <c r="B114" s="328"/>
      <c r="AB114" s="329"/>
      <c r="AC114" s="224"/>
      <c r="AD114" s="224"/>
      <c r="AE114" s="224"/>
    </row>
    <row r="115" spans="1:31" s="215" customFormat="1" x14ac:dyDescent="0.25">
      <c r="A115" s="328"/>
      <c r="B115" s="328"/>
      <c r="AB115" s="329"/>
      <c r="AC115" s="224"/>
      <c r="AD115" s="224"/>
      <c r="AE115" s="224"/>
    </row>
    <row r="116" spans="1:31" s="215" customFormat="1" x14ac:dyDescent="0.25">
      <c r="A116" s="328"/>
      <c r="B116" s="328"/>
      <c r="AB116" s="329"/>
      <c r="AC116" s="224"/>
      <c r="AD116" s="224"/>
      <c r="AE116" s="224"/>
    </row>
    <row r="117" spans="1:31" s="215" customFormat="1" x14ac:dyDescent="0.25">
      <c r="A117" s="328"/>
      <c r="B117" s="328"/>
      <c r="AB117" s="329"/>
      <c r="AC117" s="224"/>
      <c r="AD117" s="224"/>
      <c r="AE117" s="224"/>
    </row>
    <row r="118" spans="1:31" s="215" customFormat="1" x14ac:dyDescent="0.25">
      <c r="A118" s="328"/>
      <c r="B118" s="328"/>
      <c r="AB118" s="329"/>
      <c r="AC118" s="224"/>
      <c r="AD118" s="224"/>
      <c r="AE118" s="224"/>
    </row>
    <row r="119" spans="1:31" s="215" customFormat="1" x14ac:dyDescent="0.25">
      <c r="A119" s="328"/>
      <c r="B119" s="328"/>
      <c r="AB119" s="329"/>
      <c r="AC119" s="224"/>
      <c r="AD119" s="224"/>
      <c r="AE119" s="224"/>
    </row>
    <row r="120" spans="1:31" s="215" customFormat="1" x14ac:dyDescent="0.25">
      <c r="A120" s="328"/>
      <c r="B120" s="328"/>
      <c r="AB120" s="329"/>
      <c r="AC120" s="224"/>
      <c r="AD120" s="224"/>
      <c r="AE120" s="224"/>
    </row>
    <row r="121" spans="1:31" s="215" customFormat="1" x14ac:dyDescent="0.25">
      <c r="A121" s="328"/>
      <c r="B121" s="328"/>
      <c r="AB121" s="329"/>
      <c r="AC121" s="224"/>
      <c r="AD121" s="224"/>
      <c r="AE121" s="224"/>
    </row>
    <row r="122" spans="1:31" s="215" customFormat="1" x14ac:dyDescent="0.25">
      <c r="A122" s="328"/>
      <c r="B122" s="328"/>
      <c r="AB122" s="329"/>
      <c r="AC122" s="224"/>
      <c r="AD122" s="224"/>
      <c r="AE122" s="224"/>
    </row>
    <row r="123" spans="1:31" s="215" customFormat="1" x14ac:dyDescent="0.25">
      <c r="A123" s="328"/>
      <c r="B123" s="328"/>
      <c r="AB123" s="329"/>
      <c r="AC123" s="224"/>
      <c r="AD123" s="224"/>
      <c r="AE123" s="224"/>
    </row>
    <row r="124" spans="1:31" s="215" customFormat="1" x14ac:dyDescent="0.25">
      <c r="A124" s="328"/>
      <c r="B124" s="328"/>
      <c r="AB124" s="329"/>
      <c r="AC124" s="224"/>
      <c r="AD124" s="224"/>
      <c r="AE124" s="224"/>
    </row>
    <row r="125" spans="1:31" s="215" customFormat="1" x14ac:dyDescent="0.25">
      <c r="A125" s="328"/>
      <c r="B125" s="328"/>
      <c r="AB125" s="329"/>
      <c r="AC125" s="224"/>
      <c r="AD125" s="224"/>
      <c r="AE125" s="224"/>
    </row>
    <row r="126" spans="1:31" s="215" customFormat="1" x14ac:dyDescent="0.25">
      <c r="A126" s="328"/>
      <c r="B126" s="328"/>
      <c r="AB126" s="329"/>
      <c r="AC126" s="224"/>
      <c r="AD126" s="224"/>
      <c r="AE126" s="224"/>
    </row>
    <row r="127" spans="1:31" s="215" customFormat="1" x14ac:dyDescent="0.25">
      <c r="A127" s="328"/>
      <c r="B127" s="328"/>
      <c r="AB127" s="329"/>
      <c r="AC127" s="224"/>
      <c r="AD127" s="224"/>
      <c r="AE127" s="224"/>
    </row>
    <row r="128" spans="1:31" s="215" customFormat="1" x14ac:dyDescent="0.25">
      <c r="A128" s="328"/>
      <c r="B128" s="328"/>
      <c r="AB128" s="329"/>
      <c r="AC128" s="224"/>
      <c r="AD128" s="224"/>
      <c r="AE128" s="224"/>
    </row>
    <row r="129" spans="1:31" s="215" customFormat="1" x14ac:dyDescent="0.25">
      <c r="A129" s="328"/>
      <c r="B129" s="328"/>
      <c r="AB129" s="329"/>
      <c r="AC129" s="224"/>
      <c r="AD129" s="224"/>
      <c r="AE129" s="224"/>
    </row>
    <row r="130" spans="1:31" s="215" customFormat="1" x14ac:dyDescent="0.25">
      <c r="A130" s="328"/>
      <c r="B130" s="328"/>
      <c r="AB130" s="329"/>
      <c r="AC130" s="224"/>
      <c r="AD130" s="224"/>
      <c r="AE130" s="224"/>
    </row>
    <row r="131" spans="1:31" s="215" customFormat="1" x14ac:dyDescent="0.25">
      <c r="A131" s="328"/>
      <c r="B131" s="328"/>
      <c r="AB131" s="329"/>
      <c r="AC131" s="224"/>
      <c r="AD131" s="224"/>
      <c r="AE131" s="224"/>
    </row>
    <row r="132" spans="1:31" s="215" customFormat="1" x14ac:dyDescent="0.25">
      <c r="A132" s="328"/>
      <c r="B132" s="328"/>
      <c r="AB132" s="329"/>
      <c r="AC132" s="224"/>
      <c r="AD132" s="224"/>
      <c r="AE132" s="224"/>
    </row>
    <row r="133" spans="1:31" s="215" customFormat="1" x14ac:dyDescent="0.25">
      <c r="A133" s="328"/>
      <c r="B133" s="328"/>
      <c r="AB133" s="329"/>
      <c r="AC133" s="224"/>
      <c r="AD133" s="224"/>
      <c r="AE133" s="224"/>
    </row>
    <row r="134" spans="1:31" s="215" customFormat="1" x14ac:dyDescent="0.25">
      <c r="A134" s="328"/>
      <c r="B134" s="328"/>
      <c r="AB134" s="329"/>
      <c r="AC134" s="224"/>
      <c r="AD134" s="224"/>
      <c r="AE134" s="224"/>
    </row>
    <row r="135" spans="1:31" s="215" customFormat="1" x14ac:dyDescent="0.25">
      <c r="A135" s="328"/>
      <c r="B135" s="328"/>
      <c r="AB135" s="329"/>
      <c r="AC135" s="224"/>
      <c r="AD135" s="224"/>
      <c r="AE135" s="224"/>
    </row>
    <row r="136" spans="1:31" s="215" customFormat="1" x14ac:dyDescent="0.25">
      <c r="A136" s="328"/>
      <c r="B136" s="328"/>
      <c r="AB136" s="329"/>
      <c r="AC136" s="224"/>
      <c r="AD136" s="224"/>
      <c r="AE136" s="224"/>
    </row>
    <row r="137" spans="1:31" s="215" customFormat="1" x14ac:dyDescent="0.25">
      <c r="A137" s="328"/>
      <c r="B137" s="328"/>
      <c r="AB137" s="329"/>
      <c r="AC137" s="224"/>
      <c r="AD137" s="224"/>
      <c r="AE137" s="224"/>
    </row>
    <row r="138" spans="1:31" s="215" customFormat="1" x14ac:dyDescent="0.25">
      <c r="A138" s="328"/>
      <c r="B138" s="328"/>
      <c r="AB138" s="329"/>
      <c r="AC138" s="224"/>
      <c r="AD138" s="224"/>
      <c r="AE138" s="224"/>
    </row>
    <row r="139" spans="1:31" s="215" customFormat="1" x14ac:dyDescent="0.25">
      <c r="A139" s="328"/>
      <c r="B139" s="328"/>
      <c r="AB139" s="329"/>
      <c r="AC139" s="224"/>
      <c r="AD139" s="224"/>
      <c r="AE139" s="224"/>
    </row>
    <row r="140" spans="1:31" s="215" customFormat="1" x14ac:dyDescent="0.25">
      <c r="A140" s="328"/>
      <c r="B140" s="328"/>
      <c r="AB140" s="329"/>
      <c r="AC140" s="224"/>
      <c r="AD140" s="224"/>
      <c r="AE140" s="224"/>
    </row>
    <row r="141" spans="1:31" s="215" customFormat="1" x14ac:dyDescent="0.25">
      <c r="A141" s="328"/>
      <c r="B141" s="328"/>
      <c r="AB141" s="329"/>
      <c r="AC141" s="224"/>
      <c r="AD141" s="224"/>
      <c r="AE141" s="224"/>
    </row>
    <row r="142" spans="1:31" s="215" customFormat="1" x14ac:dyDescent="0.25">
      <c r="A142" s="328"/>
      <c r="B142" s="328"/>
      <c r="AB142" s="329"/>
      <c r="AC142" s="224"/>
      <c r="AD142" s="224"/>
      <c r="AE142" s="224"/>
    </row>
    <row r="143" spans="1:31" s="215" customFormat="1" x14ac:dyDescent="0.25">
      <c r="A143" s="328"/>
      <c r="B143" s="328"/>
      <c r="AB143" s="329"/>
      <c r="AC143" s="224"/>
      <c r="AD143" s="224"/>
      <c r="AE143" s="224"/>
    </row>
    <row r="144" spans="1:31" s="215" customFormat="1" x14ac:dyDescent="0.25">
      <c r="A144" s="328"/>
      <c r="B144" s="328"/>
      <c r="AB144" s="329"/>
      <c r="AC144" s="224"/>
      <c r="AD144" s="224"/>
      <c r="AE144" s="224"/>
    </row>
    <row r="145" spans="1:31" s="215" customFormat="1" x14ac:dyDescent="0.25">
      <c r="A145" s="328"/>
      <c r="B145" s="328"/>
      <c r="AB145" s="329"/>
      <c r="AC145" s="224"/>
      <c r="AD145" s="224"/>
      <c r="AE145" s="224"/>
    </row>
    <row r="146" spans="1:31" s="215" customFormat="1" x14ac:dyDescent="0.25">
      <c r="A146" s="328"/>
      <c r="B146" s="328"/>
      <c r="AB146" s="329"/>
      <c r="AC146" s="224"/>
      <c r="AD146" s="224"/>
      <c r="AE146" s="224"/>
    </row>
    <row r="147" spans="1:31" s="215" customFormat="1" x14ac:dyDescent="0.25">
      <c r="A147" s="328"/>
      <c r="B147" s="328"/>
      <c r="AB147" s="329"/>
      <c r="AC147" s="224"/>
      <c r="AD147" s="224"/>
      <c r="AE147" s="224"/>
    </row>
    <row r="148" spans="1:31" s="215" customFormat="1" x14ac:dyDescent="0.25">
      <c r="A148" s="328"/>
      <c r="B148" s="328"/>
      <c r="AB148" s="329"/>
      <c r="AC148" s="224"/>
      <c r="AD148" s="224"/>
      <c r="AE148" s="224"/>
    </row>
    <row r="149" spans="1:31" s="215" customFormat="1" x14ac:dyDescent="0.25">
      <c r="A149" s="328"/>
      <c r="B149" s="328"/>
      <c r="AB149" s="329"/>
      <c r="AC149" s="224"/>
      <c r="AD149" s="224"/>
      <c r="AE149" s="224"/>
    </row>
    <row r="150" spans="1:31" s="215" customFormat="1" x14ac:dyDescent="0.25">
      <c r="A150" s="328"/>
      <c r="B150" s="328"/>
      <c r="AB150" s="329"/>
      <c r="AC150" s="224"/>
      <c r="AD150" s="224"/>
      <c r="AE150" s="224"/>
    </row>
    <row r="151" spans="1:31" s="215" customFormat="1" x14ac:dyDescent="0.25">
      <c r="A151" s="328"/>
      <c r="B151" s="328"/>
      <c r="AB151" s="329"/>
      <c r="AC151" s="224"/>
      <c r="AD151" s="224"/>
      <c r="AE151" s="224"/>
    </row>
    <row r="152" spans="1:31" s="215" customFormat="1" x14ac:dyDescent="0.25">
      <c r="A152" s="328"/>
      <c r="B152" s="328"/>
      <c r="AB152" s="329"/>
      <c r="AC152" s="224"/>
      <c r="AD152" s="224"/>
      <c r="AE152" s="224"/>
    </row>
    <row r="153" spans="1:31" s="215" customFormat="1" x14ac:dyDescent="0.25">
      <c r="A153" s="328"/>
      <c r="B153" s="328"/>
      <c r="AB153" s="329"/>
      <c r="AC153" s="224"/>
      <c r="AD153" s="224"/>
      <c r="AE153" s="224"/>
    </row>
    <row r="154" spans="1:31" s="215" customFormat="1" x14ac:dyDescent="0.25">
      <c r="A154" s="328"/>
      <c r="B154" s="328"/>
      <c r="AB154" s="329"/>
      <c r="AC154" s="224"/>
      <c r="AD154" s="224"/>
      <c r="AE154" s="224"/>
    </row>
    <row r="155" spans="1:31" s="215" customFormat="1" x14ac:dyDescent="0.25">
      <c r="A155" s="328"/>
      <c r="B155" s="328"/>
      <c r="AB155" s="329"/>
      <c r="AC155" s="224"/>
      <c r="AD155" s="224"/>
      <c r="AE155" s="224"/>
    </row>
    <row r="156" spans="1:31" s="215" customFormat="1" x14ac:dyDescent="0.25">
      <c r="A156" s="328"/>
      <c r="B156" s="328"/>
      <c r="AB156" s="329"/>
      <c r="AC156" s="224"/>
      <c r="AD156" s="224"/>
      <c r="AE156" s="224"/>
    </row>
    <row r="157" spans="1:31" s="215" customFormat="1" x14ac:dyDescent="0.25">
      <c r="A157" s="328"/>
      <c r="B157" s="328"/>
      <c r="AB157" s="329"/>
      <c r="AC157" s="224"/>
      <c r="AD157" s="224"/>
      <c r="AE157" s="224"/>
    </row>
    <row r="158" spans="1:31" s="215" customFormat="1" x14ac:dyDescent="0.25">
      <c r="A158" s="328"/>
      <c r="B158" s="328"/>
      <c r="AB158" s="329"/>
      <c r="AC158" s="224"/>
      <c r="AD158" s="224"/>
      <c r="AE158" s="224"/>
    </row>
    <row r="159" spans="1:31" s="215" customFormat="1" x14ac:dyDescent="0.25">
      <c r="A159" s="328"/>
      <c r="B159" s="328"/>
      <c r="AB159" s="329"/>
      <c r="AC159" s="224"/>
      <c r="AD159" s="224"/>
      <c r="AE159" s="224"/>
    </row>
    <row r="160" spans="1:31" s="215" customFormat="1" x14ac:dyDescent="0.25">
      <c r="A160" s="328"/>
      <c r="B160" s="328"/>
      <c r="AB160" s="329"/>
      <c r="AC160" s="224"/>
      <c r="AD160" s="224"/>
      <c r="AE160" s="224"/>
    </row>
    <row r="161" spans="1:31" s="215" customFormat="1" x14ac:dyDescent="0.25">
      <c r="A161" s="328"/>
      <c r="B161" s="328"/>
      <c r="AB161" s="329"/>
      <c r="AC161" s="224"/>
      <c r="AD161" s="224"/>
      <c r="AE161" s="224"/>
    </row>
    <row r="162" spans="1:31" s="215" customFormat="1" x14ac:dyDescent="0.25">
      <c r="A162" s="328"/>
      <c r="B162" s="328"/>
      <c r="AB162" s="329"/>
      <c r="AC162" s="224"/>
      <c r="AD162" s="224"/>
      <c r="AE162" s="224"/>
    </row>
    <row r="163" spans="1:31" s="215" customFormat="1" x14ac:dyDescent="0.25">
      <c r="A163" s="328"/>
      <c r="B163" s="328"/>
      <c r="AB163" s="329"/>
      <c r="AC163" s="224"/>
      <c r="AD163" s="224"/>
      <c r="AE163" s="224"/>
    </row>
    <row r="164" spans="1:31" s="215" customFormat="1" x14ac:dyDescent="0.25">
      <c r="A164" s="328"/>
      <c r="B164" s="328"/>
      <c r="AB164" s="329"/>
      <c r="AC164" s="224"/>
      <c r="AD164" s="224"/>
      <c r="AE164" s="224"/>
    </row>
    <row r="165" spans="1:31" s="215" customFormat="1" x14ac:dyDescent="0.25">
      <c r="A165" s="328"/>
      <c r="B165" s="328"/>
      <c r="AB165" s="329"/>
      <c r="AC165" s="224"/>
      <c r="AD165" s="224"/>
      <c r="AE165" s="224"/>
    </row>
    <row r="166" spans="1:31" s="215" customFormat="1" x14ac:dyDescent="0.25">
      <c r="A166" s="328"/>
      <c r="B166" s="328"/>
      <c r="AB166" s="329"/>
      <c r="AC166" s="224"/>
      <c r="AD166" s="224"/>
      <c r="AE166" s="224"/>
    </row>
    <row r="167" spans="1:31" s="215" customFormat="1" x14ac:dyDescent="0.25">
      <c r="A167" s="328"/>
      <c r="B167" s="328"/>
      <c r="AB167" s="329"/>
      <c r="AC167" s="224"/>
      <c r="AD167" s="224"/>
      <c r="AE167" s="224"/>
    </row>
    <row r="168" spans="1:31" s="215" customFormat="1" x14ac:dyDescent="0.25">
      <c r="A168" s="328"/>
      <c r="B168" s="328"/>
      <c r="AB168" s="329"/>
      <c r="AC168" s="224"/>
      <c r="AD168" s="224"/>
      <c r="AE168" s="224"/>
    </row>
    <row r="169" spans="1:31" s="215" customFormat="1" x14ac:dyDescent="0.25">
      <c r="A169" s="328"/>
      <c r="B169" s="328"/>
      <c r="AB169" s="329"/>
      <c r="AC169" s="224"/>
      <c r="AD169" s="224"/>
      <c r="AE169" s="224"/>
    </row>
    <row r="170" spans="1:31" s="215" customFormat="1" x14ac:dyDescent="0.25">
      <c r="A170" s="328"/>
      <c r="B170" s="328"/>
      <c r="AB170" s="329"/>
      <c r="AC170" s="224"/>
      <c r="AD170" s="224"/>
      <c r="AE170" s="224"/>
    </row>
    <row r="171" spans="1:31" s="215" customFormat="1" x14ac:dyDescent="0.25">
      <c r="A171" s="328"/>
      <c r="B171" s="328"/>
      <c r="AB171" s="329"/>
      <c r="AC171" s="224"/>
      <c r="AD171" s="224"/>
      <c r="AE171" s="224"/>
    </row>
    <row r="172" spans="1:31" s="215" customFormat="1" x14ac:dyDescent="0.25">
      <c r="A172" s="328"/>
      <c r="B172" s="328"/>
      <c r="AB172" s="329"/>
      <c r="AC172" s="224"/>
      <c r="AD172" s="224"/>
      <c r="AE172" s="224"/>
    </row>
    <row r="173" spans="1:31" s="215" customFormat="1" x14ac:dyDescent="0.25">
      <c r="A173" s="328"/>
      <c r="B173" s="328"/>
      <c r="AB173" s="329"/>
      <c r="AC173" s="224"/>
      <c r="AD173" s="224"/>
      <c r="AE173" s="224"/>
    </row>
    <row r="174" spans="1:31" s="215" customFormat="1" x14ac:dyDescent="0.25">
      <c r="A174" s="328"/>
      <c r="B174" s="328"/>
      <c r="AB174" s="329"/>
      <c r="AC174" s="224"/>
      <c r="AD174" s="224"/>
      <c r="AE174" s="224"/>
    </row>
    <row r="175" spans="1:31" s="215" customFormat="1" x14ac:dyDescent="0.25">
      <c r="A175" s="328"/>
      <c r="B175" s="328"/>
      <c r="AB175" s="329"/>
      <c r="AC175" s="224"/>
      <c r="AD175" s="224"/>
      <c r="AE175" s="224"/>
    </row>
    <row r="176" spans="1:31" s="215" customFormat="1" x14ac:dyDescent="0.25">
      <c r="A176" s="328"/>
      <c r="B176" s="328"/>
      <c r="AB176" s="329"/>
      <c r="AC176" s="224"/>
      <c r="AD176" s="224"/>
      <c r="AE176" s="224"/>
    </row>
    <row r="177" spans="1:31" s="215" customFormat="1" x14ac:dyDescent="0.25">
      <c r="A177" s="328"/>
      <c r="B177" s="328"/>
      <c r="AB177" s="329"/>
      <c r="AC177" s="224"/>
      <c r="AD177" s="224"/>
      <c r="AE177" s="224"/>
    </row>
    <row r="178" spans="1:31" s="215" customFormat="1" x14ac:dyDescent="0.25">
      <c r="A178" s="328"/>
      <c r="B178" s="328"/>
      <c r="AB178" s="329"/>
      <c r="AC178" s="224"/>
      <c r="AD178" s="224"/>
      <c r="AE178" s="224"/>
    </row>
    <row r="179" spans="1:31" s="215" customFormat="1" x14ac:dyDescent="0.25">
      <c r="A179" s="328"/>
      <c r="B179" s="328"/>
      <c r="AB179" s="329"/>
      <c r="AC179" s="224"/>
      <c r="AD179" s="224"/>
      <c r="AE179" s="224"/>
    </row>
    <row r="180" spans="1:31" s="215" customFormat="1" x14ac:dyDescent="0.25">
      <c r="A180" s="328"/>
      <c r="B180" s="328"/>
      <c r="AB180" s="329"/>
      <c r="AC180" s="224"/>
      <c r="AD180" s="224"/>
      <c r="AE180" s="224"/>
    </row>
    <row r="181" spans="1:31" s="215" customFormat="1" x14ac:dyDescent="0.25">
      <c r="A181" s="328"/>
      <c r="B181" s="328"/>
      <c r="AB181" s="329"/>
      <c r="AC181" s="224"/>
      <c r="AD181" s="224"/>
      <c r="AE181" s="224"/>
    </row>
    <row r="182" spans="1:31" s="215" customFormat="1" x14ac:dyDescent="0.25">
      <c r="A182" s="328"/>
      <c r="B182" s="328"/>
      <c r="AB182" s="329"/>
      <c r="AC182" s="224"/>
      <c r="AD182" s="224"/>
      <c r="AE182" s="224"/>
    </row>
    <row r="183" spans="1:31" s="215" customFormat="1" x14ac:dyDescent="0.25">
      <c r="A183" s="328"/>
      <c r="B183" s="328"/>
      <c r="AB183" s="329"/>
      <c r="AC183" s="224"/>
      <c r="AD183" s="224"/>
      <c r="AE183" s="224"/>
    </row>
    <row r="184" spans="1:31" s="215" customFormat="1" x14ac:dyDescent="0.25">
      <c r="A184" s="328"/>
      <c r="B184" s="328"/>
      <c r="AB184" s="329"/>
      <c r="AC184" s="224"/>
      <c r="AD184" s="224"/>
      <c r="AE184" s="224"/>
    </row>
    <row r="185" spans="1:31" s="215" customFormat="1" x14ac:dyDescent="0.25">
      <c r="A185" s="328"/>
      <c r="B185" s="328"/>
      <c r="AB185" s="329"/>
      <c r="AC185" s="224"/>
      <c r="AD185" s="224"/>
      <c r="AE185" s="224"/>
    </row>
    <row r="186" spans="1:31" s="215" customFormat="1" x14ac:dyDescent="0.25">
      <c r="A186" s="328"/>
      <c r="B186" s="328"/>
      <c r="AB186" s="329"/>
      <c r="AC186" s="224"/>
      <c r="AD186" s="224"/>
      <c r="AE186" s="224"/>
    </row>
    <row r="187" spans="1:31" s="215" customFormat="1" x14ac:dyDescent="0.25">
      <c r="A187" s="328"/>
      <c r="B187" s="328"/>
      <c r="AB187" s="329"/>
      <c r="AC187" s="224"/>
      <c r="AD187" s="224"/>
      <c r="AE187" s="224"/>
    </row>
    <row r="188" spans="1:31" s="215" customFormat="1" x14ac:dyDescent="0.25">
      <c r="A188" s="328"/>
      <c r="B188" s="328"/>
      <c r="AB188" s="329"/>
      <c r="AC188" s="224"/>
      <c r="AD188" s="224"/>
      <c r="AE188" s="224"/>
    </row>
    <row r="189" spans="1:31" s="215" customFormat="1" x14ac:dyDescent="0.25">
      <c r="A189" s="328"/>
      <c r="B189" s="328"/>
      <c r="AB189" s="329"/>
      <c r="AC189" s="224"/>
      <c r="AD189" s="224"/>
      <c r="AE189" s="224"/>
    </row>
    <row r="190" spans="1:31" s="215" customFormat="1" x14ac:dyDescent="0.25">
      <c r="A190" s="328"/>
      <c r="B190" s="328"/>
      <c r="AB190" s="329"/>
      <c r="AC190" s="224"/>
      <c r="AD190" s="224"/>
      <c r="AE190" s="224"/>
    </row>
    <row r="191" spans="1:31" s="215" customFormat="1" x14ac:dyDescent="0.25">
      <c r="A191" s="328"/>
      <c r="B191" s="328"/>
      <c r="AB191" s="329"/>
      <c r="AC191" s="224"/>
      <c r="AD191" s="224"/>
      <c r="AE191" s="224"/>
    </row>
    <row r="192" spans="1:31" s="215" customFormat="1" x14ac:dyDescent="0.25">
      <c r="A192" s="328"/>
      <c r="B192" s="328"/>
      <c r="AB192" s="329"/>
      <c r="AC192" s="224"/>
      <c r="AD192" s="224"/>
      <c r="AE192" s="224"/>
    </row>
    <row r="193" spans="1:31" s="215" customFormat="1" x14ac:dyDescent="0.25">
      <c r="A193" s="328"/>
      <c r="B193" s="328"/>
      <c r="AB193" s="329"/>
      <c r="AC193" s="224"/>
      <c r="AD193" s="224"/>
      <c r="AE193" s="224"/>
    </row>
    <row r="194" spans="1:31" s="215" customFormat="1" x14ac:dyDescent="0.25">
      <c r="A194" s="328"/>
      <c r="B194" s="328"/>
      <c r="AB194" s="329"/>
      <c r="AC194" s="224"/>
      <c r="AD194" s="224"/>
      <c r="AE194" s="224"/>
    </row>
    <row r="195" spans="1:31" s="215" customFormat="1" x14ac:dyDescent="0.25">
      <c r="A195" s="328"/>
      <c r="B195" s="328"/>
      <c r="AB195" s="329"/>
      <c r="AC195" s="224"/>
      <c r="AD195" s="224"/>
      <c r="AE195" s="224"/>
    </row>
    <row r="196" spans="1:31" s="215" customFormat="1" x14ac:dyDescent="0.25">
      <c r="A196" s="328"/>
      <c r="B196" s="328"/>
      <c r="AB196" s="329"/>
      <c r="AC196" s="224"/>
      <c r="AD196" s="224"/>
      <c r="AE196" s="224"/>
    </row>
    <row r="197" spans="1:31" s="215" customFormat="1" x14ac:dyDescent="0.25">
      <c r="A197" s="328"/>
      <c r="B197" s="328"/>
      <c r="AB197" s="329"/>
      <c r="AC197" s="224"/>
      <c r="AD197" s="224"/>
      <c r="AE197" s="224"/>
    </row>
    <row r="198" spans="1:31" s="215" customFormat="1" x14ac:dyDescent="0.25">
      <c r="A198" s="328"/>
      <c r="B198" s="328"/>
      <c r="AB198" s="329"/>
      <c r="AC198" s="224"/>
      <c r="AD198" s="224"/>
      <c r="AE198" s="224"/>
    </row>
    <row r="199" spans="1:31" s="215" customFormat="1" x14ac:dyDescent="0.25">
      <c r="A199" s="328"/>
      <c r="B199" s="328"/>
      <c r="AB199" s="329"/>
      <c r="AC199" s="224"/>
      <c r="AD199" s="224"/>
      <c r="AE199" s="224"/>
    </row>
    <row r="200" spans="1:31" s="215" customFormat="1" x14ac:dyDescent="0.25">
      <c r="A200" s="328"/>
      <c r="B200" s="328"/>
      <c r="AB200" s="329"/>
      <c r="AC200" s="224"/>
      <c r="AD200" s="224"/>
      <c r="AE200" s="224"/>
    </row>
    <row r="201" spans="1:31" s="215" customFormat="1" x14ac:dyDescent="0.25">
      <c r="A201" s="328"/>
      <c r="B201" s="328"/>
      <c r="AB201" s="329"/>
      <c r="AC201" s="224"/>
      <c r="AD201" s="224"/>
      <c r="AE201" s="224"/>
    </row>
    <row r="202" spans="1:31" s="215" customFormat="1" x14ac:dyDescent="0.25">
      <c r="A202" s="328"/>
      <c r="B202" s="328"/>
      <c r="AB202" s="329"/>
      <c r="AC202" s="224"/>
      <c r="AD202" s="224"/>
      <c r="AE202" s="224"/>
    </row>
    <row r="203" spans="1:31" s="215" customFormat="1" x14ac:dyDescent="0.25">
      <c r="A203" s="328"/>
      <c r="B203" s="328"/>
      <c r="AB203" s="329"/>
      <c r="AC203" s="224"/>
      <c r="AD203" s="224"/>
      <c r="AE203" s="224"/>
    </row>
    <row r="204" spans="1:31" s="215" customFormat="1" x14ac:dyDescent="0.25">
      <c r="A204" s="328"/>
      <c r="B204" s="328"/>
      <c r="AB204" s="329"/>
      <c r="AC204" s="224"/>
      <c r="AD204" s="224"/>
      <c r="AE204" s="224"/>
    </row>
    <row r="205" spans="1:31" s="215" customFormat="1" x14ac:dyDescent="0.25">
      <c r="A205" s="328"/>
      <c r="B205" s="328"/>
      <c r="AB205" s="329"/>
      <c r="AC205" s="224"/>
      <c r="AD205" s="224"/>
      <c r="AE205" s="224"/>
    </row>
    <row r="206" spans="1:31" s="215" customFormat="1" x14ac:dyDescent="0.25">
      <c r="A206" s="328"/>
      <c r="B206" s="328"/>
      <c r="AB206" s="329"/>
      <c r="AC206" s="224"/>
      <c r="AD206" s="224"/>
      <c r="AE206" s="224"/>
    </row>
    <row r="207" spans="1:31" s="215" customFormat="1" x14ac:dyDescent="0.25">
      <c r="A207" s="328"/>
      <c r="B207" s="328"/>
      <c r="AB207" s="329"/>
      <c r="AC207" s="224"/>
      <c r="AD207" s="224"/>
      <c r="AE207" s="224"/>
    </row>
    <row r="208" spans="1:31" s="215" customFormat="1" x14ac:dyDescent="0.25">
      <c r="A208" s="328"/>
      <c r="B208" s="328"/>
      <c r="AB208" s="329"/>
      <c r="AC208" s="224"/>
      <c r="AD208" s="224"/>
      <c r="AE208" s="224"/>
    </row>
    <row r="209" spans="1:31" s="215" customFormat="1" x14ac:dyDescent="0.25">
      <c r="A209" s="328"/>
      <c r="B209" s="328"/>
      <c r="AB209" s="329"/>
      <c r="AC209" s="224"/>
      <c r="AD209" s="224"/>
      <c r="AE209" s="224"/>
    </row>
    <row r="210" spans="1:31" s="215" customFormat="1" x14ac:dyDescent="0.25">
      <c r="A210" s="328"/>
      <c r="B210" s="328"/>
      <c r="AB210" s="329"/>
      <c r="AC210" s="224"/>
      <c r="AD210" s="224"/>
      <c r="AE210" s="224"/>
    </row>
    <row r="211" spans="1:31" s="215" customFormat="1" x14ac:dyDescent="0.25">
      <c r="A211" s="328"/>
      <c r="B211" s="328"/>
      <c r="AB211" s="329"/>
      <c r="AC211" s="224"/>
      <c r="AD211" s="224"/>
      <c r="AE211" s="224"/>
    </row>
    <row r="212" spans="1:31" s="215" customFormat="1" x14ac:dyDescent="0.25">
      <c r="A212" s="328"/>
      <c r="B212" s="328"/>
      <c r="AB212" s="329"/>
      <c r="AC212" s="224"/>
      <c r="AD212" s="224"/>
      <c r="AE212" s="224"/>
    </row>
    <row r="213" spans="1:31" s="215" customFormat="1" x14ac:dyDescent="0.25">
      <c r="A213" s="328"/>
      <c r="B213" s="328"/>
      <c r="AB213" s="329"/>
      <c r="AC213" s="224"/>
      <c r="AD213" s="224"/>
      <c r="AE213" s="224"/>
    </row>
    <row r="214" spans="1:31" s="215" customFormat="1" x14ac:dyDescent="0.25">
      <c r="A214" s="328"/>
      <c r="B214" s="328"/>
      <c r="AB214" s="329"/>
      <c r="AC214" s="224"/>
      <c r="AD214" s="224"/>
      <c r="AE214" s="224"/>
    </row>
    <row r="215" spans="1:31" s="215" customFormat="1" x14ac:dyDescent="0.25">
      <c r="A215" s="328"/>
      <c r="B215" s="328"/>
      <c r="AB215" s="329"/>
      <c r="AC215" s="224"/>
      <c r="AD215" s="224"/>
      <c r="AE215" s="224"/>
    </row>
    <row r="216" spans="1:31" s="215" customFormat="1" x14ac:dyDescent="0.25">
      <c r="A216" s="328"/>
      <c r="B216" s="328"/>
      <c r="AB216" s="329"/>
      <c r="AC216" s="224"/>
      <c r="AD216" s="224"/>
      <c r="AE216" s="224"/>
    </row>
    <row r="217" spans="1:31" s="215" customFormat="1" x14ac:dyDescent="0.25">
      <c r="A217" s="328"/>
      <c r="B217" s="328"/>
      <c r="AB217" s="329"/>
      <c r="AC217" s="224"/>
      <c r="AD217" s="224"/>
      <c r="AE217" s="224"/>
    </row>
    <row r="218" spans="1:31" s="215" customFormat="1" x14ac:dyDescent="0.25">
      <c r="A218" s="328"/>
      <c r="B218" s="328"/>
      <c r="AB218" s="329"/>
      <c r="AC218" s="224"/>
      <c r="AD218" s="224"/>
      <c r="AE218" s="224"/>
    </row>
    <row r="219" spans="1:31" s="215" customFormat="1" x14ac:dyDescent="0.25">
      <c r="A219" s="328"/>
      <c r="B219" s="328"/>
      <c r="AB219" s="329"/>
      <c r="AC219" s="224"/>
      <c r="AD219" s="224"/>
      <c r="AE219" s="224"/>
    </row>
    <row r="220" spans="1:31" s="215" customFormat="1" x14ac:dyDescent="0.25">
      <c r="A220" s="328"/>
      <c r="B220" s="328"/>
      <c r="AB220" s="329"/>
      <c r="AC220" s="224"/>
      <c r="AD220" s="224"/>
      <c r="AE220" s="224"/>
    </row>
    <row r="221" spans="1:31" s="215" customFormat="1" x14ac:dyDescent="0.25">
      <c r="A221" s="328"/>
      <c r="B221" s="328"/>
      <c r="AB221" s="329"/>
      <c r="AC221" s="224"/>
      <c r="AD221" s="224"/>
      <c r="AE221" s="224"/>
    </row>
    <row r="222" spans="1:31" s="215" customFormat="1" x14ac:dyDescent="0.25">
      <c r="A222" s="328"/>
      <c r="B222" s="328"/>
      <c r="AB222" s="329"/>
      <c r="AC222" s="224"/>
      <c r="AD222" s="224"/>
      <c r="AE222" s="224"/>
    </row>
    <row r="223" spans="1:31" s="215" customFormat="1" x14ac:dyDescent="0.25">
      <c r="A223" s="328"/>
      <c r="B223" s="328"/>
      <c r="AB223" s="329"/>
      <c r="AC223" s="224"/>
      <c r="AD223" s="224"/>
      <c r="AE223" s="224"/>
    </row>
    <row r="224" spans="1:31" s="215" customFormat="1" x14ac:dyDescent="0.25">
      <c r="A224" s="328"/>
      <c r="B224" s="328"/>
      <c r="AB224" s="329"/>
      <c r="AC224" s="224"/>
      <c r="AD224" s="224"/>
      <c r="AE224" s="224"/>
    </row>
    <row r="225" spans="1:31" s="215" customFormat="1" x14ac:dyDescent="0.25">
      <c r="A225" s="328"/>
      <c r="B225" s="328"/>
      <c r="AB225" s="329"/>
      <c r="AC225" s="224"/>
      <c r="AD225" s="224"/>
      <c r="AE225" s="224"/>
    </row>
    <row r="226" spans="1:31" s="215" customFormat="1" x14ac:dyDescent="0.25">
      <c r="A226" s="328"/>
      <c r="B226" s="328"/>
      <c r="AB226" s="329"/>
      <c r="AC226" s="224"/>
      <c r="AD226" s="224"/>
      <c r="AE226" s="224"/>
    </row>
    <row r="227" spans="1:31" s="215" customFormat="1" x14ac:dyDescent="0.25">
      <c r="A227" s="328"/>
      <c r="B227" s="328"/>
      <c r="AB227" s="329"/>
      <c r="AC227" s="224"/>
      <c r="AD227" s="224"/>
      <c r="AE227" s="224"/>
    </row>
    <row r="228" spans="1:31" s="215" customFormat="1" x14ac:dyDescent="0.25">
      <c r="A228" s="328"/>
      <c r="B228" s="328"/>
      <c r="AB228" s="329"/>
      <c r="AC228" s="224"/>
      <c r="AD228" s="224"/>
      <c r="AE228" s="224"/>
    </row>
    <row r="229" spans="1:31" s="215" customFormat="1" x14ac:dyDescent="0.25">
      <c r="A229" s="328"/>
      <c r="B229" s="328"/>
      <c r="AB229" s="329"/>
      <c r="AC229" s="224"/>
      <c r="AD229" s="224"/>
      <c r="AE229" s="224"/>
    </row>
    <row r="230" spans="1:31" s="215" customFormat="1" x14ac:dyDescent="0.25">
      <c r="A230" s="328"/>
      <c r="B230" s="328"/>
      <c r="AB230" s="329"/>
      <c r="AC230" s="224"/>
      <c r="AD230" s="224"/>
      <c r="AE230" s="224"/>
    </row>
    <row r="231" spans="1:31" s="215" customFormat="1" x14ac:dyDescent="0.25">
      <c r="A231" s="328"/>
      <c r="B231" s="328"/>
      <c r="AB231" s="329"/>
      <c r="AC231" s="224"/>
      <c r="AD231" s="224"/>
      <c r="AE231" s="224"/>
    </row>
    <row r="232" spans="1:31" s="215" customFormat="1" x14ac:dyDescent="0.25">
      <c r="A232" s="328"/>
      <c r="B232" s="328"/>
      <c r="AB232" s="329"/>
      <c r="AC232" s="224"/>
      <c r="AD232" s="224"/>
      <c r="AE232" s="224"/>
    </row>
    <row r="233" spans="1:31" s="215" customFormat="1" x14ac:dyDescent="0.25">
      <c r="A233" s="328"/>
      <c r="B233" s="328"/>
      <c r="AB233" s="329"/>
      <c r="AC233" s="224"/>
      <c r="AD233" s="224"/>
      <c r="AE233" s="224"/>
    </row>
    <row r="234" spans="1:31" s="215" customFormat="1" x14ac:dyDescent="0.25">
      <c r="A234" s="328"/>
      <c r="B234" s="328"/>
      <c r="AB234" s="329"/>
      <c r="AC234" s="224"/>
      <c r="AD234" s="224"/>
      <c r="AE234" s="224"/>
    </row>
    <row r="235" spans="1:31" s="215" customFormat="1" x14ac:dyDescent="0.25">
      <c r="A235" s="328"/>
      <c r="B235" s="328"/>
      <c r="AB235" s="329"/>
      <c r="AC235" s="224"/>
      <c r="AD235" s="224"/>
      <c r="AE235" s="224"/>
    </row>
    <row r="236" spans="1:31" s="215" customFormat="1" x14ac:dyDescent="0.25">
      <c r="A236" s="328"/>
      <c r="B236" s="328"/>
      <c r="AB236" s="329"/>
      <c r="AC236" s="224"/>
      <c r="AD236" s="224"/>
      <c r="AE236" s="224"/>
    </row>
    <row r="237" spans="1:31" s="215" customFormat="1" x14ac:dyDescent="0.25">
      <c r="A237" s="328"/>
      <c r="B237" s="328"/>
      <c r="AB237" s="329"/>
      <c r="AC237" s="224"/>
      <c r="AD237" s="224"/>
      <c r="AE237" s="224"/>
    </row>
    <row r="238" spans="1:31" s="215" customFormat="1" x14ac:dyDescent="0.25">
      <c r="A238" s="328"/>
      <c r="B238" s="328"/>
      <c r="AB238" s="329"/>
      <c r="AC238" s="224"/>
      <c r="AD238" s="224"/>
      <c r="AE238" s="224"/>
    </row>
    <row r="239" spans="1:31" s="215" customFormat="1" x14ac:dyDescent="0.25">
      <c r="A239" s="328"/>
      <c r="B239" s="328"/>
      <c r="AB239" s="329"/>
      <c r="AC239" s="224"/>
      <c r="AD239" s="224"/>
      <c r="AE239" s="224"/>
    </row>
    <row r="240" spans="1:31" s="215" customFormat="1" x14ac:dyDescent="0.25">
      <c r="A240" s="328"/>
      <c r="B240" s="328"/>
      <c r="AB240" s="329"/>
      <c r="AC240" s="224"/>
      <c r="AD240" s="224"/>
      <c r="AE240" s="224"/>
    </row>
    <row r="241" spans="1:31" s="215" customFormat="1" x14ac:dyDescent="0.25">
      <c r="A241" s="328"/>
      <c r="B241" s="328"/>
      <c r="AB241" s="329"/>
      <c r="AC241" s="224"/>
      <c r="AD241" s="224"/>
      <c r="AE241" s="224"/>
    </row>
    <row r="242" spans="1:31" s="215" customFormat="1" x14ac:dyDescent="0.25">
      <c r="A242" s="328"/>
      <c r="B242" s="328"/>
      <c r="AB242" s="329"/>
      <c r="AC242" s="224"/>
      <c r="AD242" s="224"/>
      <c r="AE242" s="224"/>
    </row>
    <row r="243" spans="1:31" s="215" customFormat="1" x14ac:dyDescent="0.25">
      <c r="A243" s="328"/>
      <c r="B243" s="328"/>
      <c r="AB243" s="329"/>
      <c r="AC243" s="224"/>
      <c r="AD243" s="224"/>
      <c r="AE243" s="224"/>
    </row>
    <row r="244" spans="1:31" s="215" customFormat="1" x14ac:dyDescent="0.25">
      <c r="A244" s="328"/>
      <c r="B244" s="328"/>
      <c r="AB244" s="329"/>
      <c r="AC244" s="224"/>
      <c r="AD244" s="224"/>
      <c r="AE244" s="224"/>
    </row>
    <row r="245" spans="1:31" s="215" customFormat="1" x14ac:dyDescent="0.25">
      <c r="A245" s="328"/>
      <c r="B245" s="328"/>
      <c r="AB245" s="329"/>
      <c r="AC245" s="224"/>
      <c r="AD245" s="224"/>
      <c r="AE245" s="224"/>
    </row>
    <row r="246" spans="1:31" s="215" customFormat="1" x14ac:dyDescent="0.25">
      <c r="A246" s="328"/>
      <c r="B246" s="328"/>
      <c r="AB246" s="329"/>
      <c r="AC246" s="224"/>
      <c r="AD246" s="224"/>
      <c r="AE246" s="224"/>
    </row>
    <row r="247" spans="1:31" s="215" customFormat="1" x14ac:dyDescent="0.25">
      <c r="A247" s="328"/>
      <c r="B247" s="328"/>
      <c r="AB247" s="329"/>
      <c r="AC247" s="224"/>
      <c r="AD247" s="224"/>
      <c r="AE247" s="224"/>
    </row>
    <row r="248" spans="1:31" s="215" customFormat="1" x14ac:dyDescent="0.25">
      <c r="A248" s="328"/>
      <c r="B248" s="328"/>
      <c r="AB248" s="329"/>
      <c r="AC248" s="224"/>
      <c r="AD248" s="224"/>
      <c r="AE248" s="224"/>
    </row>
    <row r="249" spans="1:31" s="215" customFormat="1" x14ac:dyDescent="0.25">
      <c r="A249" s="328"/>
      <c r="B249" s="328"/>
      <c r="AB249" s="329"/>
      <c r="AC249" s="224"/>
      <c r="AD249" s="224"/>
      <c r="AE249" s="224"/>
    </row>
    <row r="250" spans="1:31" s="215" customFormat="1" x14ac:dyDescent="0.25">
      <c r="A250" s="328"/>
      <c r="B250" s="328"/>
      <c r="AB250" s="329"/>
      <c r="AC250" s="224"/>
      <c r="AD250" s="224"/>
      <c r="AE250" s="224"/>
    </row>
    <row r="251" spans="1:31" s="215" customFormat="1" x14ac:dyDescent="0.25">
      <c r="A251" s="328"/>
      <c r="B251" s="328"/>
      <c r="AB251" s="329"/>
      <c r="AC251" s="224"/>
      <c r="AD251" s="224"/>
      <c r="AE251" s="224"/>
    </row>
    <row r="252" spans="1:31" s="215" customFormat="1" x14ac:dyDescent="0.25">
      <c r="A252" s="328"/>
      <c r="B252" s="328"/>
      <c r="AB252" s="329"/>
      <c r="AC252" s="224"/>
      <c r="AD252" s="224"/>
      <c r="AE252" s="224"/>
    </row>
    <row r="253" spans="1:31" s="215" customFormat="1" x14ac:dyDescent="0.25">
      <c r="A253" s="328"/>
      <c r="B253" s="328"/>
      <c r="AB253" s="329"/>
      <c r="AC253" s="224"/>
      <c r="AD253" s="224"/>
      <c r="AE253" s="224"/>
    </row>
    <row r="254" spans="1:31" s="215" customFormat="1" x14ac:dyDescent="0.25">
      <c r="A254" s="328"/>
      <c r="B254" s="328"/>
      <c r="AB254" s="329"/>
      <c r="AC254" s="224"/>
      <c r="AD254" s="224"/>
      <c r="AE254" s="224"/>
    </row>
    <row r="255" spans="1:31" s="215" customFormat="1" x14ac:dyDescent="0.25">
      <c r="A255" s="328"/>
      <c r="B255" s="328"/>
      <c r="AB255" s="329"/>
      <c r="AC255" s="224"/>
      <c r="AD255" s="224"/>
      <c r="AE255" s="224"/>
    </row>
    <row r="256" spans="1:31" s="215" customFormat="1" x14ac:dyDescent="0.25">
      <c r="A256" s="328"/>
      <c r="B256" s="328"/>
      <c r="AB256" s="329"/>
      <c r="AC256" s="224"/>
      <c r="AD256" s="224"/>
      <c r="AE256" s="224"/>
    </row>
    <row r="257" spans="1:31" s="215" customFormat="1" x14ac:dyDescent="0.25">
      <c r="A257" s="328"/>
      <c r="B257" s="328"/>
      <c r="AB257" s="329"/>
      <c r="AC257" s="224"/>
      <c r="AD257" s="224"/>
      <c r="AE257" s="224"/>
    </row>
    <row r="258" spans="1:31" s="215" customFormat="1" x14ac:dyDescent="0.25">
      <c r="A258" s="328"/>
      <c r="B258" s="328"/>
      <c r="AB258" s="329"/>
      <c r="AC258" s="224"/>
      <c r="AD258" s="224"/>
      <c r="AE258" s="224"/>
    </row>
    <row r="259" spans="1:31" s="215" customFormat="1" x14ac:dyDescent="0.25">
      <c r="A259" s="328"/>
      <c r="B259" s="328"/>
      <c r="AB259" s="329"/>
      <c r="AC259" s="224"/>
      <c r="AD259" s="224"/>
      <c r="AE259" s="224"/>
    </row>
    <row r="260" spans="1:31" s="215" customFormat="1" x14ac:dyDescent="0.25">
      <c r="A260" s="328"/>
      <c r="B260" s="328"/>
      <c r="AB260" s="329"/>
      <c r="AC260" s="224"/>
      <c r="AD260" s="224"/>
      <c r="AE260" s="224"/>
    </row>
    <row r="261" spans="1:31" s="215" customFormat="1" x14ac:dyDescent="0.25">
      <c r="A261" s="328"/>
      <c r="B261" s="328"/>
      <c r="AB261" s="329"/>
      <c r="AC261" s="224"/>
      <c r="AD261" s="224"/>
      <c r="AE261" s="224"/>
    </row>
    <row r="262" spans="1:31" s="215" customFormat="1" x14ac:dyDescent="0.25">
      <c r="A262" s="328"/>
      <c r="B262" s="328"/>
      <c r="AB262" s="329"/>
      <c r="AC262" s="224"/>
      <c r="AD262" s="224"/>
      <c r="AE262" s="224"/>
    </row>
    <row r="263" spans="1:31" s="215" customFormat="1" x14ac:dyDescent="0.25">
      <c r="A263" s="328"/>
      <c r="B263" s="328"/>
      <c r="AB263" s="329"/>
      <c r="AC263" s="224"/>
      <c r="AD263" s="224"/>
      <c r="AE263" s="224"/>
    </row>
    <row r="264" spans="1:31" s="215" customFormat="1" x14ac:dyDescent="0.25">
      <c r="A264" s="328"/>
      <c r="B264" s="328"/>
      <c r="AB264" s="329"/>
      <c r="AC264" s="224"/>
      <c r="AD264" s="224"/>
      <c r="AE264" s="224"/>
    </row>
    <row r="265" spans="1:31" s="215" customFormat="1" x14ac:dyDescent="0.25">
      <c r="A265" s="328"/>
      <c r="B265" s="328"/>
      <c r="AB265" s="329"/>
      <c r="AC265" s="224"/>
      <c r="AD265" s="224"/>
      <c r="AE265" s="224"/>
    </row>
    <row r="266" spans="1:31" s="215" customFormat="1" x14ac:dyDescent="0.25">
      <c r="A266" s="328"/>
      <c r="B266" s="328"/>
      <c r="AB266" s="329"/>
      <c r="AC266" s="224"/>
      <c r="AD266" s="224"/>
      <c r="AE266" s="224"/>
    </row>
    <row r="267" spans="1:31" s="215" customFormat="1" x14ac:dyDescent="0.25">
      <c r="A267" s="328"/>
      <c r="B267" s="328"/>
      <c r="AB267" s="329"/>
      <c r="AC267" s="224"/>
      <c r="AD267" s="224"/>
      <c r="AE267" s="224"/>
    </row>
    <row r="268" spans="1:31" s="215" customFormat="1" x14ac:dyDescent="0.25">
      <c r="A268" s="328"/>
      <c r="B268" s="328"/>
      <c r="AB268" s="329"/>
      <c r="AC268" s="224"/>
      <c r="AD268" s="224"/>
      <c r="AE268" s="224"/>
    </row>
    <row r="269" spans="1:31" s="215" customFormat="1" x14ac:dyDescent="0.25">
      <c r="A269" s="328"/>
      <c r="B269" s="328"/>
      <c r="AB269" s="329"/>
      <c r="AC269" s="224"/>
      <c r="AD269" s="224"/>
      <c r="AE269" s="224"/>
    </row>
    <row r="270" spans="1:31" s="215" customFormat="1" x14ac:dyDescent="0.25">
      <c r="A270" s="328"/>
      <c r="B270" s="328"/>
      <c r="AB270" s="329"/>
      <c r="AC270" s="224"/>
      <c r="AD270" s="224"/>
      <c r="AE270" s="224"/>
    </row>
    <row r="271" spans="1:31" s="215" customFormat="1" x14ac:dyDescent="0.25">
      <c r="A271" s="328"/>
      <c r="B271" s="328"/>
      <c r="AB271" s="329"/>
      <c r="AC271" s="224"/>
      <c r="AD271" s="224"/>
      <c r="AE271" s="224"/>
    </row>
    <row r="272" spans="1:31" s="215" customFormat="1" x14ac:dyDescent="0.25">
      <c r="A272" s="328"/>
      <c r="B272" s="328"/>
      <c r="AB272" s="329"/>
      <c r="AC272" s="224"/>
      <c r="AD272" s="224"/>
      <c r="AE272" s="224"/>
    </row>
    <row r="273" spans="1:31" s="215" customFormat="1" x14ac:dyDescent="0.25">
      <c r="A273" s="328"/>
      <c r="B273" s="328"/>
      <c r="AB273" s="329"/>
      <c r="AC273" s="224"/>
      <c r="AD273" s="224"/>
      <c r="AE273" s="224"/>
    </row>
    <row r="274" spans="1:31" s="215" customFormat="1" x14ac:dyDescent="0.25">
      <c r="A274" s="328"/>
      <c r="B274" s="328"/>
      <c r="AB274" s="329"/>
      <c r="AC274" s="224"/>
      <c r="AD274" s="224"/>
      <c r="AE274" s="224"/>
    </row>
    <row r="275" spans="1:31" s="215" customFormat="1" x14ac:dyDescent="0.25">
      <c r="A275" s="328"/>
      <c r="B275" s="328"/>
      <c r="AB275" s="329"/>
      <c r="AC275" s="224"/>
      <c r="AD275" s="224"/>
      <c r="AE275" s="224"/>
    </row>
    <row r="276" spans="1:31" s="215" customFormat="1" x14ac:dyDescent="0.25">
      <c r="A276" s="328"/>
      <c r="B276" s="328"/>
      <c r="AB276" s="329"/>
      <c r="AC276" s="224"/>
      <c r="AD276" s="224"/>
      <c r="AE276" s="224"/>
    </row>
    <row r="277" spans="1:31" s="215" customFormat="1" x14ac:dyDescent="0.25">
      <c r="A277" s="328"/>
      <c r="B277" s="328"/>
      <c r="AB277" s="329"/>
      <c r="AC277" s="224"/>
      <c r="AD277" s="224"/>
      <c r="AE277" s="224"/>
    </row>
    <row r="278" spans="1:31" s="215" customFormat="1" x14ac:dyDescent="0.25">
      <c r="A278" s="328"/>
      <c r="B278" s="328"/>
      <c r="AB278" s="329"/>
      <c r="AC278" s="224"/>
      <c r="AD278" s="224"/>
      <c r="AE278" s="224"/>
    </row>
    <row r="279" spans="1:31" s="215" customFormat="1" x14ac:dyDescent="0.25">
      <c r="A279" s="328"/>
      <c r="B279" s="328"/>
      <c r="AB279" s="329"/>
      <c r="AC279" s="224"/>
      <c r="AD279" s="224"/>
      <c r="AE279" s="224"/>
    </row>
    <row r="280" spans="1:31" s="215" customFormat="1" x14ac:dyDescent="0.25">
      <c r="A280" s="328"/>
      <c r="B280" s="328"/>
      <c r="AB280" s="329"/>
      <c r="AC280" s="224"/>
      <c r="AD280" s="224"/>
      <c r="AE280" s="224"/>
    </row>
    <row r="281" spans="1:31" s="215" customFormat="1" x14ac:dyDescent="0.25">
      <c r="A281" s="328"/>
      <c r="B281" s="328"/>
      <c r="AB281" s="329"/>
      <c r="AC281" s="224"/>
      <c r="AD281" s="224"/>
      <c r="AE281" s="224"/>
    </row>
    <row r="282" spans="1:31" s="215" customFormat="1" x14ac:dyDescent="0.25">
      <c r="A282" s="328"/>
      <c r="B282" s="328"/>
      <c r="AB282" s="329"/>
      <c r="AC282" s="224"/>
      <c r="AD282" s="224"/>
      <c r="AE282" s="224"/>
    </row>
    <row r="283" spans="1:31" s="215" customFormat="1" x14ac:dyDescent="0.25">
      <c r="A283" s="328"/>
      <c r="B283" s="328"/>
      <c r="AB283" s="329"/>
      <c r="AC283" s="224"/>
      <c r="AD283" s="224"/>
      <c r="AE283" s="224"/>
    </row>
    <row r="284" spans="1:31" s="215" customFormat="1" x14ac:dyDescent="0.25">
      <c r="A284" s="328"/>
      <c r="B284" s="328"/>
      <c r="AB284" s="329"/>
      <c r="AC284" s="224"/>
      <c r="AD284" s="224"/>
      <c r="AE284" s="224"/>
    </row>
    <row r="285" spans="1:31" s="215" customFormat="1" x14ac:dyDescent="0.25">
      <c r="A285" s="328"/>
      <c r="B285" s="328"/>
      <c r="AB285" s="329"/>
      <c r="AC285" s="224"/>
      <c r="AD285" s="224"/>
      <c r="AE285" s="224"/>
    </row>
    <row r="286" spans="1:31" s="215" customFormat="1" x14ac:dyDescent="0.25">
      <c r="A286" s="328"/>
      <c r="B286" s="328"/>
      <c r="AB286" s="329"/>
      <c r="AC286" s="224"/>
      <c r="AD286" s="224"/>
      <c r="AE286" s="224"/>
    </row>
    <row r="287" spans="1:31" s="215" customFormat="1" x14ac:dyDescent="0.25">
      <c r="A287" s="328"/>
      <c r="B287" s="328"/>
      <c r="AB287" s="329"/>
      <c r="AC287" s="224"/>
      <c r="AD287" s="224"/>
      <c r="AE287" s="224"/>
    </row>
    <row r="288" spans="1:31" s="215" customFormat="1" x14ac:dyDescent="0.25">
      <c r="A288" s="328"/>
      <c r="B288" s="328"/>
      <c r="AB288" s="329"/>
      <c r="AC288" s="224"/>
      <c r="AD288" s="224"/>
      <c r="AE288" s="224"/>
    </row>
    <row r="289" spans="1:31" s="215" customFormat="1" x14ac:dyDescent="0.25">
      <c r="A289" s="328"/>
      <c r="B289" s="328"/>
      <c r="AB289" s="329"/>
      <c r="AC289" s="224"/>
      <c r="AD289" s="224"/>
      <c r="AE289" s="224"/>
    </row>
    <row r="290" spans="1:31" s="215" customFormat="1" x14ac:dyDescent="0.25">
      <c r="A290" s="328"/>
      <c r="B290" s="328"/>
      <c r="AB290" s="329"/>
      <c r="AC290" s="224"/>
      <c r="AD290" s="224"/>
      <c r="AE290" s="224"/>
    </row>
    <row r="291" spans="1:31" s="215" customFormat="1" x14ac:dyDescent="0.25">
      <c r="A291" s="328"/>
      <c r="B291" s="328"/>
      <c r="AB291" s="329"/>
      <c r="AC291" s="224"/>
      <c r="AD291" s="224"/>
      <c r="AE291" s="224"/>
    </row>
    <row r="292" spans="1:31" s="215" customFormat="1" x14ac:dyDescent="0.25">
      <c r="A292" s="328"/>
      <c r="B292" s="328"/>
      <c r="AB292" s="329"/>
      <c r="AC292" s="224"/>
      <c r="AD292" s="224"/>
      <c r="AE292" s="224"/>
    </row>
    <row r="293" spans="1:31" s="215" customFormat="1" x14ac:dyDescent="0.25">
      <c r="A293" s="328"/>
      <c r="B293" s="328"/>
      <c r="AB293" s="329"/>
      <c r="AC293" s="224"/>
      <c r="AD293" s="224"/>
      <c r="AE293" s="224"/>
    </row>
    <row r="294" spans="1:31" s="215" customFormat="1" x14ac:dyDescent="0.25">
      <c r="A294" s="328"/>
      <c r="B294" s="328"/>
      <c r="AB294" s="329"/>
      <c r="AC294" s="224"/>
      <c r="AD294" s="224"/>
      <c r="AE294" s="224"/>
    </row>
    <row r="295" spans="1:31" s="215" customFormat="1" x14ac:dyDescent="0.25">
      <c r="A295" s="328"/>
      <c r="B295" s="328"/>
      <c r="AB295" s="329"/>
      <c r="AC295" s="224"/>
      <c r="AD295" s="224"/>
      <c r="AE295" s="224"/>
    </row>
    <row r="296" spans="1:31" s="215" customFormat="1" x14ac:dyDescent="0.25">
      <c r="A296" s="328"/>
      <c r="B296" s="328"/>
      <c r="AB296" s="329"/>
      <c r="AC296" s="224"/>
      <c r="AD296" s="224"/>
      <c r="AE296" s="224"/>
    </row>
    <row r="297" spans="1:31" s="215" customFormat="1" x14ac:dyDescent="0.25">
      <c r="A297" s="328"/>
      <c r="B297" s="328"/>
      <c r="AB297" s="329"/>
      <c r="AC297" s="224"/>
      <c r="AD297" s="224"/>
      <c r="AE297" s="224"/>
    </row>
    <row r="298" spans="1:31" s="215" customFormat="1" x14ac:dyDescent="0.25">
      <c r="A298" s="328"/>
      <c r="B298" s="328"/>
      <c r="AB298" s="329"/>
      <c r="AC298" s="224"/>
      <c r="AD298" s="224"/>
      <c r="AE298" s="224"/>
    </row>
    <row r="299" spans="1:31" s="215" customFormat="1" x14ac:dyDescent="0.25">
      <c r="A299" s="328"/>
      <c r="B299" s="328"/>
      <c r="AB299" s="329"/>
      <c r="AC299" s="224"/>
      <c r="AD299" s="224"/>
      <c r="AE299" s="224"/>
    </row>
    <row r="300" spans="1:31" s="215" customFormat="1" x14ac:dyDescent="0.25">
      <c r="A300" s="328"/>
      <c r="B300" s="328"/>
      <c r="AB300" s="329"/>
      <c r="AC300" s="224"/>
      <c r="AD300" s="224"/>
      <c r="AE300" s="224"/>
    </row>
    <row r="301" spans="1:31" s="215" customFormat="1" x14ac:dyDescent="0.25">
      <c r="A301" s="328"/>
      <c r="B301" s="328"/>
      <c r="AB301" s="329"/>
      <c r="AC301" s="224"/>
      <c r="AD301" s="224"/>
      <c r="AE301" s="224"/>
    </row>
    <row r="302" spans="1:31" s="215" customFormat="1" x14ac:dyDescent="0.25">
      <c r="A302" s="328"/>
      <c r="B302" s="328"/>
      <c r="AB302" s="329"/>
      <c r="AC302" s="224"/>
      <c r="AD302" s="224"/>
      <c r="AE302" s="224"/>
    </row>
    <row r="303" spans="1:31" s="215" customFormat="1" x14ac:dyDescent="0.25">
      <c r="A303" s="328"/>
      <c r="B303" s="328"/>
      <c r="AB303" s="329"/>
      <c r="AC303" s="224"/>
      <c r="AD303" s="224"/>
      <c r="AE303" s="224"/>
    </row>
    <row r="304" spans="1:31" s="215" customFormat="1" x14ac:dyDescent="0.25">
      <c r="A304" s="328"/>
      <c r="B304" s="328"/>
      <c r="AB304" s="329"/>
      <c r="AC304" s="224"/>
      <c r="AD304" s="224"/>
      <c r="AE304" s="224"/>
    </row>
    <row r="305" spans="1:31" s="215" customFormat="1" x14ac:dyDescent="0.25">
      <c r="A305" s="328"/>
      <c r="B305" s="328"/>
      <c r="AB305" s="329"/>
      <c r="AC305" s="224"/>
      <c r="AD305" s="224"/>
      <c r="AE305" s="224"/>
    </row>
    <row r="306" spans="1:31" s="215" customFormat="1" x14ac:dyDescent="0.25">
      <c r="A306" s="328"/>
      <c r="B306" s="328"/>
      <c r="AB306" s="329"/>
      <c r="AC306" s="224"/>
      <c r="AD306" s="224"/>
      <c r="AE306" s="224"/>
    </row>
    <row r="307" spans="1:31" s="215" customFormat="1" x14ac:dyDescent="0.25">
      <c r="A307" s="328"/>
      <c r="B307" s="328"/>
      <c r="AB307" s="329"/>
      <c r="AC307" s="224"/>
      <c r="AD307" s="224"/>
      <c r="AE307" s="224"/>
    </row>
    <row r="308" spans="1:31" s="215" customFormat="1" x14ac:dyDescent="0.25">
      <c r="A308" s="328"/>
      <c r="B308" s="328"/>
      <c r="AB308" s="329"/>
      <c r="AC308" s="224"/>
      <c r="AD308" s="224"/>
      <c r="AE308" s="224"/>
    </row>
    <row r="309" spans="1:31" s="215" customFormat="1" x14ac:dyDescent="0.25">
      <c r="A309" s="328"/>
      <c r="B309" s="328"/>
      <c r="AB309" s="329"/>
      <c r="AC309" s="224"/>
      <c r="AD309" s="224"/>
      <c r="AE309" s="224"/>
    </row>
    <row r="310" spans="1:31" s="215" customFormat="1" x14ac:dyDescent="0.25">
      <c r="A310" s="328"/>
      <c r="B310" s="328"/>
      <c r="AB310" s="329"/>
      <c r="AC310" s="224"/>
      <c r="AD310" s="224"/>
      <c r="AE310" s="224"/>
    </row>
    <row r="311" spans="1:31" s="215" customFormat="1" x14ac:dyDescent="0.25">
      <c r="A311" s="328"/>
      <c r="B311" s="328"/>
      <c r="AB311" s="329"/>
      <c r="AC311" s="224"/>
      <c r="AD311" s="224"/>
      <c r="AE311" s="224"/>
    </row>
    <row r="312" spans="1:31" s="215" customFormat="1" x14ac:dyDescent="0.25">
      <c r="A312" s="328"/>
      <c r="B312" s="328"/>
      <c r="AB312" s="329"/>
      <c r="AC312" s="224"/>
      <c r="AD312" s="224"/>
      <c r="AE312" s="224"/>
    </row>
    <row r="313" spans="1:31" s="215" customFormat="1" x14ac:dyDescent="0.25">
      <c r="A313" s="328"/>
      <c r="B313" s="328"/>
      <c r="AB313" s="329"/>
      <c r="AC313" s="224"/>
      <c r="AD313" s="224"/>
      <c r="AE313" s="224"/>
    </row>
    <row r="314" spans="1:31" s="215" customFormat="1" x14ac:dyDescent="0.25">
      <c r="A314" s="328"/>
      <c r="B314" s="328"/>
      <c r="AB314" s="329"/>
      <c r="AC314" s="224"/>
      <c r="AD314" s="224"/>
      <c r="AE314" s="224"/>
    </row>
    <row r="315" spans="1:31" s="215" customFormat="1" x14ac:dyDescent="0.25">
      <c r="A315" s="328"/>
      <c r="B315" s="328"/>
      <c r="AB315" s="329"/>
      <c r="AC315" s="224"/>
      <c r="AD315" s="224"/>
      <c r="AE315" s="224"/>
    </row>
    <row r="316" spans="1:31" s="215" customFormat="1" x14ac:dyDescent="0.25">
      <c r="A316" s="328"/>
      <c r="B316" s="328"/>
      <c r="AB316" s="329"/>
      <c r="AC316" s="224"/>
      <c r="AD316" s="224"/>
      <c r="AE316" s="224"/>
    </row>
    <row r="317" spans="1:31" s="215" customFormat="1" x14ac:dyDescent="0.25">
      <c r="A317" s="328"/>
      <c r="B317" s="328"/>
      <c r="AB317" s="329"/>
      <c r="AC317" s="224"/>
      <c r="AD317" s="224"/>
      <c r="AE317" s="224"/>
    </row>
    <row r="318" spans="1:31" s="215" customFormat="1" x14ac:dyDescent="0.25">
      <c r="A318" s="328"/>
      <c r="B318" s="328"/>
      <c r="AB318" s="329"/>
      <c r="AC318" s="224"/>
      <c r="AD318" s="224"/>
      <c r="AE318" s="224"/>
    </row>
    <row r="319" spans="1:31" s="215" customFormat="1" x14ac:dyDescent="0.25">
      <c r="A319" s="328"/>
      <c r="B319" s="328"/>
      <c r="AB319" s="329"/>
      <c r="AC319" s="224"/>
      <c r="AD319" s="224"/>
      <c r="AE319" s="224"/>
    </row>
    <row r="320" spans="1:31" s="215" customFormat="1" x14ac:dyDescent="0.25">
      <c r="A320" s="328"/>
      <c r="B320" s="328"/>
      <c r="AB320" s="329"/>
      <c r="AC320" s="224"/>
      <c r="AD320" s="224"/>
      <c r="AE320" s="224"/>
    </row>
    <row r="321" spans="1:31" s="215" customFormat="1" x14ac:dyDescent="0.25">
      <c r="A321" s="328"/>
      <c r="B321" s="328"/>
      <c r="AB321" s="329"/>
      <c r="AC321" s="224"/>
      <c r="AD321" s="224"/>
      <c r="AE321" s="224"/>
    </row>
    <row r="322" spans="1:31" s="215" customFormat="1" x14ac:dyDescent="0.25">
      <c r="A322" s="328"/>
      <c r="B322" s="328"/>
      <c r="AB322" s="329"/>
      <c r="AC322" s="224"/>
      <c r="AD322" s="224"/>
      <c r="AE322" s="224"/>
    </row>
    <row r="323" spans="1:31" s="215" customFormat="1" x14ac:dyDescent="0.25">
      <c r="A323" s="328"/>
      <c r="B323" s="328"/>
      <c r="AB323" s="329"/>
      <c r="AC323" s="224"/>
      <c r="AD323" s="224"/>
      <c r="AE323" s="224"/>
    </row>
    <row r="324" spans="1:31" s="215" customFormat="1" x14ac:dyDescent="0.25">
      <c r="A324" s="328"/>
      <c r="B324" s="328"/>
      <c r="AB324" s="329"/>
      <c r="AC324" s="224"/>
      <c r="AD324" s="224"/>
      <c r="AE324" s="224"/>
    </row>
    <row r="325" spans="1:31" s="215" customFormat="1" x14ac:dyDescent="0.25">
      <c r="A325" s="328"/>
      <c r="B325" s="328"/>
      <c r="AB325" s="329"/>
      <c r="AC325" s="224"/>
      <c r="AD325" s="224"/>
      <c r="AE325" s="224"/>
    </row>
    <row r="326" spans="1:31" s="215" customFormat="1" x14ac:dyDescent="0.25">
      <c r="A326" s="328"/>
      <c r="B326" s="328"/>
      <c r="AB326" s="329"/>
      <c r="AC326" s="224"/>
      <c r="AD326" s="224"/>
      <c r="AE326" s="224"/>
    </row>
    <row r="327" spans="1:31" s="215" customFormat="1" x14ac:dyDescent="0.25">
      <c r="A327" s="328"/>
      <c r="B327" s="328"/>
      <c r="AB327" s="329"/>
      <c r="AC327" s="224"/>
      <c r="AD327" s="224"/>
      <c r="AE327" s="224"/>
    </row>
    <row r="328" spans="1:31" s="215" customFormat="1" x14ac:dyDescent="0.25">
      <c r="A328" s="328"/>
      <c r="B328" s="328"/>
      <c r="AB328" s="329"/>
      <c r="AC328" s="224"/>
      <c r="AD328" s="224"/>
      <c r="AE328" s="224"/>
    </row>
    <row r="329" spans="1:31" s="215" customFormat="1" x14ac:dyDescent="0.25">
      <c r="A329" s="328"/>
      <c r="B329" s="328"/>
      <c r="AB329" s="329"/>
      <c r="AC329" s="224"/>
      <c r="AD329" s="224"/>
      <c r="AE329" s="224"/>
    </row>
    <row r="330" spans="1:31" s="215" customFormat="1" x14ac:dyDescent="0.25">
      <c r="A330" s="328"/>
      <c r="B330" s="328"/>
      <c r="AB330" s="329"/>
      <c r="AC330" s="224"/>
      <c r="AD330" s="224"/>
      <c r="AE330" s="224"/>
    </row>
    <row r="331" spans="1:31" s="215" customFormat="1" x14ac:dyDescent="0.25">
      <c r="A331" s="328"/>
      <c r="B331" s="328"/>
      <c r="AB331" s="329"/>
      <c r="AC331" s="224"/>
      <c r="AD331" s="224"/>
      <c r="AE331" s="224"/>
    </row>
    <row r="332" spans="1:31" s="215" customFormat="1" x14ac:dyDescent="0.25">
      <c r="A332" s="328"/>
      <c r="B332" s="328"/>
      <c r="AB332" s="329"/>
      <c r="AC332" s="224"/>
      <c r="AD332" s="224"/>
      <c r="AE332" s="224"/>
    </row>
    <row r="333" spans="1:31" s="215" customFormat="1" x14ac:dyDescent="0.25">
      <c r="A333" s="328"/>
      <c r="B333" s="328"/>
      <c r="AB333" s="329"/>
      <c r="AC333" s="224"/>
      <c r="AD333" s="224"/>
      <c r="AE333" s="224"/>
    </row>
    <row r="334" spans="1:31" s="215" customFormat="1" x14ac:dyDescent="0.25">
      <c r="A334" s="328"/>
      <c r="B334" s="328"/>
      <c r="AB334" s="329"/>
      <c r="AC334" s="224"/>
      <c r="AD334" s="224"/>
      <c r="AE334" s="224"/>
    </row>
    <row r="335" spans="1:31" s="215" customFormat="1" x14ac:dyDescent="0.25">
      <c r="A335" s="328"/>
      <c r="B335" s="328"/>
      <c r="AB335" s="329"/>
      <c r="AC335" s="224"/>
      <c r="AD335" s="224"/>
      <c r="AE335" s="224"/>
    </row>
    <row r="336" spans="1:31" s="215" customFormat="1" x14ac:dyDescent="0.25">
      <c r="A336" s="328"/>
      <c r="B336" s="328"/>
      <c r="AB336" s="329"/>
      <c r="AC336" s="224"/>
      <c r="AD336" s="224"/>
      <c r="AE336" s="224"/>
    </row>
    <row r="337" spans="1:31" s="215" customFormat="1" x14ac:dyDescent="0.25">
      <c r="A337" s="328"/>
      <c r="B337" s="328"/>
      <c r="AB337" s="329"/>
      <c r="AC337" s="224"/>
      <c r="AD337" s="224"/>
      <c r="AE337" s="224"/>
    </row>
    <row r="338" spans="1:31" s="215" customFormat="1" x14ac:dyDescent="0.25">
      <c r="A338" s="328"/>
      <c r="B338" s="328"/>
      <c r="AB338" s="329"/>
      <c r="AC338" s="224"/>
      <c r="AD338" s="224"/>
      <c r="AE338" s="224"/>
    </row>
    <row r="339" spans="1:31" s="215" customFormat="1" x14ac:dyDescent="0.25">
      <c r="A339" s="328"/>
      <c r="B339" s="328"/>
      <c r="AB339" s="329"/>
      <c r="AC339" s="224"/>
      <c r="AD339" s="224"/>
      <c r="AE339" s="224"/>
    </row>
    <row r="340" spans="1:31" s="215" customFormat="1" x14ac:dyDescent="0.25">
      <c r="A340" s="328"/>
      <c r="B340" s="328"/>
      <c r="AB340" s="329"/>
      <c r="AC340" s="224"/>
      <c r="AD340" s="224"/>
      <c r="AE340" s="224"/>
    </row>
    <row r="341" spans="1:31" s="215" customFormat="1" x14ac:dyDescent="0.25">
      <c r="A341" s="328"/>
      <c r="B341" s="328"/>
      <c r="AB341" s="329"/>
      <c r="AC341" s="224"/>
      <c r="AD341" s="224"/>
      <c r="AE341" s="224"/>
    </row>
    <row r="342" spans="1:31" s="215" customFormat="1" x14ac:dyDescent="0.25">
      <c r="A342" s="328"/>
      <c r="B342" s="328"/>
      <c r="AB342" s="329"/>
      <c r="AC342" s="224"/>
      <c r="AD342" s="224"/>
      <c r="AE342" s="224"/>
    </row>
    <row r="343" spans="1:31" s="215" customFormat="1" x14ac:dyDescent="0.25">
      <c r="A343" s="328"/>
      <c r="B343" s="328"/>
      <c r="AB343" s="329"/>
      <c r="AC343" s="224"/>
      <c r="AD343" s="224"/>
      <c r="AE343" s="224"/>
    </row>
    <row r="344" spans="1:31" s="215" customFormat="1" x14ac:dyDescent="0.25">
      <c r="A344" s="328"/>
      <c r="B344" s="328"/>
      <c r="AB344" s="329"/>
      <c r="AC344" s="224"/>
      <c r="AD344" s="224"/>
      <c r="AE344" s="224"/>
    </row>
    <row r="345" spans="1:31" s="215" customFormat="1" x14ac:dyDescent="0.25">
      <c r="A345" s="328"/>
      <c r="B345" s="328"/>
      <c r="AB345" s="329"/>
      <c r="AC345" s="224"/>
      <c r="AD345" s="224"/>
      <c r="AE345" s="224"/>
    </row>
    <row r="346" spans="1:31" s="215" customFormat="1" x14ac:dyDescent="0.25">
      <c r="A346" s="328"/>
      <c r="B346" s="328"/>
      <c r="AB346" s="329"/>
      <c r="AC346" s="224"/>
      <c r="AD346" s="224"/>
      <c r="AE346" s="224"/>
    </row>
    <row r="347" spans="1:31" s="215" customFormat="1" x14ac:dyDescent="0.25">
      <c r="A347" s="328"/>
      <c r="B347" s="328"/>
      <c r="AB347" s="329"/>
      <c r="AC347" s="224"/>
      <c r="AD347" s="224"/>
      <c r="AE347" s="224"/>
    </row>
    <row r="348" spans="1:31" s="215" customFormat="1" x14ac:dyDescent="0.25">
      <c r="A348" s="328"/>
      <c r="B348" s="328"/>
      <c r="AB348" s="329"/>
      <c r="AC348" s="224"/>
      <c r="AD348" s="224"/>
      <c r="AE348" s="224"/>
    </row>
    <row r="349" spans="1:31" s="215" customFormat="1" x14ac:dyDescent="0.25">
      <c r="A349" s="328"/>
      <c r="B349" s="328"/>
      <c r="AB349" s="329"/>
      <c r="AC349" s="224"/>
      <c r="AD349" s="224"/>
      <c r="AE349" s="224"/>
    </row>
    <row r="350" spans="1:31" s="215" customFormat="1" x14ac:dyDescent="0.25">
      <c r="A350" s="328"/>
      <c r="B350" s="328"/>
      <c r="AB350" s="329"/>
      <c r="AC350" s="224"/>
      <c r="AD350" s="224"/>
      <c r="AE350" s="224"/>
    </row>
    <row r="351" spans="1:31" s="215" customFormat="1" x14ac:dyDescent="0.25">
      <c r="A351" s="328"/>
      <c r="B351" s="328"/>
      <c r="AB351" s="329"/>
      <c r="AC351" s="224"/>
      <c r="AD351" s="224"/>
      <c r="AE351" s="224"/>
    </row>
    <row r="352" spans="1:31" s="215" customFormat="1" x14ac:dyDescent="0.25">
      <c r="A352" s="328"/>
      <c r="B352" s="328"/>
      <c r="AB352" s="329"/>
      <c r="AC352" s="224"/>
      <c r="AD352" s="224"/>
      <c r="AE352" s="224"/>
    </row>
    <row r="353" spans="1:31" s="215" customFormat="1" x14ac:dyDescent="0.25">
      <c r="A353" s="328"/>
      <c r="B353" s="328"/>
      <c r="AB353" s="329"/>
      <c r="AC353" s="224"/>
      <c r="AD353" s="224"/>
      <c r="AE353" s="224"/>
    </row>
    <row r="354" spans="1:31" s="215" customFormat="1" x14ac:dyDescent="0.25">
      <c r="A354" s="328"/>
      <c r="B354" s="328"/>
      <c r="AB354" s="329"/>
      <c r="AC354" s="224"/>
      <c r="AD354" s="224"/>
      <c r="AE354" s="224"/>
    </row>
    <row r="355" spans="1:31" s="215" customFormat="1" x14ac:dyDescent="0.25">
      <c r="A355" s="328"/>
      <c r="B355" s="328"/>
      <c r="AB355" s="329"/>
      <c r="AC355" s="224"/>
      <c r="AD355" s="224"/>
      <c r="AE355" s="224"/>
    </row>
    <row r="356" spans="1:31" s="215" customFormat="1" x14ac:dyDescent="0.25">
      <c r="A356" s="328"/>
      <c r="B356" s="328"/>
      <c r="AB356" s="329"/>
      <c r="AC356" s="224"/>
      <c r="AD356" s="224"/>
      <c r="AE356" s="224"/>
    </row>
    <row r="357" spans="1:31" s="215" customFormat="1" x14ac:dyDescent="0.25">
      <c r="A357" s="328"/>
      <c r="B357" s="328"/>
      <c r="AB357" s="329"/>
      <c r="AC357" s="224"/>
      <c r="AD357" s="224"/>
      <c r="AE357" s="224"/>
    </row>
    <row r="358" spans="1:31" s="215" customFormat="1" x14ac:dyDescent="0.25">
      <c r="A358" s="328"/>
      <c r="B358" s="328"/>
      <c r="AB358" s="329"/>
      <c r="AC358" s="224"/>
      <c r="AD358" s="224"/>
      <c r="AE358" s="224"/>
    </row>
    <row r="359" spans="1:31" s="215" customFormat="1" x14ac:dyDescent="0.25">
      <c r="A359" s="328"/>
      <c r="B359" s="328"/>
      <c r="AB359" s="329"/>
      <c r="AC359" s="224"/>
      <c r="AD359" s="224"/>
      <c r="AE359" s="224"/>
    </row>
    <row r="360" spans="1:31" s="215" customFormat="1" x14ac:dyDescent="0.25">
      <c r="A360" s="328"/>
      <c r="B360" s="328"/>
      <c r="AB360" s="329"/>
      <c r="AC360" s="224"/>
      <c r="AD360" s="224"/>
      <c r="AE360" s="224"/>
    </row>
    <row r="361" spans="1:31" s="215" customFormat="1" x14ac:dyDescent="0.25">
      <c r="A361" s="328"/>
      <c r="B361" s="328"/>
      <c r="AB361" s="329"/>
      <c r="AC361" s="224"/>
      <c r="AD361" s="224"/>
      <c r="AE361" s="224"/>
    </row>
    <row r="362" spans="1:31" s="215" customFormat="1" x14ac:dyDescent="0.25">
      <c r="A362" s="328"/>
      <c r="B362" s="328"/>
      <c r="AB362" s="329"/>
      <c r="AC362" s="224"/>
      <c r="AD362" s="224"/>
      <c r="AE362" s="224"/>
    </row>
    <row r="363" spans="1:31" s="215" customFormat="1" x14ac:dyDescent="0.25">
      <c r="A363" s="328"/>
      <c r="B363" s="328"/>
      <c r="AB363" s="329"/>
      <c r="AC363" s="224"/>
      <c r="AD363" s="224"/>
      <c r="AE363" s="224"/>
    </row>
    <row r="364" spans="1:31" s="215" customFormat="1" x14ac:dyDescent="0.25">
      <c r="A364" s="328"/>
      <c r="B364" s="328"/>
      <c r="AB364" s="329"/>
      <c r="AC364" s="224"/>
      <c r="AD364" s="224"/>
      <c r="AE364" s="224"/>
    </row>
    <row r="365" spans="1:31" s="215" customFormat="1" x14ac:dyDescent="0.25">
      <c r="A365" s="328"/>
      <c r="B365" s="328"/>
      <c r="AB365" s="329"/>
      <c r="AC365" s="224"/>
      <c r="AD365" s="224"/>
      <c r="AE365" s="224"/>
    </row>
    <row r="366" spans="1:31" s="215" customFormat="1" x14ac:dyDescent="0.25">
      <c r="A366" s="328"/>
      <c r="B366" s="328"/>
      <c r="AB366" s="329"/>
      <c r="AC366" s="224"/>
      <c r="AD366" s="224"/>
      <c r="AE366" s="224"/>
    </row>
    <row r="367" spans="1:31" s="215" customFormat="1" x14ac:dyDescent="0.25">
      <c r="A367" s="328"/>
      <c r="B367" s="328"/>
      <c r="AB367" s="329"/>
      <c r="AC367" s="224"/>
      <c r="AD367" s="224"/>
      <c r="AE367" s="224"/>
    </row>
    <row r="368" spans="1:31" s="215" customFormat="1" x14ac:dyDescent="0.25">
      <c r="A368" s="328"/>
      <c r="B368" s="328"/>
      <c r="AB368" s="329"/>
      <c r="AC368" s="224"/>
      <c r="AD368" s="224"/>
      <c r="AE368" s="224"/>
    </row>
    <row r="369" spans="1:31" s="215" customFormat="1" x14ac:dyDescent="0.25">
      <c r="A369" s="328"/>
      <c r="B369" s="328"/>
      <c r="AB369" s="329"/>
      <c r="AC369" s="224"/>
      <c r="AD369" s="224"/>
      <c r="AE369" s="224"/>
    </row>
    <row r="370" spans="1:31" s="215" customFormat="1" x14ac:dyDescent="0.25">
      <c r="A370" s="328"/>
      <c r="B370" s="328"/>
      <c r="AB370" s="329"/>
      <c r="AC370" s="224"/>
      <c r="AD370" s="224"/>
      <c r="AE370" s="224"/>
    </row>
    <row r="371" spans="1:31" s="215" customFormat="1" x14ac:dyDescent="0.25">
      <c r="A371" s="328"/>
      <c r="B371" s="328"/>
      <c r="AB371" s="329"/>
      <c r="AC371" s="224"/>
      <c r="AD371" s="224"/>
      <c r="AE371" s="224"/>
    </row>
    <row r="372" spans="1:31" s="215" customFormat="1" x14ac:dyDescent="0.25">
      <c r="A372" s="328"/>
      <c r="B372" s="328"/>
      <c r="AB372" s="329"/>
      <c r="AC372" s="224"/>
      <c r="AD372" s="224"/>
      <c r="AE372" s="224"/>
    </row>
    <row r="373" spans="1:31" s="215" customFormat="1" x14ac:dyDescent="0.25">
      <c r="A373" s="328"/>
      <c r="B373" s="328"/>
      <c r="AB373" s="329"/>
      <c r="AC373" s="224"/>
      <c r="AD373" s="224"/>
      <c r="AE373" s="224"/>
    </row>
    <row r="374" spans="1:31" s="215" customFormat="1" x14ac:dyDescent="0.25">
      <c r="A374" s="328"/>
      <c r="B374" s="328"/>
      <c r="AB374" s="329"/>
      <c r="AC374" s="224"/>
      <c r="AD374" s="224"/>
      <c r="AE374" s="224"/>
    </row>
    <row r="375" spans="1:31" s="215" customFormat="1" x14ac:dyDescent="0.25">
      <c r="A375" s="328"/>
      <c r="B375" s="328"/>
      <c r="AB375" s="329"/>
      <c r="AC375" s="224"/>
      <c r="AD375" s="224"/>
      <c r="AE375" s="224"/>
    </row>
    <row r="376" spans="1:31" s="215" customFormat="1" x14ac:dyDescent="0.25">
      <c r="A376" s="328"/>
      <c r="B376" s="328"/>
      <c r="AB376" s="329"/>
      <c r="AC376" s="224"/>
      <c r="AD376" s="224"/>
      <c r="AE376" s="224"/>
    </row>
    <row r="377" spans="1:31" s="215" customFormat="1" x14ac:dyDescent="0.25">
      <c r="A377" s="328"/>
      <c r="B377" s="328"/>
      <c r="AB377" s="329"/>
      <c r="AC377" s="224"/>
      <c r="AD377" s="224"/>
      <c r="AE377" s="224"/>
    </row>
    <row r="378" spans="1:31" s="215" customFormat="1" x14ac:dyDescent="0.25">
      <c r="A378" s="328"/>
      <c r="B378" s="328"/>
      <c r="AB378" s="329"/>
      <c r="AC378" s="224"/>
      <c r="AD378" s="224"/>
      <c r="AE378" s="224"/>
    </row>
    <row r="379" spans="1:31" s="215" customFormat="1" x14ac:dyDescent="0.25">
      <c r="A379" s="328"/>
      <c r="B379" s="328"/>
      <c r="AB379" s="329"/>
      <c r="AC379" s="224"/>
      <c r="AD379" s="224"/>
      <c r="AE379" s="224"/>
    </row>
    <row r="380" spans="1:31" s="215" customFormat="1" x14ac:dyDescent="0.25">
      <c r="A380" s="328"/>
      <c r="B380" s="328"/>
      <c r="AB380" s="329"/>
      <c r="AC380" s="224"/>
      <c r="AD380" s="224"/>
      <c r="AE380" s="224"/>
    </row>
    <row r="381" spans="1:31" s="215" customFormat="1" x14ac:dyDescent="0.25">
      <c r="A381" s="328"/>
      <c r="B381" s="328"/>
      <c r="AB381" s="329"/>
      <c r="AC381" s="224"/>
      <c r="AD381" s="224"/>
      <c r="AE381" s="224"/>
    </row>
    <row r="382" spans="1:31" s="215" customFormat="1" x14ac:dyDescent="0.25">
      <c r="A382" s="328"/>
      <c r="B382" s="328"/>
      <c r="AB382" s="329"/>
      <c r="AC382" s="224"/>
      <c r="AD382" s="224"/>
      <c r="AE382" s="224"/>
    </row>
    <row r="383" spans="1:31" s="215" customFormat="1" x14ac:dyDescent="0.25">
      <c r="A383" s="328"/>
      <c r="B383" s="328"/>
      <c r="AB383" s="329"/>
      <c r="AC383" s="224"/>
      <c r="AD383" s="224"/>
      <c r="AE383" s="224"/>
    </row>
    <row r="384" spans="1:31" s="215" customFormat="1" x14ac:dyDescent="0.25">
      <c r="A384" s="328"/>
      <c r="B384" s="328"/>
      <c r="AB384" s="329"/>
      <c r="AC384" s="224"/>
      <c r="AD384" s="224"/>
      <c r="AE384" s="224"/>
    </row>
    <row r="385" spans="1:31" s="215" customFormat="1" x14ac:dyDescent="0.25">
      <c r="A385" s="328"/>
      <c r="B385" s="328"/>
      <c r="AB385" s="329"/>
      <c r="AC385" s="224"/>
      <c r="AD385" s="224"/>
      <c r="AE385" s="224"/>
    </row>
    <row r="386" spans="1:31" s="215" customFormat="1" x14ac:dyDescent="0.25">
      <c r="A386" s="328"/>
      <c r="B386" s="328"/>
      <c r="AB386" s="329"/>
      <c r="AC386" s="224"/>
      <c r="AD386" s="224"/>
      <c r="AE386" s="224"/>
    </row>
    <row r="387" spans="1:31" s="215" customFormat="1" x14ac:dyDescent="0.25">
      <c r="A387" s="328"/>
      <c r="B387" s="328"/>
      <c r="AB387" s="329"/>
      <c r="AC387" s="224"/>
      <c r="AD387" s="224"/>
      <c r="AE387" s="224"/>
    </row>
    <row r="388" spans="1:31" s="215" customFormat="1" x14ac:dyDescent="0.25">
      <c r="A388" s="328"/>
      <c r="B388" s="328"/>
      <c r="AB388" s="329"/>
      <c r="AC388" s="224"/>
      <c r="AD388" s="224"/>
      <c r="AE388" s="224"/>
    </row>
    <row r="389" spans="1:31" s="215" customFormat="1" x14ac:dyDescent="0.25">
      <c r="A389" s="328"/>
      <c r="B389" s="328"/>
      <c r="AB389" s="329"/>
      <c r="AC389" s="224"/>
      <c r="AD389" s="224"/>
      <c r="AE389" s="224"/>
    </row>
    <row r="390" spans="1:31" s="215" customFormat="1" x14ac:dyDescent="0.25">
      <c r="A390" s="328"/>
      <c r="B390" s="328"/>
      <c r="AB390" s="329"/>
      <c r="AC390" s="224"/>
      <c r="AD390" s="224"/>
      <c r="AE390" s="224"/>
    </row>
    <row r="391" spans="1:31" s="215" customFormat="1" x14ac:dyDescent="0.25">
      <c r="A391" s="328"/>
      <c r="B391" s="328"/>
      <c r="AB391" s="329"/>
      <c r="AC391" s="224"/>
      <c r="AD391" s="224"/>
      <c r="AE391" s="224"/>
    </row>
    <row r="392" spans="1:31" s="215" customFormat="1" x14ac:dyDescent="0.25">
      <c r="A392" s="328"/>
      <c r="B392" s="328"/>
      <c r="AB392" s="329"/>
      <c r="AC392" s="224"/>
      <c r="AD392" s="224"/>
      <c r="AE392" s="224"/>
    </row>
    <row r="393" spans="1:31" s="215" customFormat="1" x14ac:dyDescent="0.25">
      <c r="A393" s="328"/>
      <c r="B393" s="328"/>
      <c r="AB393" s="329"/>
      <c r="AC393" s="224"/>
      <c r="AD393" s="224"/>
      <c r="AE393" s="224"/>
    </row>
    <row r="394" spans="1:31" s="215" customFormat="1" x14ac:dyDescent="0.25">
      <c r="A394" s="328"/>
      <c r="B394" s="328"/>
      <c r="AB394" s="329"/>
      <c r="AC394" s="224"/>
      <c r="AD394" s="224"/>
      <c r="AE394" s="224"/>
    </row>
    <row r="395" spans="1:31" s="215" customFormat="1" x14ac:dyDescent="0.25">
      <c r="A395" s="328"/>
      <c r="B395" s="328"/>
      <c r="AB395" s="329"/>
      <c r="AC395" s="224"/>
      <c r="AD395" s="224"/>
      <c r="AE395" s="224"/>
    </row>
    <row r="396" spans="1:31" s="215" customFormat="1" x14ac:dyDescent="0.25">
      <c r="A396" s="328"/>
      <c r="B396" s="328"/>
      <c r="AB396" s="329"/>
      <c r="AC396" s="224"/>
      <c r="AD396" s="224"/>
      <c r="AE396" s="224"/>
    </row>
    <row r="397" spans="1:31" s="215" customFormat="1" x14ac:dyDescent="0.25">
      <c r="A397" s="328"/>
      <c r="B397" s="328"/>
      <c r="AB397" s="329"/>
      <c r="AC397" s="224"/>
      <c r="AD397" s="224"/>
      <c r="AE397" s="224"/>
    </row>
    <row r="398" spans="1:31" s="215" customFormat="1" x14ac:dyDescent="0.25">
      <c r="A398" s="328"/>
      <c r="B398" s="328"/>
      <c r="AB398" s="329"/>
      <c r="AC398" s="224"/>
      <c r="AD398" s="224"/>
      <c r="AE398" s="224"/>
    </row>
    <row r="399" spans="1:31" s="215" customFormat="1" x14ac:dyDescent="0.25">
      <c r="A399" s="328"/>
      <c r="B399" s="328"/>
      <c r="AB399" s="329"/>
      <c r="AC399" s="224"/>
      <c r="AD399" s="224"/>
      <c r="AE399" s="224"/>
    </row>
    <row r="400" spans="1:31" s="215" customFormat="1" x14ac:dyDescent="0.25">
      <c r="A400" s="328"/>
      <c r="B400" s="328"/>
      <c r="AB400" s="329"/>
      <c r="AC400" s="224"/>
      <c r="AD400" s="224"/>
      <c r="AE400" s="224"/>
    </row>
    <row r="401" spans="1:31" s="215" customFormat="1" x14ac:dyDescent="0.25">
      <c r="A401" s="328"/>
      <c r="B401" s="328"/>
      <c r="AB401" s="329"/>
      <c r="AC401" s="224"/>
      <c r="AD401" s="224"/>
      <c r="AE401" s="224"/>
    </row>
    <row r="402" spans="1:31" s="215" customFormat="1" x14ac:dyDescent="0.25">
      <c r="A402" s="328"/>
      <c r="B402" s="328"/>
      <c r="AB402" s="329"/>
      <c r="AC402" s="224"/>
      <c r="AD402" s="224"/>
      <c r="AE402" s="224"/>
    </row>
    <row r="403" spans="1:31" s="215" customFormat="1" x14ac:dyDescent="0.25">
      <c r="A403" s="328"/>
      <c r="B403" s="328"/>
      <c r="AB403" s="329"/>
      <c r="AC403" s="224"/>
      <c r="AD403" s="224"/>
      <c r="AE403" s="224"/>
    </row>
    <row r="404" spans="1:31" s="215" customFormat="1" x14ac:dyDescent="0.25">
      <c r="A404" s="328"/>
      <c r="B404" s="328"/>
      <c r="AB404" s="329"/>
      <c r="AC404" s="224"/>
      <c r="AD404" s="224"/>
      <c r="AE404" s="224"/>
    </row>
    <row r="405" spans="1:31" s="215" customFormat="1" x14ac:dyDescent="0.25">
      <c r="A405" s="328"/>
      <c r="B405" s="328"/>
      <c r="AB405" s="329"/>
      <c r="AC405" s="224"/>
      <c r="AD405" s="224"/>
      <c r="AE405" s="224"/>
    </row>
    <row r="406" spans="1:31" s="215" customFormat="1" x14ac:dyDescent="0.25">
      <c r="A406" s="328"/>
      <c r="B406" s="328"/>
      <c r="AB406" s="329"/>
      <c r="AC406" s="224"/>
      <c r="AD406" s="224"/>
      <c r="AE406" s="224"/>
    </row>
    <row r="407" spans="1:31" s="215" customFormat="1" x14ac:dyDescent="0.25">
      <c r="A407" s="328"/>
      <c r="B407" s="328"/>
      <c r="AB407" s="329"/>
      <c r="AC407" s="224"/>
      <c r="AD407" s="224"/>
      <c r="AE407" s="224"/>
    </row>
    <row r="408" spans="1:31" s="215" customFormat="1" x14ac:dyDescent="0.25">
      <c r="A408" s="328"/>
      <c r="B408" s="328"/>
      <c r="AB408" s="329"/>
      <c r="AC408" s="224"/>
      <c r="AD408" s="224"/>
      <c r="AE408" s="224"/>
    </row>
    <row r="409" spans="1:31" s="215" customFormat="1" x14ac:dyDescent="0.25">
      <c r="A409" s="328"/>
      <c r="B409" s="328"/>
      <c r="AB409" s="329"/>
      <c r="AC409" s="224"/>
      <c r="AD409" s="224"/>
      <c r="AE409" s="224"/>
    </row>
    <row r="410" spans="1:31" s="215" customFormat="1" x14ac:dyDescent="0.25">
      <c r="A410" s="328"/>
      <c r="B410" s="328"/>
      <c r="AB410" s="329"/>
      <c r="AC410" s="224"/>
      <c r="AD410" s="224"/>
      <c r="AE410" s="224"/>
    </row>
    <row r="411" spans="1:31" s="215" customFormat="1" x14ac:dyDescent="0.25">
      <c r="A411" s="328"/>
      <c r="B411" s="328"/>
      <c r="AB411" s="329"/>
      <c r="AC411" s="224"/>
      <c r="AD411" s="224"/>
      <c r="AE411" s="224"/>
    </row>
    <row r="412" spans="1:31" s="215" customFormat="1" x14ac:dyDescent="0.25">
      <c r="A412" s="328"/>
      <c r="B412" s="328"/>
      <c r="AB412" s="329"/>
      <c r="AC412" s="224"/>
      <c r="AD412" s="224"/>
      <c r="AE412" s="224"/>
    </row>
    <row r="413" spans="1:31" s="215" customFormat="1" x14ac:dyDescent="0.25">
      <c r="A413" s="328"/>
      <c r="B413" s="328"/>
      <c r="AB413" s="329"/>
      <c r="AC413" s="224"/>
      <c r="AD413" s="224"/>
      <c r="AE413" s="224"/>
    </row>
    <row r="414" spans="1:31" s="215" customFormat="1" x14ac:dyDescent="0.25">
      <c r="A414" s="328"/>
      <c r="B414" s="328"/>
      <c r="AB414" s="329"/>
      <c r="AC414" s="224"/>
      <c r="AD414" s="224"/>
      <c r="AE414" s="224"/>
    </row>
    <row r="415" spans="1:31" s="215" customFormat="1" x14ac:dyDescent="0.25">
      <c r="A415" s="328"/>
      <c r="B415" s="328"/>
      <c r="AB415" s="329"/>
      <c r="AC415" s="224"/>
      <c r="AD415" s="224"/>
      <c r="AE415" s="224"/>
    </row>
    <row r="416" spans="1:31" s="215" customFormat="1" x14ac:dyDescent="0.25">
      <c r="A416" s="328"/>
      <c r="B416" s="328"/>
      <c r="AB416" s="329"/>
      <c r="AC416" s="224"/>
      <c r="AD416" s="224"/>
      <c r="AE416" s="224"/>
    </row>
    <row r="417" spans="1:31" s="215" customFormat="1" x14ac:dyDescent="0.25">
      <c r="A417" s="328"/>
      <c r="B417" s="328"/>
      <c r="AB417" s="329"/>
      <c r="AC417" s="224"/>
      <c r="AD417" s="224"/>
      <c r="AE417" s="224"/>
    </row>
    <row r="418" spans="1:31" s="215" customFormat="1" x14ac:dyDescent="0.25">
      <c r="A418" s="328"/>
      <c r="B418" s="328"/>
      <c r="AB418" s="329"/>
      <c r="AC418" s="224"/>
      <c r="AD418" s="224"/>
      <c r="AE418" s="224"/>
    </row>
    <row r="419" spans="1:31" s="215" customFormat="1" x14ac:dyDescent="0.25">
      <c r="A419" s="328"/>
      <c r="B419" s="328"/>
      <c r="AB419" s="329"/>
      <c r="AC419" s="224"/>
      <c r="AD419" s="224"/>
      <c r="AE419" s="224"/>
    </row>
    <row r="420" spans="1:31" s="215" customFormat="1" x14ac:dyDescent="0.25">
      <c r="A420" s="328"/>
      <c r="B420" s="328"/>
      <c r="AB420" s="329"/>
      <c r="AC420" s="224"/>
      <c r="AD420" s="224"/>
      <c r="AE420" s="224"/>
    </row>
    <row r="421" spans="1:31" s="215" customFormat="1" x14ac:dyDescent="0.25">
      <c r="A421" s="328"/>
      <c r="B421" s="328"/>
      <c r="AB421" s="329"/>
      <c r="AC421" s="224"/>
      <c r="AD421" s="224"/>
      <c r="AE421" s="224"/>
    </row>
    <row r="422" spans="1:31" s="215" customFormat="1" x14ac:dyDescent="0.25">
      <c r="A422" s="328"/>
      <c r="B422" s="328"/>
      <c r="AB422" s="329"/>
      <c r="AC422" s="224"/>
      <c r="AD422" s="224"/>
      <c r="AE422" s="224"/>
    </row>
    <row r="423" spans="1:31" s="215" customFormat="1" x14ac:dyDescent="0.25">
      <c r="A423" s="328"/>
      <c r="B423" s="328"/>
      <c r="AB423" s="329"/>
      <c r="AC423" s="224"/>
      <c r="AD423" s="224"/>
      <c r="AE423" s="224"/>
    </row>
    <row r="424" spans="1:31" s="215" customFormat="1" x14ac:dyDescent="0.25">
      <c r="A424" s="328"/>
      <c r="B424" s="328"/>
      <c r="AB424" s="329"/>
      <c r="AC424" s="224"/>
      <c r="AD424" s="224"/>
      <c r="AE424" s="224"/>
    </row>
    <row r="425" spans="1:31" s="215" customFormat="1" x14ac:dyDescent="0.25">
      <c r="A425" s="328"/>
      <c r="B425" s="328"/>
      <c r="AB425" s="329"/>
      <c r="AC425" s="224"/>
      <c r="AD425" s="224"/>
      <c r="AE425" s="224"/>
    </row>
    <row r="426" spans="1:31" s="215" customFormat="1" x14ac:dyDescent="0.25">
      <c r="A426" s="328"/>
      <c r="B426" s="328"/>
      <c r="AB426" s="329"/>
      <c r="AC426" s="224"/>
      <c r="AD426" s="224"/>
      <c r="AE426" s="224"/>
    </row>
    <row r="427" spans="1:31" s="215" customFormat="1" x14ac:dyDescent="0.25">
      <c r="A427" s="328"/>
      <c r="B427" s="328"/>
      <c r="AB427" s="329"/>
      <c r="AC427" s="224"/>
      <c r="AD427" s="224"/>
      <c r="AE427" s="224"/>
    </row>
    <row r="428" spans="1:31" s="215" customFormat="1" x14ac:dyDescent="0.25">
      <c r="A428" s="328"/>
      <c r="B428" s="328"/>
      <c r="AB428" s="329"/>
      <c r="AC428" s="224"/>
      <c r="AD428" s="224"/>
      <c r="AE428" s="224"/>
    </row>
    <row r="429" spans="1:31" s="215" customFormat="1" x14ac:dyDescent="0.25">
      <c r="A429" s="328"/>
      <c r="B429" s="328"/>
      <c r="AB429" s="329"/>
      <c r="AC429" s="224"/>
      <c r="AD429" s="224"/>
      <c r="AE429" s="224"/>
    </row>
    <row r="430" spans="1:31" s="215" customFormat="1" x14ac:dyDescent="0.25">
      <c r="A430" s="328"/>
      <c r="B430" s="328"/>
      <c r="AB430" s="329"/>
      <c r="AC430" s="224"/>
      <c r="AD430" s="224"/>
      <c r="AE430" s="224"/>
    </row>
    <row r="431" spans="1:31" s="215" customFormat="1" x14ac:dyDescent="0.25">
      <c r="A431" s="328"/>
      <c r="B431" s="328"/>
      <c r="AB431" s="329"/>
      <c r="AC431" s="224"/>
      <c r="AD431" s="224"/>
      <c r="AE431" s="224"/>
    </row>
    <row r="432" spans="1:31" s="215" customFormat="1" x14ac:dyDescent="0.25">
      <c r="A432" s="328"/>
      <c r="B432" s="328"/>
      <c r="AB432" s="329"/>
      <c r="AC432" s="224"/>
      <c r="AD432" s="224"/>
      <c r="AE432" s="224"/>
    </row>
    <row r="433" spans="1:31" s="215" customFormat="1" x14ac:dyDescent="0.25">
      <c r="A433" s="328"/>
      <c r="B433" s="328"/>
      <c r="AB433" s="329"/>
      <c r="AC433" s="224"/>
      <c r="AD433" s="224"/>
      <c r="AE433" s="224"/>
    </row>
    <row r="434" spans="1:31" s="215" customFormat="1" x14ac:dyDescent="0.25">
      <c r="A434" s="328"/>
      <c r="B434" s="328"/>
      <c r="AB434" s="329"/>
      <c r="AC434" s="224"/>
      <c r="AD434" s="224"/>
      <c r="AE434" s="224"/>
    </row>
    <row r="435" spans="1:31" s="215" customFormat="1" x14ac:dyDescent="0.25">
      <c r="A435" s="328"/>
      <c r="B435" s="328"/>
      <c r="AB435" s="329"/>
      <c r="AC435" s="224"/>
      <c r="AD435" s="224"/>
      <c r="AE435" s="224"/>
    </row>
    <row r="436" spans="1:31" s="215" customFormat="1" x14ac:dyDescent="0.25">
      <c r="A436" s="328"/>
      <c r="B436" s="328"/>
      <c r="AB436" s="329"/>
      <c r="AC436" s="224"/>
      <c r="AD436" s="224"/>
      <c r="AE436" s="224"/>
    </row>
    <row r="437" spans="1:31" s="215" customFormat="1" x14ac:dyDescent="0.25">
      <c r="A437" s="328"/>
      <c r="B437" s="328"/>
      <c r="AB437" s="329"/>
      <c r="AC437" s="224"/>
      <c r="AD437" s="224"/>
      <c r="AE437" s="224"/>
    </row>
    <row r="438" spans="1:31" s="215" customFormat="1" x14ac:dyDescent="0.25">
      <c r="A438" s="328"/>
      <c r="B438" s="328"/>
      <c r="AB438" s="329"/>
      <c r="AC438" s="224"/>
      <c r="AD438" s="224"/>
      <c r="AE438" s="224"/>
    </row>
    <row r="439" spans="1:31" s="215" customFormat="1" x14ac:dyDescent="0.25">
      <c r="A439" s="328"/>
      <c r="B439" s="328"/>
      <c r="AB439" s="329"/>
      <c r="AC439" s="224"/>
      <c r="AD439" s="224"/>
      <c r="AE439" s="224"/>
    </row>
    <row r="440" spans="1:31" s="215" customFormat="1" x14ac:dyDescent="0.25">
      <c r="A440" s="328"/>
      <c r="B440" s="328"/>
      <c r="AB440" s="329"/>
      <c r="AC440" s="224"/>
      <c r="AD440" s="224"/>
      <c r="AE440" s="224"/>
    </row>
    <row r="441" spans="1:31" s="215" customFormat="1" x14ac:dyDescent="0.25">
      <c r="A441" s="328"/>
      <c r="B441" s="328"/>
      <c r="AB441" s="329"/>
      <c r="AC441" s="224"/>
      <c r="AD441" s="224"/>
      <c r="AE441" s="224"/>
    </row>
    <row r="442" spans="1:31" s="215" customFormat="1" x14ac:dyDescent="0.25">
      <c r="A442" s="328"/>
      <c r="B442" s="328"/>
      <c r="AB442" s="329"/>
      <c r="AC442" s="224"/>
      <c r="AD442" s="224"/>
      <c r="AE442" s="224"/>
    </row>
    <row r="443" spans="1:31" s="215" customFormat="1" x14ac:dyDescent="0.25">
      <c r="A443" s="328"/>
      <c r="B443" s="328"/>
      <c r="AB443" s="329"/>
      <c r="AC443" s="224"/>
      <c r="AD443" s="224"/>
      <c r="AE443" s="224"/>
    </row>
    <row r="444" spans="1:31" s="215" customFormat="1" x14ac:dyDescent="0.25">
      <c r="A444" s="328"/>
      <c r="B444" s="328"/>
      <c r="AB444" s="329"/>
      <c r="AC444" s="224"/>
      <c r="AD444" s="224"/>
      <c r="AE444" s="224"/>
    </row>
    <row r="445" spans="1:31" s="215" customFormat="1" x14ac:dyDescent="0.25">
      <c r="A445" s="328"/>
      <c r="B445" s="328"/>
      <c r="AB445" s="329"/>
      <c r="AC445" s="224"/>
      <c r="AD445" s="224"/>
      <c r="AE445" s="224"/>
    </row>
    <row r="446" spans="1:31" s="215" customFormat="1" x14ac:dyDescent="0.25">
      <c r="A446" s="328"/>
      <c r="B446" s="328"/>
      <c r="AB446" s="329"/>
      <c r="AC446" s="224"/>
      <c r="AD446" s="224"/>
      <c r="AE446" s="224"/>
    </row>
    <row r="447" spans="1:31" s="215" customFormat="1" x14ac:dyDescent="0.25">
      <c r="A447" s="328"/>
      <c r="B447" s="328"/>
      <c r="AB447" s="329"/>
      <c r="AC447" s="224"/>
      <c r="AD447" s="224"/>
      <c r="AE447" s="224"/>
    </row>
    <row r="448" spans="1:31" s="215" customFormat="1" x14ac:dyDescent="0.25">
      <c r="A448" s="328"/>
      <c r="B448" s="328"/>
      <c r="AB448" s="329"/>
      <c r="AC448" s="224"/>
      <c r="AD448" s="224"/>
      <c r="AE448" s="224"/>
    </row>
    <row r="449" spans="1:31" s="215" customFormat="1" x14ac:dyDescent="0.25">
      <c r="A449" s="328"/>
      <c r="B449" s="328"/>
      <c r="AB449" s="329"/>
      <c r="AC449" s="224"/>
      <c r="AD449" s="224"/>
      <c r="AE449" s="224"/>
    </row>
    <row r="450" spans="1:31" s="215" customFormat="1" x14ac:dyDescent="0.25">
      <c r="A450" s="328"/>
      <c r="B450" s="328"/>
      <c r="AB450" s="329"/>
      <c r="AC450" s="224"/>
      <c r="AD450" s="224"/>
      <c r="AE450" s="224"/>
    </row>
    <row r="451" spans="1:31" s="215" customFormat="1" x14ac:dyDescent="0.25">
      <c r="A451" s="328"/>
      <c r="B451" s="328"/>
      <c r="AB451" s="329"/>
      <c r="AC451" s="224"/>
      <c r="AD451" s="224"/>
      <c r="AE451" s="224"/>
    </row>
    <row r="452" spans="1:31" s="215" customFormat="1" x14ac:dyDescent="0.25">
      <c r="A452" s="328"/>
      <c r="B452" s="328"/>
      <c r="AB452" s="329"/>
      <c r="AC452" s="224"/>
      <c r="AD452" s="224"/>
      <c r="AE452" s="224"/>
    </row>
    <row r="453" spans="1:31" s="215" customFormat="1" x14ac:dyDescent="0.25">
      <c r="A453" s="328"/>
      <c r="B453" s="328"/>
      <c r="AB453" s="329"/>
      <c r="AC453" s="224"/>
      <c r="AD453" s="224"/>
      <c r="AE453" s="224"/>
    </row>
    <row r="454" spans="1:31" s="215" customFormat="1" x14ac:dyDescent="0.25">
      <c r="A454" s="328"/>
      <c r="B454" s="328"/>
      <c r="AB454" s="329"/>
      <c r="AC454" s="224"/>
      <c r="AD454" s="224"/>
      <c r="AE454" s="224"/>
    </row>
    <row r="455" spans="1:31" s="215" customFormat="1" x14ac:dyDescent="0.25">
      <c r="A455" s="328"/>
      <c r="B455" s="328"/>
      <c r="AB455" s="329"/>
      <c r="AC455" s="224"/>
      <c r="AD455" s="224"/>
      <c r="AE455" s="224"/>
    </row>
    <row r="456" spans="1:31" s="215" customFormat="1" x14ac:dyDescent="0.25">
      <c r="A456" s="328"/>
      <c r="B456" s="328"/>
      <c r="AB456" s="329"/>
      <c r="AC456" s="224"/>
      <c r="AD456" s="224"/>
      <c r="AE456" s="224"/>
    </row>
    <row r="457" spans="1:31" s="215" customFormat="1" x14ac:dyDescent="0.25">
      <c r="A457" s="328"/>
      <c r="B457" s="328"/>
      <c r="AB457" s="329"/>
      <c r="AC457" s="224"/>
      <c r="AD457" s="224"/>
      <c r="AE457" s="224"/>
    </row>
    <row r="458" spans="1:31" s="215" customFormat="1" x14ac:dyDescent="0.25">
      <c r="A458" s="328"/>
      <c r="B458" s="328"/>
      <c r="AB458" s="329"/>
      <c r="AC458" s="224"/>
      <c r="AD458" s="224"/>
      <c r="AE458" s="224"/>
    </row>
    <row r="459" spans="1:31" s="215" customFormat="1" x14ac:dyDescent="0.25">
      <c r="A459" s="328"/>
      <c r="B459" s="328"/>
      <c r="AB459" s="329"/>
      <c r="AC459" s="224"/>
      <c r="AD459" s="224"/>
      <c r="AE459" s="224"/>
    </row>
    <row r="460" spans="1:31" s="215" customFormat="1" x14ac:dyDescent="0.25">
      <c r="A460" s="328"/>
      <c r="B460" s="328"/>
      <c r="AB460" s="329"/>
      <c r="AC460" s="224"/>
      <c r="AD460" s="224"/>
      <c r="AE460" s="224"/>
    </row>
    <row r="461" spans="1:31" s="215" customFormat="1" x14ac:dyDescent="0.25">
      <c r="A461" s="328"/>
      <c r="B461" s="328"/>
      <c r="AB461" s="329"/>
      <c r="AC461" s="224"/>
      <c r="AD461" s="224"/>
      <c r="AE461" s="224"/>
    </row>
    <row r="462" spans="1:31" s="215" customFormat="1" x14ac:dyDescent="0.25">
      <c r="A462" s="328"/>
      <c r="B462" s="328"/>
      <c r="AB462" s="329"/>
      <c r="AC462" s="224"/>
      <c r="AD462" s="224"/>
      <c r="AE462" s="224"/>
    </row>
    <row r="463" spans="1:31" s="215" customFormat="1" x14ac:dyDescent="0.25">
      <c r="A463" s="328"/>
      <c r="B463" s="328"/>
      <c r="AB463" s="329"/>
      <c r="AC463" s="224"/>
      <c r="AD463" s="224"/>
      <c r="AE463" s="224"/>
    </row>
    <row r="464" spans="1:31" s="215" customFormat="1" x14ac:dyDescent="0.25">
      <c r="A464" s="328"/>
      <c r="B464" s="328"/>
      <c r="AB464" s="329"/>
      <c r="AC464" s="224"/>
      <c r="AD464" s="224"/>
      <c r="AE464" s="224"/>
    </row>
    <row r="465" spans="1:31" s="215" customFormat="1" x14ac:dyDescent="0.25">
      <c r="A465" s="328"/>
      <c r="B465" s="328"/>
      <c r="AB465" s="329"/>
      <c r="AC465" s="224"/>
      <c r="AD465" s="224"/>
      <c r="AE465" s="224"/>
    </row>
    <row r="466" spans="1:31" s="215" customFormat="1" x14ac:dyDescent="0.25">
      <c r="A466" s="328"/>
      <c r="B466" s="328"/>
      <c r="AB466" s="329"/>
      <c r="AC466" s="224"/>
      <c r="AD466" s="224"/>
      <c r="AE466" s="224"/>
    </row>
    <row r="467" spans="1:31" s="215" customFormat="1" x14ac:dyDescent="0.25">
      <c r="A467" s="328"/>
      <c r="B467" s="328"/>
      <c r="AB467" s="329"/>
      <c r="AC467" s="224"/>
      <c r="AD467" s="224"/>
      <c r="AE467" s="224"/>
    </row>
    <row r="468" spans="1:31" s="215" customFormat="1" x14ac:dyDescent="0.25">
      <c r="A468" s="328"/>
      <c r="B468" s="328"/>
      <c r="AB468" s="329"/>
      <c r="AC468" s="224"/>
      <c r="AD468" s="224"/>
      <c r="AE468" s="224"/>
    </row>
    <row r="469" spans="1:31" s="215" customFormat="1" x14ac:dyDescent="0.25">
      <c r="A469" s="328"/>
      <c r="B469" s="328"/>
      <c r="AB469" s="329"/>
      <c r="AC469" s="224"/>
      <c r="AD469" s="224"/>
      <c r="AE469" s="224"/>
    </row>
    <row r="470" spans="1:31" s="215" customFormat="1" x14ac:dyDescent="0.25">
      <c r="A470" s="328"/>
      <c r="B470" s="328"/>
      <c r="AB470" s="329"/>
      <c r="AC470" s="224"/>
      <c r="AD470" s="224"/>
      <c r="AE470" s="224"/>
    </row>
    <row r="471" spans="1:31" s="215" customFormat="1" x14ac:dyDescent="0.25">
      <c r="A471" s="328"/>
      <c r="B471" s="328"/>
      <c r="AB471" s="329"/>
      <c r="AC471" s="224"/>
      <c r="AD471" s="224"/>
      <c r="AE471" s="224"/>
    </row>
    <row r="472" spans="1:31" s="215" customFormat="1" x14ac:dyDescent="0.25">
      <c r="A472" s="328"/>
      <c r="B472" s="328"/>
      <c r="AB472" s="329"/>
      <c r="AC472" s="224"/>
      <c r="AD472" s="224"/>
      <c r="AE472" s="224"/>
    </row>
    <row r="473" spans="1:31" s="215" customFormat="1" x14ac:dyDescent="0.25">
      <c r="A473" s="328"/>
      <c r="B473" s="328"/>
      <c r="AB473" s="329"/>
      <c r="AC473" s="224"/>
      <c r="AD473" s="224"/>
      <c r="AE473" s="224"/>
    </row>
    <row r="474" spans="1:31" s="215" customFormat="1" x14ac:dyDescent="0.25">
      <c r="A474" s="328"/>
      <c r="B474" s="328"/>
      <c r="AB474" s="329"/>
      <c r="AC474" s="224"/>
      <c r="AD474" s="224"/>
      <c r="AE474" s="224"/>
    </row>
    <row r="475" spans="1:31" s="215" customFormat="1" x14ac:dyDescent="0.25">
      <c r="A475" s="328"/>
      <c r="B475" s="328"/>
      <c r="AB475" s="329"/>
      <c r="AC475" s="224"/>
      <c r="AD475" s="224"/>
      <c r="AE475" s="224"/>
    </row>
    <row r="476" spans="1:31" s="215" customFormat="1" x14ac:dyDescent="0.25">
      <c r="A476" s="328"/>
      <c r="B476" s="328"/>
      <c r="AB476" s="329"/>
      <c r="AC476" s="224"/>
      <c r="AD476" s="224"/>
      <c r="AE476" s="224"/>
    </row>
    <row r="477" spans="1:31" s="215" customFormat="1" x14ac:dyDescent="0.25">
      <c r="A477" s="328"/>
      <c r="B477" s="328"/>
      <c r="AB477" s="329"/>
      <c r="AC477" s="224"/>
      <c r="AD477" s="224"/>
      <c r="AE477" s="224"/>
    </row>
    <row r="478" spans="1:31" s="215" customFormat="1" x14ac:dyDescent="0.25">
      <c r="A478" s="328"/>
      <c r="B478" s="328"/>
      <c r="AB478" s="329"/>
      <c r="AC478" s="224"/>
      <c r="AD478" s="224"/>
      <c r="AE478" s="224"/>
    </row>
    <row r="479" spans="1:31" s="215" customFormat="1" x14ac:dyDescent="0.25">
      <c r="A479" s="328"/>
      <c r="B479" s="328"/>
      <c r="AB479" s="329"/>
      <c r="AC479" s="224"/>
      <c r="AD479" s="224"/>
      <c r="AE479" s="224"/>
    </row>
    <row r="480" spans="1:31" s="215" customFormat="1" x14ac:dyDescent="0.25">
      <c r="A480" s="328"/>
      <c r="B480" s="328"/>
      <c r="AB480" s="329"/>
      <c r="AC480" s="224"/>
      <c r="AD480" s="224"/>
      <c r="AE480" s="224"/>
    </row>
    <row r="481" spans="1:31" s="215" customFormat="1" x14ac:dyDescent="0.25">
      <c r="A481" s="328"/>
      <c r="B481" s="328"/>
      <c r="AB481" s="329"/>
      <c r="AC481" s="224"/>
      <c r="AD481" s="224"/>
      <c r="AE481" s="224"/>
    </row>
    <row r="482" spans="1:31" s="215" customFormat="1" x14ac:dyDescent="0.25">
      <c r="A482" s="328"/>
      <c r="B482" s="328"/>
      <c r="AB482" s="329"/>
      <c r="AC482" s="224"/>
      <c r="AD482" s="224"/>
      <c r="AE482" s="224"/>
    </row>
    <row r="483" spans="1:31" s="215" customFormat="1" x14ac:dyDescent="0.25">
      <c r="A483" s="328"/>
      <c r="B483" s="328"/>
      <c r="AB483" s="329"/>
      <c r="AC483" s="224"/>
      <c r="AD483" s="224"/>
      <c r="AE483" s="224"/>
    </row>
    <row r="484" spans="1:31" s="215" customFormat="1" x14ac:dyDescent="0.25">
      <c r="A484" s="328"/>
      <c r="B484" s="328"/>
      <c r="AB484" s="329"/>
      <c r="AC484" s="224"/>
      <c r="AD484" s="224"/>
      <c r="AE484" s="224"/>
    </row>
    <row r="485" spans="1:31" s="215" customFormat="1" x14ac:dyDescent="0.25">
      <c r="A485" s="328"/>
      <c r="B485" s="328"/>
      <c r="AB485" s="329"/>
      <c r="AC485" s="224"/>
      <c r="AD485" s="224"/>
      <c r="AE485" s="224"/>
    </row>
    <row r="486" spans="1:31" s="215" customFormat="1" x14ac:dyDescent="0.25">
      <c r="A486" s="328"/>
      <c r="B486" s="328"/>
      <c r="AB486" s="329"/>
      <c r="AC486" s="224"/>
      <c r="AD486" s="224"/>
      <c r="AE486" s="224"/>
    </row>
    <row r="487" spans="1:31" s="215" customFormat="1" x14ac:dyDescent="0.25">
      <c r="A487" s="328"/>
      <c r="B487" s="328"/>
      <c r="AB487" s="329"/>
      <c r="AC487" s="224"/>
      <c r="AD487" s="224"/>
      <c r="AE487" s="224"/>
    </row>
    <row r="488" spans="1:31" s="215" customFormat="1" x14ac:dyDescent="0.25">
      <c r="A488" s="328"/>
      <c r="B488" s="328"/>
      <c r="AB488" s="329"/>
      <c r="AC488" s="224"/>
      <c r="AD488" s="224"/>
      <c r="AE488" s="224"/>
    </row>
    <row r="489" spans="1:31" s="215" customFormat="1" x14ac:dyDescent="0.25">
      <c r="A489" s="328"/>
      <c r="B489" s="328"/>
      <c r="AB489" s="329"/>
      <c r="AC489" s="224"/>
      <c r="AD489" s="224"/>
      <c r="AE489" s="224"/>
    </row>
    <row r="490" spans="1:31" s="215" customFormat="1" x14ac:dyDescent="0.25">
      <c r="A490" s="328"/>
      <c r="B490" s="328"/>
      <c r="AB490" s="329"/>
      <c r="AC490" s="224"/>
      <c r="AD490" s="224"/>
      <c r="AE490" s="224"/>
    </row>
    <row r="491" spans="1:31" s="215" customFormat="1" x14ac:dyDescent="0.25">
      <c r="A491" s="328"/>
      <c r="B491" s="328"/>
      <c r="AB491" s="329"/>
      <c r="AC491" s="224"/>
      <c r="AD491" s="224"/>
      <c r="AE491" s="224"/>
    </row>
    <row r="492" spans="1:31" s="215" customFormat="1" x14ac:dyDescent="0.25">
      <c r="A492" s="328"/>
      <c r="B492" s="328"/>
      <c r="AB492" s="329"/>
      <c r="AC492" s="224"/>
      <c r="AD492" s="224"/>
      <c r="AE492" s="224"/>
    </row>
    <row r="493" spans="1:31" s="215" customFormat="1" x14ac:dyDescent="0.25">
      <c r="A493" s="328"/>
      <c r="B493" s="328"/>
      <c r="AB493" s="329"/>
      <c r="AC493" s="224"/>
      <c r="AD493" s="224"/>
      <c r="AE493" s="224"/>
    </row>
    <row r="494" spans="1:31" s="215" customFormat="1" x14ac:dyDescent="0.25">
      <c r="A494" s="328"/>
      <c r="B494" s="328"/>
      <c r="AB494" s="329"/>
      <c r="AC494" s="224"/>
      <c r="AD494" s="224"/>
      <c r="AE494" s="224"/>
    </row>
    <row r="495" spans="1:31" s="215" customFormat="1" x14ac:dyDescent="0.25">
      <c r="A495" s="328"/>
      <c r="B495" s="328"/>
      <c r="AB495" s="329"/>
      <c r="AC495" s="224"/>
      <c r="AD495" s="224"/>
      <c r="AE495" s="224"/>
    </row>
    <row r="496" spans="1:31" s="215" customFormat="1" x14ac:dyDescent="0.25">
      <c r="A496" s="328"/>
      <c r="B496" s="328"/>
      <c r="AB496" s="329"/>
      <c r="AC496" s="224"/>
      <c r="AD496" s="224"/>
      <c r="AE496" s="224"/>
    </row>
    <row r="497" spans="1:31" s="215" customFormat="1" x14ac:dyDescent="0.25">
      <c r="A497" s="328"/>
      <c r="B497" s="328"/>
      <c r="AB497" s="329"/>
      <c r="AC497" s="224"/>
      <c r="AD497" s="224"/>
      <c r="AE497" s="224"/>
    </row>
    <row r="498" spans="1:31" s="215" customFormat="1" x14ac:dyDescent="0.25">
      <c r="A498" s="328"/>
      <c r="B498" s="328"/>
      <c r="AB498" s="329"/>
      <c r="AC498" s="224"/>
      <c r="AD498" s="224"/>
      <c r="AE498" s="224"/>
    </row>
    <row r="499" spans="1:31" s="215" customFormat="1" x14ac:dyDescent="0.25">
      <c r="A499" s="328"/>
      <c r="B499" s="328"/>
      <c r="AB499" s="329"/>
      <c r="AC499" s="224"/>
      <c r="AD499" s="224"/>
      <c r="AE499" s="224"/>
    </row>
    <row r="500" spans="1:31" s="215" customFormat="1" x14ac:dyDescent="0.25">
      <c r="A500" s="328"/>
      <c r="B500" s="328"/>
      <c r="AB500" s="329"/>
      <c r="AC500" s="224"/>
      <c r="AD500" s="224"/>
      <c r="AE500" s="224"/>
    </row>
    <row r="501" spans="1:31" s="215" customFormat="1" x14ac:dyDescent="0.25">
      <c r="A501" s="328"/>
      <c r="B501" s="328"/>
      <c r="AB501" s="329"/>
      <c r="AC501" s="224"/>
      <c r="AD501" s="224"/>
      <c r="AE501" s="224"/>
    </row>
    <row r="502" spans="1:31" s="215" customFormat="1" x14ac:dyDescent="0.25">
      <c r="A502" s="328"/>
      <c r="B502" s="328"/>
      <c r="AB502" s="329"/>
      <c r="AC502" s="224"/>
      <c r="AD502" s="224"/>
      <c r="AE502" s="224"/>
    </row>
    <row r="503" spans="1:31" s="215" customFormat="1" x14ac:dyDescent="0.25">
      <c r="A503" s="328"/>
      <c r="B503" s="328"/>
      <c r="AB503" s="329"/>
      <c r="AC503" s="224"/>
      <c r="AD503" s="224"/>
      <c r="AE503" s="224"/>
    </row>
    <row r="504" spans="1:31" s="215" customFormat="1" x14ac:dyDescent="0.25">
      <c r="A504" s="328"/>
      <c r="B504" s="328"/>
      <c r="AB504" s="329"/>
      <c r="AC504" s="224"/>
      <c r="AD504" s="224"/>
      <c r="AE504" s="224"/>
    </row>
    <row r="505" spans="1:31" s="215" customFormat="1" x14ac:dyDescent="0.25">
      <c r="A505" s="328"/>
      <c r="B505" s="328"/>
      <c r="AB505" s="329"/>
      <c r="AC505" s="224"/>
      <c r="AD505" s="224"/>
      <c r="AE505" s="224"/>
    </row>
    <row r="506" spans="1:31" s="215" customFormat="1" x14ac:dyDescent="0.25">
      <c r="A506" s="328"/>
      <c r="B506" s="328"/>
      <c r="AB506" s="329"/>
      <c r="AC506" s="224"/>
      <c r="AD506" s="224"/>
      <c r="AE506" s="224"/>
    </row>
    <row r="507" spans="1:31" s="215" customFormat="1" x14ac:dyDescent="0.25">
      <c r="A507" s="328"/>
      <c r="B507" s="328"/>
      <c r="AB507" s="329"/>
      <c r="AC507" s="224"/>
      <c r="AD507" s="224"/>
      <c r="AE507" s="224"/>
    </row>
    <row r="508" spans="1:31" s="215" customFormat="1" x14ac:dyDescent="0.25">
      <c r="A508" s="328"/>
      <c r="B508" s="328"/>
      <c r="AB508" s="329"/>
      <c r="AC508" s="224"/>
      <c r="AD508" s="224"/>
      <c r="AE508" s="224"/>
    </row>
    <row r="509" spans="1:31" s="215" customFormat="1" x14ac:dyDescent="0.25">
      <c r="A509" s="328"/>
      <c r="B509" s="328"/>
      <c r="AB509" s="329"/>
      <c r="AC509" s="224"/>
      <c r="AD509" s="224"/>
      <c r="AE509" s="224"/>
    </row>
    <row r="510" spans="1:31" s="215" customFormat="1" x14ac:dyDescent="0.25">
      <c r="A510" s="328"/>
      <c r="B510" s="328"/>
      <c r="AB510" s="329"/>
      <c r="AC510" s="224"/>
      <c r="AD510" s="224"/>
      <c r="AE510" s="224"/>
    </row>
    <row r="511" spans="1:31" s="215" customFormat="1" x14ac:dyDescent="0.25">
      <c r="A511" s="328"/>
      <c r="B511" s="328"/>
      <c r="AB511" s="329"/>
      <c r="AC511" s="224"/>
      <c r="AD511" s="224"/>
      <c r="AE511" s="224"/>
    </row>
    <row r="512" spans="1:31" s="215" customFormat="1" x14ac:dyDescent="0.25">
      <c r="A512" s="328"/>
      <c r="B512" s="328"/>
      <c r="AB512" s="329"/>
      <c r="AC512" s="224"/>
      <c r="AD512" s="224"/>
      <c r="AE512" s="224"/>
    </row>
    <row r="513" spans="1:31" s="215" customFormat="1" x14ac:dyDescent="0.25">
      <c r="A513" s="328"/>
      <c r="B513" s="328"/>
      <c r="AB513" s="329"/>
      <c r="AC513" s="224"/>
      <c r="AD513" s="224"/>
      <c r="AE513" s="224"/>
    </row>
    <row r="514" spans="1:31" s="215" customFormat="1" x14ac:dyDescent="0.25">
      <c r="A514" s="328"/>
      <c r="B514" s="328"/>
      <c r="AB514" s="329"/>
      <c r="AC514" s="224"/>
      <c r="AD514" s="224"/>
      <c r="AE514" s="224"/>
    </row>
    <row r="515" spans="1:31" s="215" customFormat="1" x14ac:dyDescent="0.25">
      <c r="A515" s="328"/>
      <c r="B515" s="328"/>
      <c r="AB515" s="329"/>
      <c r="AC515" s="224"/>
      <c r="AD515" s="224"/>
      <c r="AE515" s="224"/>
    </row>
    <row r="516" spans="1:31" s="215" customFormat="1" x14ac:dyDescent="0.25">
      <c r="A516" s="328"/>
      <c r="B516" s="328"/>
      <c r="AB516" s="329"/>
      <c r="AC516" s="224"/>
      <c r="AD516" s="224"/>
      <c r="AE516" s="224"/>
    </row>
    <row r="517" spans="1:31" s="215" customFormat="1" x14ac:dyDescent="0.25">
      <c r="A517" s="328"/>
      <c r="B517" s="328"/>
      <c r="AB517" s="329"/>
      <c r="AC517" s="224"/>
      <c r="AD517" s="224"/>
      <c r="AE517" s="224"/>
    </row>
    <row r="518" spans="1:31" s="215" customFormat="1" x14ac:dyDescent="0.25">
      <c r="A518" s="328"/>
      <c r="B518" s="328"/>
      <c r="AB518" s="329"/>
      <c r="AC518" s="224"/>
      <c r="AD518" s="224"/>
      <c r="AE518" s="224"/>
    </row>
    <row r="519" spans="1:31" s="215" customFormat="1" x14ac:dyDescent="0.25">
      <c r="A519" s="328"/>
      <c r="B519" s="328"/>
      <c r="AB519" s="329"/>
      <c r="AC519" s="224"/>
      <c r="AD519" s="224"/>
      <c r="AE519" s="224"/>
    </row>
    <row r="520" spans="1:31" s="215" customFormat="1" x14ac:dyDescent="0.25">
      <c r="A520" s="328"/>
      <c r="B520" s="328"/>
      <c r="AB520" s="329"/>
      <c r="AC520" s="224"/>
      <c r="AD520" s="224"/>
      <c r="AE520" s="224"/>
    </row>
    <row r="521" spans="1:31" s="215" customFormat="1" x14ac:dyDescent="0.25">
      <c r="A521" s="328"/>
      <c r="B521" s="328"/>
      <c r="AB521" s="329"/>
      <c r="AC521" s="224"/>
      <c r="AD521" s="224"/>
      <c r="AE521" s="224"/>
    </row>
    <row r="522" spans="1:31" s="215" customFormat="1" x14ac:dyDescent="0.25">
      <c r="A522" s="328"/>
      <c r="B522" s="328"/>
      <c r="AB522" s="329"/>
      <c r="AC522" s="224"/>
      <c r="AD522" s="224"/>
      <c r="AE522" s="224"/>
    </row>
    <row r="523" spans="1:31" s="215" customFormat="1" x14ac:dyDescent="0.25">
      <c r="A523" s="328"/>
      <c r="B523" s="328"/>
      <c r="AB523" s="329"/>
      <c r="AC523" s="224"/>
      <c r="AD523" s="224"/>
      <c r="AE523" s="224"/>
    </row>
    <row r="524" spans="1:31" s="215" customFormat="1" x14ac:dyDescent="0.25">
      <c r="A524" s="328"/>
      <c r="B524" s="328"/>
      <c r="AB524" s="329"/>
      <c r="AC524" s="224"/>
      <c r="AD524" s="224"/>
      <c r="AE524" s="224"/>
    </row>
    <row r="525" spans="1:31" s="215" customFormat="1" x14ac:dyDescent="0.25">
      <c r="A525" s="328"/>
      <c r="B525" s="328"/>
      <c r="AB525" s="329"/>
      <c r="AC525" s="224"/>
      <c r="AD525" s="224"/>
      <c r="AE525" s="224"/>
    </row>
    <row r="526" spans="1:31" s="215" customFormat="1" x14ac:dyDescent="0.25">
      <c r="A526" s="328"/>
      <c r="B526" s="328"/>
      <c r="AB526" s="329"/>
      <c r="AC526" s="224"/>
      <c r="AD526" s="224"/>
      <c r="AE526" s="224"/>
    </row>
    <row r="527" spans="1:31" s="215" customFormat="1" x14ac:dyDescent="0.25">
      <c r="A527" s="328"/>
      <c r="B527" s="328"/>
      <c r="AB527" s="329"/>
      <c r="AC527" s="224"/>
      <c r="AD527" s="224"/>
      <c r="AE527" s="224"/>
    </row>
    <row r="528" spans="1:31" s="215" customFormat="1" x14ac:dyDescent="0.25">
      <c r="A528" s="328"/>
      <c r="B528" s="328"/>
      <c r="AB528" s="329"/>
      <c r="AC528" s="224"/>
      <c r="AD528" s="224"/>
      <c r="AE528" s="224"/>
    </row>
    <row r="529" spans="1:31" s="215" customFormat="1" x14ac:dyDescent="0.25">
      <c r="A529" s="328"/>
      <c r="B529" s="328"/>
      <c r="AB529" s="329"/>
      <c r="AC529" s="224"/>
      <c r="AD529" s="224"/>
      <c r="AE529" s="224"/>
    </row>
    <row r="530" spans="1:31" s="215" customFormat="1" x14ac:dyDescent="0.25">
      <c r="A530" s="328"/>
      <c r="B530" s="328"/>
      <c r="AB530" s="329"/>
      <c r="AC530" s="224"/>
      <c r="AD530" s="224"/>
      <c r="AE530" s="224"/>
    </row>
    <row r="531" spans="1:31" s="215" customFormat="1" x14ac:dyDescent="0.25">
      <c r="A531" s="328"/>
      <c r="B531" s="328"/>
      <c r="AB531" s="329"/>
      <c r="AC531" s="224"/>
      <c r="AD531" s="224"/>
      <c r="AE531" s="224"/>
    </row>
    <row r="532" spans="1:31" s="215" customFormat="1" x14ac:dyDescent="0.25">
      <c r="A532" s="328"/>
      <c r="B532" s="328"/>
      <c r="AB532" s="329"/>
      <c r="AC532" s="224"/>
      <c r="AD532" s="224"/>
      <c r="AE532" s="224"/>
    </row>
    <row r="533" spans="1:31" s="215" customFormat="1" x14ac:dyDescent="0.25">
      <c r="A533" s="328"/>
      <c r="B533" s="328"/>
      <c r="AB533" s="329"/>
      <c r="AC533" s="224"/>
      <c r="AD533" s="224"/>
      <c r="AE533" s="224"/>
    </row>
    <row r="534" spans="1:31" s="215" customFormat="1" x14ac:dyDescent="0.25">
      <c r="A534" s="328"/>
      <c r="B534" s="328"/>
      <c r="AB534" s="329"/>
      <c r="AC534" s="224"/>
      <c r="AD534" s="224"/>
      <c r="AE534" s="224"/>
    </row>
    <row r="535" spans="1:31" s="215" customFormat="1" x14ac:dyDescent="0.25">
      <c r="A535" s="328"/>
      <c r="B535" s="328"/>
      <c r="AB535" s="329"/>
      <c r="AC535" s="224"/>
      <c r="AD535" s="224"/>
      <c r="AE535" s="224"/>
    </row>
    <row r="536" spans="1:31" s="215" customFormat="1" x14ac:dyDescent="0.25">
      <c r="A536" s="328"/>
      <c r="B536" s="328"/>
      <c r="AB536" s="329"/>
      <c r="AC536" s="224"/>
      <c r="AD536" s="224"/>
      <c r="AE536" s="224"/>
    </row>
    <row r="537" spans="1:31" s="215" customFormat="1" x14ac:dyDescent="0.25">
      <c r="A537" s="328"/>
      <c r="B537" s="328"/>
      <c r="AB537" s="329"/>
      <c r="AC537" s="224"/>
      <c r="AD537" s="224"/>
      <c r="AE537" s="224"/>
    </row>
    <row r="538" spans="1:31" s="215" customFormat="1" x14ac:dyDescent="0.25">
      <c r="A538" s="328"/>
      <c r="B538" s="328"/>
      <c r="AB538" s="329"/>
      <c r="AC538" s="224"/>
      <c r="AD538" s="224"/>
      <c r="AE538" s="224"/>
    </row>
    <row r="539" spans="1:31" s="215" customFormat="1" x14ac:dyDescent="0.25">
      <c r="A539" s="328"/>
      <c r="B539" s="328"/>
      <c r="AB539" s="329"/>
      <c r="AC539" s="224"/>
      <c r="AD539" s="224"/>
      <c r="AE539" s="224"/>
    </row>
    <row r="540" spans="1:31" s="215" customFormat="1" x14ac:dyDescent="0.25">
      <c r="A540" s="328"/>
      <c r="B540" s="328"/>
      <c r="AB540" s="329"/>
      <c r="AC540" s="224"/>
      <c r="AD540" s="224"/>
      <c r="AE540" s="224"/>
    </row>
    <row r="541" spans="1:31" s="215" customFormat="1" x14ac:dyDescent="0.25">
      <c r="A541" s="328"/>
      <c r="B541" s="328"/>
      <c r="AB541" s="329"/>
      <c r="AC541" s="224"/>
      <c r="AD541" s="224"/>
      <c r="AE541" s="224"/>
    </row>
    <row r="542" spans="1:31" s="215" customFormat="1" x14ac:dyDescent="0.25">
      <c r="A542" s="328"/>
      <c r="B542" s="328"/>
      <c r="AB542" s="329"/>
      <c r="AC542" s="224"/>
      <c r="AD542" s="224"/>
      <c r="AE542" s="224"/>
    </row>
    <row r="543" spans="1:31" s="215" customFormat="1" x14ac:dyDescent="0.25">
      <c r="A543" s="328"/>
      <c r="B543" s="328"/>
      <c r="AB543" s="329"/>
      <c r="AC543" s="224"/>
      <c r="AD543" s="224"/>
      <c r="AE543" s="224"/>
    </row>
    <row r="544" spans="1:31" s="215" customFormat="1" x14ac:dyDescent="0.25">
      <c r="A544" s="328"/>
      <c r="B544" s="328"/>
      <c r="AB544" s="329"/>
      <c r="AC544" s="224"/>
      <c r="AD544" s="224"/>
      <c r="AE544" s="224"/>
    </row>
    <row r="545" spans="1:31" s="215" customFormat="1" x14ac:dyDescent="0.25">
      <c r="A545" s="328"/>
      <c r="B545" s="328"/>
      <c r="AB545" s="329"/>
      <c r="AC545" s="224"/>
      <c r="AD545" s="224"/>
      <c r="AE545" s="224"/>
    </row>
    <row r="546" spans="1:31" s="215" customFormat="1" x14ac:dyDescent="0.25">
      <c r="A546" s="328"/>
      <c r="B546" s="328"/>
      <c r="AB546" s="329"/>
      <c r="AC546" s="224"/>
      <c r="AD546" s="224"/>
      <c r="AE546" s="224"/>
    </row>
    <row r="547" spans="1:31" s="215" customFormat="1" x14ac:dyDescent="0.25">
      <c r="A547" s="328"/>
      <c r="B547" s="328"/>
      <c r="AB547" s="329"/>
      <c r="AC547" s="224"/>
      <c r="AD547" s="224"/>
      <c r="AE547" s="224"/>
    </row>
    <row r="548" spans="1:31" s="215" customFormat="1" x14ac:dyDescent="0.25">
      <c r="A548" s="328"/>
      <c r="B548" s="328"/>
      <c r="AB548" s="329"/>
      <c r="AC548" s="224"/>
      <c r="AD548" s="224"/>
      <c r="AE548" s="224"/>
    </row>
    <row r="549" spans="1:31" s="215" customFormat="1" x14ac:dyDescent="0.25">
      <c r="A549" s="328"/>
      <c r="B549" s="328"/>
      <c r="AB549" s="329"/>
      <c r="AC549" s="224"/>
      <c r="AD549" s="224"/>
      <c r="AE549" s="224"/>
    </row>
    <row r="550" spans="1:31" s="215" customFormat="1" x14ac:dyDescent="0.25">
      <c r="A550" s="328"/>
      <c r="B550" s="328"/>
      <c r="AB550" s="329"/>
      <c r="AC550" s="224"/>
      <c r="AD550" s="224"/>
      <c r="AE550" s="224"/>
    </row>
    <row r="551" spans="1:31" s="215" customFormat="1" x14ac:dyDescent="0.25">
      <c r="A551" s="328"/>
      <c r="B551" s="328"/>
      <c r="AB551" s="329"/>
      <c r="AC551" s="224"/>
      <c r="AD551" s="224"/>
      <c r="AE551" s="224"/>
    </row>
    <row r="552" spans="1:31" s="215" customFormat="1" x14ac:dyDescent="0.25">
      <c r="A552" s="328"/>
      <c r="B552" s="328"/>
      <c r="AB552" s="329"/>
      <c r="AC552" s="224"/>
      <c r="AD552" s="224"/>
      <c r="AE552" s="224"/>
    </row>
    <row r="553" spans="1:31" s="215" customFormat="1" x14ac:dyDescent="0.25">
      <c r="A553" s="328"/>
      <c r="B553" s="328"/>
      <c r="AB553" s="329"/>
      <c r="AC553" s="224"/>
      <c r="AD553" s="224"/>
      <c r="AE553" s="224"/>
    </row>
    <row r="554" spans="1:31" s="215" customFormat="1" x14ac:dyDescent="0.25">
      <c r="A554" s="328"/>
      <c r="B554" s="328"/>
      <c r="AB554" s="329"/>
      <c r="AC554" s="224"/>
      <c r="AD554" s="224"/>
      <c r="AE554" s="224"/>
    </row>
    <row r="555" spans="1:31" s="215" customFormat="1" x14ac:dyDescent="0.25">
      <c r="A555" s="328"/>
      <c r="B555" s="328"/>
      <c r="AB555" s="329"/>
      <c r="AC555" s="224"/>
      <c r="AD555" s="224"/>
      <c r="AE555" s="224"/>
    </row>
    <row r="556" spans="1:31" s="215" customFormat="1" x14ac:dyDescent="0.25">
      <c r="A556" s="328"/>
      <c r="B556" s="328"/>
      <c r="AB556" s="329"/>
      <c r="AC556" s="224"/>
      <c r="AD556" s="224"/>
      <c r="AE556" s="224"/>
    </row>
    <row r="557" spans="1:31" s="215" customFormat="1" x14ac:dyDescent="0.25">
      <c r="A557" s="328"/>
      <c r="B557" s="328"/>
      <c r="AB557" s="329"/>
      <c r="AC557" s="224"/>
      <c r="AD557" s="224"/>
      <c r="AE557" s="224"/>
    </row>
    <row r="558" spans="1:31" s="215" customFormat="1" x14ac:dyDescent="0.25">
      <c r="A558" s="328"/>
      <c r="B558" s="328"/>
      <c r="AB558" s="329"/>
      <c r="AC558" s="224"/>
      <c r="AD558" s="224"/>
      <c r="AE558" s="224"/>
    </row>
    <row r="559" spans="1:31" s="215" customFormat="1" x14ac:dyDescent="0.25">
      <c r="A559" s="328"/>
      <c r="B559" s="328"/>
      <c r="AB559" s="329"/>
      <c r="AC559" s="224"/>
      <c r="AD559" s="224"/>
      <c r="AE559" s="224"/>
    </row>
    <row r="560" spans="1:31" s="215" customFormat="1" x14ac:dyDescent="0.25">
      <c r="A560" s="328"/>
      <c r="B560" s="328"/>
      <c r="AB560" s="329"/>
      <c r="AC560" s="224"/>
      <c r="AD560" s="224"/>
      <c r="AE560" s="224"/>
    </row>
    <row r="561" spans="1:31" s="215" customFormat="1" x14ac:dyDescent="0.25">
      <c r="A561" s="328"/>
      <c r="B561" s="328"/>
      <c r="AB561" s="329"/>
      <c r="AC561" s="224"/>
      <c r="AD561" s="224"/>
      <c r="AE561" s="224"/>
    </row>
    <row r="562" spans="1:31" s="215" customFormat="1" x14ac:dyDescent="0.25">
      <c r="A562" s="328"/>
      <c r="B562" s="328"/>
      <c r="AB562" s="329"/>
      <c r="AC562" s="224"/>
      <c r="AD562" s="224"/>
      <c r="AE562" s="224"/>
    </row>
    <row r="563" spans="1:31" s="215" customFormat="1" x14ac:dyDescent="0.25">
      <c r="A563" s="328"/>
      <c r="B563" s="328"/>
      <c r="AB563" s="329"/>
      <c r="AC563" s="224"/>
      <c r="AD563" s="224"/>
      <c r="AE563" s="224"/>
    </row>
    <row r="564" spans="1:31" s="215" customFormat="1" x14ac:dyDescent="0.25">
      <c r="A564" s="328"/>
      <c r="B564" s="328"/>
      <c r="AB564" s="329"/>
      <c r="AC564" s="224"/>
      <c r="AD564" s="224"/>
      <c r="AE564" s="224"/>
    </row>
    <row r="565" spans="1:31" s="215" customFormat="1" x14ac:dyDescent="0.25">
      <c r="A565" s="328"/>
      <c r="B565" s="328"/>
      <c r="AB565" s="329"/>
      <c r="AC565" s="224"/>
      <c r="AD565" s="224"/>
      <c r="AE565" s="224"/>
    </row>
    <row r="566" spans="1:31" s="215" customFormat="1" x14ac:dyDescent="0.25">
      <c r="A566" s="328"/>
      <c r="B566" s="328"/>
      <c r="AB566" s="329"/>
      <c r="AC566" s="224"/>
      <c r="AD566" s="224"/>
      <c r="AE566" s="224"/>
    </row>
    <row r="567" spans="1:31" s="215" customFormat="1" x14ac:dyDescent="0.25">
      <c r="A567" s="328"/>
      <c r="B567" s="328"/>
      <c r="AB567" s="329"/>
      <c r="AC567" s="224"/>
      <c r="AD567" s="224"/>
      <c r="AE567" s="224"/>
    </row>
    <row r="568" spans="1:31" s="215" customFormat="1" x14ac:dyDescent="0.25">
      <c r="A568" s="328"/>
      <c r="B568" s="328"/>
      <c r="AB568" s="329"/>
      <c r="AC568" s="224"/>
      <c r="AD568" s="224"/>
      <c r="AE568" s="224"/>
    </row>
    <row r="569" spans="1:31" s="215" customFormat="1" x14ac:dyDescent="0.25">
      <c r="A569" s="328"/>
      <c r="B569" s="328"/>
      <c r="AB569" s="329"/>
      <c r="AC569" s="224"/>
      <c r="AD569" s="224"/>
      <c r="AE569" s="224"/>
    </row>
    <row r="570" spans="1:31" s="215" customFormat="1" x14ac:dyDescent="0.25">
      <c r="A570" s="328"/>
      <c r="B570" s="328"/>
      <c r="AB570" s="329"/>
      <c r="AC570" s="224"/>
      <c r="AD570" s="224"/>
      <c r="AE570" s="224"/>
    </row>
    <row r="571" spans="1:31" s="215" customFormat="1" x14ac:dyDescent="0.25">
      <c r="A571" s="328"/>
      <c r="B571" s="328"/>
      <c r="AB571" s="329"/>
      <c r="AC571" s="224"/>
      <c r="AD571" s="224"/>
      <c r="AE571" s="224"/>
    </row>
    <row r="572" spans="1:31" s="215" customFormat="1" x14ac:dyDescent="0.25">
      <c r="A572" s="328"/>
      <c r="B572" s="328"/>
      <c r="AB572" s="329"/>
      <c r="AC572" s="224"/>
      <c r="AD572" s="224"/>
      <c r="AE572" s="224"/>
    </row>
    <row r="573" spans="1:31" s="215" customFormat="1" x14ac:dyDescent="0.25">
      <c r="A573" s="328"/>
      <c r="B573" s="328"/>
      <c r="AB573" s="329"/>
      <c r="AC573" s="224"/>
      <c r="AD573" s="224"/>
      <c r="AE573" s="224"/>
    </row>
    <row r="574" spans="1:31" s="215" customFormat="1" x14ac:dyDescent="0.25">
      <c r="A574" s="328"/>
      <c r="B574" s="328"/>
      <c r="AB574" s="329"/>
      <c r="AC574" s="224"/>
      <c r="AD574" s="224"/>
      <c r="AE574" s="224"/>
    </row>
    <row r="575" spans="1:31" s="215" customFormat="1" x14ac:dyDescent="0.25">
      <c r="A575" s="328"/>
      <c r="B575" s="328"/>
      <c r="AB575" s="329"/>
      <c r="AC575" s="224"/>
      <c r="AD575" s="224"/>
      <c r="AE575" s="224"/>
    </row>
    <row r="576" spans="1:31" s="215" customFormat="1" x14ac:dyDescent="0.25">
      <c r="A576" s="328"/>
      <c r="B576" s="328"/>
      <c r="AB576" s="329"/>
      <c r="AC576" s="224"/>
      <c r="AD576" s="224"/>
      <c r="AE576" s="224"/>
    </row>
    <row r="577" spans="1:31" s="215" customFormat="1" x14ac:dyDescent="0.25">
      <c r="A577" s="328"/>
      <c r="B577" s="328"/>
      <c r="AB577" s="329"/>
      <c r="AC577" s="224"/>
      <c r="AD577" s="224"/>
      <c r="AE577" s="224"/>
    </row>
    <row r="578" spans="1:31" s="215" customFormat="1" x14ac:dyDescent="0.25">
      <c r="A578" s="328"/>
      <c r="B578" s="328"/>
      <c r="AB578" s="329"/>
      <c r="AC578" s="224"/>
      <c r="AD578" s="224"/>
      <c r="AE578" s="224"/>
    </row>
    <row r="579" spans="1:31" s="215" customFormat="1" x14ac:dyDescent="0.25">
      <c r="A579" s="328"/>
      <c r="B579" s="328"/>
      <c r="AB579" s="329"/>
      <c r="AC579" s="224"/>
      <c r="AD579" s="224"/>
      <c r="AE579" s="224"/>
    </row>
    <row r="580" spans="1:31" s="215" customFormat="1" x14ac:dyDescent="0.25">
      <c r="A580" s="328"/>
      <c r="B580" s="328"/>
      <c r="AB580" s="329"/>
      <c r="AC580" s="224"/>
      <c r="AD580" s="224"/>
      <c r="AE580" s="224"/>
    </row>
    <row r="581" spans="1:31" s="215" customFormat="1" x14ac:dyDescent="0.25">
      <c r="A581" s="328"/>
      <c r="B581" s="328"/>
      <c r="AB581" s="329"/>
      <c r="AC581" s="224"/>
      <c r="AD581" s="224"/>
      <c r="AE581" s="224"/>
    </row>
    <row r="582" spans="1:31" s="215" customFormat="1" x14ac:dyDescent="0.25">
      <c r="A582" s="328"/>
      <c r="B582" s="328"/>
      <c r="AB582" s="329"/>
      <c r="AC582" s="224"/>
      <c r="AD582" s="224"/>
      <c r="AE582" s="224"/>
    </row>
    <row r="583" spans="1:31" s="215" customFormat="1" x14ac:dyDescent="0.25">
      <c r="A583" s="328"/>
      <c r="B583" s="328"/>
      <c r="AB583" s="329"/>
      <c r="AC583" s="224"/>
      <c r="AD583" s="224"/>
      <c r="AE583" s="224"/>
    </row>
    <row r="584" spans="1:31" s="215" customFormat="1" x14ac:dyDescent="0.25">
      <c r="A584" s="328"/>
      <c r="B584" s="328"/>
      <c r="AB584" s="329"/>
      <c r="AC584" s="224"/>
      <c r="AD584" s="224"/>
      <c r="AE584" s="224"/>
    </row>
    <row r="585" spans="1:31" s="215" customFormat="1" x14ac:dyDescent="0.25">
      <c r="A585" s="328"/>
      <c r="B585" s="328"/>
      <c r="AB585" s="329"/>
      <c r="AC585" s="224"/>
      <c r="AD585" s="224"/>
      <c r="AE585" s="224"/>
    </row>
    <row r="586" spans="1:31" s="215" customFormat="1" x14ac:dyDescent="0.25">
      <c r="A586" s="328"/>
      <c r="B586" s="328"/>
      <c r="AB586" s="329"/>
      <c r="AC586" s="224"/>
      <c r="AD586" s="224"/>
      <c r="AE586" s="224"/>
    </row>
    <row r="587" spans="1:31" s="215" customFormat="1" x14ac:dyDescent="0.25">
      <c r="A587" s="328"/>
      <c r="B587" s="328"/>
      <c r="AB587" s="329"/>
      <c r="AC587" s="224"/>
      <c r="AD587" s="224"/>
      <c r="AE587" s="224"/>
    </row>
    <row r="588" spans="1:31" s="215" customFormat="1" x14ac:dyDescent="0.25">
      <c r="A588" s="328"/>
      <c r="B588" s="328"/>
      <c r="AB588" s="329"/>
      <c r="AC588" s="224"/>
      <c r="AD588" s="224"/>
      <c r="AE588" s="224"/>
    </row>
    <row r="589" spans="1:31" s="215" customFormat="1" x14ac:dyDescent="0.25">
      <c r="A589" s="328"/>
      <c r="B589" s="328"/>
      <c r="AB589" s="329"/>
      <c r="AC589" s="224"/>
      <c r="AD589" s="224"/>
      <c r="AE589" s="224"/>
    </row>
    <row r="590" spans="1:31" s="215" customFormat="1" x14ac:dyDescent="0.25">
      <c r="A590" s="328"/>
      <c r="B590" s="328"/>
      <c r="AB590" s="329"/>
      <c r="AC590" s="224"/>
      <c r="AD590" s="224"/>
      <c r="AE590" s="224"/>
    </row>
    <row r="591" spans="1:31" s="215" customFormat="1" x14ac:dyDescent="0.25">
      <c r="A591" s="328"/>
      <c r="B591" s="328"/>
      <c r="AB591" s="329"/>
      <c r="AC591" s="224"/>
      <c r="AD591" s="224"/>
      <c r="AE591" s="224"/>
    </row>
    <row r="592" spans="1:31" s="215" customFormat="1" x14ac:dyDescent="0.25">
      <c r="A592" s="328"/>
      <c r="B592" s="328"/>
      <c r="AB592" s="329"/>
      <c r="AC592" s="224"/>
      <c r="AD592" s="224"/>
      <c r="AE592" s="224"/>
    </row>
    <row r="593" spans="1:31" s="215" customFormat="1" x14ac:dyDescent="0.25">
      <c r="A593" s="328"/>
      <c r="B593" s="328"/>
      <c r="AB593" s="329"/>
      <c r="AC593" s="224"/>
      <c r="AD593" s="224"/>
      <c r="AE593" s="224"/>
    </row>
    <row r="594" spans="1:31" s="215" customFormat="1" x14ac:dyDescent="0.25">
      <c r="A594" s="328"/>
      <c r="B594" s="328"/>
      <c r="AB594" s="329"/>
      <c r="AC594" s="224"/>
      <c r="AD594" s="224"/>
      <c r="AE594" s="224"/>
    </row>
    <row r="595" spans="1:31" s="215" customFormat="1" x14ac:dyDescent="0.25">
      <c r="A595" s="328"/>
      <c r="B595" s="328"/>
      <c r="AB595" s="329"/>
      <c r="AC595" s="224"/>
      <c r="AD595" s="224"/>
      <c r="AE595" s="224"/>
    </row>
    <row r="596" spans="1:31" s="215" customFormat="1" x14ac:dyDescent="0.25">
      <c r="A596" s="328"/>
      <c r="B596" s="328"/>
      <c r="AB596" s="329"/>
      <c r="AC596" s="224"/>
      <c r="AD596" s="224"/>
      <c r="AE596" s="224"/>
    </row>
    <row r="597" spans="1:31" s="215" customFormat="1" x14ac:dyDescent="0.25">
      <c r="A597" s="328"/>
      <c r="B597" s="328"/>
      <c r="AB597" s="329"/>
      <c r="AC597" s="224"/>
      <c r="AD597" s="224"/>
      <c r="AE597" s="224"/>
    </row>
    <row r="598" spans="1:31" s="215" customFormat="1" x14ac:dyDescent="0.25">
      <c r="A598" s="328"/>
      <c r="B598" s="328"/>
      <c r="AB598" s="329"/>
      <c r="AC598" s="224"/>
      <c r="AD598" s="224"/>
      <c r="AE598" s="224"/>
    </row>
    <row r="599" spans="1:31" s="215" customFormat="1" x14ac:dyDescent="0.25">
      <c r="A599" s="328"/>
      <c r="B599" s="328"/>
      <c r="AB599" s="329"/>
      <c r="AC599" s="224"/>
      <c r="AD599" s="224"/>
      <c r="AE599" s="224"/>
    </row>
    <row r="600" spans="1:31" s="215" customFormat="1" x14ac:dyDescent="0.25">
      <c r="A600" s="328"/>
      <c r="B600" s="328"/>
      <c r="AB600" s="329"/>
      <c r="AC600" s="224"/>
      <c r="AD600" s="224"/>
      <c r="AE600" s="224"/>
    </row>
    <row r="601" spans="1:31" s="215" customFormat="1" x14ac:dyDescent="0.25">
      <c r="A601" s="328"/>
      <c r="B601" s="328"/>
      <c r="AB601" s="329"/>
      <c r="AC601" s="224"/>
      <c r="AD601" s="224"/>
      <c r="AE601" s="224"/>
    </row>
    <row r="602" spans="1:31" s="215" customFormat="1" x14ac:dyDescent="0.25">
      <c r="A602" s="328"/>
      <c r="B602" s="328"/>
      <c r="AB602" s="329"/>
      <c r="AC602" s="224"/>
      <c r="AD602" s="224"/>
      <c r="AE602" s="224"/>
    </row>
    <row r="603" spans="1:31" s="215" customFormat="1" x14ac:dyDescent="0.25">
      <c r="A603" s="328"/>
      <c r="B603" s="328"/>
      <c r="AB603" s="329"/>
      <c r="AC603" s="224"/>
      <c r="AD603" s="224"/>
      <c r="AE603" s="224"/>
    </row>
    <row r="604" spans="1:31" s="215" customFormat="1" x14ac:dyDescent="0.25">
      <c r="A604" s="328"/>
      <c r="B604" s="328"/>
      <c r="AB604" s="329"/>
      <c r="AC604" s="224"/>
      <c r="AD604" s="224"/>
      <c r="AE604" s="224"/>
    </row>
    <row r="605" spans="1:31" s="215" customFormat="1" x14ac:dyDescent="0.25">
      <c r="A605" s="328"/>
      <c r="B605" s="328"/>
      <c r="AB605" s="329"/>
      <c r="AC605" s="224"/>
      <c r="AD605" s="224"/>
      <c r="AE605" s="224"/>
    </row>
    <row r="606" spans="1:31" s="215" customFormat="1" x14ac:dyDescent="0.25">
      <c r="A606" s="328"/>
      <c r="B606" s="328"/>
      <c r="AB606" s="329"/>
      <c r="AC606" s="224"/>
      <c r="AD606" s="224"/>
      <c r="AE606" s="224"/>
    </row>
    <row r="607" spans="1:31" s="215" customFormat="1" x14ac:dyDescent="0.25">
      <c r="A607" s="328"/>
      <c r="B607" s="328"/>
      <c r="AB607" s="329"/>
      <c r="AC607" s="224"/>
      <c r="AD607" s="224"/>
      <c r="AE607" s="224"/>
    </row>
    <row r="608" spans="1:31" s="215" customFormat="1" x14ac:dyDescent="0.25">
      <c r="A608" s="328"/>
      <c r="B608" s="328"/>
      <c r="AB608" s="329"/>
      <c r="AC608" s="224"/>
      <c r="AD608" s="224"/>
      <c r="AE608" s="224"/>
    </row>
    <row r="609" spans="1:31" s="215" customFormat="1" x14ac:dyDescent="0.25">
      <c r="A609" s="328"/>
      <c r="B609" s="328"/>
      <c r="AB609" s="329"/>
      <c r="AC609" s="224"/>
      <c r="AD609" s="224"/>
      <c r="AE609" s="224"/>
    </row>
    <row r="610" spans="1:31" s="215" customFormat="1" x14ac:dyDescent="0.25">
      <c r="A610" s="328"/>
      <c r="B610" s="328"/>
      <c r="AB610" s="329"/>
      <c r="AC610" s="224"/>
      <c r="AD610" s="224"/>
      <c r="AE610" s="224"/>
    </row>
    <row r="611" spans="1:31" s="215" customFormat="1" x14ac:dyDescent="0.25">
      <c r="A611" s="328"/>
      <c r="B611" s="328"/>
      <c r="AB611" s="329"/>
      <c r="AC611" s="224"/>
      <c r="AD611" s="224"/>
      <c r="AE611" s="224"/>
    </row>
    <row r="612" spans="1:31" s="215" customFormat="1" x14ac:dyDescent="0.25">
      <c r="A612" s="328"/>
      <c r="B612" s="328"/>
      <c r="AB612" s="329"/>
      <c r="AC612" s="224"/>
      <c r="AD612" s="224"/>
      <c r="AE612" s="224"/>
    </row>
    <row r="613" spans="1:31" s="215" customFormat="1" x14ac:dyDescent="0.25">
      <c r="A613" s="328"/>
      <c r="B613" s="328"/>
      <c r="AB613" s="329"/>
      <c r="AC613" s="224"/>
      <c r="AD613" s="224"/>
      <c r="AE613" s="224"/>
    </row>
    <row r="614" spans="1:31" s="215" customFormat="1" x14ac:dyDescent="0.25">
      <c r="A614" s="328"/>
      <c r="B614" s="328"/>
      <c r="AB614" s="329"/>
      <c r="AC614" s="224"/>
      <c r="AD614" s="224"/>
      <c r="AE614" s="224"/>
    </row>
    <row r="615" spans="1:31" s="215" customFormat="1" x14ac:dyDescent="0.25">
      <c r="A615" s="328"/>
      <c r="B615" s="328"/>
      <c r="AB615" s="329"/>
      <c r="AC615" s="224"/>
      <c r="AD615" s="224"/>
      <c r="AE615" s="224"/>
    </row>
    <row r="616" spans="1:31" s="215" customFormat="1" x14ac:dyDescent="0.25">
      <c r="A616" s="328"/>
      <c r="B616" s="328"/>
      <c r="AB616" s="329"/>
      <c r="AC616" s="224"/>
      <c r="AD616" s="224"/>
      <c r="AE616" s="224"/>
    </row>
    <row r="617" spans="1:31" s="215" customFormat="1" x14ac:dyDescent="0.25">
      <c r="A617" s="328"/>
      <c r="B617" s="328"/>
      <c r="AB617" s="329"/>
      <c r="AC617" s="224"/>
      <c r="AD617" s="224"/>
      <c r="AE617" s="224"/>
    </row>
    <row r="618" spans="1:31" s="215" customFormat="1" x14ac:dyDescent="0.25">
      <c r="A618" s="328"/>
      <c r="B618" s="328"/>
      <c r="AB618" s="329"/>
      <c r="AC618" s="224"/>
      <c r="AD618" s="224"/>
      <c r="AE618" s="224"/>
    </row>
    <row r="619" spans="1:31" s="215" customFormat="1" x14ac:dyDescent="0.25">
      <c r="A619" s="328"/>
      <c r="B619" s="328"/>
      <c r="AB619" s="329"/>
      <c r="AC619" s="224"/>
      <c r="AD619" s="224"/>
      <c r="AE619" s="224"/>
    </row>
    <row r="620" spans="1:31" s="215" customFormat="1" x14ac:dyDescent="0.25">
      <c r="A620" s="328"/>
      <c r="B620" s="328"/>
      <c r="AB620" s="329"/>
      <c r="AC620" s="224"/>
      <c r="AD620" s="224"/>
      <c r="AE620" s="224"/>
    </row>
    <row r="621" spans="1:31" s="215" customFormat="1" x14ac:dyDescent="0.25">
      <c r="A621" s="328"/>
      <c r="B621" s="328"/>
      <c r="AB621" s="329"/>
      <c r="AC621" s="224"/>
      <c r="AD621" s="224"/>
      <c r="AE621" s="224"/>
    </row>
    <row r="622" spans="1:31" s="215" customFormat="1" x14ac:dyDescent="0.25">
      <c r="A622" s="328"/>
      <c r="B622" s="328"/>
      <c r="AB622" s="329"/>
      <c r="AC622" s="224"/>
      <c r="AD622" s="224"/>
      <c r="AE622" s="224"/>
    </row>
    <row r="623" spans="1:31" s="215" customFormat="1" x14ac:dyDescent="0.25">
      <c r="A623" s="328"/>
      <c r="B623" s="328"/>
      <c r="AB623" s="329"/>
      <c r="AC623" s="224"/>
      <c r="AD623" s="224"/>
      <c r="AE623" s="224"/>
    </row>
    <row r="624" spans="1:31" s="215" customFormat="1" x14ac:dyDescent="0.25">
      <c r="A624" s="328"/>
      <c r="B624" s="328"/>
      <c r="AB624" s="329"/>
      <c r="AC624" s="224"/>
      <c r="AD624" s="224"/>
      <c r="AE624" s="224"/>
    </row>
    <row r="625" spans="1:31" s="215" customFormat="1" x14ac:dyDescent="0.25">
      <c r="A625" s="328"/>
      <c r="B625" s="328"/>
      <c r="AB625" s="329"/>
      <c r="AC625" s="224"/>
      <c r="AD625" s="224"/>
      <c r="AE625" s="224"/>
    </row>
    <row r="626" spans="1:31" s="215" customFormat="1" x14ac:dyDescent="0.25">
      <c r="A626" s="328"/>
      <c r="B626" s="328"/>
      <c r="AB626" s="329"/>
      <c r="AC626" s="224"/>
      <c r="AD626" s="224"/>
      <c r="AE626" s="224"/>
    </row>
    <row r="627" spans="1:31" s="215" customFormat="1" x14ac:dyDescent="0.25">
      <c r="A627" s="328"/>
      <c r="B627" s="328"/>
      <c r="AB627" s="329"/>
      <c r="AC627" s="224"/>
      <c r="AD627" s="224"/>
      <c r="AE627" s="224"/>
    </row>
    <row r="628" spans="1:31" s="215" customFormat="1" x14ac:dyDescent="0.25">
      <c r="A628" s="328"/>
      <c r="B628" s="328"/>
      <c r="AB628" s="329"/>
      <c r="AC628" s="224"/>
      <c r="AD628" s="224"/>
      <c r="AE628" s="224"/>
    </row>
    <row r="629" spans="1:31" s="215" customFormat="1" x14ac:dyDescent="0.25">
      <c r="A629" s="328"/>
      <c r="B629" s="328"/>
      <c r="AB629" s="329"/>
      <c r="AC629" s="224"/>
      <c r="AD629" s="224"/>
      <c r="AE629" s="224"/>
    </row>
    <row r="630" spans="1:31" s="215" customFormat="1" x14ac:dyDescent="0.25">
      <c r="A630" s="328"/>
      <c r="B630" s="328"/>
      <c r="AB630" s="329"/>
      <c r="AC630" s="224"/>
      <c r="AD630" s="224"/>
      <c r="AE630" s="224"/>
    </row>
    <row r="631" spans="1:31" s="215" customFormat="1" x14ac:dyDescent="0.25">
      <c r="A631" s="328"/>
      <c r="B631" s="328"/>
      <c r="AB631" s="329"/>
      <c r="AC631" s="224"/>
      <c r="AD631" s="224"/>
      <c r="AE631" s="224"/>
    </row>
    <row r="632" spans="1:31" s="215" customFormat="1" x14ac:dyDescent="0.25">
      <c r="A632" s="328"/>
      <c r="B632" s="328"/>
      <c r="AB632" s="329"/>
      <c r="AC632" s="224"/>
      <c r="AD632" s="224"/>
      <c r="AE632" s="224"/>
    </row>
    <row r="633" spans="1:31" s="215" customFormat="1" x14ac:dyDescent="0.25">
      <c r="A633" s="328"/>
      <c r="B633" s="328"/>
      <c r="AB633" s="329"/>
      <c r="AC633" s="224"/>
      <c r="AD633" s="224"/>
      <c r="AE633" s="224"/>
    </row>
    <row r="634" spans="1:31" s="215" customFormat="1" x14ac:dyDescent="0.25">
      <c r="A634" s="328"/>
      <c r="B634" s="328"/>
      <c r="AB634" s="329"/>
      <c r="AC634" s="224"/>
      <c r="AD634" s="224"/>
      <c r="AE634" s="224"/>
    </row>
    <row r="635" spans="1:31" s="215" customFormat="1" x14ac:dyDescent="0.25">
      <c r="A635" s="328"/>
      <c r="B635" s="328"/>
      <c r="AB635" s="329"/>
      <c r="AC635" s="224"/>
      <c r="AD635" s="224"/>
      <c r="AE635" s="224"/>
    </row>
    <row r="636" spans="1:31" s="215" customFormat="1" x14ac:dyDescent="0.25">
      <c r="A636" s="328"/>
      <c r="B636" s="328"/>
      <c r="AB636" s="329"/>
      <c r="AC636" s="224"/>
      <c r="AD636" s="224"/>
      <c r="AE636" s="224"/>
    </row>
    <row r="637" spans="1:31" s="215" customFormat="1" x14ac:dyDescent="0.25">
      <c r="A637" s="328"/>
      <c r="B637" s="328"/>
      <c r="AB637" s="329"/>
      <c r="AC637" s="224"/>
      <c r="AD637" s="224"/>
      <c r="AE637" s="224"/>
    </row>
    <row r="638" spans="1:31" s="215" customFormat="1" x14ac:dyDescent="0.25">
      <c r="A638" s="328"/>
      <c r="B638" s="328"/>
      <c r="AB638" s="329"/>
      <c r="AC638" s="224"/>
      <c r="AD638" s="224"/>
      <c r="AE638" s="224"/>
    </row>
    <row r="639" spans="1:31" s="215" customFormat="1" x14ac:dyDescent="0.25">
      <c r="A639" s="328"/>
      <c r="B639" s="328"/>
      <c r="AB639" s="329"/>
      <c r="AC639" s="224"/>
      <c r="AD639" s="224"/>
      <c r="AE639" s="224"/>
    </row>
    <row r="640" spans="1:31" s="215" customFormat="1" x14ac:dyDescent="0.25">
      <c r="A640" s="328"/>
      <c r="B640" s="328"/>
      <c r="AB640" s="329"/>
      <c r="AC640" s="224"/>
      <c r="AD640" s="224"/>
      <c r="AE640" s="224"/>
    </row>
    <row r="641" spans="1:31" s="215" customFormat="1" x14ac:dyDescent="0.25">
      <c r="A641" s="328"/>
      <c r="B641" s="328"/>
      <c r="AB641" s="329"/>
      <c r="AC641" s="224"/>
      <c r="AD641" s="224"/>
      <c r="AE641" s="224"/>
    </row>
    <row r="642" spans="1:31" s="215" customFormat="1" x14ac:dyDescent="0.25">
      <c r="A642" s="328"/>
      <c r="B642" s="328"/>
      <c r="AB642" s="329"/>
      <c r="AC642" s="224"/>
      <c r="AD642" s="224"/>
      <c r="AE642" s="224"/>
    </row>
    <row r="643" spans="1:31" s="215" customFormat="1" x14ac:dyDescent="0.25">
      <c r="A643" s="328"/>
      <c r="B643" s="328"/>
      <c r="AB643" s="329"/>
      <c r="AC643" s="224"/>
      <c r="AD643" s="224"/>
      <c r="AE643" s="224"/>
    </row>
    <row r="644" spans="1:31" s="215" customFormat="1" x14ac:dyDescent="0.25">
      <c r="A644" s="328"/>
      <c r="B644" s="328"/>
      <c r="AB644" s="329"/>
      <c r="AC644" s="224"/>
      <c r="AD644" s="224"/>
      <c r="AE644" s="224"/>
    </row>
    <row r="645" spans="1:31" s="215" customFormat="1" x14ac:dyDescent="0.25">
      <c r="A645" s="328"/>
      <c r="B645" s="328"/>
      <c r="AB645" s="329"/>
      <c r="AC645" s="224"/>
      <c r="AD645" s="224"/>
      <c r="AE645" s="224"/>
    </row>
    <row r="646" spans="1:31" s="215" customFormat="1" x14ac:dyDescent="0.25">
      <c r="A646" s="328"/>
      <c r="B646" s="328"/>
      <c r="AB646" s="329"/>
      <c r="AC646" s="224"/>
      <c r="AD646" s="224"/>
      <c r="AE646" s="224"/>
    </row>
    <row r="647" spans="1:31" s="215" customFormat="1" x14ac:dyDescent="0.25">
      <c r="A647" s="328"/>
      <c r="B647" s="328"/>
      <c r="AB647" s="329"/>
      <c r="AC647" s="224"/>
      <c r="AD647" s="224"/>
      <c r="AE647" s="224"/>
    </row>
    <row r="648" spans="1:31" s="215" customFormat="1" x14ac:dyDescent="0.25">
      <c r="A648" s="328"/>
      <c r="B648" s="328"/>
      <c r="AB648" s="329"/>
      <c r="AC648" s="224"/>
      <c r="AD648" s="224"/>
      <c r="AE648" s="224"/>
    </row>
    <row r="649" spans="1:31" s="215" customFormat="1" x14ac:dyDescent="0.25">
      <c r="A649" s="328"/>
      <c r="B649" s="328"/>
      <c r="AB649" s="329"/>
      <c r="AC649" s="224"/>
      <c r="AD649" s="224"/>
      <c r="AE649" s="224"/>
    </row>
    <row r="650" spans="1:31" s="215" customFormat="1" x14ac:dyDescent="0.25">
      <c r="A650" s="328"/>
      <c r="B650" s="328"/>
      <c r="AB650" s="329"/>
      <c r="AC650" s="224"/>
      <c r="AD650" s="224"/>
      <c r="AE650" s="224"/>
    </row>
    <row r="651" spans="1:31" s="215" customFormat="1" x14ac:dyDescent="0.25">
      <c r="A651" s="328"/>
      <c r="B651" s="328"/>
      <c r="AB651" s="329"/>
      <c r="AC651" s="224"/>
      <c r="AD651" s="224"/>
      <c r="AE651" s="224"/>
    </row>
    <row r="652" spans="1:31" s="215" customFormat="1" x14ac:dyDescent="0.25">
      <c r="A652" s="328"/>
      <c r="B652" s="328"/>
      <c r="AB652" s="329"/>
      <c r="AC652" s="224"/>
      <c r="AD652" s="224"/>
      <c r="AE652" s="224"/>
    </row>
    <row r="653" spans="1:31" s="215" customFormat="1" x14ac:dyDescent="0.25">
      <c r="A653" s="328"/>
      <c r="B653" s="328"/>
      <c r="AB653" s="329"/>
      <c r="AC653" s="224"/>
      <c r="AD653" s="224"/>
      <c r="AE653" s="224"/>
    </row>
    <row r="654" spans="1:31" s="215" customFormat="1" x14ac:dyDescent="0.25">
      <c r="A654" s="328"/>
      <c r="B654" s="328"/>
      <c r="AB654" s="329"/>
      <c r="AC654" s="224"/>
      <c r="AD654" s="224"/>
      <c r="AE654" s="224"/>
    </row>
    <row r="655" spans="1:31" s="215" customFormat="1" x14ac:dyDescent="0.25">
      <c r="A655" s="328"/>
      <c r="B655" s="328"/>
      <c r="AB655" s="329"/>
      <c r="AC655" s="224"/>
      <c r="AD655" s="224"/>
      <c r="AE655" s="224"/>
    </row>
    <row r="656" spans="1:31" s="215" customFormat="1" x14ac:dyDescent="0.25">
      <c r="A656" s="328"/>
      <c r="B656" s="328"/>
      <c r="AB656" s="329"/>
      <c r="AC656" s="224"/>
      <c r="AD656" s="224"/>
      <c r="AE656" s="224"/>
    </row>
    <row r="657" spans="1:31" s="215" customFormat="1" x14ac:dyDescent="0.25">
      <c r="A657" s="328"/>
      <c r="B657" s="328"/>
      <c r="AB657" s="329"/>
      <c r="AC657" s="224"/>
      <c r="AD657" s="224"/>
      <c r="AE657" s="224"/>
    </row>
    <row r="658" spans="1:31" s="215" customFormat="1" x14ac:dyDescent="0.25">
      <c r="A658" s="328"/>
      <c r="B658" s="328"/>
      <c r="AB658" s="329"/>
      <c r="AC658" s="224"/>
      <c r="AD658" s="224"/>
      <c r="AE658" s="224"/>
    </row>
    <row r="659" spans="1:31" s="215" customFormat="1" x14ac:dyDescent="0.25">
      <c r="A659" s="328"/>
      <c r="B659" s="328"/>
      <c r="AB659" s="329"/>
      <c r="AC659" s="224"/>
      <c r="AD659" s="224"/>
      <c r="AE659" s="224"/>
    </row>
    <row r="660" spans="1:31" s="215" customFormat="1" x14ac:dyDescent="0.25">
      <c r="A660" s="328"/>
      <c r="B660" s="328"/>
      <c r="AB660" s="329"/>
      <c r="AC660" s="224"/>
      <c r="AD660" s="224"/>
      <c r="AE660" s="224"/>
    </row>
    <row r="661" spans="1:31" s="215" customFormat="1" x14ac:dyDescent="0.25">
      <c r="A661" s="328"/>
      <c r="B661" s="328"/>
      <c r="AB661" s="329"/>
      <c r="AC661" s="224"/>
      <c r="AD661" s="224"/>
      <c r="AE661" s="224"/>
    </row>
    <row r="662" spans="1:31" s="215" customFormat="1" x14ac:dyDescent="0.25">
      <c r="A662" s="328"/>
      <c r="B662" s="328"/>
      <c r="AB662" s="329"/>
      <c r="AC662" s="224"/>
      <c r="AD662" s="224"/>
      <c r="AE662" s="224"/>
    </row>
    <row r="663" spans="1:31" s="215" customFormat="1" x14ac:dyDescent="0.25">
      <c r="A663" s="328"/>
      <c r="B663" s="328"/>
      <c r="AB663" s="329"/>
      <c r="AC663" s="224"/>
      <c r="AD663" s="224"/>
      <c r="AE663" s="224"/>
    </row>
    <row r="664" spans="1:31" s="215" customFormat="1" x14ac:dyDescent="0.25">
      <c r="A664" s="328"/>
      <c r="B664" s="328"/>
      <c r="AB664" s="329"/>
      <c r="AC664" s="224"/>
      <c r="AD664" s="224"/>
      <c r="AE664" s="224"/>
    </row>
    <row r="665" spans="1:31" s="215" customFormat="1" x14ac:dyDescent="0.25">
      <c r="A665" s="328"/>
      <c r="B665" s="328"/>
      <c r="AB665" s="329"/>
      <c r="AC665" s="224"/>
      <c r="AD665" s="224"/>
      <c r="AE665" s="224"/>
    </row>
    <row r="666" spans="1:31" s="215" customFormat="1" x14ac:dyDescent="0.25">
      <c r="A666" s="328"/>
      <c r="B666" s="328"/>
      <c r="AB666" s="329"/>
      <c r="AC666" s="224"/>
      <c r="AD666" s="224"/>
      <c r="AE666" s="224"/>
    </row>
    <row r="667" spans="1:31" s="215" customFormat="1" x14ac:dyDescent="0.25">
      <c r="A667" s="328"/>
      <c r="B667" s="328"/>
      <c r="AB667" s="329"/>
      <c r="AC667" s="224"/>
      <c r="AD667" s="224"/>
      <c r="AE667" s="224"/>
    </row>
    <row r="668" spans="1:31" s="215" customFormat="1" x14ac:dyDescent="0.25">
      <c r="A668" s="328"/>
      <c r="B668" s="328"/>
      <c r="AB668" s="329"/>
      <c r="AC668" s="224"/>
      <c r="AD668" s="224"/>
      <c r="AE668" s="224"/>
    </row>
    <row r="669" spans="1:31" s="215" customFormat="1" x14ac:dyDescent="0.25">
      <c r="A669" s="328"/>
      <c r="B669" s="328"/>
      <c r="AB669" s="329"/>
      <c r="AC669" s="224"/>
      <c r="AD669" s="224"/>
      <c r="AE669" s="224"/>
    </row>
    <row r="670" spans="1:31" s="215" customFormat="1" x14ac:dyDescent="0.25">
      <c r="A670" s="328"/>
      <c r="B670" s="328"/>
      <c r="AB670" s="329"/>
      <c r="AC670" s="224"/>
      <c r="AD670" s="224"/>
      <c r="AE670" s="224"/>
    </row>
    <row r="671" spans="1:31" s="215" customFormat="1" x14ac:dyDescent="0.25">
      <c r="A671" s="328"/>
      <c r="B671" s="328"/>
      <c r="AB671" s="329"/>
      <c r="AC671" s="224"/>
      <c r="AD671" s="224"/>
      <c r="AE671" s="224"/>
    </row>
    <row r="672" spans="1:31" s="215" customFormat="1" x14ac:dyDescent="0.25">
      <c r="A672" s="328"/>
      <c r="B672" s="328"/>
      <c r="AB672" s="329"/>
      <c r="AC672" s="224"/>
      <c r="AD672" s="224"/>
      <c r="AE672" s="224"/>
    </row>
    <row r="673" spans="1:31" s="215" customFormat="1" x14ac:dyDescent="0.25">
      <c r="A673" s="328"/>
      <c r="B673" s="328"/>
      <c r="AB673" s="329"/>
      <c r="AC673" s="224"/>
      <c r="AD673" s="224"/>
      <c r="AE673" s="224"/>
    </row>
    <row r="674" spans="1:31" s="215" customFormat="1" x14ac:dyDescent="0.25">
      <c r="A674" s="328"/>
      <c r="B674" s="328"/>
      <c r="AB674" s="329"/>
      <c r="AC674" s="224"/>
      <c r="AD674" s="224"/>
      <c r="AE674" s="224"/>
    </row>
    <row r="675" spans="1:31" s="215" customFormat="1" x14ac:dyDescent="0.25">
      <c r="A675" s="328"/>
      <c r="B675" s="328"/>
      <c r="AB675" s="329"/>
      <c r="AC675" s="224"/>
      <c r="AD675" s="224"/>
      <c r="AE675" s="224"/>
    </row>
    <row r="676" spans="1:31" s="215" customFormat="1" x14ac:dyDescent="0.25">
      <c r="A676" s="328"/>
      <c r="B676" s="328"/>
      <c r="AB676" s="329"/>
      <c r="AC676" s="224"/>
      <c r="AD676" s="224"/>
      <c r="AE676" s="224"/>
    </row>
    <row r="677" spans="1:31" s="215" customFormat="1" x14ac:dyDescent="0.25">
      <c r="A677" s="328"/>
      <c r="B677" s="328"/>
      <c r="AB677" s="329"/>
      <c r="AC677" s="224"/>
      <c r="AD677" s="224"/>
      <c r="AE677" s="224"/>
    </row>
    <row r="678" spans="1:31" s="215" customFormat="1" x14ac:dyDescent="0.25">
      <c r="A678" s="328"/>
      <c r="B678" s="328"/>
      <c r="AB678" s="329"/>
      <c r="AC678" s="224"/>
      <c r="AD678" s="224"/>
      <c r="AE678" s="224"/>
    </row>
    <row r="679" spans="1:31" s="215" customFormat="1" x14ac:dyDescent="0.25">
      <c r="A679" s="328"/>
      <c r="B679" s="328"/>
      <c r="AB679" s="329"/>
      <c r="AC679" s="224"/>
      <c r="AD679" s="224"/>
      <c r="AE679" s="224"/>
    </row>
    <row r="680" spans="1:31" s="215" customFormat="1" x14ac:dyDescent="0.25">
      <c r="A680" s="328"/>
      <c r="B680" s="328"/>
      <c r="AB680" s="329"/>
      <c r="AC680" s="224"/>
      <c r="AD680" s="224"/>
      <c r="AE680" s="224"/>
    </row>
    <row r="681" spans="1:31" s="215" customFormat="1" x14ac:dyDescent="0.25">
      <c r="A681" s="328"/>
      <c r="B681" s="328"/>
      <c r="AB681" s="329"/>
      <c r="AC681" s="224"/>
      <c r="AD681" s="224"/>
      <c r="AE681" s="224"/>
    </row>
    <row r="682" spans="1:31" s="215" customFormat="1" x14ac:dyDescent="0.25">
      <c r="A682" s="328"/>
      <c r="B682" s="328"/>
      <c r="AB682" s="329"/>
      <c r="AC682" s="224"/>
      <c r="AD682" s="224"/>
      <c r="AE682" s="224"/>
    </row>
    <row r="683" spans="1:31" s="215" customFormat="1" x14ac:dyDescent="0.25">
      <c r="A683" s="328"/>
      <c r="B683" s="328"/>
      <c r="AB683" s="329"/>
      <c r="AC683" s="224"/>
      <c r="AD683" s="224"/>
      <c r="AE683" s="224"/>
    </row>
    <row r="684" spans="1:31" s="215" customFormat="1" x14ac:dyDescent="0.25">
      <c r="A684" s="328"/>
      <c r="B684" s="328"/>
      <c r="AB684" s="329"/>
      <c r="AC684" s="224"/>
      <c r="AD684" s="224"/>
      <c r="AE684" s="224"/>
    </row>
    <row r="685" spans="1:31" s="215" customFormat="1" x14ac:dyDescent="0.25">
      <c r="A685" s="328"/>
      <c r="B685" s="328"/>
      <c r="AB685" s="329"/>
      <c r="AC685" s="224"/>
      <c r="AD685" s="224"/>
      <c r="AE685" s="224"/>
    </row>
    <row r="686" spans="1:31" s="215" customFormat="1" x14ac:dyDescent="0.25">
      <c r="A686" s="328"/>
      <c r="B686" s="328"/>
      <c r="AB686" s="329"/>
      <c r="AC686" s="224"/>
      <c r="AD686" s="224"/>
      <c r="AE686" s="224"/>
    </row>
    <row r="687" spans="1:31" s="215" customFormat="1" x14ac:dyDescent="0.25">
      <c r="A687" s="328"/>
      <c r="B687" s="328"/>
      <c r="AB687" s="329"/>
      <c r="AC687" s="224"/>
      <c r="AD687" s="224"/>
      <c r="AE687" s="224"/>
    </row>
    <row r="688" spans="1:31" s="215" customFormat="1" x14ac:dyDescent="0.25">
      <c r="A688" s="328"/>
      <c r="B688" s="328"/>
      <c r="AB688" s="329"/>
      <c r="AC688" s="224"/>
      <c r="AD688" s="224"/>
      <c r="AE688" s="224"/>
    </row>
    <row r="689" spans="1:31" s="215" customFormat="1" x14ac:dyDescent="0.25">
      <c r="A689" s="328"/>
      <c r="B689" s="328"/>
      <c r="AB689" s="329"/>
      <c r="AC689" s="224"/>
      <c r="AD689" s="224"/>
      <c r="AE689" s="224"/>
    </row>
    <row r="690" spans="1:31" s="215" customFormat="1" x14ac:dyDescent="0.25">
      <c r="A690" s="328"/>
      <c r="B690" s="328"/>
      <c r="AB690" s="329"/>
      <c r="AC690" s="224"/>
      <c r="AD690" s="224"/>
      <c r="AE690" s="224"/>
    </row>
    <row r="691" spans="1:31" s="215" customFormat="1" x14ac:dyDescent="0.25">
      <c r="A691" s="328"/>
      <c r="B691" s="328"/>
      <c r="AB691" s="329"/>
      <c r="AC691" s="224"/>
      <c r="AD691" s="224"/>
      <c r="AE691" s="224"/>
    </row>
    <row r="692" spans="1:31" s="215" customFormat="1" x14ac:dyDescent="0.25">
      <c r="A692" s="328"/>
      <c r="B692" s="328"/>
      <c r="AB692" s="329"/>
      <c r="AC692" s="224"/>
      <c r="AD692" s="224"/>
      <c r="AE692" s="224"/>
    </row>
    <row r="693" spans="1:31" s="215" customFormat="1" x14ac:dyDescent="0.25">
      <c r="A693" s="328"/>
      <c r="B693" s="328"/>
      <c r="AB693" s="329"/>
      <c r="AC693" s="224"/>
      <c r="AD693" s="224"/>
      <c r="AE693" s="224"/>
    </row>
    <row r="694" spans="1:31" s="215" customFormat="1" x14ac:dyDescent="0.25">
      <c r="A694" s="328"/>
      <c r="B694" s="328"/>
      <c r="AB694" s="329"/>
      <c r="AC694" s="224"/>
      <c r="AD694" s="224"/>
      <c r="AE694" s="224"/>
    </row>
    <row r="695" spans="1:31" s="215" customFormat="1" x14ac:dyDescent="0.25">
      <c r="A695" s="328"/>
      <c r="B695" s="328"/>
      <c r="AB695" s="329"/>
      <c r="AC695" s="224"/>
      <c r="AD695" s="224"/>
      <c r="AE695" s="224"/>
    </row>
    <row r="696" spans="1:31" s="215" customFormat="1" x14ac:dyDescent="0.25">
      <c r="A696" s="328"/>
      <c r="B696" s="328"/>
      <c r="AB696" s="329"/>
      <c r="AC696" s="224"/>
      <c r="AD696" s="224"/>
      <c r="AE696" s="224"/>
    </row>
    <row r="697" spans="1:31" s="215" customFormat="1" x14ac:dyDescent="0.25">
      <c r="A697" s="328"/>
      <c r="B697" s="328"/>
      <c r="AB697" s="329"/>
      <c r="AC697" s="224"/>
      <c r="AD697" s="224"/>
      <c r="AE697" s="224"/>
    </row>
    <row r="698" spans="1:31" s="215" customFormat="1" x14ac:dyDescent="0.25">
      <c r="A698" s="328"/>
      <c r="B698" s="328"/>
      <c r="AB698" s="329"/>
      <c r="AC698" s="224"/>
      <c r="AD698" s="224"/>
      <c r="AE698" s="224"/>
    </row>
    <row r="699" spans="1:31" s="215" customFormat="1" x14ac:dyDescent="0.25">
      <c r="A699" s="328"/>
      <c r="B699" s="328"/>
      <c r="AB699" s="329"/>
      <c r="AC699" s="224"/>
      <c r="AD699" s="224"/>
      <c r="AE699" s="224"/>
    </row>
    <row r="700" spans="1:31" s="215" customFormat="1" x14ac:dyDescent="0.25">
      <c r="A700" s="328"/>
      <c r="B700" s="328"/>
      <c r="AB700" s="329"/>
      <c r="AC700" s="224"/>
      <c r="AD700" s="224"/>
      <c r="AE700" s="224"/>
    </row>
    <row r="701" spans="1:31" s="215" customFormat="1" x14ac:dyDescent="0.25">
      <c r="A701" s="328"/>
      <c r="B701" s="328"/>
      <c r="AB701" s="329"/>
      <c r="AC701" s="224"/>
      <c r="AD701" s="224"/>
      <c r="AE701" s="224"/>
    </row>
    <row r="702" spans="1:31" s="215" customFormat="1" x14ac:dyDescent="0.25">
      <c r="A702" s="328"/>
      <c r="B702" s="328"/>
      <c r="AB702" s="329"/>
      <c r="AC702" s="224"/>
      <c r="AD702" s="224"/>
      <c r="AE702" s="224"/>
    </row>
    <row r="703" spans="1:31" s="215" customFormat="1" x14ac:dyDescent="0.25">
      <c r="A703" s="328"/>
      <c r="B703" s="328"/>
      <c r="AB703" s="329"/>
      <c r="AC703" s="224"/>
      <c r="AD703" s="224"/>
      <c r="AE703" s="224"/>
    </row>
    <row r="704" spans="1:31" s="215" customFormat="1" x14ac:dyDescent="0.25">
      <c r="A704" s="328"/>
      <c r="B704" s="328"/>
      <c r="AB704" s="329"/>
      <c r="AC704" s="224"/>
      <c r="AD704" s="224"/>
      <c r="AE704" s="224"/>
    </row>
    <row r="705" spans="1:31" s="215" customFormat="1" x14ac:dyDescent="0.25">
      <c r="A705" s="328"/>
      <c r="B705" s="328"/>
      <c r="AB705" s="329"/>
      <c r="AC705" s="224"/>
      <c r="AD705" s="224"/>
      <c r="AE705" s="224"/>
    </row>
    <row r="706" spans="1:31" s="215" customFormat="1" x14ac:dyDescent="0.25">
      <c r="A706" s="328"/>
      <c r="B706" s="328"/>
      <c r="AB706" s="329"/>
      <c r="AC706" s="224"/>
      <c r="AD706" s="224"/>
      <c r="AE706" s="224"/>
    </row>
    <row r="707" spans="1:31" s="215" customFormat="1" x14ac:dyDescent="0.25">
      <c r="A707" s="328"/>
      <c r="B707" s="328"/>
      <c r="AB707" s="329"/>
      <c r="AC707" s="224"/>
      <c r="AD707" s="224"/>
      <c r="AE707" s="224"/>
    </row>
    <row r="708" spans="1:31" s="215" customFormat="1" x14ac:dyDescent="0.25">
      <c r="A708" s="328"/>
      <c r="B708" s="328"/>
      <c r="AB708" s="329"/>
      <c r="AC708" s="224"/>
      <c r="AD708" s="224"/>
      <c r="AE708" s="224"/>
    </row>
    <row r="709" spans="1:31" s="215" customFormat="1" x14ac:dyDescent="0.25">
      <c r="A709" s="328"/>
      <c r="B709" s="328"/>
      <c r="AB709" s="329"/>
      <c r="AC709" s="224"/>
      <c r="AD709" s="224"/>
      <c r="AE709" s="224"/>
    </row>
    <row r="710" spans="1:31" s="215" customFormat="1" x14ac:dyDescent="0.25">
      <c r="A710" s="328"/>
      <c r="B710" s="328"/>
      <c r="AB710" s="329"/>
      <c r="AC710" s="224"/>
      <c r="AD710" s="224"/>
      <c r="AE710" s="224"/>
    </row>
    <row r="711" spans="1:31" s="215" customFormat="1" x14ac:dyDescent="0.25">
      <c r="A711" s="328"/>
      <c r="B711" s="328"/>
      <c r="AB711" s="329"/>
      <c r="AC711" s="224"/>
      <c r="AD711" s="224"/>
      <c r="AE711" s="224"/>
    </row>
    <row r="712" spans="1:31" s="215" customFormat="1" x14ac:dyDescent="0.25">
      <c r="A712" s="328"/>
      <c r="B712" s="328"/>
      <c r="AB712" s="329"/>
      <c r="AC712" s="224"/>
      <c r="AD712" s="224"/>
      <c r="AE712" s="224"/>
    </row>
    <row r="713" spans="1:31" s="215" customFormat="1" x14ac:dyDescent="0.25">
      <c r="A713" s="328"/>
      <c r="B713" s="328"/>
      <c r="AB713" s="329"/>
      <c r="AC713" s="224"/>
      <c r="AD713" s="224"/>
      <c r="AE713" s="224"/>
    </row>
    <row r="714" spans="1:31" s="215" customFormat="1" x14ac:dyDescent="0.25">
      <c r="A714" s="328"/>
      <c r="B714" s="328"/>
      <c r="AB714" s="329"/>
      <c r="AC714" s="224"/>
      <c r="AD714" s="224"/>
      <c r="AE714" s="224"/>
    </row>
    <row r="715" spans="1:31" s="215" customFormat="1" x14ac:dyDescent="0.25">
      <c r="A715" s="328"/>
      <c r="B715" s="328"/>
      <c r="AB715" s="329"/>
      <c r="AC715" s="224"/>
      <c r="AD715" s="224"/>
      <c r="AE715" s="224"/>
    </row>
    <row r="716" spans="1:31" s="215" customFormat="1" x14ac:dyDescent="0.25">
      <c r="A716" s="328"/>
      <c r="B716" s="328"/>
      <c r="AB716" s="329"/>
      <c r="AC716" s="224"/>
      <c r="AD716" s="224"/>
      <c r="AE716" s="224"/>
    </row>
    <row r="717" spans="1:31" s="215" customFormat="1" x14ac:dyDescent="0.25">
      <c r="A717" s="328"/>
      <c r="B717" s="328"/>
      <c r="AB717" s="329"/>
      <c r="AC717" s="224"/>
      <c r="AD717" s="224"/>
      <c r="AE717" s="224"/>
    </row>
    <row r="718" spans="1:31" s="215" customFormat="1" x14ac:dyDescent="0.25">
      <c r="A718" s="328"/>
      <c r="B718" s="328"/>
      <c r="AB718" s="329"/>
      <c r="AC718" s="224"/>
      <c r="AD718" s="224"/>
      <c r="AE718" s="224"/>
    </row>
    <row r="719" spans="1:31" s="215" customFormat="1" x14ac:dyDescent="0.25">
      <c r="A719" s="328"/>
      <c r="B719" s="328"/>
      <c r="AB719" s="329"/>
      <c r="AC719" s="224"/>
      <c r="AD719" s="224"/>
      <c r="AE719" s="224"/>
    </row>
    <row r="720" spans="1:31" s="215" customFormat="1" x14ac:dyDescent="0.25">
      <c r="A720" s="328"/>
      <c r="B720" s="328"/>
      <c r="AB720" s="329"/>
      <c r="AC720" s="224"/>
      <c r="AD720" s="224"/>
      <c r="AE720" s="224"/>
    </row>
    <row r="721" spans="1:31" s="215" customFormat="1" x14ac:dyDescent="0.25">
      <c r="A721" s="328"/>
      <c r="B721" s="328"/>
      <c r="AB721" s="329"/>
      <c r="AC721" s="224"/>
      <c r="AD721" s="224"/>
      <c r="AE721" s="224"/>
    </row>
    <row r="722" spans="1:31" s="215" customFormat="1" x14ac:dyDescent="0.25">
      <c r="A722" s="328"/>
      <c r="B722" s="328"/>
      <c r="AB722" s="329"/>
      <c r="AC722" s="224"/>
      <c r="AD722" s="224"/>
      <c r="AE722" s="224"/>
    </row>
    <row r="723" spans="1:31" s="215" customFormat="1" x14ac:dyDescent="0.25">
      <c r="A723" s="328"/>
      <c r="B723" s="328"/>
      <c r="AB723" s="329"/>
      <c r="AC723" s="224"/>
      <c r="AD723" s="224"/>
      <c r="AE723" s="224"/>
    </row>
    <row r="724" spans="1:31" s="215" customFormat="1" x14ac:dyDescent="0.25">
      <c r="A724" s="328"/>
      <c r="B724" s="328"/>
      <c r="AB724" s="329"/>
      <c r="AC724" s="224"/>
      <c r="AD724" s="224"/>
      <c r="AE724" s="224"/>
    </row>
    <row r="725" spans="1:31" s="215" customFormat="1" x14ac:dyDescent="0.25">
      <c r="A725" s="328"/>
      <c r="B725" s="328"/>
      <c r="AB725" s="329"/>
      <c r="AC725" s="224"/>
      <c r="AD725" s="224"/>
      <c r="AE725" s="224"/>
    </row>
    <row r="726" spans="1:31" s="215" customFormat="1" x14ac:dyDescent="0.25">
      <c r="A726" s="328"/>
      <c r="B726" s="328"/>
      <c r="AB726" s="329"/>
      <c r="AC726" s="224"/>
      <c r="AD726" s="224"/>
      <c r="AE726" s="224"/>
    </row>
    <row r="727" spans="1:31" s="215" customFormat="1" x14ac:dyDescent="0.25">
      <c r="A727" s="328"/>
      <c r="B727" s="328"/>
      <c r="AB727" s="329"/>
      <c r="AC727" s="224"/>
      <c r="AD727" s="224"/>
      <c r="AE727" s="224"/>
    </row>
    <row r="728" spans="1:31" s="215" customFormat="1" x14ac:dyDescent="0.25">
      <c r="A728" s="328"/>
      <c r="B728" s="328"/>
      <c r="AB728" s="329"/>
      <c r="AC728" s="224"/>
      <c r="AD728" s="224"/>
      <c r="AE728" s="224"/>
    </row>
    <row r="729" spans="1:31" s="215" customFormat="1" x14ac:dyDescent="0.25">
      <c r="A729" s="328"/>
      <c r="B729" s="328"/>
      <c r="AB729" s="329"/>
      <c r="AC729" s="224"/>
      <c r="AD729" s="224"/>
      <c r="AE729" s="224"/>
    </row>
    <row r="730" spans="1:31" s="215" customFormat="1" x14ac:dyDescent="0.25">
      <c r="A730" s="328"/>
      <c r="B730" s="328"/>
      <c r="AB730" s="329"/>
      <c r="AC730" s="224"/>
      <c r="AD730" s="224"/>
      <c r="AE730" s="224"/>
    </row>
    <row r="731" spans="1:31" s="215" customFormat="1" x14ac:dyDescent="0.25">
      <c r="A731" s="328"/>
      <c r="B731" s="328"/>
      <c r="AB731" s="329"/>
      <c r="AC731" s="224"/>
      <c r="AD731" s="224"/>
      <c r="AE731" s="224"/>
    </row>
    <row r="732" spans="1:31" s="215" customFormat="1" x14ac:dyDescent="0.25">
      <c r="A732" s="328"/>
      <c r="B732" s="328"/>
      <c r="AB732" s="329"/>
      <c r="AC732" s="224"/>
      <c r="AD732" s="224"/>
      <c r="AE732" s="224"/>
    </row>
    <row r="733" spans="1:31" s="215" customFormat="1" x14ac:dyDescent="0.25">
      <c r="A733" s="328"/>
      <c r="B733" s="328"/>
      <c r="AB733" s="329"/>
      <c r="AC733" s="224"/>
      <c r="AD733" s="224"/>
      <c r="AE733" s="224"/>
    </row>
    <row r="734" spans="1:31" s="215" customFormat="1" x14ac:dyDescent="0.25">
      <c r="A734" s="328"/>
      <c r="B734" s="328"/>
      <c r="AB734" s="329"/>
      <c r="AC734" s="224"/>
      <c r="AD734" s="224"/>
      <c r="AE734" s="224"/>
    </row>
    <row r="735" spans="1:31" s="215" customFormat="1" x14ac:dyDescent="0.25">
      <c r="A735" s="328"/>
      <c r="B735" s="328"/>
      <c r="AB735" s="329"/>
      <c r="AC735" s="224"/>
      <c r="AD735" s="224"/>
      <c r="AE735" s="224"/>
    </row>
    <row r="736" spans="1:31" s="215" customFormat="1" x14ac:dyDescent="0.25">
      <c r="A736" s="328"/>
      <c r="B736" s="328"/>
      <c r="AB736" s="329"/>
      <c r="AC736" s="224"/>
      <c r="AD736" s="224"/>
      <c r="AE736" s="224"/>
    </row>
    <row r="737" spans="1:31" s="215" customFormat="1" x14ac:dyDescent="0.25">
      <c r="A737" s="328"/>
      <c r="B737" s="328"/>
      <c r="AB737" s="329"/>
      <c r="AC737" s="224"/>
      <c r="AD737" s="224"/>
      <c r="AE737" s="224"/>
    </row>
    <row r="738" spans="1:31" s="215" customFormat="1" x14ac:dyDescent="0.25">
      <c r="A738" s="328"/>
      <c r="B738" s="328"/>
      <c r="AB738" s="329"/>
      <c r="AC738" s="224"/>
      <c r="AD738" s="224"/>
      <c r="AE738" s="224"/>
    </row>
    <row r="739" spans="1:31" s="215" customFormat="1" x14ac:dyDescent="0.25">
      <c r="A739" s="328"/>
      <c r="B739" s="328"/>
      <c r="AB739" s="329"/>
      <c r="AC739" s="224"/>
      <c r="AD739" s="224"/>
      <c r="AE739" s="224"/>
    </row>
    <row r="740" spans="1:31" s="215" customFormat="1" x14ac:dyDescent="0.25">
      <c r="A740" s="328"/>
      <c r="B740" s="328"/>
      <c r="AB740" s="329"/>
      <c r="AC740" s="224"/>
      <c r="AD740" s="224"/>
      <c r="AE740" s="224"/>
    </row>
    <row r="741" spans="1:31" s="215" customFormat="1" x14ac:dyDescent="0.25">
      <c r="A741" s="328"/>
      <c r="B741" s="328"/>
      <c r="AB741" s="329"/>
      <c r="AC741" s="224"/>
      <c r="AD741" s="224"/>
      <c r="AE741" s="224"/>
    </row>
    <row r="742" spans="1:31" s="215" customFormat="1" x14ac:dyDescent="0.25">
      <c r="A742" s="328"/>
      <c r="B742" s="328"/>
      <c r="AB742" s="329"/>
      <c r="AC742" s="224"/>
      <c r="AD742" s="224"/>
      <c r="AE742" s="224"/>
    </row>
    <row r="743" spans="1:31" s="215" customFormat="1" x14ac:dyDescent="0.25">
      <c r="A743" s="328"/>
      <c r="B743" s="328"/>
      <c r="AB743" s="329"/>
      <c r="AC743" s="224"/>
      <c r="AD743" s="224"/>
      <c r="AE743" s="224"/>
    </row>
    <row r="744" spans="1:31" s="215" customFormat="1" x14ac:dyDescent="0.25">
      <c r="A744" s="328"/>
      <c r="B744" s="328"/>
      <c r="AB744" s="329"/>
      <c r="AC744" s="224"/>
      <c r="AD744" s="224"/>
      <c r="AE744" s="224"/>
    </row>
    <row r="745" spans="1:31" s="215" customFormat="1" x14ac:dyDescent="0.25">
      <c r="A745" s="328"/>
      <c r="B745" s="328"/>
      <c r="AB745" s="329"/>
      <c r="AC745" s="224"/>
      <c r="AD745" s="224"/>
      <c r="AE745" s="224"/>
    </row>
    <row r="746" spans="1:31" s="215" customFormat="1" x14ac:dyDescent="0.25">
      <c r="A746" s="328"/>
      <c r="B746" s="328"/>
      <c r="AB746" s="329"/>
      <c r="AC746" s="224"/>
      <c r="AD746" s="224"/>
      <c r="AE746" s="224"/>
    </row>
    <row r="747" spans="1:31" s="215" customFormat="1" x14ac:dyDescent="0.25">
      <c r="A747" s="328"/>
      <c r="B747" s="328"/>
      <c r="AB747" s="329"/>
      <c r="AC747" s="224"/>
      <c r="AD747" s="224"/>
      <c r="AE747" s="224"/>
    </row>
    <row r="748" spans="1:31" s="215" customFormat="1" x14ac:dyDescent="0.25">
      <c r="A748" s="328"/>
      <c r="B748" s="328"/>
      <c r="AB748" s="329"/>
      <c r="AC748" s="224"/>
      <c r="AD748" s="224"/>
      <c r="AE748" s="224"/>
    </row>
    <row r="749" spans="1:31" s="215" customFormat="1" x14ac:dyDescent="0.25">
      <c r="A749" s="328"/>
      <c r="B749" s="328"/>
      <c r="AB749" s="329"/>
      <c r="AC749" s="224"/>
      <c r="AD749" s="224"/>
      <c r="AE749" s="224"/>
    </row>
    <row r="750" spans="1:31" s="215" customFormat="1" x14ac:dyDescent="0.25">
      <c r="A750" s="328"/>
      <c r="B750" s="328"/>
      <c r="AB750" s="329"/>
      <c r="AC750" s="224"/>
      <c r="AD750" s="224"/>
      <c r="AE750" s="224"/>
    </row>
    <row r="751" spans="1:31" s="215" customFormat="1" x14ac:dyDescent="0.25">
      <c r="A751" s="328"/>
      <c r="B751" s="328"/>
      <c r="AB751" s="329"/>
      <c r="AC751" s="224"/>
      <c r="AD751" s="224"/>
      <c r="AE751" s="224"/>
    </row>
    <row r="752" spans="1:31" s="215" customFormat="1" x14ac:dyDescent="0.25">
      <c r="A752" s="328"/>
      <c r="B752" s="328"/>
      <c r="AB752" s="329"/>
      <c r="AC752" s="224"/>
      <c r="AD752" s="224"/>
      <c r="AE752" s="224"/>
    </row>
    <row r="753" spans="1:31" s="215" customFormat="1" x14ac:dyDescent="0.25">
      <c r="A753" s="328"/>
      <c r="B753" s="328"/>
      <c r="AB753" s="329"/>
      <c r="AC753" s="224"/>
      <c r="AD753" s="224"/>
      <c r="AE753" s="224"/>
    </row>
    <row r="754" spans="1:31" s="215" customFormat="1" x14ac:dyDescent="0.25">
      <c r="A754" s="328"/>
      <c r="B754" s="328"/>
      <c r="AB754" s="329"/>
      <c r="AC754" s="224"/>
      <c r="AD754" s="224"/>
      <c r="AE754" s="224"/>
    </row>
    <row r="755" spans="1:31" s="215" customFormat="1" x14ac:dyDescent="0.25">
      <c r="A755" s="328"/>
      <c r="B755" s="328"/>
      <c r="AB755" s="329"/>
      <c r="AC755" s="224"/>
      <c r="AD755" s="224"/>
      <c r="AE755" s="224"/>
    </row>
    <row r="756" spans="1:31" s="215" customFormat="1" x14ac:dyDescent="0.25">
      <c r="A756" s="328"/>
      <c r="B756" s="328"/>
      <c r="AB756" s="329"/>
      <c r="AC756" s="224"/>
      <c r="AD756" s="224"/>
      <c r="AE756" s="224"/>
    </row>
    <row r="757" spans="1:31" s="215" customFormat="1" x14ac:dyDescent="0.25">
      <c r="A757" s="328"/>
      <c r="B757" s="328"/>
      <c r="AB757" s="329"/>
      <c r="AC757" s="224"/>
      <c r="AD757" s="224"/>
      <c r="AE757" s="224"/>
    </row>
    <row r="758" spans="1:31" s="215" customFormat="1" x14ac:dyDescent="0.25">
      <c r="A758" s="328"/>
      <c r="B758" s="328"/>
      <c r="AB758" s="329"/>
      <c r="AC758" s="224"/>
      <c r="AD758" s="224"/>
      <c r="AE758" s="224"/>
    </row>
    <row r="759" spans="1:31" s="215" customFormat="1" x14ac:dyDescent="0.25">
      <c r="A759" s="328"/>
      <c r="B759" s="328"/>
      <c r="AB759" s="329"/>
      <c r="AC759" s="224"/>
      <c r="AD759" s="224"/>
      <c r="AE759" s="224"/>
    </row>
    <row r="760" spans="1:31" s="215" customFormat="1" x14ac:dyDescent="0.25">
      <c r="A760" s="328"/>
      <c r="B760" s="328"/>
      <c r="AB760" s="329"/>
      <c r="AC760" s="224"/>
      <c r="AD760" s="224"/>
      <c r="AE760" s="224"/>
    </row>
    <row r="761" spans="1:31" s="215" customFormat="1" x14ac:dyDescent="0.25">
      <c r="A761" s="328"/>
      <c r="B761" s="328"/>
      <c r="AB761" s="329"/>
      <c r="AC761" s="224"/>
      <c r="AD761" s="224"/>
      <c r="AE761" s="224"/>
    </row>
    <row r="762" spans="1:31" s="215" customFormat="1" x14ac:dyDescent="0.25">
      <c r="A762" s="328"/>
      <c r="B762" s="328"/>
      <c r="AB762" s="329"/>
      <c r="AC762" s="224"/>
      <c r="AD762" s="224"/>
      <c r="AE762" s="224"/>
    </row>
    <row r="763" spans="1:31" s="215" customFormat="1" x14ac:dyDescent="0.25">
      <c r="A763" s="328"/>
      <c r="B763" s="328"/>
      <c r="AB763" s="329"/>
      <c r="AC763" s="224"/>
      <c r="AD763" s="224"/>
      <c r="AE763" s="224"/>
    </row>
    <row r="764" spans="1:31" s="215" customFormat="1" x14ac:dyDescent="0.25">
      <c r="A764" s="328"/>
      <c r="B764" s="328"/>
      <c r="AB764" s="329"/>
      <c r="AC764" s="224"/>
      <c r="AD764" s="224"/>
      <c r="AE764" s="224"/>
    </row>
    <row r="765" spans="1:31" s="215" customFormat="1" x14ac:dyDescent="0.25">
      <c r="A765" s="328"/>
      <c r="B765" s="328"/>
      <c r="AB765" s="329"/>
      <c r="AC765" s="224"/>
      <c r="AD765" s="224"/>
      <c r="AE765" s="224"/>
    </row>
    <row r="766" spans="1:31" s="215" customFormat="1" x14ac:dyDescent="0.25">
      <c r="A766" s="328"/>
      <c r="B766" s="328"/>
      <c r="AB766" s="329"/>
      <c r="AC766" s="224"/>
      <c r="AD766" s="224"/>
      <c r="AE766" s="224"/>
    </row>
    <row r="767" spans="1:31" s="215" customFormat="1" x14ac:dyDescent="0.25">
      <c r="A767" s="328"/>
      <c r="B767" s="328"/>
      <c r="AB767" s="329"/>
      <c r="AC767" s="224"/>
      <c r="AD767" s="224"/>
      <c r="AE767" s="224"/>
    </row>
    <row r="768" spans="1:31" s="215" customFormat="1" x14ac:dyDescent="0.25">
      <c r="A768" s="328"/>
      <c r="B768" s="328"/>
      <c r="AB768" s="329"/>
      <c r="AC768" s="224"/>
      <c r="AD768" s="224"/>
      <c r="AE768" s="224"/>
    </row>
    <row r="769" spans="1:31" s="215" customFormat="1" x14ac:dyDescent="0.25">
      <c r="A769" s="328"/>
      <c r="B769" s="328"/>
      <c r="AB769" s="329"/>
      <c r="AC769" s="224"/>
      <c r="AD769" s="224"/>
      <c r="AE769" s="224"/>
    </row>
    <row r="770" spans="1:31" s="215" customFormat="1" x14ac:dyDescent="0.25">
      <c r="A770" s="328"/>
      <c r="B770" s="328"/>
      <c r="AB770" s="329"/>
      <c r="AC770" s="224"/>
      <c r="AD770" s="224"/>
      <c r="AE770" s="224"/>
    </row>
    <row r="771" spans="1:31" s="215" customFormat="1" x14ac:dyDescent="0.25">
      <c r="A771" s="328"/>
      <c r="B771" s="328"/>
      <c r="AB771" s="329"/>
      <c r="AC771" s="224"/>
      <c r="AD771" s="224"/>
      <c r="AE771" s="224"/>
    </row>
    <row r="772" spans="1:31" s="215" customFormat="1" x14ac:dyDescent="0.25">
      <c r="A772" s="328"/>
      <c r="B772" s="328"/>
      <c r="AB772" s="329"/>
      <c r="AC772" s="224"/>
      <c r="AD772" s="224"/>
      <c r="AE772" s="224"/>
    </row>
    <row r="773" spans="1:31" s="215" customFormat="1" x14ac:dyDescent="0.25">
      <c r="A773" s="328"/>
      <c r="B773" s="328"/>
      <c r="AB773" s="329"/>
      <c r="AC773" s="224"/>
      <c r="AD773" s="224"/>
      <c r="AE773" s="224"/>
    </row>
    <row r="774" spans="1:31" s="215" customFormat="1" x14ac:dyDescent="0.25">
      <c r="A774" s="328"/>
      <c r="B774" s="328"/>
      <c r="AB774" s="329"/>
      <c r="AC774" s="224"/>
      <c r="AD774" s="224"/>
      <c r="AE774" s="224"/>
    </row>
    <row r="775" spans="1:31" s="215" customFormat="1" x14ac:dyDescent="0.25">
      <c r="A775" s="328"/>
      <c r="B775" s="328"/>
      <c r="AB775" s="329"/>
      <c r="AC775" s="224"/>
      <c r="AD775" s="224"/>
      <c r="AE775" s="224"/>
    </row>
    <row r="776" spans="1:31" s="215" customFormat="1" x14ac:dyDescent="0.25">
      <c r="A776" s="328"/>
      <c r="B776" s="328"/>
      <c r="AB776" s="329"/>
      <c r="AC776" s="224"/>
      <c r="AD776" s="224"/>
      <c r="AE776" s="224"/>
    </row>
    <row r="777" spans="1:31" s="215" customFormat="1" x14ac:dyDescent="0.25">
      <c r="A777" s="328"/>
      <c r="B777" s="328"/>
      <c r="AB777" s="329"/>
      <c r="AC777" s="224"/>
      <c r="AD777" s="224"/>
      <c r="AE777" s="224"/>
    </row>
    <row r="778" spans="1:31" s="215" customFormat="1" x14ac:dyDescent="0.25">
      <c r="A778" s="328"/>
      <c r="B778" s="328"/>
      <c r="AB778" s="329"/>
      <c r="AC778" s="224"/>
      <c r="AD778" s="224"/>
      <c r="AE778" s="224"/>
    </row>
    <row r="779" spans="1:31" s="215" customFormat="1" x14ac:dyDescent="0.25">
      <c r="A779" s="328"/>
      <c r="B779" s="328"/>
      <c r="AB779" s="329"/>
      <c r="AC779" s="224"/>
      <c r="AD779" s="224"/>
      <c r="AE779" s="224"/>
    </row>
    <row r="780" spans="1:31" s="215" customFormat="1" x14ac:dyDescent="0.25">
      <c r="A780" s="328"/>
      <c r="B780" s="328"/>
      <c r="AB780" s="329"/>
      <c r="AC780" s="224"/>
      <c r="AD780" s="224"/>
      <c r="AE780" s="224"/>
    </row>
    <row r="781" spans="1:31" s="215" customFormat="1" x14ac:dyDescent="0.25">
      <c r="A781" s="328"/>
      <c r="B781" s="328"/>
      <c r="AB781" s="329"/>
      <c r="AC781" s="224"/>
      <c r="AD781" s="224"/>
      <c r="AE781" s="224"/>
    </row>
    <row r="782" spans="1:31" s="215" customFormat="1" x14ac:dyDescent="0.25">
      <c r="A782" s="328"/>
      <c r="B782" s="328"/>
      <c r="AB782" s="329"/>
      <c r="AC782" s="224"/>
      <c r="AD782" s="224"/>
      <c r="AE782" s="224"/>
    </row>
    <row r="783" spans="1:31" s="215" customFormat="1" x14ac:dyDescent="0.25">
      <c r="A783" s="328"/>
      <c r="B783" s="328"/>
      <c r="AB783" s="329"/>
      <c r="AC783" s="224"/>
      <c r="AD783" s="224"/>
      <c r="AE783" s="224"/>
    </row>
    <row r="784" spans="1:31" s="215" customFormat="1" x14ac:dyDescent="0.25">
      <c r="A784" s="328"/>
      <c r="B784" s="328"/>
      <c r="AB784" s="329"/>
      <c r="AC784" s="224"/>
      <c r="AD784" s="224"/>
      <c r="AE784" s="224"/>
    </row>
    <row r="785" spans="1:31" s="215" customFormat="1" x14ac:dyDescent="0.25">
      <c r="A785" s="328"/>
      <c r="B785" s="328"/>
      <c r="AB785" s="329"/>
      <c r="AC785" s="224"/>
      <c r="AD785" s="224"/>
      <c r="AE785" s="224"/>
    </row>
    <row r="786" spans="1:31" s="215" customFormat="1" x14ac:dyDescent="0.25">
      <c r="A786" s="328"/>
      <c r="B786" s="328"/>
      <c r="AB786" s="329"/>
      <c r="AC786" s="224"/>
      <c r="AD786" s="224"/>
      <c r="AE786" s="224"/>
    </row>
    <row r="787" spans="1:31" s="215" customFormat="1" x14ac:dyDescent="0.25">
      <c r="A787" s="328"/>
      <c r="B787" s="328"/>
      <c r="AB787" s="329"/>
      <c r="AC787" s="224"/>
      <c r="AD787" s="224"/>
      <c r="AE787" s="224"/>
    </row>
    <row r="788" spans="1:31" s="215" customFormat="1" x14ac:dyDescent="0.25">
      <c r="A788" s="328"/>
      <c r="B788" s="328"/>
      <c r="AB788" s="329"/>
      <c r="AC788" s="224"/>
      <c r="AD788" s="224"/>
      <c r="AE788" s="224"/>
    </row>
    <row r="789" spans="1:31" s="215" customFormat="1" x14ac:dyDescent="0.25">
      <c r="A789" s="328"/>
      <c r="B789" s="328"/>
      <c r="AB789" s="329"/>
      <c r="AC789" s="224"/>
      <c r="AD789" s="224"/>
      <c r="AE789" s="224"/>
    </row>
    <row r="790" spans="1:31" s="215" customFormat="1" x14ac:dyDescent="0.25">
      <c r="A790" s="328"/>
      <c r="B790" s="328"/>
      <c r="AB790" s="329"/>
      <c r="AC790" s="224"/>
      <c r="AD790" s="224"/>
      <c r="AE790" s="224"/>
    </row>
    <row r="791" spans="1:31" s="215" customFormat="1" x14ac:dyDescent="0.25">
      <c r="A791" s="328"/>
      <c r="B791" s="328"/>
      <c r="AB791" s="329"/>
      <c r="AC791" s="224"/>
      <c r="AD791" s="224"/>
      <c r="AE791" s="224"/>
    </row>
    <row r="792" spans="1:31" s="215" customFormat="1" x14ac:dyDescent="0.25">
      <c r="A792" s="328"/>
      <c r="B792" s="328"/>
      <c r="AB792" s="329"/>
      <c r="AC792" s="224"/>
      <c r="AD792" s="224"/>
      <c r="AE792" s="224"/>
    </row>
    <row r="793" spans="1:31" s="215" customFormat="1" x14ac:dyDescent="0.25">
      <c r="A793" s="328"/>
      <c r="B793" s="328"/>
      <c r="AB793" s="329"/>
      <c r="AC793" s="224"/>
      <c r="AD793" s="224"/>
      <c r="AE793" s="224"/>
    </row>
    <row r="794" spans="1:31" s="215" customFormat="1" x14ac:dyDescent="0.25">
      <c r="A794" s="328"/>
      <c r="B794" s="328"/>
      <c r="AB794" s="329"/>
      <c r="AC794" s="224"/>
      <c r="AD794" s="224"/>
      <c r="AE794" s="224"/>
    </row>
    <row r="795" spans="1:31" s="215" customFormat="1" x14ac:dyDescent="0.25">
      <c r="A795" s="328"/>
      <c r="B795" s="328"/>
      <c r="AB795" s="329"/>
      <c r="AC795" s="224"/>
      <c r="AD795" s="224"/>
      <c r="AE795" s="224"/>
    </row>
    <row r="796" spans="1:31" s="215" customFormat="1" x14ac:dyDescent="0.25">
      <c r="A796" s="328"/>
      <c r="B796" s="328"/>
      <c r="AB796" s="329"/>
      <c r="AC796" s="224"/>
      <c r="AD796" s="224"/>
      <c r="AE796" s="224"/>
    </row>
    <row r="797" spans="1:31" s="215" customFormat="1" x14ac:dyDescent="0.25">
      <c r="A797" s="328"/>
      <c r="B797" s="328"/>
      <c r="AB797" s="329"/>
      <c r="AC797" s="224"/>
      <c r="AD797" s="224"/>
      <c r="AE797" s="224"/>
    </row>
    <row r="798" spans="1:31" s="215" customFormat="1" x14ac:dyDescent="0.25">
      <c r="A798" s="328"/>
      <c r="B798" s="328"/>
      <c r="AB798" s="329"/>
      <c r="AC798" s="224"/>
      <c r="AD798" s="224"/>
      <c r="AE798" s="224"/>
    </row>
    <row r="799" spans="1:31" s="215" customFormat="1" x14ac:dyDescent="0.25">
      <c r="A799" s="328"/>
      <c r="B799" s="328"/>
      <c r="AB799" s="329"/>
      <c r="AC799" s="224"/>
      <c r="AD799" s="224"/>
      <c r="AE799" s="224"/>
    </row>
    <row r="800" spans="1:31" s="215" customFormat="1" x14ac:dyDescent="0.25">
      <c r="A800" s="328"/>
      <c r="B800" s="328"/>
      <c r="AB800" s="329"/>
      <c r="AC800" s="224"/>
      <c r="AD800" s="224"/>
      <c r="AE800" s="224"/>
    </row>
    <row r="801" spans="1:31" s="215" customFormat="1" x14ac:dyDescent="0.25">
      <c r="A801" s="328"/>
      <c r="B801" s="328"/>
      <c r="AB801" s="329"/>
      <c r="AC801" s="224"/>
      <c r="AD801" s="224"/>
      <c r="AE801" s="224"/>
    </row>
    <row r="802" spans="1:31" s="215" customFormat="1" x14ac:dyDescent="0.25">
      <c r="A802" s="328"/>
      <c r="B802" s="328"/>
      <c r="AB802" s="329"/>
      <c r="AC802" s="224"/>
      <c r="AD802" s="224"/>
      <c r="AE802" s="224"/>
    </row>
    <row r="803" spans="1:31" s="215" customFormat="1" x14ac:dyDescent="0.25">
      <c r="A803" s="328"/>
      <c r="B803" s="328"/>
      <c r="AB803" s="329"/>
      <c r="AC803" s="224"/>
      <c r="AD803" s="224"/>
      <c r="AE803" s="224"/>
    </row>
    <row r="804" spans="1:31" s="215" customFormat="1" x14ac:dyDescent="0.25">
      <c r="A804" s="328"/>
      <c r="B804" s="328"/>
      <c r="AB804" s="329"/>
      <c r="AC804" s="224"/>
      <c r="AD804" s="224"/>
      <c r="AE804" s="224"/>
    </row>
    <row r="805" spans="1:31" s="215" customFormat="1" x14ac:dyDescent="0.25">
      <c r="A805" s="328"/>
      <c r="B805" s="328"/>
      <c r="AB805" s="329"/>
      <c r="AC805" s="224"/>
      <c r="AD805" s="224"/>
      <c r="AE805" s="224"/>
    </row>
    <row r="806" spans="1:31" s="215" customFormat="1" x14ac:dyDescent="0.25">
      <c r="A806" s="328"/>
      <c r="B806" s="328"/>
      <c r="AB806" s="329"/>
      <c r="AC806" s="224"/>
      <c r="AD806" s="224"/>
      <c r="AE806" s="224"/>
    </row>
    <row r="807" spans="1:31" s="215" customFormat="1" x14ac:dyDescent="0.25">
      <c r="A807" s="328"/>
      <c r="B807" s="328"/>
      <c r="AB807" s="329"/>
      <c r="AC807" s="224"/>
      <c r="AD807" s="224"/>
      <c r="AE807" s="224"/>
    </row>
    <row r="808" spans="1:31" s="215" customFormat="1" x14ac:dyDescent="0.25">
      <c r="A808" s="328"/>
      <c r="B808" s="328"/>
      <c r="AB808" s="329"/>
      <c r="AC808" s="224"/>
      <c r="AD808" s="224"/>
      <c r="AE808" s="224"/>
    </row>
    <row r="809" spans="1:31" s="215" customFormat="1" x14ac:dyDescent="0.25">
      <c r="A809" s="328"/>
      <c r="B809" s="328"/>
      <c r="AB809" s="329"/>
      <c r="AC809" s="224"/>
      <c r="AD809" s="224"/>
      <c r="AE809" s="224"/>
    </row>
    <row r="810" spans="1:31" s="215" customFormat="1" x14ac:dyDescent="0.25">
      <c r="A810" s="328"/>
      <c r="B810" s="328"/>
      <c r="AB810" s="329"/>
      <c r="AC810" s="224"/>
      <c r="AD810" s="224"/>
      <c r="AE810" s="224"/>
    </row>
    <row r="811" spans="1:31" s="215" customFormat="1" x14ac:dyDescent="0.25">
      <c r="A811" s="328"/>
      <c r="B811" s="328"/>
      <c r="AB811" s="329"/>
      <c r="AC811" s="224"/>
      <c r="AD811" s="224"/>
      <c r="AE811" s="224"/>
    </row>
    <row r="812" spans="1:31" s="215" customFormat="1" x14ac:dyDescent="0.25">
      <c r="A812" s="328"/>
      <c r="B812" s="328"/>
      <c r="AB812" s="329"/>
      <c r="AC812" s="224"/>
      <c r="AD812" s="224"/>
      <c r="AE812" s="224"/>
    </row>
    <row r="813" spans="1:31" s="215" customFormat="1" x14ac:dyDescent="0.25">
      <c r="A813" s="328"/>
      <c r="B813" s="328"/>
      <c r="AB813" s="329"/>
      <c r="AC813" s="224"/>
      <c r="AD813" s="224"/>
      <c r="AE813" s="224"/>
    </row>
    <row r="814" spans="1:31" s="215" customFormat="1" x14ac:dyDescent="0.25">
      <c r="A814" s="328"/>
      <c r="B814" s="328"/>
      <c r="AB814" s="329"/>
      <c r="AC814" s="224"/>
      <c r="AD814" s="224"/>
      <c r="AE814" s="224"/>
    </row>
    <row r="815" spans="1:31" s="215" customFormat="1" x14ac:dyDescent="0.25">
      <c r="A815" s="328"/>
      <c r="B815" s="328"/>
      <c r="AB815" s="329"/>
      <c r="AC815" s="224"/>
      <c r="AD815" s="224"/>
      <c r="AE815" s="224"/>
    </row>
    <row r="816" spans="1:31" s="215" customFormat="1" x14ac:dyDescent="0.25">
      <c r="A816" s="328"/>
      <c r="B816" s="328"/>
      <c r="AB816" s="329"/>
      <c r="AC816" s="224"/>
      <c r="AD816" s="224"/>
      <c r="AE816" s="224"/>
    </row>
    <row r="817" spans="1:31" s="215" customFormat="1" x14ac:dyDescent="0.25">
      <c r="A817" s="328"/>
      <c r="B817" s="328"/>
      <c r="AB817" s="329"/>
      <c r="AC817" s="224"/>
      <c r="AD817" s="224"/>
      <c r="AE817" s="224"/>
    </row>
    <row r="818" spans="1:31" s="215" customFormat="1" x14ac:dyDescent="0.25">
      <c r="A818" s="328"/>
      <c r="B818" s="328"/>
      <c r="AB818" s="329"/>
      <c r="AC818" s="224"/>
      <c r="AD818" s="224"/>
      <c r="AE818" s="224"/>
    </row>
    <row r="819" spans="1:31" s="215" customFormat="1" x14ac:dyDescent="0.25">
      <c r="A819" s="328"/>
      <c r="B819" s="328"/>
      <c r="AB819" s="329"/>
      <c r="AC819" s="224"/>
      <c r="AD819" s="224"/>
      <c r="AE819" s="224"/>
    </row>
    <row r="820" spans="1:31" s="215" customFormat="1" x14ac:dyDescent="0.25">
      <c r="A820" s="328"/>
      <c r="B820" s="328"/>
      <c r="AB820" s="329"/>
      <c r="AC820" s="224"/>
      <c r="AD820" s="224"/>
      <c r="AE820" s="224"/>
    </row>
    <row r="821" spans="1:31" s="215" customFormat="1" x14ac:dyDescent="0.25">
      <c r="A821" s="328"/>
      <c r="B821" s="328"/>
      <c r="AB821" s="329"/>
      <c r="AC821" s="224"/>
      <c r="AD821" s="224"/>
      <c r="AE821" s="224"/>
    </row>
    <row r="822" spans="1:31" s="215" customFormat="1" x14ac:dyDescent="0.25">
      <c r="A822" s="328"/>
      <c r="B822" s="328"/>
      <c r="AB822" s="329"/>
      <c r="AC822" s="224"/>
      <c r="AD822" s="224"/>
      <c r="AE822" s="224"/>
    </row>
    <row r="823" spans="1:31" s="215" customFormat="1" x14ac:dyDescent="0.25">
      <c r="A823" s="328"/>
      <c r="B823" s="328"/>
      <c r="AB823" s="329"/>
      <c r="AC823" s="224"/>
      <c r="AD823" s="224"/>
      <c r="AE823" s="224"/>
    </row>
    <row r="824" spans="1:31" s="215" customFormat="1" x14ac:dyDescent="0.25">
      <c r="A824" s="328"/>
      <c r="B824" s="328"/>
      <c r="AB824" s="329"/>
      <c r="AC824" s="224"/>
      <c r="AD824" s="224"/>
      <c r="AE824" s="224"/>
    </row>
    <row r="825" spans="1:31" s="215" customFormat="1" x14ac:dyDescent="0.25">
      <c r="A825" s="328"/>
      <c r="B825" s="328"/>
      <c r="AB825" s="329"/>
      <c r="AC825" s="224"/>
      <c r="AD825" s="224"/>
      <c r="AE825" s="224"/>
    </row>
    <row r="826" spans="1:31" s="215" customFormat="1" x14ac:dyDescent="0.25">
      <c r="A826" s="328"/>
      <c r="B826" s="328"/>
      <c r="AB826" s="329"/>
      <c r="AC826" s="224"/>
      <c r="AD826" s="224"/>
      <c r="AE826" s="224"/>
    </row>
    <row r="827" spans="1:31" s="215" customFormat="1" x14ac:dyDescent="0.25">
      <c r="A827" s="328"/>
      <c r="B827" s="328"/>
      <c r="AB827" s="329"/>
      <c r="AC827" s="224"/>
      <c r="AD827" s="224"/>
      <c r="AE827" s="224"/>
    </row>
    <row r="828" spans="1:31" s="215" customFormat="1" x14ac:dyDescent="0.25">
      <c r="A828" s="328"/>
      <c r="B828" s="328"/>
      <c r="AB828" s="329"/>
      <c r="AC828" s="224"/>
      <c r="AD828" s="224"/>
      <c r="AE828" s="224"/>
    </row>
    <row r="829" spans="1:31" s="215" customFormat="1" x14ac:dyDescent="0.25">
      <c r="A829" s="328"/>
      <c r="B829" s="328"/>
      <c r="AB829" s="329"/>
      <c r="AC829" s="224"/>
      <c r="AD829" s="224"/>
      <c r="AE829" s="224"/>
    </row>
    <row r="830" spans="1:31" s="215" customFormat="1" x14ac:dyDescent="0.25">
      <c r="A830" s="328"/>
      <c r="B830" s="328"/>
      <c r="AB830" s="329"/>
      <c r="AC830" s="224"/>
      <c r="AD830" s="224"/>
      <c r="AE830" s="224"/>
    </row>
    <row r="831" spans="1:31" s="215" customFormat="1" x14ac:dyDescent="0.25">
      <c r="A831" s="328"/>
      <c r="B831" s="328"/>
      <c r="AB831" s="329"/>
      <c r="AC831" s="224"/>
      <c r="AD831" s="224"/>
      <c r="AE831" s="224"/>
    </row>
    <row r="832" spans="1:31" s="215" customFormat="1" x14ac:dyDescent="0.25">
      <c r="A832" s="328"/>
      <c r="B832" s="328"/>
      <c r="AB832" s="329"/>
      <c r="AC832" s="224"/>
      <c r="AD832" s="224"/>
      <c r="AE832" s="224"/>
    </row>
    <row r="833" spans="1:31" s="215" customFormat="1" x14ac:dyDescent="0.25">
      <c r="A833" s="328"/>
      <c r="B833" s="328"/>
      <c r="AB833" s="329"/>
      <c r="AC833" s="224"/>
      <c r="AD833" s="224"/>
      <c r="AE833" s="224"/>
    </row>
    <row r="834" spans="1:31" s="215" customFormat="1" x14ac:dyDescent="0.25">
      <c r="A834" s="328"/>
      <c r="B834" s="328"/>
      <c r="AB834" s="329"/>
      <c r="AC834" s="224"/>
      <c r="AD834" s="224"/>
      <c r="AE834" s="224"/>
    </row>
    <row r="835" spans="1:31" s="215" customFormat="1" x14ac:dyDescent="0.25">
      <c r="A835" s="328"/>
      <c r="B835" s="328"/>
      <c r="AB835" s="329"/>
      <c r="AC835" s="224"/>
      <c r="AD835" s="224"/>
      <c r="AE835" s="224"/>
    </row>
    <row r="836" spans="1:31" s="215" customFormat="1" x14ac:dyDescent="0.25">
      <c r="A836" s="328"/>
      <c r="B836" s="328"/>
      <c r="AB836" s="329"/>
      <c r="AC836" s="224"/>
      <c r="AD836" s="224"/>
      <c r="AE836" s="224"/>
    </row>
    <row r="837" spans="1:31" s="215" customFormat="1" x14ac:dyDescent="0.25">
      <c r="A837" s="328"/>
      <c r="B837" s="328"/>
      <c r="AB837" s="329"/>
      <c r="AC837" s="224"/>
      <c r="AD837" s="224"/>
      <c r="AE837" s="224"/>
    </row>
    <row r="838" spans="1:31" s="215" customFormat="1" x14ac:dyDescent="0.25">
      <c r="A838" s="328"/>
      <c r="B838" s="328"/>
      <c r="AB838" s="329"/>
      <c r="AC838" s="224"/>
      <c r="AD838" s="224"/>
      <c r="AE838" s="224"/>
    </row>
    <row r="839" spans="1:31" s="215" customFormat="1" x14ac:dyDescent="0.25">
      <c r="A839" s="328"/>
      <c r="B839" s="328"/>
      <c r="AB839" s="329"/>
      <c r="AC839" s="224"/>
      <c r="AD839" s="224"/>
      <c r="AE839" s="224"/>
    </row>
    <row r="840" spans="1:31" s="215" customFormat="1" x14ac:dyDescent="0.25">
      <c r="A840" s="328"/>
      <c r="B840" s="328"/>
      <c r="AB840" s="329"/>
      <c r="AC840" s="224"/>
      <c r="AD840" s="224"/>
      <c r="AE840" s="224"/>
    </row>
    <row r="841" spans="1:31" s="215" customFormat="1" x14ac:dyDescent="0.25">
      <c r="A841" s="328"/>
      <c r="B841" s="328"/>
      <c r="AB841" s="329"/>
      <c r="AC841" s="224"/>
      <c r="AD841" s="224"/>
      <c r="AE841" s="224"/>
    </row>
    <row r="842" spans="1:31" s="215" customFormat="1" x14ac:dyDescent="0.25">
      <c r="A842" s="328"/>
      <c r="B842" s="328"/>
      <c r="AB842" s="329"/>
      <c r="AC842" s="224"/>
      <c r="AD842" s="224"/>
      <c r="AE842" s="224"/>
    </row>
    <row r="843" spans="1:31" s="215" customFormat="1" x14ac:dyDescent="0.25">
      <c r="A843" s="328"/>
      <c r="B843" s="328"/>
      <c r="AB843" s="329"/>
      <c r="AC843" s="224"/>
      <c r="AD843" s="224"/>
      <c r="AE843" s="224"/>
    </row>
    <row r="844" spans="1:31" s="215" customFormat="1" x14ac:dyDescent="0.25">
      <c r="A844" s="328"/>
      <c r="B844" s="328"/>
      <c r="AB844" s="329"/>
      <c r="AC844" s="224"/>
      <c r="AD844" s="224"/>
      <c r="AE844" s="224"/>
    </row>
    <row r="845" spans="1:31" s="215" customFormat="1" x14ac:dyDescent="0.25">
      <c r="A845" s="328"/>
      <c r="B845" s="328"/>
      <c r="AB845" s="329"/>
      <c r="AC845" s="224"/>
      <c r="AD845" s="224"/>
      <c r="AE845" s="224"/>
    </row>
    <row r="846" spans="1:31" s="215" customFormat="1" x14ac:dyDescent="0.25">
      <c r="A846" s="328"/>
      <c r="B846" s="328"/>
      <c r="AB846" s="329"/>
      <c r="AC846" s="224"/>
      <c r="AD846" s="224"/>
      <c r="AE846" s="224"/>
    </row>
    <row r="847" spans="1:31" s="215" customFormat="1" x14ac:dyDescent="0.25">
      <c r="A847" s="328"/>
      <c r="B847" s="328"/>
      <c r="AB847" s="329"/>
      <c r="AC847" s="224"/>
      <c r="AD847" s="224"/>
      <c r="AE847" s="224"/>
    </row>
    <row r="848" spans="1:31" s="215" customFormat="1" x14ac:dyDescent="0.25">
      <c r="A848" s="328"/>
      <c r="B848" s="328"/>
      <c r="AB848" s="329"/>
      <c r="AC848" s="224"/>
      <c r="AD848" s="224"/>
      <c r="AE848" s="224"/>
    </row>
    <row r="849" spans="1:31" s="215" customFormat="1" x14ac:dyDescent="0.25">
      <c r="A849" s="328"/>
      <c r="B849" s="328"/>
      <c r="AB849" s="329"/>
      <c r="AC849" s="224"/>
      <c r="AD849" s="224"/>
      <c r="AE849" s="224"/>
    </row>
    <row r="850" spans="1:31" s="215" customFormat="1" x14ac:dyDescent="0.25">
      <c r="A850" s="328"/>
      <c r="B850" s="328"/>
      <c r="AB850" s="329"/>
      <c r="AC850" s="224"/>
      <c r="AD850" s="224"/>
      <c r="AE850" s="224"/>
    </row>
    <row r="851" spans="1:31" s="215" customFormat="1" x14ac:dyDescent="0.25">
      <c r="A851" s="328"/>
      <c r="B851" s="328"/>
      <c r="AB851" s="329"/>
      <c r="AC851" s="224"/>
      <c r="AD851" s="224"/>
      <c r="AE851" s="224"/>
    </row>
    <row r="852" spans="1:31" s="215" customFormat="1" x14ac:dyDescent="0.25">
      <c r="A852" s="328"/>
      <c r="B852" s="328"/>
      <c r="AB852" s="329"/>
      <c r="AC852" s="224"/>
      <c r="AD852" s="224"/>
      <c r="AE852" s="224"/>
    </row>
    <row r="853" spans="1:31" s="215" customFormat="1" x14ac:dyDescent="0.25">
      <c r="A853" s="328"/>
      <c r="B853" s="328"/>
      <c r="AB853" s="329"/>
      <c r="AC853" s="224"/>
      <c r="AD853" s="224"/>
      <c r="AE853" s="224"/>
    </row>
    <row r="854" spans="1:31" s="215" customFormat="1" x14ac:dyDescent="0.25">
      <c r="A854" s="328"/>
      <c r="B854" s="328"/>
      <c r="AB854" s="329"/>
      <c r="AC854" s="224"/>
      <c r="AD854" s="224"/>
      <c r="AE854" s="224"/>
    </row>
    <row r="855" spans="1:31" s="215" customFormat="1" x14ac:dyDescent="0.25">
      <c r="A855" s="328"/>
      <c r="B855" s="328"/>
      <c r="AB855" s="329"/>
      <c r="AC855" s="224"/>
      <c r="AD855" s="224"/>
      <c r="AE855" s="224"/>
    </row>
    <row r="856" spans="1:31" s="215" customFormat="1" x14ac:dyDescent="0.25">
      <c r="A856" s="328"/>
      <c r="B856" s="328"/>
      <c r="AB856" s="329"/>
      <c r="AC856" s="224"/>
      <c r="AD856" s="224"/>
      <c r="AE856" s="224"/>
    </row>
    <row r="857" spans="1:31" s="215" customFormat="1" x14ac:dyDescent="0.25">
      <c r="A857" s="328"/>
      <c r="B857" s="328"/>
      <c r="AB857" s="329"/>
      <c r="AC857" s="224"/>
      <c r="AD857" s="224"/>
      <c r="AE857" s="224"/>
    </row>
    <row r="858" spans="1:31" s="215" customFormat="1" x14ac:dyDescent="0.25">
      <c r="A858" s="328"/>
      <c r="B858" s="328"/>
      <c r="AB858" s="329"/>
      <c r="AC858" s="224"/>
      <c r="AD858" s="224"/>
      <c r="AE858" s="224"/>
    </row>
    <row r="859" spans="1:31" s="215" customFormat="1" x14ac:dyDescent="0.25">
      <c r="A859" s="328"/>
      <c r="B859" s="328"/>
      <c r="AB859" s="329"/>
      <c r="AC859" s="224"/>
      <c r="AD859" s="224"/>
      <c r="AE859" s="224"/>
    </row>
    <row r="860" spans="1:31" s="215" customFormat="1" x14ac:dyDescent="0.25">
      <c r="A860" s="328"/>
      <c r="B860" s="328"/>
      <c r="AB860" s="329"/>
      <c r="AC860" s="224"/>
      <c r="AD860" s="224"/>
      <c r="AE860" s="224"/>
    </row>
    <row r="861" spans="1:31" s="215" customFormat="1" x14ac:dyDescent="0.25">
      <c r="A861" s="328"/>
      <c r="B861" s="328"/>
      <c r="AB861" s="329"/>
      <c r="AC861" s="224"/>
      <c r="AD861" s="224"/>
      <c r="AE861" s="224"/>
    </row>
    <row r="862" spans="1:31" s="215" customFormat="1" x14ac:dyDescent="0.25">
      <c r="A862" s="328"/>
      <c r="B862" s="328"/>
      <c r="AB862" s="329"/>
      <c r="AC862" s="224"/>
      <c r="AD862" s="224"/>
      <c r="AE862" s="224"/>
    </row>
    <row r="863" spans="1:31" s="215" customFormat="1" x14ac:dyDescent="0.25">
      <c r="A863" s="328"/>
      <c r="B863" s="328"/>
      <c r="AB863" s="329"/>
      <c r="AC863" s="224"/>
      <c r="AD863" s="224"/>
      <c r="AE863" s="224"/>
    </row>
    <row r="864" spans="1:31" s="215" customFormat="1" x14ac:dyDescent="0.25">
      <c r="A864" s="328"/>
      <c r="B864" s="328"/>
      <c r="AB864" s="329"/>
      <c r="AC864" s="224"/>
      <c r="AD864" s="224"/>
      <c r="AE864" s="224"/>
    </row>
    <row r="865" spans="1:31" s="215" customFormat="1" x14ac:dyDescent="0.25">
      <c r="A865" s="328"/>
      <c r="B865" s="328"/>
      <c r="AB865" s="329"/>
      <c r="AC865" s="224"/>
      <c r="AD865" s="224"/>
      <c r="AE865" s="224"/>
    </row>
    <row r="866" spans="1:31" s="215" customFormat="1" x14ac:dyDescent="0.25">
      <c r="A866" s="328"/>
      <c r="B866" s="328"/>
      <c r="AB866" s="329"/>
      <c r="AC866" s="224"/>
      <c r="AD866" s="224"/>
      <c r="AE866" s="224"/>
    </row>
    <row r="867" spans="1:31" s="215" customFormat="1" x14ac:dyDescent="0.25">
      <c r="A867" s="328"/>
      <c r="B867" s="328"/>
      <c r="AB867" s="329"/>
      <c r="AC867" s="224"/>
      <c r="AD867" s="224"/>
      <c r="AE867" s="224"/>
    </row>
    <row r="868" spans="1:31" s="215" customFormat="1" x14ac:dyDescent="0.25">
      <c r="A868" s="328"/>
      <c r="B868" s="328"/>
      <c r="AB868" s="329"/>
      <c r="AC868" s="224"/>
      <c r="AD868" s="224"/>
      <c r="AE868" s="224"/>
    </row>
    <row r="869" spans="1:31" s="215" customFormat="1" x14ac:dyDescent="0.25">
      <c r="A869" s="328"/>
      <c r="B869" s="328"/>
      <c r="AB869" s="329"/>
      <c r="AC869" s="224"/>
      <c r="AD869" s="224"/>
      <c r="AE869" s="224"/>
    </row>
    <row r="870" spans="1:31" s="215" customFormat="1" x14ac:dyDescent="0.25">
      <c r="A870" s="328"/>
      <c r="B870" s="328"/>
      <c r="AB870" s="329"/>
      <c r="AC870" s="224"/>
      <c r="AD870" s="224"/>
      <c r="AE870" s="224"/>
    </row>
    <row r="871" spans="1:31" s="215" customFormat="1" x14ac:dyDescent="0.25">
      <c r="A871" s="328"/>
      <c r="B871" s="328"/>
      <c r="AB871" s="329"/>
      <c r="AC871" s="224"/>
      <c r="AD871" s="224"/>
      <c r="AE871" s="224"/>
    </row>
    <row r="872" spans="1:31" s="215" customFormat="1" x14ac:dyDescent="0.25">
      <c r="A872" s="328"/>
      <c r="B872" s="328"/>
      <c r="AB872" s="329"/>
      <c r="AC872" s="224"/>
      <c r="AD872" s="224"/>
      <c r="AE872" s="224"/>
    </row>
    <row r="873" spans="1:31" s="215" customFormat="1" x14ac:dyDescent="0.25">
      <c r="A873" s="328"/>
      <c r="B873" s="328"/>
      <c r="AB873" s="329"/>
      <c r="AC873" s="224"/>
      <c r="AD873" s="224"/>
      <c r="AE873" s="224"/>
    </row>
    <row r="874" spans="1:31" s="215" customFormat="1" x14ac:dyDescent="0.25">
      <c r="A874" s="328"/>
      <c r="B874" s="328"/>
      <c r="AB874" s="329"/>
      <c r="AC874" s="224"/>
      <c r="AD874" s="224"/>
      <c r="AE874" s="224"/>
    </row>
    <row r="875" spans="1:31" s="215" customFormat="1" x14ac:dyDescent="0.25">
      <c r="A875" s="328"/>
      <c r="B875" s="328"/>
      <c r="AB875" s="329"/>
      <c r="AC875" s="224"/>
      <c r="AD875" s="224"/>
      <c r="AE875" s="224"/>
    </row>
    <row r="876" spans="1:31" s="215" customFormat="1" x14ac:dyDescent="0.25">
      <c r="A876" s="328"/>
      <c r="B876" s="328"/>
      <c r="AB876" s="329"/>
      <c r="AC876" s="224"/>
      <c r="AD876" s="224"/>
      <c r="AE876" s="224"/>
    </row>
    <row r="877" spans="1:31" s="215" customFormat="1" x14ac:dyDescent="0.25">
      <c r="A877" s="328"/>
      <c r="B877" s="328"/>
      <c r="AB877" s="329"/>
      <c r="AC877" s="224"/>
      <c r="AD877" s="224"/>
      <c r="AE877" s="224"/>
    </row>
    <row r="878" spans="1:31" s="215" customFormat="1" x14ac:dyDescent="0.25">
      <c r="A878" s="328"/>
      <c r="B878" s="328"/>
      <c r="AB878" s="329"/>
      <c r="AC878" s="224"/>
      <c r="AD878" s="224"/>
      <c r="AE878" s="224"/>
    </row>
    <row r="879" spans="1:31" s="215" customFormat="1" x14ac:dyDescent="0.25">
      <c r="A879" s="328"/>
      <c r="B879" s="328"/>
      <c r="AB879" s="329"/>
      <c r="AC879" s="224"/>
      <c r="AD879" s="224"/>
      <c r="AE879" s="224"/>
    </row>
    <row r="880" spans="1:31" s="215" customFormat="1" x14ac:dyDescent="0.25">
      <c r="A880" s="328"/>
      <c r="B880" s="328"/>
      <c r="AB880" s="329"/>
      <c r="AC880" s="224"/>
      <c r="AD880" s="224"/>
      <c r="AE880" s="224"/>
    </row>
    <row r="881" spans="1:31" s="215" customFormat="1" x14ac:dyDescent="0.25">
      <c r="A881" s="328"/>
      <c r="B881" s="328"/>
      <c r="AB881" s="329"/>
      <c r="AC881" s="224"/>
      <c r="AD881" s="224"/>
      <c r="AE881" s="224"/>
    </row>
    <row r="882" spans="1:31" s="215" customFormat="1" x14ac:dyDescent="0.25">
      <c r="A882" s="328"/>
      <c r="B882" s="328"/>
      <c r="AB882" s="329"/>
      <c r="AC882" s="224"/>
      <c r="AD882" s="224"/>
      <c r="AE882" s="224"/>
    </row>
    <row r="883" spans="1:31" s="215" customFormat="1" x14ac:dyDescent="0.25">
      <c r="A883" s="328"/>
      <c r="B883" s="328"/>
      <c r="AB883" s="329"/>
      <c r="AC883" s="224"/>
      <c r="AD883" s="224"/>
      <c r="AE883" s="224"/>
    </row>
    <row r="884" spans="1:31" s="215" customFormat="1" x14ac:dyDescent="0.25">
      <c r="A884" s="328"/>
      <c r="B884" s="328"/>
      <c r="AB884" s="329"/>
      <c r="AC884" s="224"/>
      <c r="AD884" s="224"/>
      <c r="AE884" s="224"/>
    </row>
    <row r="885" spans="1:31" s="215" customFormat="1" x14ac:dyDescent="0.25">
      <c r="A885" s="328"/>
      <c r="B885" s="328"/>
      <c r="AB885" s="329"/>
      <c r="AC885" s="224"/>
      <c r="AD885" s="224"/>
      <c r="AE885" s="224"/>
    </row>
    <row r="886" spans="1:31" s="215" customFormat="1" x14ac:dyDescent="0.25">
      <c r="A886" s="328"/>
      <c r="B886" s="328"/>
      <c r="AB886" s="329"/>
      <c r="AC886" s="224"/>
      <c r="AD886" s="224"/>
      <c r="AE886" s="224"/>
    </row>
    <row r="887" spans="1:31" s="215" customFormat="1" x14ac:dyDescent="0.25">
      <c r="A887" s="328"/>
      <c r="B887" s="328"/>
      <c r="AB887" s="329"/>
      <c r="AC887" s="224"/>
      <c r="AD887" s="224"/>
      <c r="AE887" s="224"/>
    </row>
    <row r="888" spans="1:31" s="215" customFormat="1" x14ac:dyDescent="0.25">
      <c r="A888" s="328"/>
      <c r="B888" s="328"/>
      <c r="AB888" s="329"/>
      <c r="AC888" s="224"/>
      <c r="AD888" s="224"/>
      <c r="AE888" s="224"/>
    </row>
    <row r="889" spans="1:31" s="215" customFormat="1" x14ac:dyDescent="0.25">
      <c r="A889" s="328"/>
      <c r="B889" s="328"/>
      <c r="AB889" s="329"/>
      <c r="AC889" s="224"/>
      <c r="AD889" s="224"/>
      <c r="AE889" s="224"/>
    </row>
    <row r="890" spans="1:31" s="215" customFormat="1" x14ac:dyDescent="0.25">
      <c r="A890" s="328"/>
      <c r="B890" s="328"/>
      <c r="AB890" s="329"/>
      <c r="AC890" s="224"/>
      <c r="AD890" s="224"/>
      <c r="AE890" s="224"/>
    </row>
    <row r="891" spans="1:31" s="215" customFormat="1" x14ac:dyDescent="0.25">
      <c r="A891" s="328"/>
      <c r="B891" s="328"/>
      <c r="AB891" s="329"/>
      <c r="AC891" s="224"/>
      <c r="AD891" s="224"/>
      <c r="AE891" s="224"/>
    </row>
    <row r="892" spans="1:31" s="215" customFormat="1" x14ac:dyDescent="0.25">
      <c r="A892" s="328"/>
      <c r="B892" s="328"/>
      <c r="AB892" s="329"/>
      <c r="AC892" s="224"/>
      <c r="AD892" s="224"/>
      <c r="AE892" s="224"/>
    </row>
    <row r="893" spans="1:31" s="215" customFormat="1" x14ac:dyDescent="0.25">
      <c r="A893" s="328"/>
      <c r="B893" s="328"/>
      <c r="AB893" s="329"/>
      <c r="AC893" s="224"/>
      <c r="AD893" s="224"/>
      <c r="AE893" s="224"/>
    </row>
    <row r="894" spans="1:31" s="215" customFormat="1" x14ac:dyDescent="0.25">
      <c r="A894" s="328"/>
      <c r="B894" s="328"/>
      <c r="AB894" s="329"/>
      <c r="AC894" s="224"/>
      <c r="AD894" s="224"/>
      <c r="AE894" s="224"/>
    </row>
    <row r="895" spans="1:31" s="215" customFormat="1" x14ac:dyDescent="0.25">
      <c r="A895" s="328"/>
      <c r="B895" s="328"/>
      <c r="AB895" s="329"/>
      <c r="AC895" s="224"/>
      <c r="AD895" s="224"/>
      <c r="AE895" s="224"/>
    </row>
    <row r="896" spans="1:31" s="215" customFormat="1" x14ac:dyDescent="0.25">
      <c r="A896" s="328"/>
      <c r="B896" s="328"/>
      <c r="AB896" s="329"/>
      <c r="AC896" s="224"/>
      <c r="AD896" s="224"/>
      <c r="AE896" s="224"/>
    </row>
    <row r="897" spans="1:31" s="215" customFormat="1" x14ac:dyDescent="0.25">
      <c r="A897" s="328"/>
      <c r="B897" s="328"/>
      <c r="AB897" s="329"/>
      <c r="AC897" s="224"/>
      <c r="AD897" s="224"/>
      <c r="AE897" s="224"/>
    </row>
    <row r="898" spans="1:31" s="215" customFormat="1" x14ac:dyDescent="0.25">
      <c r="A898" s="328"/>
      <c r="B898" s="328"/>
      <c r="AB898" s="329"/>
      <c r="AC898" s="224"/>
      <c r="AD898" s="224"/>
      <c r="AE898" s="224"/>
    </row>
    <row r="899" spans="1:31" s="215" customFormat="1" x14ac:dyDescent="0.25">
      <c r="A899" s="328"/>
      <c r="B899" s="328"/>
      <c r="AB899" s="329"/>
      <c r="AC899" s="224"/>
      <c r="AD899" s="224"/>
      <c r="AE899" s="224"/>
    </row>
    <row r="900" spans="1:31" s="215" customFormat="1" x14ac:dyDescent="0.25">
      <c r="A900" s="328"/>
      <c r="B900" s="328"/>
      <c r="AB900" s="329"/>
      <c r="AC900" s="224"/>
      <c r="AD900" s="224"/>
      <c r="AE900" s="224"/>
    </row>
    <row r="901" spans="1:31" s="215" customFormat="1" x14ac:dyDescent="0.25">
      <c r="A901" s="328"/>
      <c r="B901" s="328"/>
      <c r="AB901" s="329"/>
      <c r="AC901" s="224"/>
      <c r="AD901" s="224"/>
      <c r="AE901" s="224"/>
    </row>
    <row r="902" spans="1:31" s="215" customFormat="1" x14ac:dyDescent="0.25">
      <c r="A902" s="328"/>
      <c r="B902" s="328"/>
      <c r="AB902" s="329"/>
      <c r="AC902" s="224"/>
      <c r="AD902" s="224"/>
      <c r="AE902" s="224"/>
    </row>
    <row r="903" spans="1:31" s="215" customFormat="1" x14ac:dyDescent="0.25">
      <c r="A903" s="328"/>
      <c r="B903" s="328"/>
      <c r="AB903" s="329"/>
      <c r="AC903" s="224"/>
      <c r="AD903" s="224"/>
      <c r="AE903" s="224"/>
    </row>
    <row r="904" spans="1:31" s="215" customFormat="1" x14ac:dyDescent="0.25">
      <c r="A904" s="328"/>
      <c r="B904" s="328"/>
      <c r="AB904" s="329"/>
      <c r="AC904" s="224"/>
      <c r="AD904" s="224"/>
      <c r="AE904" s="224"/>
    </row>
    <row r="905" spans="1:31" s="215" customFormat="1" x14ac:dyDescent="0.25">
      <c r="A905" s="328"/>
      <c r="B905" s="328"/>
      <c r="AB905" s="329"/>
      <c r="AC905" s="224"/>
      <c r="AD905" s="224"/>
      <c r="AE905" s="224"/>
    </row>
    <row r="906" spans="1:31" s="215" customFormat="1" x14ac:dyDescent="0.25">
      <c r="A906" s="328"/>
      <c r="B906" s="328"/>
      <c r="AB906" s="329"/>
      <c r="AC906" s="224"/>
      <c r="AD906" s="224"/>
      <c r="AE906" s="224"/>
    </row>
    <row r="907" spans="1:31" s="215" customFormat="1" x14ac:dyDescent="0.25">
      <c r="A907" s="328"/>
      <c r="B907" s="328"/>
      <c r="AB907" s="329"/>
      <c r="AC907" s="224"/>
      <c r="AD907" s="224"/>
      <c r="AE907" s="224"/>
    </row>
    <row r="908" spans="1:31" s="215" customFormat="1" x14ac:dyDescent="0.25">
      <c r="A908" s="328"/>
      <c r="B908" s="328"/>
      <c r="AB908" s="329"/>
      <c r="AC908" s="224"/>
      <c r="AD908" s="224"/>
      <c r="AE908" s="224"/>
    </row>
    <row r="909" spans="1:31" s="215" customFormat="1" x14ac:dyDescent="0.25">
      <c r="A909" s="328"/>
      <c r="B909" s="328"/>
      <c r="AB909" s="329"/>
      <c r="AC909" s="224"/>
      <c r="AD909" s="224"/>
      <c r="AE909" s="224"/>
    </row>
    <row r="910" spans="1:31" s="215" customFormat="1" x14ac:dyDescent="0.25">
      <c r="A910" s="328"/>
      <c r="B910" s="328"/>
      <c r="AB910" s="329"/>
      <c r="AC910" s="224"/>
      <c r="AD910" s="224"/>
      <c r="AE910" s="224"/>
    </row>
    <row r="911" spans="1:31" s="215" customFormat="1" x14ac:dyDescent="0.25">
      <c r="A911" s="328"/>
      <c r="B911" s="328"/>
      <c r="AB911" s="329"/>
      <c r="AC911" s="224"/>
      <c r="AD911" s="224"/>
      <c r="AE911" s="224"/>
    </row>
    <row r="912" spans="1:31" s="215" customFormat="1" x14ac:dyDescent="0.25">
      <c r="A912" s="328"/>
      <c r="B912" s="328"/>
      <c r="AB912" s="329"/>
      <c r="AC912" s="224"/>
      <c r="AD912" s="224"/>
      <c r="AE912" s="224"/>
    </row>
    <row r="913" spans="1:31" s="215" customFormat="1" x14ac:dyDescent="0.25">
      <c r="A913" s="328"/>
      <c r="B913" s="328"/>
      <c r="AB913" s="329"/>
      <c r="AC913" s="224"/>
      <c r="AD913" s="224"/>
      <c r="AE913" s="224"/>
    </row>
    <row r="914" spans="1:31" s="215" customFormat="1" x14ac:dyDescent="0.25">
      <c r="A914" s="328"/>
      <c r="B914" s="328"/>
      <c r="AB914" s="329"/>
      <c r="AC914" s="224"/>
      <c r="AD914" s="224"/>
      <c r="AE914" s="224"/>
    </row>
    <row r="915" spans="1:31" s="215" customFormat="1" x14ac:dyDescent="0.25">
      <c r="A915" s="328"/>
      <c r="B915" s="328"/>
      <c r="AB915" s="329"/>
      <c r="AC915" s="224"/>
      <c r="AD915" s="224"/>
      <c r="AE915" s="224"/>
    </row>
    <row r="916" spans="1:31" s="215" customFormat="1" x14ac:dyDescent="0.25">
      <c r="A916" s="328"/>
      <c r="B916" s="328"/>
      <c r="AB916" s="329"/>
      <c r="AC916" s="224"/>
      <c r="AD916" s="224"/>
      <c r="AE916" s="224"/>
    </row>
    <row r="917" spans="1:31" s="215" customFormat="1" x14ac:dyDescent="0.25">
      <c r="A917" s="328"/>
      <c r="B917" s="328"/>
      <c r="AB917" s="329"/>
      <c r="AC917" s="224"/>
      <c r="AD917" s="224"/>
      <c r="AE917" s="224"/>
    </row>
    <row r="918" spans="1:31" s="215" customFormat="1" x14ac:dyDescent="0.25">
      <c r="A918" s="328"/>
      <c r="B918" s="328"/>
      <c r="AB918" s="329"/>
      <c r="AC918" s="224"/>
      <c r="AD918" s="224"/>
      <c r="AE918" s="224"/>
    </row>
    <row r="919" spans="1:31" s="215" customFormat="1" x14ac:dyDescent="0.25">
      <c r="A919" s="328"/>
      <c r="B919" s="328"/>
      <c r="AB919" s="329"/>
      <c r="AC919" s="224"/>
      <c r="AD919" s="224"/>
      <c r="AE919" s="224"/>
    </row>
    <row r="920" spans="1:31" s="215" customFormat="1" x14ac:dyDescent="0.25">
      <c r="A920" s="328"/>
      <c r="B920" s="328"/>
      <c r="AB920" s="329"/>
      <c r="AC920" s="224"/>
      <c r="AD920" s="224"/>
      <c r="AE920" s="224"/>
    </row>
    <row r="921" spans="1:31" s="215" customFormat="1" x14ac:dyDescent="0.25">
      <c r="A921" s="328"/>
      <c r="B921" s="328"/>
      <c r="AB921" s="329"/>
      <c r="AC921" s="224"/>
      <c r="AD921" s="224"/>
      <c r="AE921" s="224"/>
    </row>
    <row r="922" spans="1:31" s="215" customFormat="1" x14ac:dyDescent="0.25">
      <c r="A922" s="328"/>
      <c r="B922" s="328"/>
      <c r="AB922" s="329"/>
      <c r="AC922" s="224"/>
      <c r="AD922" s="224"/>
      <c r="AE922" s="224"/>
    </row>
    <row r="923" spans="1:31" s="215" customFormat="1" x14ac:dyDescent="0.25">
      <c r="A923" s="328"/>
      <c r="B923" s="328"/>
      <c r="AB923" s="329"/>
      <c r="AC923" s="224"/>
      <c r="AD923" s="224"/>
      <c r="AE923" s="224"/>
    </row>
    <row r="924" spans="1:31" s="215" customFormat="1" x14ac:dyDescent="0.25">
      <c r="A924" s="328"/>
      <c r="B924" s="328"/>
      <c r="AB924" s="329"/>
      <c r="AC924" s="224"/>
      <c r="AD924" s="224"/>
      <c r="AE924" s="224"/>
    </row>
    <row r="925" spans="1:31" s="215" customFormat="1" x14ac:dyDescent="0.25">
      <c r="A925" s="328"/>
      <c r="B925" s="328"/>
      <c r="AB925" s="329"/>
      <c r="AC925" s="224"/>
      <c r="AD925" s="224"/>
      <c r="AE925" s="224"/>
    </row>
    <row r="926" spans="1:31" s="215" customFormat="1" x14ac:dyDescent="0.25">
      <c r="A926" s="328"/>
      <c r="B926" s="328"/>
      <c r="AB926" s="329"/>
      <c r="AC926" s="224"/>
      <c r="AD926" s="224"/>
      <c r="AE926" s="224"/>
    </row>
    <row r="927" spans="1:31" s="215" customFormat="1" x14ac:dyDescent="0.25">
      <c r="A927" s="328"/>
      <c r="B927" s="328"/>
      <c r="AB927" s="329"/>
      <c r="AC927" s="224"/>
      <c r="AD927" s="224"/>
      <c r="AE927" s="224"/>
    </row>
    <row r="928" spans="1:31" s="215" customFormat="1" x14ac:dyDescent="0.25">
      <c r="A928" s="328"/>
      <c r="B928" s="328"/>
      <c r="AB928" s="329"/>
      <c r="AC928" s="224"/>
      <c r="AD928" s="224"/>
      <c r="AE928" s="224"/>
    </row>
    <row r="929" spans="1:31" s="215" customFormat="1" x14ac:dyDescent="0.25">
      <c r="A929" s="328"/>
      <c r="B929" s="328"/>
      <c r="AB929" s="329"/>
      <c r="AC929" s="224"/>
      <c r="AD929" s="224"/>
      <c r="AE929" s="224"/>
    </row>
    <row r="930" spans="1:31" s="215" customFormat="1" x14ac:dyDescent="0.25">
      <c r="A930" s="328"/>
      <c r="B930" s="328"/>
      <c r="AB930" s="329"/>
      <c r="AC930" s="224"/>
      <c r="AD930" s="224"/>
      <c r="AE930" s="224"/>
    </row>
    <row r="931" spans="1:31" s="215" customFormat="1" x14ac:dyDescent="0.25">
      <c r="A931" s="328"/>
      <c r="B931" s="328"/>
      <c r="AB931" s="329"/>
      <c r="AC931" s="224"/>
      <c r="AD931" s="224"/>
      <c r="AE931" s="224"/>
    </row>
    <row r="932" spans="1:31" s="215" customFormat="1" x14ac:dyDescent="0.25">
      <c r="A932" s="328"/>
      <c r="B932" s="328"/>
      <c r="AB932" s="329"/>
      <c r="AC932" s="224"/>
      <c r="AD932" s="224"/>
      <c r="AE932" s="224"/>
    </row>
    <row r="933" spans="1:31" s="215" customFormat="1" x14ac:dyDescent="0.25">
      <c r="A933" s="328"/>
      <c r="B933" s="328"/>
      <c r="AB933" s="329"/>
      <c r="AC933" s="224"/>
      <c r="AD933" s="224"/>
      <c r="AE933" s="224"/>
    </row>
    <row r="934" spans="1:31" s="215" customFormat="1" x14ac:dyDescent="0.25">
      <c r="A934" s="328"/>
      <c r="B934" s="328"/>
      <c r="AB934" s="329"/>
      <c r="AC934" s="224"/>
      <c r="AD934" s="224"/>
      <c r="AE934" s="224"/>
    </row>
    <row r="935" spans="1:31" s="215" customFormat="1" x14ac:dyDescent="0.25">
      <c r="A935" s="328"/>
      <c r="B935" s="328"/>
      <c r="AB935" s="329"/>
      <c r="AC935" s="224"/>
      <c r="AD935" s="224"/>
      <c r="AE935" s="224"/>
    </row>
    <row r="936" spans="1:31" s="215" customFormat="1" x14ac:dyDescent="0.25">
      <c r="A936" s="328"/>
      <c r="B936" s="328"/>
      <c r="AB936" s="329"/>
      <c r="AC936" s="224"/>
      <c r="AD936" s="224"/>
      <c r="AE936" s="224"/>
    </row>
    <row r="937" spans="1:31" s="215" customFormat="1" x14ac:dyDescent="0.25">
      <c r="A937" s="328"/>
      <c r="B937" s="328"/>
      <c r="AB937" s="329"/>
      <c r="AC937" s="224"/>
      <c r="AD937" s="224"/>
      <c r="AE937" s="224"/>
    </row>
    <row r="938" spans="1:31" s="215" customFormat="1" x14ac:dyDescent="0.25">
      <c r="A938" s="328"/>
      <c r="B938" s="328"/>
      <c r="AB938" s="329"/>
      <c r="AC938" s="224"/>
      <c r="AD938" s="224"/>
      <c r="AE938" s="224"/>
    </row>
    <row r="939" spans="1:31" s="215" customFormat="1" x14ac:dyDescent="0.25">
      <c r="A939" s="328"/>
      <c r="B939" s="328"/>
      <c r="AB939" s="329"/>
      <c r="AC939" s="224"/>
      <c r="AD939" s="224"/>
      <c r="AE939" s="224"/>
    </row>
    <row r="940" spans="1:31" s="215" customFormat="1" x14ac:dyDescent="0.25">
      <c r="A940" s="328"/>
      <c r="B940" s="328"/>
      <c r="AB940" s="329"/>
      <c r="AC940" s="224"/>
      <c r="AD940" s="224"/>
      <c r="AE940" s="224"/>
    </row>
    <row r="941" spans="1:31" s="215" customFormat="1" x14ac:dyDescent="0.25">
      <c r="A941" s="328"/>
      <c r="B941" s="328"/>
      <c r="AB941" s="329"/>
      <c r="AC941" s="224"/>
      <c r="AD941" s="224"/>
      <c r="AE941" s="224"/>
    </row>
    <row r="942" spans="1:31" s="215" customFormat="1" x14ac:dyDescent="0.25">
      <c r="A942" s="328"/>
      <c r="B942" s="328"/>
      <c r="AB942" s="329"/>
      <c r="AC942" s="224"/>
      <c r="AD942" s="224"/>
      <c r="AE942" s="224"/>
    </row>
    <row r="943" spans="1:31" s="215" customFormat="1" x14ac:dyDescent="0.25">
      <c r="A943" s="328"/>
      <c r="B943" s="328"/>
      <c r="AB943" s="329"/>
      <c r="AC943" s="224"/>
      <c r="AD943" s="224"/>
      <c r="AE943" s="224"/>
    </row>
    <row r="944" spans="1:31" s="215" customFormat="1" x14ac:dyDescent="0.25">
      <c r="A944" s="328"/>
      <c r="B944" s="328"/>
      <c r="AB944" s="329"/>
      <c r="AC944" s="224"/>
      <c r="AD944" s="224"/>
      <c r="AE944" s="224"/>
    </row>
    <row r="945" spans="1:31" s="215" customFormat="1" x14ac:dyDescent="0.25">
      <c r="A945" s="328"/>
      <c r="B945" s="328"/>
      <c r="AB945" s="329"/>
      <c r="AC945" s="224"/>
      <c r="AD945" s="224"/>
      <c r="AE945" s="224"/>
    </row>
    <row r="946" spans="1:31" s="215" customFormat="1" x14ac:dyDescent="0.25">
      <c r="A946" s="328"/>
      <c r="B946" s="328"/>
      <c r="AB946" s="329"/>
      <c r="AC946" s="224"/>
      <c r="AD946" s="224"/>
      <c r="AE946" s="224"/>
    </row>
    <row r="947" spans="1:31" s="215" customFormat="1" x14ac:dyDescent="0.25">
      <c r="A947" s="328"/>
      <c r="B947" s="328"/>
      <c r="AB947" s="329"/>
      <c r="AC947" s="224"/>
      <c r="AD947" s="224"/>
      <c r="AE947" s="224"/>
    </row>
    <row r="948" spans="1:31" s="215" customFormat="1" x14ac:dyDescent="0.25">
      <c r="A948" s="328"/>
      <c r="B948" s="328"/>
      <c r="AB948" s="329"/>
      <c r="AC948" s="224"/>
      <c r="AD948" s="224"/>
      <c r="AE948" s="224"/>
    </row>
    <row r="949" spans="1:31" s="215" customFormat="1" x14ac:dyDescent="0.25">
      <c r="A949" s="328"/>
      <c r="B949" s="328"/>
      <c r="AB949" s="329"/>
      <c r="AC949" s="224"/>
      <c r="AD949" s="224"/>
      <c r="AE949" s="224"/>
    </row>
    <row r="950" spans="1:31" s="215" customFormat="1" x14ac:dyDescent="0.25">
      <c r="A950" s="328"/>
      <c r="B950" s="328"/>
      <c r="AB950" s="329"/>
      <c r="AC950" s="224"/>
      <c r="AD950" s="224"/>
      <c r="AE950" s="224"/>
    </row>
    <row r="951" spans="1:31" s="215" customFormat="1" x14ac:dyDescent="0.25">
      <c r="A951" s="328"/>
      <c r="B951" s="328"/>
      <c r="AB951" s="329"/>
      <c r="AC951" s="224"/>
      <c r="AD951" s="224"/>
      <c r="AE951" s="224"/>
    </row>
    <row r="952" spans="1:31" s="215" customFormat="1" x14ac:dyDescent="0.25">
      <c r="A952" s="328"/>
      <c r="B952" s="328"/>
      <c r="AB952" s="329"/>
      <c r="AC952" s="224"/>
      <c r="AD952" s="224"/>
      <c r="AE952" s="224"/>
    </row>
    <row r="953" spans="1:31" s="215" customFormat="1" x14ac:dyDescent="0.25">
      <c r="A953" s="328"/>
      <c r="B953" s="328"/>
      <c r="AB953" s="329"/>
      <c r="AC953" s="224"/>
      <c r="AD953" s="224"/>
      <c r="AE953" s="224"/>
    </row>
    <row r="954" spans="1:31" s="215" customFormat="1" x14ac:dyDescent="0.25">
      <c r="A954" s="328"/>
      <c r="B954" s="328"/>
      <c r="AB954" s="329"/>
      <c r="AC954" s="224"/>
      <c r="AD954" s="224"/>
      <c r="AE954" s="224"/>
    </row>
    <row r="955" spans="1:31" s="215" customFormat="1" x14ac:dyDescent="0.25">
      <c r="A955" s="328"/>
      <c r="B955" s="328"/>
      <c r="AB955" s="329"/>
      <c r="AC955" s="224"/>
      <c r="AD955" s="224"/>
      <c r="AE955" s="224"/>
    </row>
    <row r="956" spans="1:31" s="215" customFormat="1" x14ac:dyDescent="0.25">
      <c r="A956" s="328"/>
      <c r="B956" s="328"/>
      <c r="AB956" s="329"/>
      <c r="AC956" s="224"/>
      <c r="AD956" s="224"/>
      <c r="AE956" s="224"/>
    </row>
    <row r="957" spans="1:31" s="215" customFormat="1" x14ac:dyDescent="0.25">
      <c r="A957" s="328"/>
      <c r="B957" s="328"/>
      <c r="AB957" s="329"/>
      <c r="AC957" s="224"/>
      <c r="AD957" s="224"/>
      <c r="AE957" s="224"/>
    </row>
    <row r="958" spans="1:31" s="215" customFormat="1" x14ac:dyDescent="0.25">
      <c r="A958" s="328"/>
      <c r="B958" s="328"/>
      <c r="AB958" s="329"/>
      <c r="AC958" s="224"/>
      <c r="AD958" s="224"/>
      <c r="AE958" s="224"/>
    </row>
    <row r="959" spans="1:31" s="215" customFormat="1" x14ac:dyDescent="0.25">
      <c r="A959" s="328"/>
      <c r="B959" s="328"/>
      <c r="AB959" s="329"/>
      <c r="AC959" s="224"/>
      <c r="AD959" s="224"/>
      <c r="AE959" s="224"/>
    </row>
    <row r="960" spans="1:31" s="215" customFormat="1" x14ac:dyDescent="0.25">
      <c r="A960" s="328"/>
      <c r="B960" s="328"/>
      <c r="AB960" s="329"/>
      <c r="AC960" s="224"/>
      <c r="AD960" s="224"/>
      <c r="AE960" s="224"/>
    </row>
    <row r="961" spans="1:31" s="215" customFormat="1" x14ac:dyDescent="0.25">
      <c r="A961" s="328"/>
      <c r="B961" s="328"/>
      <c r="AB961" s="329"/>
      <c r="AC961" s="224"/>
      <c r="AD961" s="224"/>
      <c r="AE961" s="224"/>
    </row>
    <row r="962" spans="1:31" s="215" customFormat="1" x14ac:dyDescent="0.25">
      <c r="A962" s="328"/>
      <c r="B962" s="328"/>
      <c r="AB962" s="329"/>
      <c r="AC962" s="224"/>
      <c r="AD962" s="224"/>
      <c r="AE962" s="224"/>
    </row>
    <row r="963" spans="1:31" s="215" customFormat="1" x14ac:dyDescent="0.25">
      <c r="A963" s="328"/>
      <c r="B963" s="328"/>
      <c r="AB963" s="329"/>
      <c r="AC963" s="224"/>
      <c r="AD963" s="224"/>
      <c r="AE963" s="224"/>
    </row>
    <row r="964" spans="1:31" s="215" customFormat="1" x14ac:dyDescent="0.25">
      <c r="A964" s="328"/>
      <c r="B964" s="328"/>
      <c r="AB964" s="329"/>
      <c r="AC964" s="224"/>
      <c r="AD964" s="224"/>
      <c r="AE964" s="224"/>
    </row>
    <row r="965" spans="1:31" s="215" customFormat="1" x14ac:dyDescent="0.25">
      <c r="A965" s="328"/>
      <c r="B965" s="328"/>
      <c r="AB965" s="329"/>
      <c r="AC965" s="224"/>
      <c r="AD965" s="224"/>
      <c r="AE965" s="224"/>
    </row>
    <row r="966" spans="1:31" s="215" customFormat="1" x14ac:dyDescent="0.25">
      <c r="A966" s="328"/>
      <c r="B966" s="328"/>
      <c r="AB966" s="329"/>
      <c r="AC966" s="224"/>
      <c r="AD966" s="224"/>
      <c r="AE966" s="224"/>
    </row>
    <row r="967" spans="1:31" s="215" customFormat="1" x14ac:dyDescent="0.25">
      <c r="A967" s="328"/>
      <c r="B967" s="328"/>
      <c r="AB967" s="329"/>
      <c r="AC967" s="224"/>
      <c r="AD967" s="224"/>
      <c r="AE967" s="224"/>
    </row>
    <row r="968" spans="1:31" s="215" customFormat="1" x14ac:dyDescent="0.25">
      <c r="A968" s="328"/>
      <c r="B968" s="328"/>
      <c r="AB968" s="329"/>
      <c r="AC968" s="224"/>
      <c r="AD968" s="224"/>
      <c r="AE968" s="224"/>
    </row>
    <row r="969" spans="1:31" s="215" customFormat="1" x14ac:dyDescent="0.25">
      <c r="A969" s="328"/>
      <c r="B969" s="328"/>
      <c r="AB969" s="329"/>
      <c r="AC969" s="224"/>
      <c r="AD969" s="224"/>
      <c r="AE969" s="224"/>
    </row>
    <row r="970" spans="1:31" s="215" customFormat="1" x14ac:dyDescent="0.25">
      <c r="A970" s="328"/>
      <c r="B970" s="328"/>
      <c r="AB970" s="329"/>
      <c r="AC970" s="224"/>
      <c r="AD970" s="224"/>
      <c r="AE970" s="224"/>
    </row>
    <row r="971" spans="1:31" s="215" customFormat="1" x14ac:dyDescent="0.25">
      <c r="A971" s="328"/>
      <c r="B971" s="328"/>
      <c r="AB971" s="329"/>
      <c r="AC971" s="224"/>
      <c r="AD971" s="224"/>
      <c r="AE971" s="224"/>
    </row>
    <row r="972" spans="1:31" s="215" customFormat="1" x14ac:dyDescent="0.25">
      <c r="A972" s="328"/>
      <c r="B972" s="328"/>
      <c r="AB972" s="329"/>
      <c r="AC972" s="224"/>
      <c r="AD972" s="224"/>
      <c r="AE972" s="224"/>
    </row>
    <row r="973" spans="1:31" s="215" customFormat="1" x14ac:dyDescent="0.25">
      <c r="A973" s="328"/>
      <c r="B973" s="328"/>
      <c r="AB973" s="329"/>
      <c r="AC973" s="224"/>
      <c r="AD973" s="224"/>
      <c r="AE973" s="224"/>
    </row>
    <row r="974" spans="1:31" s="215" customFormat="1" x14ac:dyDescent="0.25">
      <c r="A974" s="328"/>
      <c r="B974" s="328"/>
      <c r="AB974" s="329"/>
      <c r="AC974" s="224"/>
      <c r="AD974" s="224"/>
      <c r="AE974" s="224"/>
    </row>
    <row r="975" spans="1:31" s="215" customFormat="1" x14ac:dyDescent="0.25">
      <c r="A975" s="328"/>
      <c r="B975" s="328"/>
      <c r="AB975" s="329"/>
      <c r="AC975" s="224"/>
      <c r="AD975" s="224"/>
      <c r="AE975" s="224"/>
    </row>
    <row r="976" spans="1:31" s="215" customFormat="1" x14ac:dyDescent="0.25">
      <c r="A976" s="328"/>
      <c r="B976" s="328"/>
      <c r="AB976" s="329"/>
      <c r="AC976" s="224"/>
      <c r="AD976" s="224"/>
      <c r="AE976" s="224"/>
    </row>
    <row r="977" spans="1:31" s="215" customFormat="1" x14ac:dyDescent="0.25">
      <c r="A977" s="328"/>
      <c r="B977" s="328"/>
      <c r="AB977" s="329"/>
      <c r="AC977" s="224"/>
      <c r="AD977" s="224"/>
      <c r="AE977" s="224"/>
    </row>
    <row r="978" spans="1:31" s="215" customFormat="1" x14ac:dyDescent="0.25">
      <c r="A978" s="328"/>
      <c r="B978" s="328"/>
      <c r="AB978" s="329"/>
      <c r="AC978" s="224"/>
      <c r="AD978" s="224"/>
      <c r="AE978" s="224"/>
    </row>
    <row r="979" spans="1:31" s="215" customFormat="1" x14ac:dyDescent="0.25">
      <c r="A979" s="328"/>
      <c r="B979" s="328"/>
      <c r="AB979" s="329"/>
      <c r="AC979" s="224"/>
      <c r="AD979" s="224"/>
      <c r="AE979" s="224"/>
    </row>
    <row r="980" spans="1:31" s="215" customFormat="1" x14ac:dyDescent="0.25">
      <c r="A980" s="328"/>
      <c r="B980" s="328"/>
      <c r="AB980" s="329"/>
      <c r="AC980" s="224"/>
      <c r="AD980" s="224"/>
      <c r="AE980" s="224"/>
    </row>
    <row r="981" spans="1:31" s="215" customFormat="1" x14ac:dyDescent="0.25">
      <c r="A981" s="328"/>
      <c r="B981" s="328"/>
      <c r="AB981" s="329"/>
      <c r="AC981" s="224"/>
      <c r="AD981" s="224"/>
      <c r="AE981" s="224"/>
    </row>
    <row r="982" spans="1:31" s="215" customFormat="1" x14ac:dyDescent="0.25">
      <c r="A982" s="328"/>
      <c r="B982" s="328"/>
      <c r="AB982" s="329"/>
      <c r="AC982" s="224"/>
      <c r="AD982" s="224"/>
      <c r="AE982" s="224"/>
    </row>
    <row r="983" spans="1:31" s="215" customFormat="1" x14ac:dyDescent="0.25">
      <c r="A983" s="328"/>
      <c r="B983" s="328"/>
      <c r="AB983" s="329"/>
      <c r="AC983" s="224"/>
      <c r="AD983" s="224"/>
      <c r="AE983" s="224"/>
    </row>
    <row r="984" spans="1:31" s="215" customFormat="1" x14ac:dyDescent="0.25">
      <c r="A984" s="328"/>
      <c r="B984" s="328"/>
      <c r="AB984" s="329"/>
      <c r="AC984" s="224"/>
      <c r="AD984" s="224"/>
      <c r="AE984" s="224"/>
    </row>
    <row r="985" spans="1:31" s="215" customFormat="1" x14ac:dyDescent="0.25">
      <c r="A985" s="328"/>
      <c r="B985" s="328"/>
      <c r="AB985" s="329"/>
      <c r="AC985" s="224"/>
      <c r="AD985" s="224"/>
      <c r="AE985" s="224"/>
    </row>
    <row r="986" spans="1:31" s="215" customFormat="1" x14ac:dyDescent="0.25">
      <c r="A986" s="328"/>
      <c r="B986" s="328"/>
      <c r="AB986" s="329"/>
      <c r="AC986" s="224"/>
      <c r="AD986" s="224"/>
      <c r="AE986" s="224"/>
    </row>
    <row r="987" spans="1:31" s="215" customFormat="1" x14ac:dyDescent="0.25">
      <c r="A987" s="328"/>
      <c r="B987" s="328"/>
      <c r="AB987" s="329"/>
      <c r="AC987" s="224"/>
      <c r="AD987" s="224"/>
      <c r="AE987" s="224"/>
    </row>
    <row r="988" spans="1:31" s="215" customFormat="1" x14ac:dyDescent="0.25">
      <c r="A988" s="328"/>
      <c r="B988" s="328"/>
      <c r="AB988" s="329"/>
      <c r="AC988" s="224"/>
      <c r="AD988" s="224"/>
      <c r="AE988" s="224"/>
    </row>
    <row r="989" spans="1:31" s="215" customFormat="1" x14ac:dyDescent="0.25">
      <c r="A989" s="328"/>
      <c r="B989" s="328"/>
      <c r="AB989" s="329"/>
      <c r="AC989" s="224"/>
      <c r="AD989" s="224"/>
      <c r="AE989" s="224"/>
    </row>
    <row r="990" spans="1:31" s="215" customFormat="1" x14ac:dyDescent="0.25">
      <c r="A990" s="328"/>
      <c r="B990" s="328"/>
      <c r="AB990" s="329"/>
      <c r="AC990" s="224"/>
      <c r="AD990" s="224"/>
      <c r="AE990" s="224"/>
    </row>
    <row r="991" spans="1:31" s="215" customFormat="1" x14ac:dyDescent="0.25">
      <c r="A991" s="328"/>
      <c r="B991" s="328"/>
      <c r="AB991" s="329"/>
      <c r="AC991" s="224"/>
      <c r="AD991" s="224"/>
      <c r="AE991" s="224"/>
    </row>
    <row r="992" spans="1:31" s="215" customFormat="1" x14ac:dyDescent="0.25">
      <c r="A992" s="328"/>
      <c r="B992" s="328"/>
      <c r="AB992" s="329"/>
      <c r="AC992" s="224"/>
      <c r="AD992" s="224"/>
      <c r="AE992" s="224"/>
    </row>
    <row r="993" spans="1:31" s="215" customFormat="1" x14ac:dyDescent="0.25">
      <c r="A993" s="328"/>
      <c r="B993" s="328"/>
      <c r="AB993" s="329"/>
      <c r="AC993" s="224"/>
      <c r="AD993" s="224"/>
      <c r="AE993" s="224"/>
    </row>
    <row r="994" spans="1:31" s="215" customFormat="1" x14ac:dyDescent="0.25">
      <c r="A994" s="328"/>
      <c r="B994" s="328"/>
      <c r="AB994" s="329"/>
      <c r="AC994" s="224"/>
      <c r="AD994" s="224"/>
      <c r="AE994" s="224"/>
    </row>
    <row r="995" spans="1:31" s="215" customFormat="1" x14ac:dyDescent="0.25">
      <c r="A995" s="328"/>
      <c r="B995" s="328"/>
      <c r="AB995" s="329"/>
      <c r="AC995" s="224"/>
      <c r="AD995" s="224"/>
      <c r="AE995" s="224"/>
    </row>
    <row r="996" spans="1:31" s="215" customFormat="1" x14ac:dyDescent="0.25">
      <c r="A996" s="328"/>
      <c r="B996" s="328"/>
      <c r="AB996" s="329"/>
      <c r="AC996" s="224"/>
      <c r="AD996" s="224"/>
      <c r="AE996" s="224"/>
    </row>
    <row r="997" spans="1:31" s="215" customFormat="1" x14ac:dyDescent="0.25">
      <c r="A997" s="328"/>
      <c r="B997" s="328"/>
      <c r="AB997" s="329"/>
      <c r="AC997" s="224"/>
      <c r="AD997" s="224"/>
      <c r="AE997" s="224"/>
    </row>
    <row r="998" spans="1:31" s="215" customFormat="1" x14ac:dyDescent="0.25">
      <c r="A998" s="328"/>
      <c r="B998" s="328"/>
      <c r="AB998" s="329"/>
      <c r="AC998" s="224"/>
      <c r="AD998" s="224"/>
      <c r="AE998" s="224"/>
    </row>
    <row r="999" spans="1:31" s="215" customFormat="1" x14ac:dyDescent="0.25">
      <c r="A999" s="328"/>
      <c r="B999" s="328"/>
      <c r="AB999" s="329"/>
      <c r="AC999" s="224"/>
      <c r="AD999" s="224"/>
      <c r="AE999" s="224"/>
    </row>
    <row r="1000" spans="1:31" s="215" customFormat="1" x14ac:dyDescent="0.25">
      <c r="A1000" s="328"/>
      <c r="B1000" s="328"/>
      <c r="AB1000" s="329"/>
      <c r="AC1000" s="224"/>
      <c r="AD1000" s="224"/>
      <c r="AE1000" s="224"/>
    </row>
    <row r="1001" spans="1:31" s="215" customFormat="1" x14ac:dyDescent="0.25">
      <c r="A1001" s="328"/>
      <c r="B1001" s="328"/>
      <c r="AB1001" s="329"/>
      <c r="AC1001" s="224"/>
      <c r="AD1001" s="224"/>
      <c r="AE1001" s="224"/>
    </row>
    <row r="1002" spans="1:31" s="215" customFormat="1" x14ac:dyDescent="0.25">
      <c r="A1002" s="328"/>
      <c r="B1002" s="328"/>
      <c r="AB1002" s="329"/>
      <c r="AC1002" s="224"/>
      <c r="AD1002" s="224"/>
      <c r="AE1002" s="224"/>
    </row>
    <row r="1003" spans="1:31" s="215" customFormat="1" x14ac:dyDescent="0.25">
      <c r="A1003" s="328"/>
      <c r="B1003" s="328"/>
      <c r="AB1003" s="329"/>
      <c r="AC1003" s="224"/>
      <c r="AD1003" s="224"/>
      <c r="AE1003" s="224"/>
    </row>
    <row r="1004" spans="1:31" s="215" customFormat="1" x14ac:dyDescent="0.25">
      <c r="A1004" s="328"/>
      <c r="B1004" s="328"/>
      <c r="AB1004" s="329"/>
      <c r="AC1004" s="224"/>
      <c r="AD1004" s="224"/>
      <c r="AE1004" s="224"/>
    </row>
    <row r="1005" spans="1:31" s="215" customFormat="1" x14ac:dyDescent="0.25">
      <c r="A1005" s="328"/>
      <c r="B1005" s="328"/>
      <c r="AB1005" s="329"/>
      <c r="AC1005" s="224"/>
      <c r="AD1005" s="224"/>
      <c r="AE1005" s="224"/>
    </row>
    <row r="1006" spans="1:31" s="215" customFormat="1" x14ac:dyDescent="0.25">
      <c r="A1006" s="328"/>
      <c r="B1006" s="328"/>
      <c r="AB1006" s="329"/>
      <c r="AC1006" s="224"/>
      <c r="AD1006" s="224"/>
      <c r="AE1006" s="224"/>
    </row>
    <row r="1007" spans="1:31" s="215" customFormat="1" x14ac:dyDescent="0.25">
      <c r="A1007" s="328"/>
      <c r="B1007" s="328"/>
      <c r="AB1007" s="329"/>
      <c r="AC1007" s="224"/>
      <c r="AD1007" s="224"/>
      <c r="AE1007" s="224"/>
    </row>
    <row r="1008" spans="1:31" s="215" customFormat="1" x14ac:dyDescent="0.25">
      <c r="A1008" s="328"/>
      <c r="B1008" s="328"/>
      <c r="AB1008" s="329"/>
      <c r="AC1008" s="224"/>
      <c r="AD1008" s="224"/>
      <c r="AE1008" s="224"/>
    </row>
    <row r="1009" spans="1:31" s="215" customFormat="1" x14ac:dyDescent="0.25">
      <c r="A1009" s="328"/>
      <c r="B1009" s="328"/>
      <c r="AB1009" s="329"/>
      <c r="AC1009" s="224"/>
      <c r="AD1009" s="224"/>
      <c r="AE1009" s="224"/>
    </row>
    <row r="1010" spans="1:31" s="215" customFormat="1" x14ac:dyDescent="0.25">
      <c r="A1010" s="328"/>
      <c r="B1010" s="328"/>
      <c r="AB1010" s="329"/>
      <c r="AC1010" s="224"/>
      <c r="AD1010" s="224"/>
      <c r="AE1010" s="224"/>
    </row>
    <row r="1011" spans="1:31" s="215" customFormat="1" x14ac:dyDescent="0.25">
      <c r="A1011" s="328"/>
      <c r="B1011" s="328"/>
      <c r="AB1011" s="329"/>
      <c r="AC1011" s="224"/>
      <c r="AD1011" s="224"/>
      <c r="AE1011" s="224"/>
    </row>
    <row r="1012" spans="1:31" s="215" customFormat="1" x14ac:dyDescent="0.25">
      <c r="A1012" s="328"/>
      <c r="B1012" s="328"/>
      <c r="AB1012" s="329"/>
      <c r="AC1012" s="224"/>
      <c r="AD1012" s="224"/>
      <c r="AE1012" s="224"/>
    </row>
    <row r="1013" spans="1:31" s="215" customFormat="1" x14ac:dyDescent="0.25">
      <c r="A1013" s="328"/>
      <c r="B1013" s="328"/>
      <c r="AB1013" s="329"/>
      <c r="AC1013" s="224"/>
      <c r="AD1013" s="224"/>
      <c r="AE1013" s="224"/>
    </row>
    <row r="1014" spans="1:31" s="215" customFormat="1" x14ac:dyDescent="0.25">
      <c r="A1014" s="328"/>
      <c r="B1014" s="328"/>
      <c r="AB1014" s="329"/>
      <c r="AC1014" s="224"/>
      <c r="AD1014" s="224"/>
      <c r="AE1014" s="224"/>
    </row>
    <row r="1015" spans="1:31" s="215" customFormat="1" x14ac:dyDescent="0.25">
      <c r="A1015" s="328"/>
      <c r="B1015" s="328"/>
      <c r="AB1015" s="329"/>
      <c r="AC1015" s="224"/>
      <c r="AD1015" s="224"/>
      <c r="AE1015" s="224"/>
    </row>
    <row r="1016" spans="1:31" s="215" customFormat="1" x14ac:dyDescent="0.25">
      <c r="A1016" s="328"/>
      <c r="B1016" s="328"/>
      <c r="AB1016" s="329"/>
      <c r="AC1016" s="224"/>
      <c r="AD1016" s="224"/>
      <c r="AE1016" s="224"/>
    </row>
    <row r="1017" spans="1:31" s="215" customFormat="1" x14ac:dyDescent="0.25">
      <c r="A1017" s="328"/>
      <c r="B1017" s="328"/>
      <c r="AB1017" s="329"/>
      <c r="AC1017" s="224"/>
      <c r="AD1017" s="224"/>
      <c r="AE1017" s="224"/>
    </row>
    <row r="1018" spans="1:31" s="215" customFormat="1" x14ac:dyDescent="0.25">
      <c r="A1018" s="328"/>
      <c r="B1018" s="328"/>
      <c r="AB1018" s="329"/>
      <c r="AC1018" s="224"/>
      <c r="AD1018" s="224"/>
      <c r="AE1018" s="224"/>
    </row>
    <row r="1019" spans="1:31" s="215" customFormat="1" x14ac:dyDescent="0.25">
      <c r="A1019" s="328"/>
      <c r="B1019" s="328"/>
      <c r="AB1019" s="329"/>
      <c r="AC1019" s="224"/>
      <c r="AD1019" s="224"/>
      <c r="AE1019" s="224"/>
    </row>
    <row r="1020" spans="1:31" s="215" customFormat="1" x14ac:dyDescent="0.25">
      <c r="A1020" s="328"/>
      <c r="B1020" s="328"/>
      <c r="AB1020" s="329"/>
      <c r="AC1020" s="224"/>
      <c r="AD1020" s="224"/>
      <c r="AE1020" s="224"/>
    </row>
    <row r="1021" spans="1:31" s="215" customFormat="1" x14ac:dyDescent="0.25">
      <c r="A1021" s="328"/>
      <c r="B1021" s="328"/>
      <c r="AB1021" s="329"/>
      <c r="AC1021" s="224"/>
      <c r="AD1021" s="224"/>
      <c r="AE1021" s="224"/>
    </row>
    <row r="1022" spans="1:31" s="215" customFormat="1" x14ac:dyDescent="0.25">
      <c r="A1022" s="328"/>
      <c r="B1022" s="328"/>
      <c r="AB1022" s="329"/>
      <c r="AC1022" s="224"/>
      <c r="AD1022" s="224"/>
      <c r="AE1022" s="224"/>
    </row>
    <row r="1023" spans="1:31" s="215" customFormat="1" x14ac:dyDescent="0.25">
      <c r="A1023" s="328"/>
      <c r="B1023" s="328"/>
      <c r="AB1023" s="329"/>
      <c r="AC1023" s="224"/>
      <c r="AD1023" s="224"/>
      <c r="AE1023" s="224"/>
    </row>
    <row r="1024" spans="1:31" s="215" customFormat="1" x14ac:dyDescent="0.25">
      <c r="A1024" s="328"/>
      <c r="B1024" s="328"/>
      <c r="AB1024" s="329"/>
      <c r="AC1024" s="224"/>
      <c r="AD1024" s="224"/>
      <c r="AE1024" s="224"/>
    </row>
    <row r="1025" spans="1:31" s="215" customFormat="1" x14ac:dyDescent="0.25">
      <c r="A1025" s="328"/>
      <c r="B1025" s="328"/>
      <c r="AB1025" s="329"/>
      <c r="AC1025" s="224"/>
      <c r="AD1025" s="224"/>
      <c r="AE1025" s="224"/>
    </row>
    <row r="1026" spans="1:31" s="215" customFormat="1" x14ac:dyDescent="0.25">
      <c r="A1026" s="328"/>
      <c r="B1026" s="328"/>
      <c r="AB1026" s="329"/>
      <c r="AC1026" s="224"/>
      <c r="AD1026" s="224"/>
      <c r="AE1026" s="224"/>
    </row>
    <row r="1027" spans="1:31" s="215" customFormat="1" x14ac:dyDescent="0.25">
      <c r="A1027" s="328"/>
      <c r="B1027" s="328"/>
      <c r="AB1027" s="329"/>
      <c r="AC1027" s="224"/>
      <c r="AD1027" s="224"/>
      <c r="AE1027" s="224"/>
    </row>
    <row r="1028" spans="1:31" s="215" customFormat="1" x14ac:dyDescent="0.25">
      <c r="A1028" s="328"/>
      <c r="B1028" s="328"/>
      <c r="AB1028" s="329"/>
      <c r="AC1028" s="224"/>
      <c r="AD1028" s="224"/>
      <c r="AE1028" s="224"/>
    </row>
    <row r="1029" spans="1:31" s="215" customFormat="1" x14ac:dyDescent="0.25">
      <c r="A1029" s="328"/>
      <c r="B1029" s="328"/>
      <c r="AB1029" s="329"/>
      <c r="AC1029" s="224"/>
      <c r="AD1029" s="224"/>
      <c r="AE1029" s="224"/>
    </row>
    <row r="1030" spans="1:31" s="215" customFormat="1" x14ac:dyDescent="0.25">
      <c r="A1030" s="328"/>
      <c r="B1030" s="328"/>
      <c r="AB1030" s="329"/>
      <c r="AC1030" s="224"/>
      <c r="AD1030" s="224"/>
      <c r="AE1030" s="224"/>
    </row>
    <row r="1031" spans="1:31" s="215" customFormat="1" x14ac:dyDescent="0.25">
      <c r="A1031" s="328"/>
      <c r="B1031" s="328"/>
      <c r="AB1031" s="329"/>
      <c r="AC1031" s="224"/>
      <c r="AD1031" s="224"/>
      <c r="AE1031" s="224"/>
    </row>
    <row r="1032" spans="1:31" s="215" customFormat="1" x14ac:dyDescent="0.25">
      <c r="A1032" s="328"/>
      <c r="B1032" s="328"/>
      <c r="AB1032" s="329"/>
      <c r="AC1032" s="224"/>
      <c r="AD1032" s="224"/>
      <c r="AE1032" s="224"/>
    </row>
    <row r="1033" spans="1:31" s="215" customFormat="1" x14ac:dyDescent="0.25">
      <c r="A1033" s="328"/>
      <c r="B1033" s="328"/>
      <c r="AB1033" s="329"/>
      <c r="AC1033" s="224"/>
      <c r="AD1033" s="224"/>
      <c r="AE1033" s="224"/>
    </row>
    <row r="1034" spans="1:31" s="215" customFormat="1" x14ac:dyDescent="0.25">
      <c r="A1034" s="328"/>
      <c r="B1034" s="328"/>
      <c r="AB1034" s="329"/>
      <c r="AC1034" s="224"/>
      <c r="AD1034" s="224"/>
      <c r="AE1034" s="224"/>
    </row>
    <row r="1035" spans="1:31" s="215" customFormat="1" x14ac:dyDescent="0.25">
      <c r="A1035" s="328"/>
      <c r="B1035" s="328"/>
      <c r="AB1035" s="329"/>
      <c r="AC1035" s="224"/>
      <c r="AD1035" s="224"/>
      <c r="AE1035" s="224"/>
    </row>
    <row r="1036" spans="1:31" s="215" customFormat="1" x14ac:dyDescent="0.25">
      <c r="A1036" s="328"/>
      <c r="B1036" s="328"/>
      <c r="AB1036" s="329"/>
      <c r="AC1036" s="224"/>
      <c r="AD1036" s="224"/>
      <c r="AE1036" s="224"/>
    </row>
    <row r="1037" spans="1:31" s="215" customFormat="1" x14ac:dyDescent="0.25">
      <c r="A1037" s="328"/>
      <c r="B1037" s="328"/>
      <c r="AB1037" s="329"/>
      <c r="AC1037" s="224"/>
      <c r="AD1037" s="224"/>
      <c r="AE1037" s="224"/>
    </row>
    <row r="1038" spans="1:31" s="215" customFormat="1" x14ac:dyDescent="0.25">
      <c r="A1038" s="328"/>
      <c r="B1038" s="328"/>
      <c r="AB1038" s="329"/>
      <c r="AC1038" s="224"/>
      <c r="AD1038" s="224"/>
      <c r="AE1038" s="224"/>
    </row>
    <row r="1039" spans="1:31" s="215" customFormat="1" x14ac:dyDescent="0.25">
      <c r="A1039" s="328"/>
      <c r="B1039" s="328"/>
      <c r="AB1039" s="329"/>
      <c r="AC1039" s="224"/>
      <c r="AD1039" s="224"/>
      <c r="AE1039" s="224"/>
    </row>
    <row r="1040" spans="1:31" s="215" customFormat="1" x14ac:dyDescent="0.25">
      <c r="A1040" s="328"/>
      <c r="B1040" s="328"/>
      <c r="AB1040" s="329"/>
      <c r="AC1040" s="224"/>
      <c r="AD1040" s="224"/>
      <c r="AE1040" s="224"/>
    </row>
    <row r="1041" spans="1:31" s="215" customFormat="1" x14ac:dyDescent="0.25">
      <c r="A1041" s="328"/>
      <c r="B1041" s="328"/>
      <c r="AB1041" s="329"/>
      <c r="AC1041" s="224"/>
      <c r="AD1041" s="224"/>
      <c r="AE1041" s="224"/>
    </row>
    <row r="1042" spans="1:31" s="215" customFormat="1" x14ac:dyDescent="0.25">
      <c r="A1042" s="328"/>
      <c r="B1042" s="328"/>
      <c r="AB1042" s="329"/>
      <c r="AC1042" s="224"/>
      <c r="AD1042" s="224"/>
      <c r="AE1042" s="224"/>
    </row>
    <row r="1043" spans="1:31" s="215" customFormat="1" x14ac:dyDescent="0.25">
      <c r="A1043" s="328"/>
      <c r="B1043" s="328"/>
      <c r="AB1043" s="329"/>
      <c r="AC1043" s="224"/>
      <c r="AD1043" s="224"/>
      <c r="AE1043" s="224"/>
    </row>
    <row r="1044" spans="1:31" s="215" customFormat="1" x14ac:dyDescent="0.25">
      <c r="A1044" s="328"/>
      <c r="B1044" s="328"/>
      <c r="AB1044" s="329"/>
      <c r="AC1044" s="224"/>
      <c r="AD1044" s="224"/>
      <c r="AE1044" s="224"/>
    </row>
    <row r="1045" spans="1:31" s="215" customFormat="1" x14ac:dyDescent="0.25">
      <c r="A1045" s="328"/>
      <c r="B1045" s="328"/>
      <c r="AB1045" s="329"/>
      <c r="AC1045" s="224"/>
      <c r="AD1045" s="224"/>
      <c r="AE1045" s="224"/>
    </row>
    <row r="1046" spans="1:31" s="215" customFormat="1" x14ac:dyDescent="0.25">
      <c r="A1046" s="328"/>
      <c r="B1046" s="328"/>
      <c r="AB1046" s="329"/>
      <c r="AC1046" s="224"/>
      <c r="AD1046" s="224"/>
      <c r="AE1046" s="224"/>
    </row>
    <row r="1047" spans="1:31" s="215" customFormat="1" x14ac:dyDescent="0.25">
      <c r="A1047" s="328"/>
      <c r="B1047" s="328"/>
      <c r="AB1047" s="329"/>
      <c r="AC1047" s="224"/>
      <c r="AD1047" s="224"/>
      <c r="AE1047" s="224"/>
    </row>
    <row r="1048" spans="1:31" s="215" customFormat="1" x14ac:dyDescent="0.25">
      <c r="A1048" s="328"/>
      <c r="B1048" s="328"/>
      <c r="AB1048" s="329"/>
      <c r="AC1048" s="224"/>
      <c r="AD1048" s="224"/>
      <c r="AE1048" s="224"/>
    </row>
    <row r="1049" spans="1:31" s="215" customFormat="1" x14ac:dyDescent="0.25">
      <c r="A1049" s="328"/>
      <c r="B1049" s="328"/>
      <c r="AB1049" s="329"/>
      <c r="AC1049" s="224"/>
      <c r="AD1049" s="224"/>
      <c r="AE1049" s="224"/>
    </row>
    <row r="1050" spans="1:31" s="215" customFormat="1" x14ac:dyDescent="0.25">
      <c r="A1050" s="328"/>
      <c r="B1050" s="328"/>
      <c r="AB1050" s="329"/>
      <c r="AC1050" s="224"/>
      <c r="AD1050" s="224"/>
      <c r="AE1050" s="224"/>
    </row>
    <row r="1051" spans="1:31" s="215" customFormat="1" x14ac:dyDescent="0.25">
      <c r="A1051" s="328"/>
      <c r="B1051" s="328"/>
      <c r="AB1051" s="329"/>
      <c r="AC1051" s="224"/>
      <c r="AD1051" s="224"/>
      <c r="AE1051" s="224"/>
    </row>
    <row r="1052" spans="1:31" s="215" customFormat="1" x14ac:dyDescent="0.25">
      <c r="A1052" s="328"/>
      <c r="B1052" s="328"/>
      <c r="AB1052" s="329"/>
      <c r="AC1052" s="224"/>
      <c r="AD1052" s="224"/>
      <c r="AE1052" s="224"/>
    </row>
    <row r="1053" spans="1:31" s="215" customFormat="1" x14ac:dyDescent="0.25">
      <c r="A1053" s="328"/>
      <c r="B1053" s="328"/>
      <c r="AB1053" s="329"/>
      <c r="AC1053" s="224"/>
      <c r="AD1053" s="224"/>
      <c r="AE1053" s="224"/>
    </row>
    <row r="1054" spans="1:31" s="215" customFormat="1" x14ac:dyDescent="0.25">
      <c r="A1054" s="328"/>
      <c r="B1054" s="328"/>
      <c r="AB1054" s="329"/>
      <c r="AC1054" s="224"/>
      <c r="AD1054" s="224"/>
      <c r="AE1054" s="224"/>
    </row>
    <row r="1055" spans="1:31" s="215" customFormat="1" x14ac:dyDescent="0.25">
      <c r="A1055" s="328"/>
      <c r="B1055" s="328"/>
      <c r="AB1055" s="329"/>
      <c r="AC1055" s="224"/>
      <c r="AD1055" s="224"/>
      <c r="AE1055" s="224"/>
    </row>
    <row r="1056" spans="1:31" s="215" customFormat="1" x14ac:dyDescent="0.25">
      <c r="A1056" s="328"/>
      <c r="B1056" s="328"/>
      <c r="AB1056" s="329"/>
      <c r="AC1056" s="224"/>
      <c r="AD1056" s="224"/>
      <c r="AE1056" s="224"/>
    </row>
    <row r="1057" spans="1:31" s="215" customFormat="1" x14ac:dyDescent="0.25">
      <c r="A1057" s="328"/>
      <c r="B1057" s="328"/>
      <c r="AB1057" s="329"/>
      <c r="AC1057" s="224"/>
      <c r="AD1057" s="224"/>
      <c r="AE1057" s="224"/>
    </row>
    <row r="1058" spans="1:31" s="215" customFormat="1" x14ac:dyDescent="0.25">
      <c r="A1058" s="328"/>
      <c r="B1058" s="328"/>
      <c r="AB1058" s="329"/>
      <c r="AC1058" s="224"/>
      <c r="AD1058" s="224"/>
      <c r="AE1058" s="224"/>
    </row>
    <row r="1059" spans="1:31" s="215" customFormat="1" x14ac:dyDescent="0.25">
      <c r="A1059" s="328"/>
      <c r="B1059" s="328"/>
      <c r="AB1059" s="329"/>
      <c r="AC1059" s="224"/>
      <c r="AD1059" s="224"/>
      <c r="AE1059" s="224"/>
    </row>
    <row r="1060" spans="1:31" s="215" customFormat="1" x14ac:dyDescent="0.25">
      <c r="A1060" s="328"/>
      <c r="B1060" s="328"/>
      <c r="AB1060" s="329"/>
      <c r="AC1060" s="224"/>
      <c r="AD1060" s="224"/>
      <c r="AE1060" s="224"/>
    </row>
    <row r="1061" spans="1:31" s="215" customFormat="1" x14ac:dyDescent="0.25">
      <c r="A1061" s="328"/>
      <c r="B1061" s="328"/>
      <c r="AB1061" s="329"/>
      <c r="AC1061" s="224"/>
      <c r="AD1061" s="224"/>
      <c r="AE1061" s="224"/>
    </row>
    <row r="1062" spans="1:31" s="215" customFormat="1" x14ac:dyDescent="0.25">
      <c r="A1062" s="328"/>
      <c r="B1062" s="328"/>
      <c r="AB1062" s="329"/>
      <c r="AC1062" s="224"/>
      <c r="AD1062" s="224"/>
      <c r="AE1062" s="224"/>
    </row>
    <row r="1063" spans="1:31" s="215" customFormat="1" x14ac:dyDescent="0.25">
      <c r="A1063" s="328"/>
      <c r="B1063" s="328"/>
      <c r="AB1063" s="329"/>
      <c r="AC1063" s="224"/>
      <c r="AD1063" s="224"/>
      <c r="AE1063" s="224"/>
    </row>
    <row r="1064" spans="1:31" s="215" customFormat="1" x14ac:dyDescent="0.25">
      <c r="A1064" s="328"/>
      <c r="B1064" s="328"/>
      <c r="AB1064" s="329"/>
      <c r="AC1064" s="224"/>
      <c r="AD1064" s="224"/>
      <c r="AE1064" s="224"/>
    </row>
    <row r="1065" spans="1:31" s="215" customFormat="1" x14ac:dyDescent="0.25">
      <c r="A1065" s="328"/>
      <c r="B1065" s="328"/>
      <c r="AB1065" s="329"/>
      <c r="AC1065" s="224"/>
      <c r="AD1065" s="224"/>
      <c r="AE1065" s="224"/>
    </row>
    <row r="1066" spans="1:31" s="215" customFormat="1" x14ac:dyDescent="0.25">
      <c r="A1066" s="328"/>
      <c r="B1066" s="328"/>
      <c r="AB1066" s="329"/>
      <c r="AC1066" s="224"/>
      <c r="AD1066" s="224"/>
      <c r="AE1066" s="224"/>
    </row>
    <row r="1067" spans="1:31" s="215" customFormat="1" x14ac:dyDescent="0.25">
      <c r="A1067" s="328"/>
      <c r="B1067" s="328"/>
      <c r="AB1067" s="329"/>
      <c r="AC1067" s="224"/>
      <c r="AD1067" s="224"/>
      <c r="AE1067" s="224"/>
    </row>
    <row r="1068" spans="1:31" s="215" customFormat="1" x14ac:dyDescent="0.25">
      <c r="A1068" s="328"/>
      <c r="B1068" s="328"/>
      <c r="AB1068" s="329"/>
      <c r="AC1068" s="224"/>
      <c r="AD1068" s="224"/>
      <c r="AE1068" s="224"/>
    </row>
    <row r="1069" spans="1:31" s="215" customFormat="1" x14ac:dyDescent="0.25">
      <c r="A1069" s="328"/>
      <c r="B1069" s="328"/>
      <c r="AB1069" s="329"/>
      <c r="AC1069" s="224"/>
      <c r="AD1069" s="224"/>
      <c r="AE1069" s="224"/>
    </row>
    <row r="1070" spans="1:31" s="215" customFormat="1" x14ac:dyDescent="0.25">
      <c r="A1070" s="328"/>
      <c r="B1070" s="328"/>
      <c r="AB1070" s="329"/>
      <c r="AC1070" s="224"/>
      <c r="AD1070" s="224"/>
      <c r="AE1070" s="224"/>
    </row>
    <row r="1071" spans="1:31" s="215" customFormat="1" x14ac:dyDescent="0.25">
      <c r="A1071" s="328"/>
      <c r="B1071" s="328"/>
      <c r="AB1071" s="329"/>
      <c r="AC1071" s="224"/>
      <c r="AD1071" s="224"/>
      <c r="AE1071" s="224"/>
    </row>
    <row r="1072" spans="1:31" s="215" customFormat="1" x14ac:dyDescent="0.25">
      <c r="A1072" s="328"/>
      <c r="B1072" s="328"/>
      <c r="AB1072" s="329"/>
      <c r="AC1072" s="224"/>
      <c r="AD1072" s="224"/>
      <c r="AE1072" s="224"/>
    </row>
    <row r="1073" spans="1:31" s="215" customFormat="1" x14ac:dyDescent="0.25">
      <c r="A1073" s="328"/>
      <c r="B1073" s="328"/>
      <c r="AB1073" s="329"/>
      <c r="AC1073" s="224"/>
      <c r="AD1073" s="224"/>
      <c r="AE1073" s="224"/>
    </row>
    <row r="1074" spans="1:31" s="215" customFormat="1" x14ac:dyDescent="0.25">
      <c r="A1074" s="328"/>
      <c r="B1074" s="328"/>
      <c r="AB1074" s="329"/>
      <c r="AC1074" s="224"/>
      <c r="AD1074" s="224"/>
      <c r="AE1074" s="224"/>
    </row>
    <row r="1075" spans="1:31" s="215" customFormat="1" x14ac:dyDescent="0.25">
      <c r="A1075" s="328"/>
      <c r="B1075" s="328"/>
      <c r="AB1075" s="329"/>
      <c r="AC1075" s="224"/>
      <c r="AD1075" s="224"/>
      <c r="AE1075" s="224"/>
    </row>
    <row r="1076" spans="1:31" s="215" customFormat="1" x14ac:dyDescent="0.25">
      <c r="A1076" s="328"/>
      <c r="B1076" s="328"/>
      <c r="AB1076" s="329"/>
      <c r="AC1076" s="224"/>
      <c r="AD1076" s="224"/>
      <c r="AE1076" s="224"/>
    </row>
    <row r="1077" spans="1:31" s="215" customFormat="1" x14ac:dyDescent="0.25">
      <c r="A1077" s="328"/>
      <c r="B1077" s="328"/>
      <c r="AB1077" s="329"/>
      <c r="AC1077" s="224"/>
      <c r="AD1077" s="224"/>
      <c r="AE1077" s="224"/>
    </row>
    <row r="1078" spans="1:31" s="215" customFormat="1" x14ac:dyDescent="0.25">
      <c r="A1078" s="328"/>
      <c r="B1078" s="328"/>
      <c r="AB1078" s="329"/>
      <c r="AC1078" s="224"/>
      <c r="AD1078" s="224"/>
      <c r="AE1078" s="224"/>
    </row>
    <row r="1079" spans="1:31" s="215" customFormat="1" x14ac:dyDescent="0.25">
      <c r="A1079" s="328"/>
      <c r="B1079" s="328"/>
      <c r="AB1079" s="329"/>
      <c r="AC1079" s="224"/>
      <c r="AD1079" s="224"/>
      <c r="AE1079" s="224"/>
    </row>
    <row r="1080" spans="1:31" s="215" customFormat="1" x14ac:dyDescent="0.25">
      <c r="A1080" s="328"/>
      <c r="B1080" s="328"/>
      <c r="AB1080" s="329"/>
      <c r="AC1080" s="224"/>
      <c r="AD1080" s="224"/>
      <c r="AE1080" s="224"/>
    </row>
    <row r="1081" spans="1:31" s="215" customFormat="1" x14ac:dyDescent="0.25">
      <c r="A1081" s="328"/>
      <c r="B1081" s="328"/>
      <c r="AB1081" s="329"/>
      <c r="AC1081" s="224"/>
      <c r="AD1081" s="224"/>
      <c r="AE1081" s="224"/>
    </row>
    <row r="1082" spans="1:31" s="215" customFormat="1" x14ac:dyDescent="0.25">
      <c r="A1082" s="328"/>
      <c r="B1082" s="328"/>
      <c r="AB1082" s="329"/>
      <c r="AC1082" s="224"/>
      <c r="AD1082" s="224"/>
      <c r="AE1082" s="224"/>
    </row>
    <row r="1083" spans="1:31" s="215" customFormat="1" x14ac:dyDescent="0.25">
      <c r="A1083" s="328"/>
      <c r="B1083" s="328"/>
      <c r="AB1083" s="329"/>
      <c r="AC1083" s="224"/>
      <c r="AD1083" s="224"/>
      <c r="AE1083" s="224"/>
    </row>
    <row r="1084" spans="1:31" s="215" customFormat="1" x14ac:dyDescent="0.25">
      <c r="A1084" s="328"/>
      <c r="B1084" s="328"/>
      <c r="AB1084" s="329"/>
      <c r="AC1084" s="224"/>
      <c r="AD1084" s="224"/>
      <c r="AE1084" s="224"/>
    </row>
    <row r="1085" spans="1:31" s="215" customFormat="1" x14ac:dyDescent="0.25">
      <c r="A1085" s="328"/>
      <c r="B1085" s="328"/>
      <c r="AB1085" s="329"/>
      <c r="AC1085" s="224"/>
      <c r="AD1085" s="224"/>
      <c r="AE1085" s="224"/>
    </row>
    <row r="1086" spans="1:31" s="215" customFormat="1" x14ac:dyDescent="0.25">
      <c r="A1086" s="328"/>
      <c r="B1086" s="328"/>
      <c r="AB1086" s="329"/>
      <c r="AC1086" s="224"/>
      <c r="AD1086" s="224"/>
      <c r="AE1086" s="224"/>
    </row>
    <row r="1087" spans="1:31" s="215" customFormat="1" x14ac:dyDescent="0.25">
      <c r="A1087" s="328"/>
      <c r="B1087" s="328"/>
      <c r="AB1087" s="329"/>
      <c r="AC1087" s="224"/>
      <c r="AD1087" s="224"/>
      <c r="AE1087" s="224"/>
    </row>
    <row r="1088" spans="1:31" s="215" customFormat="1" x14ac:dyDescent="0.25">
      <c r="A1088" s="328"/>
      <c r="B1088" s="328"/>
      <c r="AB1088" s="329"/>
      <c r="AC1088" s="224"/>
      <c r="AD1088" s="224"/>
      <c r="AE1088" s="224"/>
    </row>
    <row r="1089" spans="1:31" s="215" customFormat="1" x14ac:dyDescent="0.25">
      <c r="A1089" s="328"/>
      <c r="B1089" s="328"/>
      <c r="AB1089" s="329"/>
      <c r="AC1089" s="224"/>
      <c r="AD1089" s="224"/>
      <c r="AE1089" s="224"/>
    </row>
    <row r="1090" spans="1:31" s="215" customFormat="1" x14ac:dyDescent="0.25">
      <c r="A1090" s="328"/>
      <c r="B1090" s="328"/>
      <c r="AB1090" s="329"/>
      <c r="AC1090" s="224"/>
      <c r="AD1090" s="224"/>
      <c r="AE1090" s="224"/>
    </row>
    <row r="1091" spans="1:31" s="215" customFormat="1" x14ac:dyDescent="0.25">
      <c r="A1091" s="328"/>
      <c r="B1091" s="328"/>
      <c r="AB1091" s="329"/>
      <c r="AC1091" s="224"/>
      <c r="AD1091" s="224"/>
      <c r="AE1091" s="224"/>
    </row>
    <row r="1092" spans="1:31" s="215" customFormat="1" x14ac:dyDescent="0.25">
      <c r="A1092" s="328"/>
      <c r="B1092" s="328"/>
      <c r="AB1092" s="329"/>
      <c r="AC1092" s="224"/>
      <c r="AD1092" s="224"/>
      <c r="AE1092" s="224"/>
    </row>
    <row r="1093" spans="1:31" s="215" customFormat="1" x14ac:dyDescent="0.25">
      <c r="A1093" s="328"/>
      <c r="B1093" s="328"/>
      <c r="AB1093" s="329"/>
      <c r="AC1093" s="224"/>
      <c r="AD1093" s="224"/>
      <c r="AE1093" s="224"/>
    </row>
    <row r="1094" spans="1:31" s="215" customFormat="1" x14ac:dyDescent="0.25">
      <c r="A1094" s="328"/>
      <c r="B1094" s="328"/>
      <c r="AB1094" s="329"/>
      <c r="AC1094" s="224"/>
      <c r="AD1094" s="224"/>
      <c r="AE1094" s="224"/>
    </row>
    <row r="1095" spans="1:31" s="215" customFormat="1" x14ac:dyDescent="0.25">
      <c r="A1095" s="328"/>
      <c r="B1095" s="328"/>
      <c r="AB1095" s="329"/>
      <c r="AC1095" s="224"/>
      <c r="AD1095" s="224"/>
      <c r="AE1095" s="224"/>
    </row>
    <row r="1096" spans="1:31" s="215" customFormat="1" x14ac:dyDescent="0.25">
      <c r="A1096" s="328"/>
      <c r="B1096" s="328"/>
      <c r="AB1096" s="329"/>
      <c r="AC1096" s="224"/>
      <c r="AD1096" s="224"/>
      <c r="AE1096" s="224"/>
    </row>
    <row r="1097" spans="1:31" s="215" customFormat="1" x14ac:dyDescent="0.25">
      <c r="A1097" s="328"/>
      <c r="B1097" s="328"/>
      <c r="AB1097" s="329"/>
      <c r="AC1097" s="224"/>
      <c r="AD1097" s="224"/>
      <c r="AE1097" s="224"/>
    </row>
    <row r="1098" spans="1:31" s="215" customFormat="1" x14ac:dyDescent="0.25">
      <c r="A1098" s="328"/>
      <c r="B1098" s="328"/>
      <c r="AB1098" s="329"/>
      <c r="AC1098" s="224"/>
      <c r="AD1098" s="224"/>
      <c r="AE1098" s="224"/>
    </row>
    <row r="1099" spans="1:31" s="215" customFormat="1" x14ac:dyDescent="0.25">
      <c r="A1099" s="328"/>
      <c r="B1099" s="328"/>
      <c r="AB1099" s="329"/>
      <c r="AC1099" s="224"/>
      <c r="AD1099" s="224"/>
      <c r="AE1099" s="224"/>
    </row>
    <row r="1100" spans="1:31" s="215" customFormat="1" x14ac:dyDescent="0.25">
      <c r="A1100" s="328"/>
      <c r="B1100" s="328"/>
      <c r="AB1100" s="329"/>
      <c r="AC1100" s="224"/>
      <c r="AD1100" s="224"/>
      <c r="AE1100" s="224"/>
    </row>
    <row r="1101" spans="1:31" s="215" customFormat="1" x14ac:dyDescent="0.25">
      <c r="A1101" s="328"/>
      <c r="B1101" s="328"/>
      <c r="AB1101" s="329"/>
      <c r="AC1101" s="224"/>
      <c r="AD1101" s="224"/>
      <c r="AE1101" s="224"/>
    </row>
    <row r="1102" spans="1:31" s="215" customFormat="1" x14ac:dyDescent="0.25">
      <c r="A1102" s="328"/>
      <c r="B1102" s="328"/>
      <c r="AB1102" s="329"/>
      <c r="AC1102" s="224"/>
      <c r="AD1102" s="224"/>
      <c r="AE1102" s="224"/>
    </row>
    <row r="1103" spans="1:31" s="215" customFormat="1" x14ac:dyDescent="0.25">
      <c r="A1103" s="328"/>
      <c r="B1103" s="328"/>
      <c r="AB1103" s="329"/>
      <c r="AC1103" s="224"/>
      <c r="AD1103" s="224"/>
      <c r="AE1103" s="224"/>
    </row>
    <row r="1104" spans="1:31" s="215" customFormat="1" x14ac:dyDescent="0.25">
      <c r="A1104" s="328"/>
      <c r="B1104" s="328"/>
      <c r="AB1104" s="329"/>
      <c r="AC1104" s="224"/>
      <c r="AD1104" s="224"/>
      <c r="AE1104" s="224"/>
    </row>
    <row r="1105" spans="1:31" s="215" customFormat="1" x14ac:dyDescent="0.25">
      <c r="A1105" s="328"/>
      <c r="B1105" s="328"/>
      <c r="AB1105" s="329"/>
      <c r="AC1105" s="224"/>
      <c r="AD1105" s="224"/>
      <c r="AE1105" s="224"/>
    </row>
    <row r="1106" spans="1:31" s="215" customFormat="1" x14ac:dyDescent="0.25">
      <c r="A1106" s="328"/>
      <c r="B1106" s="328"/>
      <c r="AB1106" s="329"/>
      <c r="AC1106" s="224"/>
      <c r="AD1106" s="224"/>
      <c r="AE1106" s="224"/>
    </row>
    <row r="1107" spans="1:31" s="215" customFormat="1" x14ac:dyDescent="0.25">
      <c r="A1107" s="328"/>
      <c r="B1107" s="328"/>
      <c r="AB1107" s="329"/>
      <c r="AC1107" s="224"/>
      <c r="AD1107" s="224"/>
      <c r="AE1107" s="224"/>
    </row>
    <row r="1108" spans="1:31" s="215" customFormat="1" x14ac:dyDescent="0.25">
      <c r="A1108" s="328"/>
      <c r="B1108" s="328"/>
      <c r="AB1108" s="329"/>
      <c r="AC1108" s="224"/>
      <c r="AD1108" s="224"/>
      <c r="AE1108" s="224"/>
    </row>
    <row r="1109" spans="1:31" s="215" customFormat="1" x14ac:dyDescent="0.25">
      <c r="A1109" s="328"/>
      <c r="B1109" s="328"/>
      <c r="AB1109" s="329"/>
      <c r="AC1109" s="224"/>
      <c r="AD1109" s="224"/>
      <c r="AE1109" s="224"/>
    </row>
    <row r="1110" spans="1:31" s="215" customFormat="1" x14ac:dyDescent="0.25">
      <c r="A1110" s="328"/>
      <c r="B1110" s="328"/>
      <c r="AB1110" s="329"/>
      <c r="AC1110" s="224"/>
      <c r="AD1110" s="224"/>
      <c r="AE1110" s="224"/>
    </row>
    <row r="1111" spans="1:31" s="215" customFormat="1" x14ac:dyDescent="0.25">
      <c r="A1111" s="328"/>
      <c r="B1111" s="328"/>
      <c r="AB1111" s="329"/>
      <c r="AC1111" s="224"/>
      <c r="AD1111" s="224"/>
      <c r="AE1111" s="224"/>
    </row>
    <row r="1112" spans="1:31" s="215" customFormat="1" x14ac:dyDescent="0.25">
      <c r="A1112" s="328"/>
      <c r="B1112" s="328"/>
      <c r="AB1112" s="329"/>
      <c r="AC1112" s="224"/>
      <c r="AD1112" s="224"/>
      <c r="AE1112" s="224"/>
    </row>
    <row r="1113" spans="1:31" s="215" customFormat="1" x14ac:dyDescent="0.25">
      <c r="A1113" s="328"/>
      <c r="B1113" s="328"/>
      <c r="AB1113" s="329"/>
      <c r="AC1113" s="224"/>
      <c r="AD1113" s="224"/>
      <c r="AE1113" s="224"/>
    </row>
    <row r="1114" spans="1:31" s="215" customFormat="1" x14ac:dyDescent="0.25">
      <c r="A1114" s="328"/>
      <c r="B1114" s="328"/>
      <c r="AB1114" s="329"/>
      <c r="AC1114" s="224"/>
      <c r="AD1114" s="224"/>
      <c r="AE1114" s="224"/>
    </row>
    <row r="1115" spans="1:31" s="215" customFormat="1" x14ac:dyDescent="0.25">
      <c r="A1115" s="328"/>
      <c r="B1115" s="328"/>
      <c r="AB1115" s="329"/>
      <c r="AC1115" s="224"/>
      <c r="AD1115" s="224"/>
      <c r="AE1115" s="224"/>
    </row>
    <row r="1116" spans="1:31" s="215" customFormat="1" x14ac:dyDescent="0.25">
      <c r="A1116" s="328"/>
      <c r="B1116" s="328"/>
      <c r="AB1116" s="329"/>
      <c r="AC1116" s="224"/>
      <c r="AD1116" s="224"/>
      <c r="AE1116" s="224"/>
    </row>
    <row r="1117" spans="1:31" s="215" customFormat="1" x14ac:dyDescent="0.25">
      <c r="A1117" s="328"/>
      <c r="B1117" s="328"/>
      <c r="AB1117" s="329"/>
      <c r="AC1117" s="224"/>
      <c r="AD1117" s="224"/>
      <c r="AE1117" s="224"/>
    </row>
    <row r="1118" spans="1:31" s="215" customFormat="1" x14ac:dyDescent="0.25">
      <c r="A1118" s="328"/>
      <c r="B1118" s="328"/>
      <c r="AB1118" s="329"/>
      <c r="AC1118" s="224"/>
      <c r="AD1118" s="224"/>
      <c r="AE1118" s="224"/>
    </row>
    <row r="1119" spans="1:31" s="215" customFormat="1" x14ac:dyDescent="0.25">
      <c r="A1119" s="328"/>
      <c r="B1119" s="328"/>
      <c r="AB1119" s="329"/>
      <c r="AC1119" s="224"/>
      <c r="AD1119" s="224"/>
      <c r="AE1119" s="224"/>
    </row>
    <row r="1120" spans="1:31" s="215" customFormat="1" x14ac:dyDescent="0.25">
      <c r="A1120" s="328"/>
      <c r="B1120" s="328"/>
      <c r="AB1120" s="329"/>
      <c r="AC1120" s="224"/>
      <c r="AD1120" s="224"/>
      <c r="AE1120" s="224"/>
    </row>
    <row r="1121" spans="1:31" s="215" customFormat="1" x14ac:dyDescent="0.25">
      <c r="A1121" s="328"/>
      <c r="B1121" s="328"/>
      <c r="AB1121" s="329"/>
      <c r="AC1121" s="224"/>
      <c r="AD1121" s="224"/>
      <c r="AE1121" s="224"/>
    </row>
    <row r="1122" spans="1:31" s="215" customFormat="1" x14ac:dyDescent="0.25">
      <c r="A1122" s="328"/>
      <c r="B1122" s="328"/>
      <c r="AB1122" s="329"/>
      <c r="AC1122" s="224"/>
      <c r="AD1122" s="224"/>
      <c r="AE1122" s="224"/>
    </row>
    <row r="1123" spans="1:31" s="215" customFormat="1" x14ac:dyDescent="0.25">
      <c r="A1123" s="328"/>
      <c r="B1123" s="328"/>
      <c r="AB1123" s="329"/>
      <c r="AC1123" s="224"/>
      <c r="AD1123" s="224"/>
      <c r="AE1123" s="224"/>
    </row>
    <row r="1124" spans="1:31" s="215" customFormat="1" x14ac:dyDescent="0.25">
      <c r="A1124" s="328"/>
      <c r="B1124" s="328"/>
      <c r="AB1124" s="329"/>
      <c r="AC1124" s="224"/>
      <c r="AD1124" s="224"/>
      <c r="AE1124" s="224"/>
    </row>
    <row r="1125" spans="1:31" s="215" customFormat="1" x14ac:dyDescent="0.25">
      <c r="A1125" s="328"/>
      <c r="B1125" s="328"/>
      <c r="AB1125" s="329"/>
      <c r="AC1125" s="224"/>
      <c r="AD1125" s="224"/>
      <c r="AE1125" s="224"/>
    </row>
    <row r="1126" spans="1:31" s="215" customFormat="1" x14ac:dyDescent="0.25">
      <c r="A1126" s="328"/>
      <c r="B1126" s="328"/>
      <c r="AB1126" s="329"/>
      <c r="AC1126" s="224"/>
      <c r="AD1126" s="224"/>
      <c r="AE1126" s="224"/>
    </row>
    <row r="1127" spans="1:31" s="215" customFormat="1" x14ac:dyDescent="0.25">
      <c r="A1127" s="328"/>
      <c r="B1127" s="328"/>
      <c r="AB1127" s="329"/>
      <c r="AC1127" s="224"/>
      <c r="AD1127" s="224"/>
      <c r="AE1127" s="224"/>
    </row>
    <row r="1128" spans="1:31" s="215" customFormat="1" x14ac:dyDescent="0.25">
      <c r="A1128" s="328"/>
      <c r="B1128" s="328"/>
      <c r="AB1128" s="329"/>
      <c r="AC1128" s="224"/>
      <c r="AD1128" s="224"/>
      <c r="AE1128" s="224"/>
    </row>
    <row r="1129" spans="1:31" s="215" customFormat="1" x14ac:dyDescent="0.25">
      <c r="A1129" s="328"/>
      <c r="B1129" s="328"/>
      <c r="AB1129" s="329"/>
      <c r="AC1129" s="224"/>
      <c r="AD1129" s="224"/>
      <c r="AE1129" s="224"/>
    </row>
    <row r="1130" spans="1:31" s="215" customFormat="1" x14ac:dyDescent="0.25">
      <c r="A1130" s="328"/>
      <c r="B1130" s="328"/>
      <c r="AB1130" s="329"/>
      <c r="AC1130" s="224"/>
      <c r="AD1130" s="224"/>
      <c r="AE1130" s="224"/>
    </row>
    <row r="1131" spans="1:31" s="215" customFormat="1" x14ac:dyDescent="0.25">
      <c r="A1131" s="328"/>
      <c r="B1131" s="328"/>
      <c r="AB1131" s="329"/>
      <c r="AC1131" s="224"/>
      <c r="AD1131" s="224"/>
      <c r="AE1131" s="224"/>
    </row>
    <row r="1132" spans="1:31" s="215" customFormat="1" x14ac:dyDescent="0.25">
      <c r="A1132" s="328"/>
      <c r="B1132" s="328"/>
      <c r="AB1132" s="329"/>
      <c r="AC1132" s="224"/>
      <c r="AD1132" s="224"/>
      <c r="AE1132" s="224"/>
    </row>
    <row r="1133" spans="1:31" s="215" customFormat="1" x14ac:dyDescent="0.25">
      <c r="A1133" s="328"/>
      <c r="B1133" s="328"/>
      <c r="AB1133" s="329"/>
      <c r="AC1133" s="224"/>
      <c r="AD1133" s="224"/>
      <c r="AE1133" s="224"/>
    </row>
    <row r="1134" spans="1:31" s="215" customFormat="1" x14ac:dyDescent="0.25">
      <c r="A1134" s="328"/>
      <c r="B1134" s="328"/>
      <c r="AB1134" s="329"/>
      <c r="AC1134" s="224"/>
      <c r="AD1134" s="224"/>
      <c r="AE1134" s="224"/>
    </row>
    <row r="1135" spans="1:31" s="215" customFormat="1" x14ac:dyDescent="0.25">
      <c r="A1135" s="328"/>
      <c r="B1135" s="328"/>
      <c r="AB1135" s="329"/>
      <c r="AC1135" s="224"/>
      <c r="AD1135" s="224"/>
      <c r="AE1135" s="224"/>
    </row>
    <row r="1136" spans="1:31" s="215" customFormat="1" x14ac:dyDescent="0.25">
      <c r="A1136" s="328"/>
      <c r="B1136" s="328"/>
      <c r="AB1136" s="329"/>
      <c r="AC1136" s="224"/>
      <c r="AD1136" s="224"/>
      <c r="AE1136" s="224"/>
    </row>
    <row r="1137" spans="1:31" s="215" customFormat="1" x14ac:dyDescent="0.25">
      <c r="A1137" s="328"/>
      <c r="B1137" s="328"/>
      <c r="AB1137" s="329"/>
      <c r="AC1137" s="224"/>
      <c r="AD1137" s="224"/>
      <c r="AE1137" s="224"/>
    </row>
    <row r="1138" spans="1:31" s="215" customFormat="1" x14ac:dyDescent="0.25">
      <c r="A1138" s="328"/>
      <c r="B1138" s="328"/>
      <c r="AB1138" s="329"/>
      <c r="AC1138" s="224"/>
      <c r="AD1138" s="224"/>
      <c r="AE1138" s="224"/>
    </row>
    <row r="1139" spans="1:31" s="215" customFormat="1" x14ac:dyDescent="0.25">
      <c r="A1139" s="328"/>
      <c r="B1139" s="328"/>
      <c r="AB1139" s="329"/>
      <c r="AC1139" s="224"/>
      <c r="AD1139" s="224"/>
      <c r="AE1139" s="224"/>
    </row>
    <row r="1140" spans="1:31" s="215" customFormat="1" x14ac:dyDescent="0.25">
      <c r="A1140" s="328"/>
      <c r="B1140" s="328"/>
      <c r="AB1140" s="329"/>
      <c r="AC1140" s="224"/>
      <c r="AD1140" s="224"/>
      <c r="AE1140" s="224"/>
    </row>
    <row r="1141" spans="1:31" s="215" customFormat="1" x14ac:dyDescent="0.25">
      <c r="A1141" s="328"/>
      <c r="B1141" s="328"/>
      <c r="AB1141" s="329"/>
      <c r="AC1141" s="224"/>
      <c r="AD1141" s="224"/>
      <c r="AE1141" s="224"/>
    </row>
    <row r="1142" spans="1:31" s="215" customFormat="1" x14ac:dyDescent="0.25">
      <c r="A1142" s="328"/>
      <c r="B1142" s="328"/>
      <c r="AB1142" s="329"/>
      <c r="AC1142" s="224"/>
      <c r="AD1142" s="224"/>
      <c r="AE1142" s="224"/>
    </row>
    <row r="1143" spans="1:31" s="215" customFormat="1" x14ac:dyDescent="0.25">
      <c r="A1143" s="328"/>
      <c r="B1143" s="328"/>
      <c r="AB1143" s="329"/>
      <c r="AC1143" s="224"/>
      <c r="AD1143" s="224"/>
      <c r="AE1143" s="224"/>
    </row>
    <row r="1144" spans="1:31" s="215" customFormat="1" x14ac:dyDescent="0.25">
      <c r="A1144" s="328"/>
      <c r="B1144" s="328"/>
      <c r="AB1144" s="329"/>
      <c r="AC1144" s="224"/>
      <c r="AD1144" s="224"/>
      <c r="AE1144" s="224"/>
    </row>
    <row r="1145" spans="1:31" s="215" customFormat="1" x14ac:dyDescent="0.25">
      <c r="A1145" s="328"/>
      <c r="B1145" s="328"/>
      <c r="AB1145" s="329"/>
      <c r="AC1145" s="224"/>
      <c r="AD1145" s="224"/>
      <c r="AE1145" s="224"/>
    </row>
    <row r="1146" spans="1:31" s="215" customFormat="1" x14ac:dyDescent="0.25">
      <c r="A1146" s="328"/>
      <c r="B1146" s="328"/>
      <c r="AB1146" s="329"/>
      <c r="AC1146" s="224"/>
      <c r="AD1146" s="224"/>
      <c r="AE1146" s="224"/>
    </row>
    <row r="1147" spans="1:31" s="215" customFormat="1" x14ac:dyDescent="0.25">
      <c r="A1147" s="328"/>
      <c r="B1147" s="328"/>
      <c r="AB1147" s="329"/>
      <c r="AC1147" s="224"/>
      <c r="AD1147" s="224"/>
      <c r="AE1147" s="224"/>
    </row>
    <row r="1148" spans="1:31" s="215" customFormat="1" x14ac:dyDescent="0.25">
      <c r="A1148" s="328"/>
      <c r="B1148" s="328"/>
      <c r="AB1148" s="329"/>
      <c r="AC1148" s="224"/>
      <c r="AD1148" s="224"/>
      <c r="AE1148" s="224"/>
    </row>
    <row r="1149" spans="1:31" s="215" customFormat="1" x14ac:dyDescent="0.25">
      <c r="A1149" s="328"/>
      <c r="B1149" s="328"/>
      <c r="AB1149" s="329"/>
      <c r="AC1149" s="224"/>
      <c r="AD1149" s="224"/>
      <c r="AE1149" s="224"/>
    </row>
    <row r="1150" spans="1:31" s="215" customFormat="1" x14ac:dyDescent="0.25">
      <c r="A1150" s="328"/>
      <c r="B1150" s="328"/>
      <c r="AB1150" s="329"/>
      <c r="AC1150" s="224"/>
      <c r="AD1150" s="224"/>
      <c r="AE1150" s="224"/>
    </row>
    <row r="1151" spans="1:31" s="215" customFormat="1" x14ac:dyDescent="0.25">
      <c r="A1151" s="328"/>
      <c r="B1151" s="328"/>
      <c r="AB1151" s="329"/>
      <c r="AC1151" s="224"/>
      <c r="AD1151" s="224"/>
      <c r="AE1151" s="224"/>
    </row>
    <row r="1152" spans="1:31" s="215" customFormat="1" x14ac:dyDescent="0.25">
      <c r="A1152" s="328"/>
      <c r="B1152" s="328"/>
      <c r="AB1152" s="329"/>
      <c r="AC1152" s="224"/>
      <c r="AD1152" s="224"/>
      <c r="AE1152" s="224"/>
    </row>
    <row r="1153" spans="1:31" s="215" customFormat="1" x14ac:dyDescent="0.25">
      <c r="A1153" s="328"/>
      <c r="B1153" s="328"/>
      <c r="AB1153" s="329"/>
      <c r="AC1153" s="224"/>
      <c r="AD1153" s="224"/>
      <c r="AE1153" s="224"/>
    </row>
    <row r="1154" spans="1:31" s="215" customFormat="1" x14ac:dyDescent="0.25">
      <c r="A1154" s="328"/>
      <c r="B1154" s="328"/>
      <c r="AB1154" s="329"/>
      <c r="AC1154" s="224"/>
      <c r="AD1154" s="224"/>
      <c r="AE1154" s="224"/>
    </row>
    <row r="1155" spans="1:31" s="215" customFormat="1" x14ac:dyDescent="0.25">
      <c r="A1155" s="328"/>
      <c r="B1155" s="328"/>
      <c r="AB1155" s="329"/>
      <c r="AC1155" s="224"/>
      <c r="AD1155" s="224"/>
      <c r="AE1155" s="224"/>
    </row>
    <row r="1156" spans="1:31" s="215" customFormat="1" x14ac:dyDescent="0.25">
      <c r="A1156" s="328"/>
      <c r="B1156" s="328"/>
      <c r="AB1156" s="329"/>
      <c r="AC1156" s="224"/>
      <c r="AD1156" s="224"/>
      <c r="AE1156" s="224"/>
    </row>
    <row r="1157" spans="1:31" s="215" customFormat="1" x14ac:dyDescent="0.25">
      <c r="A1157" s="328"/>
      <c r="B1157" s="328"/>
      <c r="AB1157" s="329"/>
      <c r="AC1157" s="224"/>
      <c r="AD1157" s="224"/>
      <c r="AE1157" s="224"/>
    </row>
    <row r="1158" spans="1:31" s="215" customFormat="1" x14ac:dyDescent="0.25">
      <c r="A1158" s="328"/>
      <c r="B1158" s="328"/>
      <c r="AB1158" s="329"/>
      <c r="AC1158" s="224"/>
      <c r="AD1158" s="224"/>
      <c r="AE1158" s="224"/>
    </row>
    <row r="1159" spans="1:31" s="215" customFormat="1" x14ac:dyDescent="0.25">
      <c r="A1159" s="328"/>
      <c r="B1159" s="328"/>
      <c r="AB1159" s="329"/>
      <c r="AC1159" s="224"/>
      <c r="AD1159" s="224"/>
      <c r="AE1159" s="224"/>
    </row>
    <row r="1160" spans="1:31" s="215" customFormat="1" x14ac:dyDescent="0.25">
      <c r="A1160" s="328"/>
      <c r="B1160" s="328"/>
      <c r="AB1160" s="329"/>
      <c r="AC1160" s="224"/>
      <c r="AD1160" s="224"/>
      <c r="AE1160" s="224"/>
    </row>
    <row r="1161" spans="1:31" s="215" customFormat="1" x14ac:dyDescent="0.25">
      <c r="A1161" s="328"/>
      <c r="B1161" s="328"/>
      <c r="AB1161" s="329"/>
      <c r="AC1161" s="224"/>
      <c r="AD1161" s="224"/>
      <c r="AE1161" s="224"/>
    </row>
    <row r="1162" spans="1:31" s="215" customFormat="1" x14ac:dyDescent="0.25">
      <c r="A1162" s="328"/>
      <c r="B1162" s="328"/>
      <c r="AB1162" s="329"/>
      <c r="AC1162" s="224"/>
      <c r="AD1162" s="224"/>
      <c r="AE1162" s="224"/>
    </row>
    <row r="1163" spans="1:31" s="215" customFormat="1" x14ac:dyDescent="0.25">
      <c r="A1163" s="328"/>
      <c r="B1163" s="328"/>
      <c r="AB1163" s="329"/>
      <c r="AC1163" s="224"/>
      <c r="AD1163" s="224"/>
      <c r="AE1163" s="224"/>
    </row>
    <row r="1164" spans="1:31" s="215" customFormat="1" x14ac:dyDescent="0.25">
      <c r="A1164" s="328"/>
      <c r="B1164" s="328"/>
      <c r="AB1164" s="329"/>
      <c r="AC1164" s="224"/>
      <c r="AD1164" s="224"/>
      <c r="AE1164" s="224"/>
    </row>
    <row r="1165" spans="1:31" s="215" customFormat="1" x14ac:dyDescent="0.25">
      <c r="A1165" s="328"/>
      <c r="B1165" s="328"/>
      <c r="AB1165" s="329"/>
      <c r="AC1165" s="224"/>
      <c r="AD1165" s="224"/>
      <c r="AE1165" s="224"/>
    </row>
    <row r="1166" spans="1:31" s="215" customFormat="1" x14ac:dyDescent="0.25">
      <c r="A1166" s="328"/>
      <c r="B1166" s="328"/>
      <c r="AB1166" s="329"/>
      <c r="AC1166" s="224"/>
      <c r="AD1166" s="224"/>
      <c r="AE1166" s="224"/>
    </row>
    <row r="1167" spans="1:31" s="215" customFormat="1" x14ac:dyDescent="0.25">
      <c r="A1167" s="328"/>
      <c r="B1167" s="328"/>
      <c r="AB1167" s="329"/>
      <c r="AC1167" s="224"/>
      <c r="AD1167" s="224"/>
      <c r="AE1167" s="224"/>
    </row>
    <row r="1168" spans="1:31" s="215" customFormat="1" x14ac:dyDescent="0.25">
      <c r="A1168" s="328"/>
      <c r="B1168" s="328"/>
      <c r="AB1168" s="329"/>
      <c r="AC1168" s="224"/>
      <c r="AD1168" s="224"/>
      <c r="AE1168" s="224"/>
    </row>
    <row r="1169" spans="1:31" s="215" customFormat="1" x14ac:dyDescent="0.25">
      <c r="A1169" s="328"/>
      <c r="B1169" s="328"/>
      <c r="AB1169" s="329"/>
      <c r="AC1169" s="224"/>
      <c r="AD1169" s="224"/>
      <c r="AE1169" s="224"/>
    </row>
    <row r="1170" spans="1:31" s="215" customFormat="1" x14ac:dyDescent="0.25">
      <c r="A1170" s="328"/>
      <c r="B1170" s="328"/>
      <c r="AB1170" s="329"/>
      <c r="AC1170" s="224"/>
      <c r="AD1170" s="224"/>
      <c r="AE1170" s="224"/>
    </row>
    <row r="1171" spans="1:31" s="215" customFormat="1" x14ac:dyDescent="0.25">
      <c r="A1171" s="328"/>
      <c r="B1171" s="328"/>
      <c r="AB1171" s="329"/>
      <c r="AC1171" s="224"/>
      <c r="AD1171" s="224"/>
      <c r="AE1171" s="224"/>
    </row>
    <row r="1172" spans="1:31" s="215" customFormat="1" x14ac:dyDescent="0.25">
      <c r="A1172" s="328"/>
      <c r="B1172" s="328"/>
      <c r="AB1172" s="329"/>
      <c r="AC1172" s="224"/>
      <c r="AD1172" s="224"/>
      <c r="AE1172" s="224"/>
    </row>
    <row r="1173" spans="1:31" s="215" customFormat="1" x14ac:dyDescent="0.25">
      <c r="A1173" s="328"/>
      <c r="B1173" s="328"/>
      <c r="AB1173" s="329"/>
      <c r="AC1173" s="224"/>
      <c r="AD1173" s="224"/>
      <c r="AE1173" s="224"/>
    </row>
    <row r="1174" spans="1:31" s="215" customFormat="1" x14ac:dyDescent="0.25">
      <c r="A1174" s="328"/>
      <c r="B1174" s="328"/>
      <c r="AB1174" s="329"/>
      <c r="AC1174" s="224"/>
      <c r="AD1174" s="224"/>
      <c r="AE1174" s="224"/>
    </row>
    <row r="1175" spans="1:31" s="215" customFormat="1" x14ac:dyDescent="0.25">
      <c r="A1175" s="328"/>
      <c r="B1175" s="328"/>
      <c r="AB1175" s="329"/>
      <c r="AC1175" s="224"/>
      <c r="AD1175" s="224"/>
      <c r="AE1175" s="224"/>
    </row>
    <row r="1176" spans="1:31" s="215" customFormat="1" x14ac:dyDescent="0.25">
      <c r="A1176" s="328"/>
      <c r="B1176" s="328"/>
      <c r="AB1176" s="329"/>
      <c r="AC1176" s="224"/>
      <c r="AD1176" s="224"/>
      <c r="AE1176" s="224"/>
    </row>
    <row r="1177" spans="1:31" s="215" customFormat="1" x14ac:dyDescent="0.25">
      <c r="A1177" s="328"/>
      <c r="B1177" s="328"/>
      <c r="AB1177" s="329"/>
      <c r="AC1177" s="224"/>
      <c r="AD1177" s="224"/>
      <c r="AE1177" s="224"/>
    </row>
    <row r="1178" spans="1:31" s="215" customFormat="1" x14ac:dyDescent="0.25">
      <c r="A1178" s="328"/>
      <c r="B1178" s="328"/>
      <c r="AB1178" s="329"/>
      <c r="AC1178" s="224"/>
      <c r="AD1178" s="224"/>
      <c r="AE1178" s="224"/>
    </row>
    <row r="1179" spans="1:31" s="215" customFormat="1" x14ac:dyDescent="0.25">
      <c r="A1179" s="328"/>
      <c r="B1179" s="328"/>
      <c r="AB1179" s="329"/>
      <c r="AC1179" s="224"/>
      <c r="AD1179" s="224"/>
      <c r="AE1179" s="224"/>
    </row>
    <row r="1180" spans="1:31" s="215" customFormat="1" x14ac:dyDescent="0.25">
      <c r="A1180" s="328"/>
      <c r="B1180" s="328"/>
      <c r="AB1180" s="329"/>
      <c r="AC1180" s="224"/>
      <c r="AD1180" s="224"/>
      <c r="AE1180" s="224"/>
    </row>
    <row r="1181" spans="1:31" s="215" customFormat="1" x14ac:dyDescent="0.25">
      <c r="A1181" s="328"/>
      <c r="B1181" s="328"/>
      <c r="AB1181" s="329"/>
      <c r="AC1181" s="224"/>
      <c r="AD1181" s="224"/>
      <c r="AE1181" s="224"/>
    </row>
    <row r="1182" spans="1:31" s="215" customFormat="1" x14ac:dyDescent="0.25">
      <c r="A1182" s="328"/>
      <c r="B1182" s="328"/>
      <c r="AB1182" s="329"/>
      <c r="AC1182" s="224"/>
      <c r="AD1182" s="224"/>
      <c r="AE1182" s="224"/>
    </row>
    <row r="1183" spans="1:31" s="215" customFormat="1" x14ac:dyDescent="0.25">
      <c r="A1183" s="328"/>
      <c r="B1183" s="328"/>
      <c r="AB1183" s="329"/>
      <c r="AC1183" s="224"/>
      <c r="AD1183" s="224"/>
      <c r="AE1183" s="224"/>
    </row>
    <row r="1184" spans="1:31" s="215" customFormat="1" x14ac:dyDescent="0.25">
      <c r="A1184" s="328"/>
      <c r="B1184" s="328"/>
      <c r="AB1184" s="329"/>
      <c r="AC1184" s="224"/>
      <c r="AD1184" s="224"/>
      <c r="AE1184" s="224"/>
    </row>
    <row r="1185" spans="1:31" s="215" customFormat="1" x14ac:dyDescent="0.25">
      <c r="A1185" s="328"/>
      <c r="B1185" s="328"/>
      <c r="AB1185" s="329"/>
      <c r="AC1185" s="224"/>
      <c r="AD1185" s="224"/>
      <c r="AE1185" s="224"/>
    </row>
    <row r="1186" spans="1:31" s="215" customFormat="1" x14ac:dyDescent="0.25">
      <c r="A1186" s="328"/>
      <c r="B1186" s="328"/>
      <c r="AB1186" s="329"/>
      <c r="AC1186" s="224"/>
      <c r="AD1186" s="224"/>
      <c r="AE1186" s="224"/>
    </row>
    <row r="1187" spans="1:31" s="215" customFormat="1" x14ac:dyDescent="0.25">
      <c r="A1187" s="328"/>
      <c r="B1187" s="328"/>
      <c r="AB1187" s="329"/>
      <c r="AC1187" s="224"/>
      <c r="AD1187" s="224"/>
      <c r="AE1187" s="224"/>
    </row>
    <row r="1188" spans="1:31" s="215" customFormat="1" x14ac:dyDescent="0.25">
      <c r="A1188" s="328"/>
      <c r="B1188" s="328"/>
      <c r="AB1188" s="329"/>
      <c r="AC1188" s="224"/>
      <c r="AD1188" s="224"/>
      <c r="AE1188" s="224"/>
    </row>
    <row r="1189" spans="1:31" s="215" customFormat="1" x14ac:dyDescent="0.25">
      <c r="A1189" s="328"/>
      <c r="B1189" s="328"/>
      <c r="AB1189" s="329"/>
      <c r="AC1189" s="224"/>
      <c r="AD1189" s="224"/>
      <c r="AE1189" s="224"/>
    </row>
    <row r="1190" spans="1:31" s="215" customFormat="1" x14ac:dyDescent="0.25">
      <c r="A1190" s="328"/>
      <c r="B1190" s="328"/>
      <c r="AB1190" s="329"/>
      <c r="AC1190" s="224"/>
      <c r="AD1190" s="224"/>
      <c r="AE1190" s="224"/>
    </row>
    <row r="1191" spans="1:31" s="215" customFormat="1" x14ac:dyDescent="0.25">
      <c r="A1191" s="328"/>
      <c r="B1191" s="328"/>
      <c r="AB1191" s="329"/>
      <c r="AC1191" s="224"/>
      <c r="AD1191" s="224"/>
      <c r="AE1191" s="224"/>
    </row>
    <row r="1192" spans="1:31" s="215" customFormat="1" x14ac:dyDescent="0.25">
      <c r="A1192" s="328"/>
      <c r="B1192" s="328"/>
      <c r="AB1192" s="329"/>
      <c r="AC1192" s="224"/>
      <c r="AD1192" s="224"/>
      <c r="AE1192" s="224"/>
    </row>
    <row r="1193" spans="1:31" s="215" customFormat="1" x14ac:dyDescent="0.25">
      <c r="A1193" s="328"/>
      <c r="B1193" s="328"/>
      <c r="AB1193" s="329"/>
      <c r="AC1193" s="224"/>
      <c r="AD1193" s="224"/>
      <c r="AE1193" s="224"/>
    </row>
    <row r="1194" spans="1:31" s="215" customFormat="1" x14ac:dyDescent="0.25">
      <c r="A1194" s="328"/>
      <c r="B1194" s="328"/>
      <c r="AB1194" s="329"/>
      <c r="AC1194" s="224"/>
      <c r="AD1194" s="224"/>
      <c r="AE1194" s="224"/>
    </row>
    <row r="1195" spans="1:31" s="215" customFormat="1" x14ac:dyDescent="0.25">
      <c r="A1195" s="328"/>
      <c r="B1195" s="328"/>
      <c r="AB1195" s="329"/>
      <c r="AC1195" s="224"/>
      <c r="AD1195" s="224"/>
      <c r="AE1195" s="224"/>
    </row>
    <row r="1196" spans="1:31" s="215" customFormat="1" x14ac:dyDescent="0.25">
      <c r="A1196" s="328"/>
      <c r="B1196" s="328"/>
      <c r="AB1196" s="329"/>
      <c r="AC1196" s="224"/>
      <c r="AD1196" s="224"/>
      <c r="AE1196" s="224"/>
    </row>
    <row r="1197" spans="1:31" s="215" customFormat="1" x14ac:dyDescent="0.25">
      <c r="A1197" s="328"/>
      <c r="B1197" s="328"/>
      <c r="AB1197" s="329"/>
      <c r="AC1197" s="224"/>
      <c r="AD1197" s="224"/>
      <c r="AE1197" s="224"/>
    </row>
    <row r="1198" spans="1:31" s="215" customFormat="1" x14ac:dyDescent="0.25">
      <c r="A1198" s="328"/>
      <c r="B1198" s="328"/>
      <c r="AB1198" s="329"/>
      <c r="AC1198" s="224"/>
      <c r="AD1198" s="224"/>
      <c r="AE1198" s="224"/>
    </row>
    <row r="1199" spans="1:31" s="215" customFormat="1" x14ac:dyDescent="0.25">
      <c r="A1199" s="328"/>
      <c r="B1199" s="328"/>
      <c r="AB1199" s="329"/>
      <c r="AC1199" s="224"/>
      <c r="AD1199" s="224"/>
      <c r="AE1199" s="224"/>
    </row>
    <row r="1200" spans="1:31" s="215" customFormat="1" x14ac:dyDescent="0.25">
      <c r="A1200" s="328"/>
      <c r="B1200" s="328"/>
      <c r="AB1200" s="329"/>
      <c r="AC1200" s="224"/>
      <c r="AD1200" s="224"/>
      <c r="AE1200" s="224"/>
    </row>
    <row r="1201" spans="1:31" s="215" customFormat="1" x14ac:dyDescent="0.25">
      <c r="A1201" s="328"/>
      <c r="B1201" s="328"/>
      <c r="AB1201" s="329"/>
      <c r="AC1201" s="224"/>
      <c r="AD1201" s="224"/>
      <c r="AE1201" s="224"/>
    </row>
    <row r="1202" spans="1:31" s="215" customFormat="1" x14ac:dyDescent="0.25">
      <c r="A1202" s="328"/>
      <c r="B1202" s="328"/>
      <c r="AB1202" s="329"/>
      <c r="AC1202" s="224"/>
      <c r="AD1202" s="224"/>
      <c r="AE1202" s="224"/>
    </row>
    <row r="1203" spans="1:31" s="215" customFormat="1" x14ac:dyDescent="0.25">
      <c r="A1203" s="328"/>
      <c r="B1203" s="328"/>
      <c r="AB1203" s="329"/>
      <c r="AC1203" s="224"/>
      <c r="AD1203" s="224"/>
      <c r="AE1203" s="224"/>
    </row>
    <row r="1204" spans="1:31" s="215" customFormat="1" x14ac:dyDescent="0.25">
      <c r="A1204" s="328"/>
      <c r="B1204" s="328"/>
      <c r="AB1204" s="329"/>
      <c r="AC1204" s="224"/>
      <c r="AD1204" s="224"/>
      <c r="AE1204" s="224"/>
    </row>
    <row r="1205" spans="1:31" s="215" customFormat="1" x14ac:dyDescent="0.25">
      <c r="A1205" s="328"/>
      <c r="B1205" s="328"/>
      <c r="AB1205" s="329"/>
      <c r="AC1205" s="224"/>
      <c r="AD1205" s="224"/>
      <c r="AE1205" s="224"/>
    </row>
    <row r="1206" spans="1:31" s="215" customFormat="1" x14ac:dyDescent="0.25">
      <c r="A1206" s="328"/>
      <c r="B1206" s="328"/>
      <c r="AB1206" s="329"/>
      <c r="AC1206" s="224"/>
      <c r="AD1206" s="224"/>
      <c r="AE1206" s="224"/>
    </row>
    <row r="1207" spans="1:31" s="215" customFormat="1" x14ac:dyDescent="0.25">
      <c r="A1207" s="328"/>
      <c r="B1207" s="328"/>
      <c r="AB1207" s="329"/>
      <c r="AC1207" s="224"/>
      <c r="AD1207" s="224"/>
      <c r="AE1207" s="224"/>
    </row>
    <row r="1208" spans="1:31" s="215" customFormat="1" x14ac:dyDescent="0.25">
      <c r="A1208" s="328"/>
      <c r="B1208" s="328"/>
      <c r="AB1208" s="329"/>
      <c r="AC1208" s="224"/>
      <c r="AD1208" s="224"/>
      <c r="AE1208" s="224"/>
    </row>
    <row r="1209" spans="1:31" s="215" customFormat="1" x14ac:dyDescent="0.25">
      <c r="A1209" s="328"/>
      <c r="B1209" s="328"/>
      <c r="AB1209" s="329"/>
      <c r="AC1209" s="224"/>
      <c r="AD1209" s="224"/>
      <c r="AE1209" s="224"/>
    </row>
    <row r="1210" spans="1:31" s="215" customFormat="1" x14ac:dyDescent="0.25">
      <c r="A1210" s="328"/>
      <c r="B1210" s="328"/>
      <c r="AB1210" s="329"/>
      <c r="AC1210" s="224"/>
      <c r="AD1210" s="224"/>
      <c r="AE1210" s="224"/>
    </row>
    <row r="1211" spans="1:31" s="215" customFormat="1" x14ac:dyDescent="0.25">
      <c r="A1211" s="328"/>
      <c r="B1211" s="328"/>
      <c r="AB1211" s="329"/>
      <c r="AC1211" s="224"/>
      <c r="AD1211" s="224"/>
      <c r="AE1211" s="224"/>
    </row>
    <row r="1212" spans="1:31" s="215" customFormat="1" x14ac:dyDescent="0.25">
      <c r="A1212" s="328"/>
      <c r="B1212" s="328"/>
      <c r="AB1212" s="329"/>
      <c r="AC1212" s="224"/>
      <c r="AD1212" s="224"/>
      <c r="AE1212" s="224"/>
    </row>
    <row r="1213" spans="1:31" s="215" customFormat="1" x14ac:dyDescent="0.25">
      <c r="A1213" s="328"/>
      <c r="B1213" s="328"/>
      <c r="AB1213" s="329"/>
      <c r="AC1213" s="224"/>
      <c r="AD1213" s="224"/>
      <c r="AE1213" s="224"/>
    </row>
    <row r="1214" spans="1:31" s="215" customFormat="1" x14ac:dyDescent="0.25">
      <c r="A1214" s="328"/>
      <c r="B1214" s="328"/>
      <c r="AB1214" s="329"/>
      <c r="AC1214" s="224"/>
      <c r="AD1214" s="224"/>
      <c r="AE1214" s="224"/>
    </row>
    <row r="1215" spans="1:31" s="215" customFormat="1" x14ac:dyDescent="0.25">
      <c r="A1215" s="328"/>
      <c r="B1215" s="328"/>
      <c r="AB1215" s="329"/>
      <c r="AC1215" s="224"/>
      <c r="AD1215" s="224"/>
      <c r="AE1215" s="224"/>
    </row>
    <row r="1216" spans="1:31" s="215" customFormat="1" x14ac:dyDescent="0.25">
      <c r="A1216" s="328"/>
      <c r="B1216" s="328"/>
      <c r="AB1216" s="329"/>
      <c r="AC1216" s="224"/>
      <c r="AD1216" s="224"/>
      <c r="AE1216" s="224"/>
    </row>
    <row r="1217" spans="1:31" s="215" customFormat="1" x14ac:dyDescent="0.25">
      <c r="A1217" s="328"/>
      <c r="B1217" s="328"/>
      <c r="AB1217" s="329"/>
      <c r="AC1217" s="224"/>
      <c r="AD1217" s="224"/>
      <c r="AE1217" s="224"/>
    </row>
    <row r="1218" spans="1:31" s="215" customFormat="1" x14ac:dyDescent="0.25">
      <c r="A1218" s="328"/>
      <c r="B1218" s="328"/>
      <c r="AB1218" s="329"/>
      <c r="AC1218" s="224"/>
      <c r="AD1218" s="224"/>
      <c r="AE1218" s="224"/>
    </row>
    <row r="1219" spans="1:31" s="215" customFormat="1" x14ac:dyDescent="0.25">
      <c r="A1219" s="328"/>
      <c r="B1219" s="328"/>
      <c r="AB1219" s="329"/>
      <c r="AC1219" s="224"/>
      <c r="AD1219" s="224"/>
      <c r="AE1219" s="224"/>
    </row>
    <row r="1220" spans="1:31" s="215" customFormat="1" x14ac:dyDescent="0.25">
      <c r="A1220" s="328"/>
      <c r="B1220" s="328"/>
      <c r="AB1220" s="329"/>
      <c r="AC1220" s="224"/>
      <c r="AD1220" s="224"/>
      <c r="AE1220" s="224"/>
    </row>
    <row r="1221" spans="1:31" s="215" customFormat="1" x14ac:dyDescent="0.25">
      <c r="A1221" s="328"/>
      <c r="B1221" s="328"/>
      <c r="AB1221" s="329"/>
      <c r="AC1221" s="224"/>
      <c r="AD1221" s="224"/>
      <c r="AE1221" s="224"/>
    </row>
    <row r="1222" spans="1:31" s="215" customFormat="1" x14ac:dyDescent="0.25">
      <c r="A1222" s="328"/>
      <c r="B1222" s="328"/>
      <c r="AB1222" s="329"/>
      <c r="AC1222" s="224"/>
      <c r="AD1222" s="224"/>
      <c r="AE1222" s="224"/>
    </row>
    <row r="1223" spans="1:31" s="215" customFormat="1" x14ac:dyDescent="0.25">
      <c r="A1223" s="328"/>
      <c r="B1223" s="328"/>
      <c r="AB1223" s="329"/>
      <c r="AC1223" s="224"/>
      <c r="AD1223" s="224"/>
      <c r="AE1223" s="224"/>
    </row>
    <row r="1224" spans="1:31" s="215" customFormat="1" x14ac:dyDescent="0.25">
      <c r="A1224" s="328"/>
      <c r="B1224" s="328"/>
      <c r="AB1224" s="329"/>
      <c r="AC1224" s="224"/>
      <c r="AD1224" s="224"/>
      <c r="AE1224" s="224"/>
    </row>
    <row r="1225" spans="1:31" s="215" customFormat="1" x14ac:dyDescent="0.25">
      <c r="A1225" s="328"/>
      <c r="B1225" s="328"/>
      <c r="AB1225" s="329"/>
      <c r="AC1225" s="224"/>
      <c r="AD1225" s="224"/>
      <c r="AE1225" s="224"/>
    </row>
    <row r="1226" spans="1:31" s="215" customFormat="1" x14ac:dyDescent="0.25">
      <c r="A1226" s="328"/>
      <c r="B1226" s="328"/>
      <c r="AB1226" s="329"/>
      <c r="AC1226" s="224"/>
      <c r="AD1226" s="224"/>
      <c r="AE1226" s="224"/>
    </row>
    <row r="1227" spans="1:31" s="215" customFormat="1" x14ac:dyDescent="0.25">
      <c r="A1227" s="328"/>
      <c r="B1227" s="328"/>
      <c r="AB1227" s="329"/>
      <c r="AC1227" s="224"/>
      <c r="AD1227" s="224"/>
      <c r="AE1227" s="224"/>
    </row>
    <row r="1228" spans="1:31" s="215" customFormat="1" x14ac:dyDescent="0.25">
      <c r="A1228" s="328"/>
      <c r="B1228" s="328"/>
      <c r="AB1228" s="329"/>
      <c r="AC1228" s="224"/>
      <c r="AD1228" s="224"/>
      <c r="AE1228" s="224"/>
    </row>
    <row r="1229" spans="1:31" s="215" customFormat="1" x14ac:dyDescent="0.25">
      <c r="A1229" s="328"/>
      <c r="B1229" s="328"/>
      <c r="AB1229" s="329"/>
      <c r="AC1229" s="224"/>
      <c r="AD1229" s="224"/>
      <c r="AE1229" s="224"/>
    </row>
    <row r="1230" spans="1:31" s="215" customFormat="1" x14ac:dyDescent="0.25">
      <c r="A1230" s="328"/>
      <c r="B1230" s="328"/>
      <c r="AB1230" s="329"/>
      <c r="AC1230" s="224"/>
      <c r="AD1230" s="224"/>
      <c r="AE1230" s="224"/>
    </row>
    <row r="1231" spans="1:31" s="215" customFormat="1" x14ac:dyDescent="0.25">
      <c r="A1231" s="328"/>
      <c r="B1231" s="328"/>
      <c r="AB1231" s="329"/>
      <c r="AC1231" s="224"/>
      <c r="AD1231" s="224"/>
      <c r="AE1231" s="224"/>
    </row>
    <row r="1232" spans="1:31" s="215" customFormat="1" x14ac:dyDescent="0.25">
      <c r="A1232" s="328"/>
      <c r="B1232" s="328"/>
      <c r="AB1232" s="329"/>
      <c r="AC1232" s="224"/>
      <c r="AD1232" s="224"/>
      <c r="AE1232" s="224"/>
    </row>
    <row r="1233" spans="1:31" s="215" customFormat="1" x14ac:dyDescent="0.25">
      <c r="A1233" s="328"/>
      <c r="B1233" s="328"/>
      <c r="AB1233" s="329"/>
      <c r="AC1233" s="224"/>
      <c r="AD1233" s="224"/>
      <c r="AE1233" s="224"/>
    </row>
    <row r="1234" spans="1:31" s="215" customFormat="1" x14ac:dyDescent="0.25">
      <c r="A1234" s="328"/>
      <c r="B1234" s="328"/>
      <c r="AB1234" s="329"/>
      <c r="AC1234" s="224"/>
      <c r="AD1234" s="224"/>
      <c r="AE1234" s="224"/>
    </row>
    <row r="1235" spans="1:31" s="215" customFormat="1" x14ac:dyDescent="0.25">
      <c r="A1235" s="328"/>
      <c r="B1235" s="328"/>
      <c r="AB1235" s="329"/>
      <c r="AC1235" s="224"/>
      <c r="AD1235" s="224"/>
      <c r="AE1235" s="224"/>
    </row>
    <row r="1236" spans="1:31" s="215" customFormat="1" x14ac:dyDescent="0.25">
      <c r="A1236" s="328"/>
      <c r="B1236" s="328"/>
      <c r="AB1236" s="329"/>
      <c r="AC1236" s="224"/>
      <c r="AD1236" s="224"/>
      <c r="AE1236" s="224"/>
    </row>
    <row r="1237" spans="1:31" s="215" customFormat="1" x14ac:dyDescent="0.25">
      <c r="A1237" s="328"/>
      <c r="B1237" s="328"/>
      <c r="AB1237" s="329"/>
      <c r="AC1237" s="224"/>
      <c r="AD1237" s="224"/>
      <c r="AE1237" s="224"/>
    </row>
    <row r="1238" spans="1:31" s="215" customFormat="1" x14ac:dyDescent="0.25">
      <c r="A1238" s="328"/>
      <c r="B1238" s="328"/>
      <c r="AB1238" s="329"/>
      <c r="AC1238" s="224"/>
      <c r="AD1238" s="224"/>
      <c r="AE1238" s="224"/>
    </row>
    <row r="1239" spans="1:31" s="215" customFormat="1" x14ac:dyDescent="0.25">
      <c r="A1239" s="328"/>
      <c r="B1239" s="328"/>
      <c r="AB1239" s="329"/>
      <c r="AC1239" s="224"/>
      <c r="AD1239" s="224"/>
      <c r="AE1239" s="224"/>
    </row>
    <row r="1240" spans="1:31" s="215" customFormat="1" x14ac:dyDescent="0.25">
      <c r="A1240" s="328"/>
      <c r="B1240" s="328"/>
      <c r="AB1240" s="329"/>
      <c r="AC1240" s="224"/>
      <c r="AD1240" s="224"/>
      <c r="AE1240" s="224"/>
    </row>
    <row r="1241" spans="1:31" s="215" customFormat="1" x14ac:dyDescent="0.25">
      <c r="A1241" s="328"/>
      <c r="B1241" s="328"/>
      <c r="AB1241" s="329"/>
      <c r="AC1241" s="224"/>
      <c r="AD1241" s="224"/>
      <c r="AE1241" s="224"/>
    </row>
    <row r="1242" spans="1:31" s="215" customFormat="1" x14ac:dyDescent="0.25">
      <c r="A1242" s="328"/>
      <c r="B1242" s="328"/>
      <c r="AB1242" s="329"/>
      <c r="AC1242" s="224"/>
      <c r="AD1242" s="224"/>
      <c r="AE1242" s="224"/>
    </row>
    <row r="1243" spans="1:31" s="215" customFormat="1" x14ac:dyDescent="0.25">
      <c r="A1243" s="328"/>
      <c r="B1243" s="328"/>
      <c r="AB1243" s="329"/>
      <c r="AC1243" s="224"/>
      <c r="AD1243" s="224"/>
      <c r="AE1243" s="224"/>
    </row>
    <row r="1244" spans="1:31" s="215" customFormat="1" x14ac:dyDescent="0.25">
      <c r="A1244" s="328"/>
      <c r="B1244" s="328"/>
      <c r="AB1244" s="329"/>
      <c r="AC1244" s="224"/>
      <c r="AD1244" s="224"/>
      <c r="AE1244" s="224"/>
    </row>
    <row r="1245" spans="1:31" s="215" customFormat="1" x14ac:dyDescent="0.25">
      <c r="A1245" s="328"/>
      <c r="B1245" s="328"/>
      <c r="AB1245" s="329"/>
      <c r="AC1245" s="224"/>
      <c r="AD1245" s="224"/>
      <c r="AE1245" s="224"/>
    </row>
    <row r="1246" spans="1:31" s="215" customFormat="1" x14ac:dyDescent="0.25">
      <c r="A1246" s="328"/>
      <c r="B1246" s="328"/>
      <c r="AB1246" s="329"/>
      <c r="AC1246" s="224"/>
      <c r="AD1246" s="224"/>
      <c r="AE1246" s="224"/>
    </row>
    <row r="1247" spans="1:31" s="215" customFormat="1" x14ac:dyDescent="0.25">
      <c r="A1247" s="328"/>
      <c r="B1247" s="328"/>
      <c r="AB1247" s="329"/>
      <c r="AC1247" s="224"/>
      <c r="AD1247" s="224"/>
      <c r="AE1247" s="224"/>
    </row>
    <row r="1248" spans="1:31" s="215" customFormat="1" x14ac:dyDescent="0.25">
      <c r="A1248" s="328"/>
      <c r="B1248" s="328"/>
      <c r="AB1248" s="329"/>
      <c r="AC1248" s="224"/>
      <c r="AD1248" s="224"/>
      <c r="AE1248" s="224"/>
    </row>
    <row r="1249" spans="1:31" s="215" customFormat="1" x14ac:dyDescent="0.25">
      <c r="A1249" s="328"/>
      <c r="B1249" s="328"/>
      <c r="AB1249" s="329"/>
      <c r="AC1249" s="224"/>
      <c r="AD1249" s="224"/>
      <c r="AE1249" s="224"/>
    </row>
    <row r="1250" spans="1:31" s="215" customFormat="1" x14ac:dyDescent="0.25">
      <c r="A1250" s="328"/>
      <c r="B1250" s="328"/>
      <c r="AB1250" s="329"/>
      <c r="AC1250" s="224"/>
      <c r="AD1250" s="224"/>
      <c r="AE1250" s="224"/>
    </row>
    <row r="1251" spans="1:31" s="215" customFormat="1" x14ac:dyDescent="0.25">
      <c r="A1251" s="328"/>
      <c r="B1251" s="328"/>
      <c r="AB1251" s="329"/>
      <c r="AC1251" s="224"/>
      <c r="AD1251" s="224"/>
      <c r="AE1251" s="224"/>
    </row>
    <row r="1252" spans="1:31" s="215" customFormat="1" x14ac:dyDescent="0.25">
      <c r="A1252" s="328"/>
      <c r="B1252" s="328"/>
      <c r="AB1252" s="329"/>
      <c r="AC1252" s="224"/>
      <c r="AD1252" s="224"/>
      <c r="AE1252" s="224"/>
    </row>
    <row r="1253" spans="1:31" s="215" customFormat="1" x14ac:dyDescent="0.25">
      <c r="A1253" s="328"/>
      <c r="B1253" s="328"/>
      <c r="AB1253" s="329"/>
      <c r="AC1253" s="224"/>
      <c r="AD1253" s="224"/>
      <c r="AE1253" s="224"/>
    </row>
    <row r="1254" spans="1:31" s="215" customFormat="1" x14ac:dyDescent="0.25">
      <c r="A1254" s="328"/>
      <c r="B1254" s="328"/>
      <c r="AB1254" s="329"/>
      <c r="AC1254" s="224"/>
      <c r="AD1254" s="224"/>
      <c r="AE1254" s="224"/>
    </row>
    <row r="1255" spans="1:31" s="215" customFormat="1" x14ac:dyDescent="0.25">
      <c r="A1255" s="328"/>
      <c r="B1255" s="328"/>
      <c r="AB1255" s="329"/>
      <c r="AC1255" s="224"/>
      <c r="AD1255" s="224"/>
      <c r="AE1255" s="224"/>
    </row>
    <row r="1256" spans="1:31" s="215" customFormat="1" x14ac:dyDescent="0.25">
      <c r="A1256" s="328"/>
      <c r="B1256" s="328"/>
      <c r="AB1256" s="329"/>
      <c r="AC1256" s="224"/>
      <c r="AD1256" s="224"/>
      <c r="AE1256" s="224"/>
    </row>
    <row r="1257" spans="1:31" s="215" customFormat="1" x14ac:dyDescent="0.25">
      <c r="A1257" s="328"/>
      <c r="B1257" s="328"/>
      <c r="AB1257" s="329"/>
      <c r="AC1257" s="224"/>
      <c r="AD1257" s="224"/>
      <c r="AE1257" s="224"/>
    </row>
    <row r="1258" spans="1:31" s="215" customFormat="1" x14ac:dyDescent="0.25">
      <c r="A1258" s="328"/>
      <c r="B1258" s="328"/>
      <c r="AB1258" s="329"/>
      <c r="AC1258" s="224"/>
      <c r="AD1258" s="224"/>
      <c r="AE1258" s="224"/>
    </row>
    <row r="1259" spans="1:31" s="215" customFormat="1" x14ac:dyDescent="0.25">
      <c r="A1259" s="328"/>
      <c r="B1259" s="328"/>
      <c r="AB1259" s="329"/>
      <c r="AC1259" s="224"/>
      <c r="AD1259" s="224"/>
      <c r="AE1259" s="224"/>
    </row>
    <row r="1260" spans="1:31" s="215" customFormat="1" x14ac:dyDescent="0.25">
      <c r="A1260" s="328"/>
      <c r="B1260" s="328"/>
      <c r="AB1260" s="329"/>
      <c r="AC1260" s="224"/>
      <c r="AD1260" s="224"/>
      <c r="AE1260" s="224"/>
    </row>
    <row r="1261" spans="1:31" s="215" customFormat="1" x14ac:dyDescent="0.25">
      <c r="A1261" s="328"/>
      <c r="B1261" s="328"/>
      <c r="AB1261" s="329"/>
      <c r="AC1261" s="224"/>
      <c r="AD1261" s="224"/>
      <c r="AE1261" s="224"/>
    </row>
    <row r="1262" spans="1:31" s="215" customFormat="1" x14ac:dyDescent="0.25">
      <c r="A1262" s="328"/>
      <c r="B1262" s="328"/>
      <c r="AB1262" s="329"/>
      <c r="AC1262" s="224"/>
      <c r="AD1262" s="224"/>
      <c r="AE1262" s="224"/>
    </row>
    <row r="1263" spans="1:31" s="215" customFormat="1" x14ac:dyDescent="0.25">
      <c r="A1263" s="328"/>
      <c r="B1263" s="328"/>
      <c r="AB1263" s="329"/>
      <c r="AC1263" s="224"/>
      <c r="AD1263" s="224"/>
      <c r="AE1263" s="224"/>
    </row>
    <row r="1264" spans="1:31" s="215" customFormat="1" x14ac:dyDescent="0.25">
      <c r="A1264" s="328"/>
      <c r="B1264" s="328"/>
      <c r="AB1264" s="329"/>
      <c r="AC1264" s="224"/>
      <c r="AD1264" s="224"/>
      <c r="AE1264" s="224"/>
    </row>
    <row r="1265" spans="1:31" s="215" customFormat="1" x14ac:dyDescent="0.25">
      <c r="A1265" s="328"/>
      <c r="B1265" s="328"/>
      <c r="AB1265" s="329"/>
      <c r="AC1265" s="224"/>
      <c r="AD1265" s="224"/>
      <c r="AE1265" s="224"/>
    </row>
    <row r="1266" spans="1:31" s="215" customFormat="1" x14ac:dyDescent="0.25">
      <c r="A1266" s="328"/>
      <c r="B1266" s="328"/>
      <c r="AB1266" s="329"/>
      <c r="AC1266" s="224"/>
      <c r="AD1266" s="224"/>
      <c r="AE1266" s="224"/>
    </row>
    <row r="1267" spans="1:31" s="215" customFormat="1" x14ac:dyDescent="0.25">
      <c r="A1267" s="328"/>
      <c r="B1267" s="328"/>
      <c r="AB1267" s="329"/>
      <c r="AC1267" s="224"/>
      <c r="AD1267" s="224"/>
      <c r="AE1267" s="224"/>
    </row>
    <row r="1268" spans="1:31" s="215" customFormat="1" x14ac:dyDescent="0.25">
      <c r="A1268" s="328"/>
      <c r="B1268" s="328"/>
      <c r="AB1268" s="329"/>
      <c r="AC1268" s="224"/>
      <c r="AD1268" s="224"/>
      <c r="AE1268" s="224"/>
    </row>
    <row r="1269" spans="1:31" s="215" customFormat="1" x14ac:dyDescent="0.25">
      <c r="A1269" s="328"/>
      <c r="B1269" s="328"/>
      <c r="AB1269" s="329"/>
      <c r="AC1269" s="224"/>
      <c r="AD1269" s="224"/>
      <c r="AE1269" s="224"/>
    </row>
    <row r="1270" spans="1:31" s="215" customFormat="1" x14ac:dyDescent="0.25">
      <c r="A1270" s="328"/>
      <c r="B1270" s="328"/>
      <c r="AB1270" s="329"/>
      <c r="AC1270" s="224"/>
      <c r="AD1270" s="224"/>
      <c r="AE1270" s="224"/>
    </row>
    <row r="1271" spans="1:31" s="215" customFormat="1" x14ac:dyDescent="0.25">
      <c r="A1271" s="328"/>
      <c r="B1271" s="328"/>
      <c r="AB1271" s="329"/>
      <c r="AC1271" s="224"/>
      <c r="AD1271" s="224"/>
      <c r="AE1271" s="224"/>
    </row>
    <row r="1272" spans="1:31" s="215" customFormat="1" x14ac:dyDescent="0.25">
      <c r="A1272" s="328"/>
      <c r="B1272" s="328"/>
      <c r="AB1272" s="329"/>
      <c r="AC1272" s="224"/>
      <c r="AD1272" s="224"/>
      <c r="AE1272" s="224"/>
    </row>
    <row r="1273" spans="1:31" s="215" customFormat="1" x14ac:dyDescent="0.25">
      <c r="A1273" s="328"/>
      <c r="B1273" s="328"/>
      <c r="AB1273" s="329"/>
      <c r="AC1273" s="224"/>
      <c r="AD1273" s="224"/>
      <c r="AE1273" s="224"/>
    </row>
    <row r="1274" spans="1:31" s="215" customFormat="1" x14ac:dyDescent="0.25">
      <c r="A1274" s="328"/>
      <c r="B1274" s="328"/>
      <c r="AB1274" s="329"/>
      <c r="AC1274" s="224"/>
      <c r="AD1274" s="224"/>
      <c r="AE1274" s="224"/>
    </row>
    <row r="1275" spans="1:31" s="215" customFormat="1" x14ac:dyDescent="0.25">
      <c r="A1275" s="328"/>
      <c r="B1275" s="328"/>
      <c r="AB1275" s="329"/>
      <c r="AC1275" s="224"/>
      <c r="AD1275" s="224"/>
      <c r="AE1275" s="224"/>
    </row>
    <row r="1276" spans="1:31" s="215" customFormat="1" x14ac:dyDescent="0.25">
      <c r="A1276" s="328"/>
      <c r="B1276" s="328"/>
      <c r="AB1276" s="329"/>
      <c r="AC1276" s="224"/>
      <c r="AD1276" s="224"/>
      <c r="AE1276" s="224"/>
    </row>
    <row r="1277" spans="1:31" s="215" customFormat="1" x14ac:dyDescent="0.25">
      <c r="A1277" s="328"/>
      <c r="B1277" s="328"/>
      <c r="AB1277" s="329"/>
      <c r="AC1277" s="224"/>
      <c r="AD1277" s="224"/>
      <c r="AE1277" s="224"/>
    </row>
    <row r="1278" spans="1:31" s="215" customFormat="1" x14ac:dyDescent="0.25">
      <c r="A1278" s="328"/>
      <c r="B1278" s="328"/>
      <c r="AB1278" s="329"/>
      <c r="AC1278" s="224"/>
      <c r="AD1278" s="224"/>
      <c r="AE1278" s="224"/>
    </row>
    <row r="1279" spans="1:31" s="215" customFormat="1" x14ac:dyDescent="0.25">
      <c r="A1279" s="328"/>
      <c r="B1279" s="328"/>
      <c r="AB1279" s="329"/>
      <c r="AC1279" s="224"/>
      <c r="AD1279" s="224"/>
      <c r="AE1279" s="224"/>
    </row>
    <row r="1280" spans="1:31" s="215" customFormat="1" x14ac:dyDescent="0.25">
      <c r="A1280" s="328"/>
      <c r="B1280" s="328"/>
      <c r="AB1280" s="329"/>
      <c r="AC1280" s="224"/>
      <c r="AD1280" s="224"/>
      <c r="AE1280" s="224"/>
    </row>
    <row r="1281" spans="1:31" s="215" customFormat="1" x14ac:dyDescent="0.25">
      <c r="A1281" s="328"/>
      <c r="B1281" s="328"/>
      <c r="AB1281" s="329"/>
      <c r="AC1281" s="224"/>
      <c r="AD1281" s="224"/>
      <c r="AE1281" s="224"/>
    </row>
    <row r="1282" spans="1:31" s="215" customFormat="1" x14ac:dyDescent="0.25">
      <c r="A1282" s="328"/>
      <c r="B1282" s="328"/>
      <c r="AB1282" s="329"/>
      <c r="AC1282" s="224"/>
      <c r="AD1282" s="224"/>
      <c r="AE1282" s="224"/>
    </row>
    <row r="1283" spans="1:31" s="215" customFormat="1" x14ac:dyDescent="0.25">
      <c r="A1283" s="328"/>
      <c r="B1283" s="328"/>
      <c r="AB1283" s="329"/>
      <c r="AC1283" s="224"/>
      <c r="AD1283" s="224"/>
      <c r="AE1283" s="224"/>
    </row>
  </sheetData>
  <autoFilter ref="A24:AY1211" xr:uid="{65851827-3332-4E8C-897B-54EDB100DB6D}">
    <filterColumn colId="2" showButton="0"/>
    <filterColumn colId="3" showButton="0"/>
    <filterColumn colId="8" showButton="0"/>
    <filterColumn colId="10" showButton="0"/>
    <filterColumn colId="11" showButton="0"/>
    <filterColumn colId="13" showButton="0"/>
    <filterColumn colId="18" showButton="0"/>
    <filterColumn colId="22" showButton="0"/>
    <filterColumn colId="24" showButton="0"/>
    <filterColumn colId="25" showButton="0"/>
    <filterColumn colId="27" showButton="0"/>
    <filterColumn colId="36" showButton="0"/>
    <filterColumn colId="48" showButton="0"/>
  </autoFilter>
  <mergeCells count="39">
    <mergeCell ref="O35:T35"/>
    <mergeCell ref="AA35:AB35"/>
    <mergeCell ref="O36:T36"/>
    <mergeCell ref="AA36:AB36"/>
    <mergeCell ref="O37:T37"/>
    <mergeCell ref="AA37:AB37"/>
    <mergeCell ref="O38:T38"/>
    <mergeCell ref="O39:T39"/>
    <mergeCell ref="AA39:AB39"/>
    <mergeCell ref="O40:T40"/>
    <mergeCell ref="AA40:AB40"/>
    <mergeCell ref="O41:T41"/>
    <mergeCell ref="V36:X36"/>
    <mergeCell ref="V37:X37"/>
    <mergeCell ref="V41:X41"/>
    <mergeCell ref="A1:J1"/>
    <mergeCell ref="K1:M1"/>
    <mergeCell ref="N1:O1"/>
    <mergeCell ref="P1:AB2"/>
    <mergeCell ref="A2:J2"/>
    <mergeCell ref="K2:M2"/>
    <mergeCell ref="N2:O2"/>
    <mergeCell ref="Q3:AB3"/>
    <mergeCell ref="Q4:AB4"/>
    <mergeCell ref="Q5:AB5"/>
    <mergeCell ref="Q6:AB6"/>
    <mergeCell ref="Q7:AB7"/>
    <mergeCell ref="Q8:AB8"/>
    <mergeCell ref="Q9:AB9"/>
    <mergeCell ref="Q10:AB10"/>
    <mergeCell ref="A12:E12"/>
    <mergeCell ref="G12:I12"/>
    <mergeCell ref="J12:P12"/>
    <mergeCell ref="Q12:U12"/>
    <mergeCell ref="V12:Y12"/>
    <mergeCell ref="Z12:AB12"/>
    <mergeCell ref="V39:X39"/>
    <mergeCell ref="V35:X35"/>
    <mergeCell ref="V40:X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2]!Refresh_Summary">
                <anchor moveWithCells="1">
                  <from>
                    <xdr:col>29</xdr:col>
                    <xdr:colOff>99060</xdr:colOff>
                    <xdr:row>1</xdr:row>
                    <xdr:rowOff>381000</xdr:rowOff>
                  </from>
                  <to>
                    <xdr:col>29</xdr:col>
                    <xdr:colOff>685800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2]!Refresh_Summary_Process">
                <anchor moveWithCells="1">
                  <from>
                    <xdr:col>29</xdr:col>
                    <xdr:colOff>83820</xdr:colOff>
                    <xdr:row>3</xdr:row>
                    <xdr:rowOff>175260</xdr:rowOff>
                  </from>
                  <to>
                    <xdr:col>29</xdr:col>
                    <xdr:colOff>678180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2]!labelsgo">
                <anchor moveWithCells="1">
                  <from>
                    <xdr:col>29</xdr:col>
                    <xdr:colOff>83820</xdr:colOff>
                    <xdr:row>5</xdr:row>
                    <xdr:rowOff>160020</xdr:rowOff>
                  </from>
                  <to>
                    <xdr:col>29</xdr:col>
                    <xdr:colOff>678180</xdr:colOff>
                    <xdr:row>8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8B302765-38CC-4359-B0CE-C112F68FC3B7}">
          <x14:formula1>
            <xm:f>'C:\Users\Jonathan\Desktop\Doorset Schedules\[21 Moorfields Door Schedule for DRS-405.xlsm]Product Translator'!#REF!</xm:f>
          </x14:formula1>
          <xm:sqref>T15</xm:sqref>
        </x14:dataValidation>
        <x14:dataValidation type="list" allowBlank="1" showInputMessage="1" xr:uid="{FBD689A3-6B22-4804-9E1E-313AE71ED298}">
          <x14:formula1>
            <xm:f>'C:\Users\Jonathan\Desktop\Doorset Schedules\[21 Moorfields Door Schedule for DRS-405.xlsm]Product Translator'!#REF!</xm:f>
          </x14:formula1>
          <xm:sqref>K15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Door Comparison</vt:lpstr>
      <vt:lpstr>Door Labour</vt:lpstr>
      <vt:lpstr>Iron Lab</vt:lpstr>
      <vt:lpstr>Door Materials</vt:lpstr>
      <vt:lpstr>Door Summary</vt:lpstr>
      <vt:lpstr>Profab</vt:lpstr>
      <vt:lpstr>'Door Comparison'!Print_Titles</vt:lpstr>
      <vt:lpstr>'Door Labour'!Print_Titles</vt:lpstr>
      <vt:lpstr>'Door Materials'!Print_Titles</vt:lpstr>
      <vt:lpstr>'Door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Maybourne</dc:creator>
  <cp:lastModifiedBy>Simon Thorpe</cp:lastModifiedBy>
  <cp:lastPrinted>2018-12-14T11:48:21Z</cp:lastPrinted>
  <dcterms:created xsi:type="dcterms:W3CDTF">2001-04-04T13:06:35Z</dcterms:created>
  <dcterms:modified xsi:type="dcterms:W3CDTF">2019-11-08T09:41:40Z</dcterms:modified>
</cp:coreProperties>
</file>