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RCL desktop\VSW Red Car Park\"/>
    </mc:Choice>
  </mc:AlternateContent>
  <xr:revisionPtr revIDLastSave="0" documentId="13_ncr:1_{8576FFCB-9653-4C9F-8197-345D504A04C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oor Comparison" sheetId="6" r:id="rId1"/>
    <sheet name="Door Labour" sheetId="5" r:id="rId2"/>
    <sheet name="Ironmongery" sheetId="11" r:id="rId3"/>
    <sheet name="Door Materials" sheetId="4" r:id="rId4"/>
    <sheet name="Door Summary" sheetId="7" r:id="rId5"/>
    <sheet name="JMS" sheetId="18" r:id="rId6"/>
    <sheet name="FRS" sheetId="19" r:id="rId7"/>
  </sheets>
  <externalReferences>
    <externalReference r:id="rId8"/>
  </externalReferences>
  <definedNames>
    <definedName name="_xlnm._FilterDatabase" localSheetId="0" hidden="1">'Door Comparison'!$A$8:$Q$248</definedName>
    <definedName name="_xlnm._FilterDatabase" localSheetId="1" hidden="1">'Door Labour'!$A$7:$Z$245</definedName>
    <definedName name="_xlnm._FilterDatabase" localSheetId="3" hidden="1">'Door Materials'!$A$7:$Y$245</definedName>
    <definedName name="_xlnm._FilterDatabase" localSheetId="4" hidden="1">'Door Summary'!$A$6:$N$246</definedName>
    <definedName name="_xlnm._FilterDatabase" localSheetId="5" hidden="1">JMS!$A$2:$AB$209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Summary'!$1:$7</definedName>
    <definedName name="_xlnm.Print_Titles" localSheetId="2">Ironmongery!$4:$7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7" i="6" l="1"/>
  <c r="M10" i="11"/>
  <c r="C10" i="11"/>
  <c r="AH10" i="11"/>
  <c r="S10" i="11"/>
  <c r="J10" i="11"/>
  <c r="H10" i="11"/>
  <c r="G10" i="11"/>
  <c r="O10" i="11"/>
  <c r="N244" i="7"/>
  <c r="D244" i="7"/>
  <c r="C244" i="7"/>
  <c r="B244" i="7"/>
  <c r="A244" i="7"/>
  <c r="N243" i="7"/>
  <c r="D243" i="7"/>
  <c r="C243" i="7"/>
  <c r="B243" i="7"/>
  <c r="A243" i="7"/>
  <c r="N242" i="7"/>
  <c r="D242" i="7"/>
  <c r="C242" i="7"/>
  <c r="B242" i="7"/>
  <c r="A242" i="7"/>
  <c r="D241" i="7"/>
  <c r="C241" i="7"/>
  <c r="B241" i="7"/>
  <c r="A241" i="7"/>
  <c r="N240" i="7"/>
  <c r="D240" i="7"/>
  <c r="C240" i="7"/>
  <c r="B240" i="7"/>
  <c r="A240" i="7"/>
  <c r="D239" i="7"/>
  <c r="C239" i="7"/>
  <c r="B239" i="7"/>
  <c r="A239" i="7"/>
  <c r="N238" i="7"/>
  <c r="D238" i="7"/>
  <c r="C238" i="7"/>
  <c r="B238" i="7"/>
  <c r="A238" i="7"/>
  <c r="N237" i="7"/>
  <c r="D237" i="7"/>
  <c r="C237" i="7"/>
  <c r="B237" i="7"/>
  <c r="A237" i="7"/>
  <c r="N236" i="7"/>
  <c r="D236" i="7"/>
  <c r="C236" i="7"/>
  <c r="B236" i="7"/>
  <c r="A236" i="7"/>
  <c r="N235" i="7"/>
  <c r="D235" i="7"/>
  <c r="C235" i="7"/>
  <c r="B235" i="7"/>
  <c r="A235" i="7"/>
  <c r="N234" i="7"/>
  <c r="D234" i="7"/>
  <c r="C234" i="7"/>
  <c r="B234" i="7"/>
  <c r="A234" i="7"/>
  <c r="X245" i="4"/>
  <c r="S245" i="4"/>
  <c r="R245" i="4"/>
  <c r="L245" i="4"/>
  <c r="K245" i="4"/>
  <c r="J245" i="4"/>
  <c r="H245" i="4"/>
  <c r="G245" i="4"/>
  <c r="E245" i="4"/>
  <c r="D245" i="4"/>
  <c r="C245" i="4"/>
  <c r="B245" i="4"/>
  <c r="A245" i="4"/>
  <c r="X244" i="4"/>
  <c r="S244" i="4"/>
  <c r="R244" i="4"/>
  <c r="L244" i="4"/>
  <c r="K244" i="4"/>
  <c r="J244" i="4"/>
  <c r="H244" i="4"/>
  <c r="G244" i="4"/>
  <c r="E244" i="4"/>
  <c r="D244" i="4"/>
  <c r="N244" i="4" s="1"/>
  <c r="C244" i="4"/>
  <c r="B244" i="4"/>
  <c r="A244" i="4"/>
  <c r="X243" i="4"/>
  <c r="S243" i="4"/>
  <c r="R243" i="4"/>
  <c r="L243" i="4"/>
  <c r="K243" i="4"/>
  <c r="J243" i="4"/>
  <c r="H243" i="4"/>
  <c r="G243" i="4"/>
  <c r="E243" i="4"/>
  <c r="D243" i="4"/>
  <c r="C243" i="4"/>
  <c r="B243" i="4"/>
  <c r="A243" i="4"/>
  <c r="X242" i="4"/>
  <c r="S242" i="4"/>
  <c r="R242" i="4"/>
  <c r="L242" i="4"/>
  <c r="K242" i="4"/>
  <c r="J242" i="4"/>
  <c r="H242" i="4"/>
  <c r="G242" i="4"/>
  <c r="E242" i="4"/>
  <c r="D242" i="4"/>
  <c r="N242" i="4" s="1"/>
  <c r="C242" i="4"/>
  <c r="B242" i="4"/>
  <c r="A242" i="4"/>
  <c r="X241" i="4"/>
  <c r="S241" i="4"/>
  <c r="R241" i="4"/>
  <c r="L241" i="4"/>
  <c r="K241" i="4"/>
  <c r="J241" i="4"/>
  <c r="H241" i="4"/>
  <c r="G241" i="4"/>
  <c r="E241" i="4"/>
  <c r="D241" i="4"/>
  <c r="C241" i="4"/>
  <c r="B241" i="4"/>
  <c r="A241" i="4"/>
  <c r="X240" i="4"/>
  <c r="S240" i="4"/>
  <c r="R240" i="4"/>
  <c r="L240" i="4"/>
  <c r="K240" i="4"/>
  <c r="J240" i="4"/>
  <c r="H240" i="4"/>
  <c r="G240" i="4"/>
  <c r="E240" i="4"/>
  <c r="D240" i="4"/>
  <c r="N240" i="4" s="1"/>
  <c r="C240" i="4"/>
  <c r="B240" i="4"/>
  <c r="A240" i="4"/>
  <c r="X239" i="4"/>
  <c r="S239" i="4"/>
  <c r="R239" i="4"/>
  <c r="L239" i="4"/>
  <c r="K239" i="4"/>
  <c r="J239" i="4"/>
  <c r="H239" i="4"/>
  <c r="G239" i="4"/>
  <c r="E239" i="4"/>
  <c r="D239" i="4"/>
  <c r="C239" i="4"/>
  <c r="B239" i="4"/>
  <c r="A239" i="4"/>
  <c r="X238" i="4"/>
  <c r="S238" i="4"/>
  <c r="R238" i="4"/>
  <c r="L238" i="4"/>
  <c r="K238" i="4"/>
  <c r="J238" i="4"/>
  <c r="H238" i="4"/>
  <c r="G238" i="4"/>
  <c r="E238" i="4"/>
  <c r="D238" i="4"/>
  <c r="N238" i="4" s="1"/>
  <c r="C238" i="4"/>
  <c r="B238" i="4"/>
  <c r="A238" i="4"/>
  <c r="X237" i="4"/>
  <c r="S237" i="4"/>
  <c r="R237" i="4"/>
  <c r="L237" i="4"/>
  <c r="K237" i="4"/>
  <c r="J237" i="4"/>
  <c r="H237" i="4"/>
  <c r="G237" i="4"/>
  <c r="E237" i="4"/>
  <c r="D237" i="4"/>
  <c r="C237" i="4"/>
  <c r="B237" i="4"/>
  <c r="A237" i="4"/>
  <c r="X236" i="4"/>
  <c r="S236" i="4"/>
  <c r="R236" i="4"/>
  <c r="L236" i="4"/>
  <c r="K236" i="4"/>
  <c r="J236" i="4"/>
  <c r="H236" i="4"/>
  <c r="G236" i="4"/>
  <c r="E236" i="4"/>
  <c r="D236" i="4"/>
  <c r="N236" i="4" s="1"/>
  <c r="C236" i="4"/>
  <c r="B236" i="4"/>
  <c r="A236" i="4"/>
  <c r="X235" i="4"/>
  <c r="S235" i="4"/>
  <c r="R235" i="4"/>
  <c r="L235" i="4"/>
  <c r="K235" i="4"/>
  <c r="J235" i="4"/>
  <c r="H235" i="4"/>
  <c r="G235" i="4"/>
  <c r="E235" i="4"/>
  <c r="D235" i="4"/>
  <c r="C235" i="4"/>
  <c r="B235" i="4"/>
  <c r="A235" i="4"/>
  <c r="Z245" i="5"/>
  <c r="L245" i="5"/>
  <c r="K245" i="5"/>
  <c r="J245" i="5"/>
  <c r="I245" i="5"/>
  <c r="H245" i="5"/>
  <c r="G245" i="5"/>
  <c r="F245" i="5"/>
  <c r="E245" i="5"/>
  <c r="D245" i="5"/>
  <c r="C245" i="5"/>
  <c r="B245" i="5"/>
  <c r="A245" i="5"/>
  <c r="Z244" i="5"/>
  <c r="L244" i="5"/>
  <c r="K244" i="5"/>
  <c r="J244" i="5"/>
  <c r="I244" i="5"/>
  <c r="H244" i="5"/>
  <c r="G244" i="5"/>
  <c r="F244" i="5"/>
  <c r="E244" i="5"/>
  <c r="D244" i="5"/>
  <c r="C244" i="5"/>
  <c r="B244" i="5"/>
  <c r="A244" i="5"/>
  <c r="Z243" i="5"/>
  <c r="L243" i="5"/>
  <c r="K243" i="5"/>
  <c r="J243" i="5"/>
  <c r="I243" i="5"/>
  <c r="H243" i="5"/>
  <c r="G243" i="5"/>
  <c r="F243" i="5"/>
  <c r="E243" i="5"/>
  <c r="D243" i="5"/>
  <c r="T243" i="5" s="1"/>
  <c r="C243" i="5"/>
  <c r="B243" i="5"/>
  <c r="A243" i="5"/>
  <c r="L242" i="5"/>
  <c r="K242" i="5"/>
  <c r="J242" i="5"/>
  <c r="I242" i="5"/>
  <c r="H242" i="5"/>
  <c r="G242" i="5"/>
  <c r="F242" i="5"/>
  <c r="E242" i="5"/>
  <c r="D242" i="5"/>
  <c r="C242" i="5"/>
  <c r="B242" i="5"/>
  <c r="A242" i="5"/>
  <c r="Z241" i="5"/>
  <c r="L241" i="5"/>
  <c r="K241" i="5"/>
  <c r="J241" i="5"/>
  <c r="I241" i="5"/>
  <c r="H241" i="5"/>
  <c r="G241" i="5"/>
  <c r="F241" i="5"/>
  <c r="E241" i="5"/>
  <c r="D241" i="5"/>
  <c r="C241" i="5"/>
  <c r="B241" i="5"/>
  <c r="A241" i="5"/>
  <c r="L240" i="5"/>
  <c r="K240" i="5"/>
  <c r="J240" i="5"/>
  <c r="I240" i="5"/>
  <c r="H240" i="5"/>
  <c r="G240" i="5"/>
  <c r="F240" i="5"/>
  <c r="E240" i="5"/>
  <c r="D240" i="5"/>
  <c r="C240" i="5"/>
  <c r="B240" i="5"/>
  <c r="A240" i="5"/>
  <c r="Z239" i="5"/>
  <c r="L239" i="5"/>
  <c r="K239" i="5"/>
  <c r="J239" i="5"/>
  <c r="I239" i="5"/>
  <c r="H239" i="5"/>
  <c r="G239" i="5"/>
  <c r="F239" i="5"/>
  <c r="E239" i="5"/>
  <c r="D239" i="5"/>
  <c r="T239" i="5" s="1"/>
  <c r="C239" i="5"/>
  <c r="B239" i="5"/>
  <c r="A239" i="5"/>
  <c r="Z238" i="5"/>
  <c r="L238" i="5"/>
  <c r="K238" i="5"/>
  <c r="J238" i="5"/>
  <c r="I238" i="5"/>
  <c r="H238" i="5"/>
  <c r="G238" i="5"/>
  <c r="F238" i="5"/>
  <c r="E238" i="5"/>
  <c r="D238" i="5"/>
  <c r="C238" i="5"/>
  <c r="B238" i="5"/>
  <c r="A238" i="5"/>
  <c r="Z237" i="5"/>
  <c r="L237" i="5"/>
  <c r="K237" i="5"/>
  <c r="J237" i="5"/>
  <c r="I237" i="5"/>
  <c r="H237" i="5"/>
  <c r="G237" i="5"/>
  <c r="F237" i="5"/>
  <c r="E237" i="5"/>
  <c r="D237" i="5"/>
  <c r="T237" i="5" s="1"/>
  <c r="C237" i="5"/>
  <c r="B237" i="5"/>
  <c r="A237" i="5"/>
  <c r="Z236" i="5"/>
  <c r="L236" i="5"/>
  <c r="K236" i="5"/>
  <c r="J236" i="5"/>
  <c r="I236" i="5"/>
  <c r="H236" i="5"/>
  <c r="G236" i="5"/>
  <c r="F236" i="5"/>
  <c r="E236" i="5"/>
  <c r="D236" i="5"/>
  <c r="C236" i="5"/>
  <c r="B236" i="5"/>
  <c r="A236" i="5"/>
  <c r="Z235" i="5"/>
  <c r="L235" i="5"/>
  <c r="K235" i="5"/>
  <c r="J235" i="5"/>
  <c r="I235" i="5"/>
  <c r="H235" i="5"/>
  <c r="G235" i="5"/>
  <c r="F235" i="5"/>
  <c r="E235" i="5"/>
  <c r="D235" i="5"/>
  <c r="T235" i="5" s="1"/>
  <c r="C235" i="5"/>
  <c r="B235" i="5"/>
  <c r="A235" i="5"/>
  <c r="AF251" i="19"/>
  <c r="Q234" i="6"/>
  <c r="Q235" i="6"/>
  <c r="Q236" i="6"/>
  <c r="Q237" i="6"/>
  <c r="Q238" i="6"/>
  <c r="Q239" i="6"/>
  <c r="Q241" i="6"/>
  <c r="Q243" i="6"/>
  <c r="Q244" i="6"/>
  <c r="Q245" i="6"/>
  <c r="A234" i="6"/>
  <c r="A238" i="19" s="1"/>
  <c r="B234" i="6"/>
  <c r="C234" i="6"/>
  <c r="A235" i="6"/>
  <c r="A239" i="19" s="1"/>
  <c r="B235" i="6"/>
  <c r="C235" i="6"/>
  <c r="A236" i="6"/>
  <c r="A240" i="19" s="1"/>
  <c r="B236" i="6"/>
  <c r="C236" i="6"/>
  <c r="A237" i="6"/>
  <c r="A241" i="19" s="1"/>
  <c r="B237" i="6"/>
  <c r="C237" i="6"/>
  <c r="A238" i="6"/>
  <c r="A242" i="19" s="1"/>
  <c r="B238" i="6"/>
  <c r="C238" i="6"/>
  <c r="A239" i="6"/>
  <c r="A243" i="19" s="1"/>
  <c r="B239" i="6"/>
  <c r="C239" i="6"/>
  <c r="A240" i="6"/>
  <c r="A244" i="19" s="1"/>
  <c r="B240" i="6"/>
  <c r="C240" i="6"/>
  <c r="D240" i="6"/>
  <c r="E240" i="6"/>
  <c r="A241" i="6"/>
  <c r="A245" i="19" s="1"/>
  <c r="B241" i="6"/>
  <c r="C241" i="6"/>
  <c r="A242" i="6"/>
  <c r="A246" i="19" s="1"/>
  <c r="B242" i="6"/>
  <c r="C242" i="6"/>
  <c r="D242" i="6"/>
  <c r="E242" i="6"/>
  <c r="A243" i="6"/>
  <c r="A247" i="19" s="1"/>
  <c r="B243" i="6"/>
  <c r="C243" i="6"/>
  <c r="A244" i="6"/>
  <c r="A248" i="19" s="1"/>
  <c r="B244" i="6"/>
  <c r="C244" i="6"/>
  <c r="A245" i="6"/>
  <c r="A249" i="19" s="1"/>
  <c r="B245" i="6"/>
  <c r="C245" i="6"/>
  <c r="T245" i="5" l="1"/>
  <c r="T236" i="4"/>
  <c r="T238" i="4"/>
  <c r="T240" i="4"/>
  <c r="T242" i="4"/>
  <c r="T244" i="4"/>
  <c r="T241" i="5"/>
  <c r="P235" i="4"/>
  <c r="T235" i="4"/>
  <c r="P237" i="4"/>
  <c r="T237" i="4"/>
  <c r="P239" i="4"/>
  <c r="T239" i="4"/>
  <c r="P241" i="4"/>
  <c r="T241" i="4"/>
  <c r="P243" i="4"/>
  <c r="T243" i="4"/>
  <c r="P245" i="4"/>
  <c r="T245" i="4"/>
  <c r="W235" i="5"/>
  <c r="W237" i="5"/>
  <c r="W239" i="5"/>
  <c r="W241" i="5"/>
  <c r="W243" i="5"/>
  <c r="W245" i="5"/>
  <c r="Q236" i="5"/>
  <c r="V236" i="5"/>
  <c r="Q238" i="5"/>
  <c r="V238" i="5"/>
  <c r="Q240" i="5"/>
  <c r="V240" i="5"/>
  <c r="Q242" i="5"/>
  <c r="V242" i="5"/>
  <c r="Q244" i="5"/>
  <c r="V244" i="5"/>
  <c r="N235" i="4"/>
  <c r="P236" i="4"/>
  <c r="N237" i="4"/>
  <c r="P238" i="4"/>
  <c r="W238" i="4" s="1"/>
  <c r="F237" i="7" s="1"/>
  <c r="N239" i="4"/>
  <c r="P240" i="4"/>
  <c r="N241" i="4"/>
  <c r="P242" i="4"/>
  <c r="W242" i="4" s="1"/>
  <c r="F241" i="7" s="1"/>
  <c r="N243" i="4"/>
  <c r="P244" i="4"/>
  <c r="N245" i="4"/>
  <c r="Q235" i="5"/>
  <c r="V235" i="5"/>
  <c r="P236" i="5"/>
  <c r="T236" i="5"/>
  <c r="W236" i="5"/>
  <c r="Q237" i="5"/>
  <c r="V237" i="5"/>
  <c r="P238" i="5"/>
  <c r="T238" i="5"/>
  <c r="W238" i="5"/>
  <c r="Q239" i="5"/>
  <c r="V239" i="5"/>
  <c r="P240" i="5"/>
  <c r="T240" i="5"/>
  <c r="W240" i="5"/>
  <c r="Q241" i="5"/>
  <c r="V241" i="5"/>
  <c r="P242" i="5"/>
  <c r="T242" i="5"/>
  <c r="W242" i="5"/>
  <c r="Q243" i="5"/>
  <c r="V243" i="5"/>
  <c r="P244" i="5"/>
  <c r="T244" i="5"/>
  <c r="W244" i="5"/>
  <c r="Q245" i="5"/>
  <c r="V245" i="5"/>
  <c r="P235" i="5"/>
  <c r="P237" i="5"/>
  <c r="P239" i="5"/>
  <c r="P241" i="5"/>
  <c r="P243" i="5"/>
  <c r="P245" i="5"/>
  <c r="N121" i="7"/>
  <c r="N68" i="7"/>
  <c r="N60" i="7"/>
  <c r="N59" i="7"/>
  <c r="N58" i="7"/>
  <c r="N18" i="7"/>
  <c r="N11" i="7"/>
  <c r="N10" i="7"/>
  <c r="N9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B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C86" i="7"/>
  <c r="B86" i="7"/>
  <c r="D85" i="7"/>
  <c r="C85" i="7"/>
  <c r="B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B68" i="7"/>
  <c r="D67" i="7"/>
  <c r="D66" i="7"/>
  <c r="D65" i="7"/>
  <c r="D64" i="7"/>
  <c r="D63" i="7"/>
  <c r="D62" i="7"/>
  <c r="D61" i="7"/>
  <c r="D60" i="7"/>
  <c r="B60" i="7"/>
  <c r="D59" i="7"/>
  <c r="B59" i="7"/>
  <c r="D58" i="7"/>
  <c r="B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B18" i="7"/>
  <c r="D17" i="7"/>
  <c r="D16" i="7"/>
  <c r="D15" i="7"/>
  <c r="D14" i="7"/>
  <c r="D13" i="7"/>
  <c r="D12" i="7"/>
  <c r="D11" i="7"/>
  <c r="B11" i="7"/>
  <c r="D10" i="7"/>
  <c r="B10" i="7"/>
  <c r="D9" i="7"/>
  <c r="B9" i="7"/>
  <c r="Z122" i="5"/>
  <c r="Z69" i="5"/>
  <c r="Z61" i="5"/>
  <c r="Z60" i="5"/>
  <c r="Z59" i="5"/>
  <c r="Z19" i="5"/>
  <c r="Z12" i="5"/>
  <c r="Z11" i="5"/>
  <c r="Z10" i="5"/>
  <c r="L234" i="5"/>
  <c r="K234" i="5"/>
  <c r="J234" i="5"/>
  <c r="I234" i="5"/>
  <c r="H234" i="5"/>
  <c r="G234" i="5"/>
  <c r="F234" i="5"/>
  <c r="E234" i="5"/>
  <c r="D234" i="5"/>
  <c r="L233" i="5"/>
  <c r="K233" i="5"/>
  <c r="J233" i="5"/>
  <c r="I233" i="5"/>
  <c r="H233" i="5"/>
  <c r="G233" i="5"/>
  <c r="F233" i="5"/>
  <c r="L232" i="5"/>
  <c r="K232" i="5"/>
  <c r="J232" i="5"/>
  <c r="I232" i="5"/>
  <c r="H232" i="5"/>
  <c r="G232" i="5"/>
  <c r="F232" i="5"/>
  <c r="L231" i="5"/>
  <c r="K231" i="5"/>
  <c r="J231" i="5"/>
  <c r="I231" i="5"/>
  <c r="H231" i="5"/>
  <c r="G231" i="5"/>
  <c r="F231" i="5"/>
  <c r="E231" i="5"/>
  <c r="D231" i="5"/>
  <c r="L230" i="5"/>
  <c r="K230" i="5"/>
  <c r="J230" i="5"/>
  <c r="I230" i="5"/>
  <c r="H230" i="5"/>
  <c r="G230" i="5"/>
  <c r="F230" i="5"/>
  <c r="E230" i="5"/>
  <c r="D230" i="5"/>
  <c r="L229" i="5"/>
  <c r="K229" i="5"/>
  <c r="J229" i="5"/>
  <c r="I229" i="5"/>
  <c r="H229" i="5"/>
  <c r="G229" i="5"/>
  <c r="F229" i="5"/>
  <c r="L228" i="5"/>
  <c r="K228" i="5"/>
  <c r="J228" i="5"/>
  <c r="I228" i="5"/>
  <c r="H228" i="5"/>
  <c r="G228" i="5"/>
  <c r="F228" i="5"/>
  <c r="L227" i="5"/>
  <c r="K227" i="5"/>
  <c r="J227" i="5"/>
  <c r="I227" i="5"/>
  <c r="H227" i="5"/>
  <c r="G227" i="5"/>
  <c r="F227" i="5"/>
  <c r="E227" i="5"/>
  <c r="D227" i="5"/>
  <c r="L226" i="5"/>
  <c r="K226" i="5"/>
  <c r="J226" i="5"/>
  <c r="I226" i="5"/>
  <c r="H226" i="5"/>
  <c r="G226" i="5"/>
  <c r="F226" i="5"/>
  <c r="E226" i="5"/>
  <c r="D226" i="5"/>
  <c r="L225" i="5"/>
  <c r="K225" i="5"/>
  <c r="J225" i="5"/>
  <c r="I225" i="5"/>
  <c r="H225" i="5"/>
  <c r="G225" i="5"/>
  <c r="F225" i="5"/>
  <c r="E225" i="5"/>
  <c r="D225" i="5"/>
  <c r="L224" i="5"/>
  <c r="K224" i="5"/>
  <c r="J224" i="5"/>
  <c r="I224" i="5"/>
  <c r="H224" i="5"/>
  <c r="G224" i="5"/>
  <c r="F224" i="5"/>
  <c r="L223" i="5"/>
  <c r="K223" i="5"/>
  <c r="J223" i="5"/>
  <c r="I223" i="5"/>
  <c r="H223" i="5"/>
  <c r="G223" i="5"/>
  <c r="F223" i="5"/>
  <c r="E223" i="5"/>
  <c r="D223" i="5"/>
  <c r="L222" i="5"/>
  <c r="K222" i="5"/>
  <c r="J222" i="5"/>
  <c r="I222" i="5"/>
  <c r="H222" i="5"/>
  <c r="G222" i="5"/>
  <c r="F222" i="5"/>
  <c r="E222" i="5"/>
  <c r="D222" i="5"/>
  <c r="L221" i="5"/>
  <c r="K221" i="5"/>
  <c r="J221" i="5"/>
  <c r="I221" i="5"/>
  <c r="H221" i="5"/>
  <c r="G221" i="5"/>
  <c r="F221" i="5"/>
  <c r="E221" i="5"/>
  <c r="D221" i="5"/>
  <c r="L220" i="5"/>
  <c r="K220" i="5"/>
  <c r="J220" i="5"/>
  <c r="I220" i="5"/>
  <c r="H220" i="5"/>
  <c r="G220" i="5"/>
  <c r="F220" i="5"/>
  <c r="E220" i="5"/>
  <c r="D220" i="5"/>
  <c r="L219" i="5"/>
  <c r="K219" i="5"/>
  <c r="J219" i="5"/>
  <c r="I219" i="5"/>
  <c r="H219" i="5"/>
  <c r="G219" i="5"/>
  <c r="F219" i="5"/>
  <c r="L218" i="5"/>
  <c r="K218" i="5"/>
  <c r="J218" i="5"/>
  <c r="I218" i="5"/>
  <c r="H218" i="5"/>
  <c r="G218" i="5"/>
  <c r="F218" i="5"/>
  <c r="L217" i="5"/>
  <c r="K217" i="5"/>
  <c r="J217" i="5"/>
  <c r="I217" i="5"/>
  <c r="H217" i="5"/>
  <c r="G217" i="5"/>
  <c r="F217" i="5"/>
  <c r="E217" i="5"/>
  <c r="D217" i="5"/>
  <c r="L216" i="5"/>
  <c r="K216" i="5"/>
  <c r="J216" i="5"/>
  <c r="I216" i="5"/>
  <c r="H216" i="5"/>
  <c r="G216" i="5"/>
  <c r="F216" i="5"/>
  <c r="E216" i="5"/>
  <c r="D216" i="5"/>
  <c r="L215" i="5"/>
  <c r="K215" i="5"/>
  <c r="J215" i="5"/>
  <c r="I215" i="5"/>
  <c r="H215" i="5"/>
  <c r="G215" i="5"/>
  <c r="F215" i="5"/>
  <c r="L214" i="5"/>
  <c r="K214" i="5"/>
  <c r="J214" i="5"/>
  <c r="I214" i="5"/>
  <c r="H214" i="5"/>
  <c r="G214" i="5"/>
  <c r="F214" i="5"/>
  <c r="L213" i="5"/>
  <c r="K213" i="5"/>
  <c r="J213" i="5"/>
  <c r="I213" i="5"/>
  <c r="H213" i="5"/>
  <c r="G213" i="5"/>
  <c r="F213" i="5"/>
  <c r="E213" i="5"/>
  <c r="D213" i="5"/>
  <c r="L212" i="5"/>
  <c r="K212" i="5"/>
  <c r="J212" i="5"/>
  <c r="I212" i="5"/>
  <c r="H212" i="5"/>
  <c r="G212" i="5"/>
  <c r="F212" i="5"/>
  <c r="E212" i="5"/>
  <c r="D212" i="5"/>
  <c r="L211" i="5"/>
  <c r="K211" i="5"/>
  <c r="J211" i="5"/>
  <c r="I211" i="5"/>
  <c r="H211" i="5"/>
  <c r="G211" i="5"/>
  <c r="F211" i="5"/>
  <c r="E211" i="5"/>
  <c r="D211" i="5"/>
  <c r="L210" i="5"/>
  <c r="K210" i="5"/>
  <c r="J210" i="5"/>
  <c r="I210" i="5"/>
  <c r="H210" i="5"/>
  <c r="G210" i="5"/>
  <c r="F210" i="5"/>
  <c r="L209" i="5"/>
  <c r="K209" i="5"/>
  <c r="J209" i="5"/>
  <c r="I209" i="5"/>
  <c r="H209" i="5"/>
  <c r="G209" i="5"/>
  <c r="F209" i="5"/>
  <c r="E209" i="5"/>
  <c r="D209" i="5"/>
  <c r="L208" i="5"/>
  <c r="K208" i="5"/>
  <c r="J208" i="5"/>
  <c r="I208" i="5"/>
  <c r="H208" i="5"/>
  <c r="G208" i="5"/>
  <c r="F208" i="5"/>
  <c r="E208" i="5"/>
  <c r="D208" i="5"/>
  <c r="L207" i="5"/>
  <c r="K207" i="5"/>
  <c r="J207" i="5"/>
  <c r="I207" i="5"/>
  <c r="H207" i="5"/>
  <c r="G207" i="5"/>
  <c r="F207" i="5"/>
  <c r="E207" i="5"/>
  <c r="D207" i="5"/>
  <c r="L206" i="5"/>
  <c r="K206" i="5"/>
  <c r="J206" i="5"/>
  <c r="I206" i="5"/>
  <c r="H206" i="5"/>
  <c r="G206" i="5"/>
  <c r="F206" i="5"/>
  <c r="E206" i="5"/>
  <c r="D206" i="5"/>
  <c r="L205" i="5"/>
  <c r="K205" i="5"/>
  <c r="J205" i="5"/>
  <c r="I205" i="5"/>
  <c r="H205" i="5"/>
  <c r="G205" i="5"/>
  <c r="F205" i="5"/>
  <c r="E205" i="5"/>
  <c r="D205" i="5"/>
  <c r="L204" i="5"/>
  <c r="K204" i="5"/>
  <c r="J204" i="5"/>
  <c r="I204" i="5"/>
  <c r="H204" i="5"/>
  <c r="G204" i="5"/>
  <c r="F204" i="5"/>
  <c r="L203" i="5"/>
  <c r="K203" i="5"/>
  <c r="J203" i="5"/>
  <c r="I203" i="5"/>
  <c r="H203" i="5"/>
  <c r="G203" i="5"/>
  <c r="F203" i="5"/>
  <c r="L202" i="5"/>
  <c r="K202" i="5"/>
  <c r="J202" i="5"/>
  <c r="I202" i="5"/>
  <c r="H202" i="5"/>
  <c r="G202" i="5"/>
  <c r="F202" i="5"/>
  <c r="E202" i="5"/>
  <c r="D202" i="5"/>
  <c r="L201" i="5"/>
  <c r="K201" i="5"/>
  <c r="J201" i="5"/>
  <c r="I201" i="5"/>
  <c r="H201" i="5"/>
  <c r="G201" i="5"/>
  <c r="F201" i="5"/>
  <c r="E201" i="5"/>
  <c r="D201" i="5"/>
  <c r="L200" i="5"/>
  <c r="K200" i="5"/>
  <c r="J200" i="5"/>
  <c r="I200" i="5"/>
  <c r="H200" i="5"/>
  <c r="G200" i="5"/>
  <c r="F200" i="5"/>
  <c r="L199" i="5"/>
  <c r="K199" i="5"/>
  <c r="J199" i="5"/>
  <c r="I199" i="5"/>
  <c r="H199" i="5"/>
  <c r="G199" i="5"/>
  <c r="F199" i="5"/>
  <c r="L198" i="5"/>
  <c r="K198" i="5"/>
  <c r="J198" i="5"/>
  <c r="I198" i="5"/>
  <c r="H198" i="5"/>
  <c r="G198" i="5"/>
  <c r="F198" i="5"/>
  <c r="E198" i="5"/>
  <c r="D198" i="5"/>
  <c r="L197" i="5"/>
  <c r="K197" i="5"/>
  <c r="J197" i="5"/>
  <c r="I197" i="5"/>
  <c r="H197" i="5"/>
  <c r="G197" i="5"/>
  <c r="F197" i="5"/>
  <c r="E197" i="5"/>
  <c r="D197" i="5"/>
  <c r="L196" i="5"/>
  <c r="K196" i="5"/>
  <c r="J196" i="5"/>
  <c r="I196" i="5"/>
  <c r="H196" i="5"/>
  <c r="G196" i="5"/>
  <c r="F196" i="5"/>
  <c r="E196" i="5"/>
  <c r="D196" i="5"/>
  <c r="L195" i="5"/>
  <c r="K195" i="5"/>
  <c r="J195" i="5"/>
  <c r="I195" i="5"/>
  <c r="H195" i="5"/>
  <c r="G195" i="5"/>
  <c r="F195" i="5"/>
  <c r="L194" i="5"/>
  <c r="K194" i="5"/>
  <c r="J194" i="5"/>
  <c r="I194" i="5"/>
  <c r="H194" i="5"/>
  <c r="G194" i="5"/>
  <c r="F194" i="5"/>
  <c r="E194" i="5"/>
  <c r="D194" i="5"/>
  <c r="L193" i="5"/>
  <c r="K193" i="5"/>
  <c r="J193" i="5"/>
  <c r="I193" i="5"/>
  <c r="H193" i="5"/>
  <c r="G193" i="5"/>
  <c r="F193" i="5"/>
  <c r="E193" i="5"/>
  <c r="D193" i="5"/>
  <c r="L192" i="5"/>
  <c r="K192" i="5"/>
  <c r="J192" i="5"/>
  <c r="I192" i="5"/>
  <c r="H192" i="5"/>
  <c r="G192" i="5"/>
  <c r="F192" i="5"/>
  <c r="E192" i="5"/>
  <c r="D192" i="5"/>
  <c r="L191" i="5"/>
  <c r="K191" i="5"/>
  <c r="J191" i="5"/>
  <c r="I191" i="5"/>
  <c r="H191" i="5"/>
  <c r="G191" i="5"/>
  <c r="F191" i="5"/>
  <c r="E191" i="5"/>
  <c r="D191" i="5"/>
  <c r="L190" i="5"/>
  <c r="K190" i="5"/>
  <c r="J190" i="5"/>
  <c r="I190" i="5"/>
  <c r="H190" i="5"/>
  <c r="G190" i="5"/>
  <c r="F190" i="5"/>
  <c r="L189" i="5"/>
  <c r="K189" i="5"/>
  <c r="J189" i="5"/>
  <c r="I189" i="5"/>
  <c r="H189" i="5"/>
  <c r="G189" i="5"/>
  <c r="F189" i="5"/>
  <c r="L188" i="5"/>
  <c r="K188" i="5"/>
  <c r="J188" i="5"/>
  <c r="I188" i="5"/>
  <c r="H188" i="5"/>
  <c r="G188" i="5"/>
  <c r="F188" i="5"/>
  <c r="E188" i="5"/>
  <c r="D188" i="5"/>
  <c r="L187" i="5"/>
  <c r="K187" i="5"/>
  <c r="J187" i="5"/>
  <c r="I187" i="5"/>
  <c r="H187" i="5"/>
  <c r="G187" i="5"/>
  <c r="F187" i="5"/>
  <c r="E187" i="5"/>
  <c r="D187" i="5"/>
  <c r="L186" i="5"/>
  <c r="K186" i="5"/>
  <c r="J186" i="5"/>
  <c r="I186" i="5"/>
  <c r="H186" i="5"/>
  <c r="G186" i="5"/>
  <c r="F186" i="5"/>
  <c r="L185" i="5"/>
  <c r="K185" i="5"/>
  <c r="J185" i="5"/>
  <c r="I185" i="5"/>
  <c r="H185" i="5"/>
  <c r="G185" i="5"/>
  <c r="F185" i="5"/>
  <c r="L184" i="5"/>
  <c r="K184" i="5"/>
  <c r="J184" i="5"/>
  <c r="I184" i="5"/>
  <c r="H184" i="5"/>
  <c r="G184" i="5"/>
  <c r="F184" i="5"/>
  <c r="E184" i="5"/>
  <c r="D184" i="5"/>
  <c r="L183" i="5"/>
  <c r="K183" i="5"/>
  <c r="J183" i="5"/>
  <c r="I183" i="5"/>
  <c r="H183" i="5"/>
  <c r="G183" i="5"/>
  <c r="F183" i="5"/>
  <c r="E183" i="5"/>
  <c r="D183" i="5"/>
  <c r="L182" i="5"/>
  <c r="K182" i="5"/>
  <c r="J182" i="5"/>
  <c r="I182" i="5"/>
  <c r="H182" i="5"/>
  <c r="G182" i="5"/>
  <c r="F182" i="5"/>
  <c r="E182" i="5"/>
  <c r="D182" i="5"/>
  <c r="L181" i="5"/>
  <c r="K181" i="5"/>
  <c r="J181" i="5"/>
  <c r="I181" i="5"/>
  <c r="H181" i="5"/>
  <c r="G181" i="5"/>
  <c r="F181" i="5"/>
  <c r="L180" i="5"/>
  <c r="K180" i="5"/>
  <c r="J180" i="5"/>
  <c r="I180" i="5"/>
  <c r="H180" i="5"/>
  <c r="G180" i="5"/>
  <c r="F180" i="5"/>
  <c r="E180" i="5"/>
  <c r="D180" i="5"/>
  <c r="L179" i="5"/>
  <c r="K179" i="5"/>
  <c r="J179" i="5"/>
  <c r="I179" i="5"/>
  <c r="H179" i="5"/>
  <c r="G179" i="5"/>
  <c r="F179" i="5"/>
  <c r="E179" i="5"/>
  <c r="D179" i="5"/>
  <c r="L178" i="5"/>
  <c r="K178" i="5"/>
  <c r="J178" i="5"/>
  <c r="I178" i="5"/>
  <c r="H178" i="5"/>
  <c r="G178" i="5"/>
  <c r="F178" i="5"/>
  <c r="E178" i="5"/>
  <c r="D178" i="5"/>
  <c r="L177" i="5"/>
  <c r="K177" i="5"/>
  <c r="J177" i="5"/>
  <c r="I177" i="5"/>
  <c r="H177" i="5"/>
  <c r="G177" i="5"/>
  <c r="F177" i="5"/>
  <c r="E177" i="5"/>
  <c r="D177" i="5"/>
  <c r="L176" i="5"/>
  <c r="K176" i="5"/>
  <c r="J176" i="5"/>
  <c r="I176" i="5"/>
  <c r="H176" i="5"/>
  <c r="G176" i="5"/>
  <c r="F176" i="5"/>
  <c r="E176" i="5"/>
  <c r="D176" i="5"/>
  <c r="L175" i="5"/>
  <c r="K175" i="5"/>
  <c r="J175" i="5"/>
  <c r="I175" i="5"/>
  <c r="H175" i="5"/>
  <c r="G175" i="5"/>
  <c r="F175" i="5"/>
  <c r="L174" i="5"/>
  <c r="K174" i="5"/>
  <c r="J174" i="5"/>
  <c r="I174" i="5"/>
  <c r="H174" i="5"/>
  <c r="G174" i="5"/>
  <c r="F174" i="5"/>
  <c r="L173" i="5"/>
  <c r="K173" i="5"/>
  <c r="J173" i="5"/>
  <c r="I173" i="5"/>
  <c r="H173" i="5"/>
  <c r="G173" i="5"/>
  <c r="F173" i="5"/>
  <c r="E173" i="5"/>
  <c r="D173" i="5"/>
  <c r="L172" i="5"/>
  <c r="K172" i="5"/>
  <c r="J172" i="5"/>
  <c r="I172" i="5"/>
  <c r="H172" i="5"/>
  <c r="G172" i="5"/>
  <c r="F172" i="5"/>
  <c r="E172" i="5"/>
  <c r="D172" i="5"/>
  <c r="L171" i="5"/>
  <c r="K171" i="5"/>
  <c r="J171" i="5"/>
  <c r="I171" i="5"/>
  <c r="H171" i="5"/>
  <c r="G171" i="5"/>
  <c r="F171" i="5"/>
  <c r="L170" i="5"/>
  <c r="K170" i="5"/>
  <c r="J170" i="5"/>
  <c r="I170" i="5"/>
  <c r="H170" i="5"/>
  <c r="G170" i="5"/>
  <c r="F170" i="5"/>
  <c r="L169" i="5"/>
  <c r="K169" i="5"/>
  <c r="J169" i="5"/>
  <c r="I169" i="5"/>
  <c r="H169" i="5"/>
  <c r="G169" i="5"/>
  <c r="F169" i="5"/>
  <c r="E169" i="5"/>
  <c r="D169" i="5"/>
  <c r="L168" i="5"/>
  <c r="K168" i="5"/>
  <c r="J168" i="5"/>
  <c r="I168" i="5"/>
  <c r="H168" i="5"/>
  <c r="G168" i="5"/>
  <c r="F168" i="5"/>
  <c r="E168" i="5"/>
  <c r="D168" i="5"/>
  <c r="L167" i="5"/>
  <c r="K167" i="5"/>
  <c r="J167" i="5"/>
  <c r="I167" i="5"/>
  <c r="H167" i="5"/>
  <c r="G167" i="5"/>
  <c r="F167" i="5"/>
  <c r="E167" i="5"/>
  <c r="D167" i="5"/>
  <c r="L166" i="5"/>
  <c r="K166" i="5"/>
  <c r="J166" i="5"/>
  <c r="I166" i="5"/>
  <c r="H166" i="5"/>
  <c r="G166" i="5"/>
  <c r="F166" i="5"/>
  <c r="L165" i="5"/>
  <c r="K165" i="5"/>
  <c r="J165" i="5"/>
  <c r="I165" i="5"/>
  <c r="H165" i="5"/>
  <c r="G165" i="5"/>
  <c r="F165" i="5"/>
  <c r="E165" i="5"/>
  <c r="D165" i="5"/>
  <c r="L164" i="5"/>
  <c r="K164" i="5"/>
  <c r="J164" i="5"/>
  <c r="I164" i="5"/>
  <c r="H164" i="5"/>
  <c r="G164" i="5"/>
  <c r="F164" i="5"/>
  <c r="E164" i="5"/>
  <c r="D164" i="5"/>
  <c r="L163" i="5"/>
  <c r="K163" i="5"/>
  <c r="J163" i="5"/>
  <c r="I163" i="5"/>
  <c r="H163" i="5"/>
  <c r="G163" i="5"/>
  <c r="F163" i="5"/>
  <c r="E163" i="5"/>
  <c r="D163" i="5"/>
  <c r="L162" i="5"/>
  <c r="K162" i="5"/>
  <c r="J162" i="5"/>
  <c r="I162" i="5"/>
  <c r="H162" i="5"/>
  <c r="G162" i="5"/>
  <c r="F162" i="5"/>
  <c r="E162" i="5"/>
  <c r="D162" i="5"/>
  <c r="L161" i="5"/>
  <c r="K161" i="5"/>
  <c r="J161" i="5"/>
  <c r="I161" i="5"/>
  <c r="H161" i="5"/>
  <c r="G161" i="5"/>
  <c r="F161" i="5"/>
  <c r="E161" i="5"/>
  <c r="D161" i="5"/>
  <c r="L160" i="5"/>
  <c r="K160" i="5"/>
  <c r="J160" i="5"/>
  <c r="I160" i="5"/>
  <c r="H160" i="5"/>
  <c r="G160" i="5"/>
  <c r="F160" i="5"/>
  <c r="L159" i="5"/>
  <c r="K159" i="5"/>
  <c r="J159" i="5"/>
  <c r="I159" i="5"/>
  <c r="H159" i="5"/>
  <c r="G159" i="5"/>
  <c r="F159" i="5"/>
  <c r="L158" i="5"/>
  <c r="K158" i="5"/>
  <c r="J158" i="5"/>
  <c r="I158" i="5"/>
  <c r="H158" i="5"/>
  <c r="G158" i="5"/>
  <c r="F158" i="5"/>
  <c r="E158" i="5"/>
  <c r="D158" i="5"/>
  <c r="L157" i="5"/>
  <c r="K157" i="5"/>
  <c r="J157" i="5"/>
  <c r="I157" i="5"/>
  <c r="H157" i="5"/>
  <c r="G157" i="5"/>
  <c r="F157" i="5"/>
  <c r="E157" i="5"/>
  <c r="D157" i="5"/>
  <c r="L156" i="5"/>
  <c r="K156" i="5"/>
  <c r="J156" i="5"/>
  <c r="I156" i="5"/>
  <c r="H156" i="5"/>
  <c r="G156" i="5"/>
  <c r="F156" i="5"/>
  <c r="L155" i="5"/>
  <c r="K155" i="5"/>
  <c r="J155" i="5"/>
  <c r="I155" i="5"/>
  <c r="H155" i="5"/>
  <c r="G155" i="5"/>
  <c r="F155" i="5"/>
  <c r="L154" i="5"/>
  <c r="K154" i="5"/>
  <c r="J154" i="5"/>
  <c r="I154" i="5"/>
  <c r="H154" i="5"/>
  <c r="G154" i="5"/>
  <c r="F154" i="5"/>
  <c r="E154" i="5"/>
  <c r="D154" i="5"/>
  <c r="L153" i="5"/>
  <c r="K153" i="5"/>
  <c r="J153" i="5"/>
  <c r="I153" i="5"/>
  <c r="H153" i="5"/>
  <c r="G153" i="5"/>
  <c r="F153" i="5"/>
  <c r="E153" i="5"/>
  <c r="D153" i="5"/>
  <c r="L152" i="5"/>
  <c r="K152" i="5"/>
  <c r="J152" i="5"/>
  <c r="I152" i="5"/>
  <c r="H152" i="5"/>
  <c r="G152" i="5"/>
  <c r="F152" i="5"/>
  <c r="E152" i="5"/>
  <c r="D152" i="5"/>
  <c r="L151" i="5"/>
  <c r="K151" i="5"/>
  <c r="J151" i="5"/>
  <c r="I151" i="5"/>
  <c r="H151" i="5"/>
  <c r="G151" i="5"/>
  <c r="F151" i="5"/>
  <c r="L150" i="5"/>
  <c r="K150" i="5"/>
  <c r="J150" i="5"/>
  <c r="I150" i="5"/>
  <c r="H150" i="5"/>
  <c r="G150" i="5"/>
  <c r="F150" i="5"/>
  <c r="E150" i="5"/>
  <c r="D150" i="5"/>
  <c r="L149" i="5"/>
  <c r="K149" i="5"/>
  <c r="J149" i="5"/>
  <c r="I149" i="5"/>
  <c r="H149" i="5"/>
  <c r="G149" i="5"/>
  <c r="F149" i="5"/>
  <c r="E149" i="5"/>
  <c r="D149" i="5"/>
  <c r="L148" i="5"/>
  <c r="K148" i="5"/>
  <c r="J148" i="5"/>
  <c r="I148" i="5"/>
  <c r="H148" i="5"/>
  <c r="G148" i="5"/>
  <c r="F148" i="5"/>
  <c r="E148" i="5"/>
  <c r="D148" i="5"/>
  <c r="L147" i="5"/>
  <c r="K147" i="5"/>
  <c r="J147" i="5"/>
  <c r="I147" i="5"/>
  <c r="H147" i="5"/>
  <c r="G147" i="5"/>
  <c r="F147" i="5"/>
  <c r="E147" i="5"/>
  <c r="D147" i="5"/>
  <c r="L146" i="5"/>
  <c r="K146" i="5"/>
  <c r="J146" i="5"/>
  <c r="I146" i="5"/>
  <c r="H146" i="5"/>
  <c r="G146" i="5"/>
  <c r="F146" i="5"/>
  <c r="L145" i="5"/>
  <c r="K145" i="5"/>
  <c r="J145" i="5"/>
  <c r="I145" i="5"/>
  <c r="H145" i="5"/>
  <c r="G145" i="5"/>
  <c r="F145" i="5"/>
  <c r="L144" i="5"/>
  <c r="K144" i="5"/>
  <c r="J144" i="5"/>
  <c r="I144" i="5"/>
  <c r="H144" i="5"/>
  <c r="G144" i="5"/>
  <c r="F144" i="5"/>
  <c r="E144" i="5"/>
  <c r="D144" i="5"/>
  <c r="L143" i="5"/>
  <c r="K143" i="5"/>
  <c r="J143" i="5"/>
  <c r="I143" i="5"/>
  <c r="H143" i="5"/>
  <c r="G143" i="5"/>
  <c r="F143" i="5"/>
  <c r="E143" i="5"/>
  <c r="D143" i="5"/>
  <c r="L142" i="5"/>
  <c r="K142" i="5"/>
  <c r="J142" i="5"/>
  <c r="I142" i="5"/>
  <c r="H142" i="5"/>
  <c r="G142" i="5"/>
  <c r="F142" i="5"/>
  <c r="L141" i="5"/>
  <c r="K141" i="5"/>
  <c r="J141" i="5"/>
  <c r="I141" i="5"/>
  <c r="H141" i="5"/>
  <c r="G141" i="5"/>
  <c r="F141" i="5"/>
  <c r="L140" i="5"/>
  <c r="K140" i="5"/>
  <c r="J140" i="5"/>
  <c r="I140" i="5"/>
  <c r="H140" i="5"/>
  <c r="G140" i="5"/>
  <c r="F140" i="5"/>
  <c r="E140" i="5"/>
  <c r="D140" i="5"/>
  <c r="L139" i="5"/>
  <c r="K139" i="5"/>
  <c r="J139" i="5"/>
  <c r="I139" i="5"/>
  <c r="H139" i="5"/>
  <c r="G139" i="5"/>
  <c r="F139" i="5"/>
  <c r="E139" i="5"/>
  <c r="D139" i="5"/>
  <c r="L138" i="5"/>
  <c r="K138" i="5"/>
  <c r="J138" i="5"/>
  <c r="I138" i="5"/>
  <c r="H138" i="5"/>
  <c r="G138" i="5"/>
  <c r="F138" i="5"/>
  <c r="E138" i="5"/>
  <c r="D138" i="5"/>
  <c r="L137" i="5"/>
  <c r="K137" i="5"/>
  <c r="J137" i="5"/>
  <c r="I137" i="5"/>
  <c r="H137" i="5"/>
  <c r="G137" i="5"/>
  <c r="F137" i="5"/>
  <c r="L136" i="5"/>
  <c r="K136" i="5"/>
  <c r="J136" i="5"/>
  <c r="I136" i="5"/>
  <c r="H136" i="5"/>
  <c r="G136" i="5"/>
  <c r="F136" i="5"/>
  <c r="E136" i="5"/>
  <c r="D136" i="5"/>
  <c r="L135" i="5"/>
  <c r="K135" i="5"/>
  <c r="J135" i="5"/>
  <c r="I135" i="5"/>
  <c r="H135" i="5"/>
  <c r="G135" i="5"/>
  <c r="F135" i="5"/>
  <c r="E135" i="5"/>
  <c r="D135" i="5"/>
  <c r="L134" i="5"/>
  <c r="K134" i="5"/>
  <c r="J134" i="5"/>
  <c r="I134" i="5"/>
  <c r="H134" i="5"/>
  <c r="G134" i="5"/>
  <c r="F134" i="5"/>
  <c r="E134" i="5"/>
  <c r="D134" i="5"/>
  <c r="L133" i="5"/>
  <c r="K133" i="5"/>
  <c r="J133" i="5"/>
  <c r="I133" i="5"/>
  <c r="H133" i="5"/>
  <c r="G133" i="5"/>
  <c r="F133" i="5"/>
  <c r="E133" i="5"/>
  <c r="D133" i="5"/>
  <c r="L132" i="5"/>
  <c r="K132" i="5"/>
  <c r="J132" i="5"/>
  <c r="I132" i="5"/>
  <c r="H132" i="5"/>
  <c r="G132" i="5"/>
  <c r="F132" i="5"/>
  <c r="L131" i="5"/>
  <c r="K131" i="5"/>
  <c r="J131" i="5"/>
  <c r="I131" i="5"/>
  <c r="H131" i="5"/>
  <c r="G131" i="5"/>
  <c r="F131" i="5"/>
  <c r="L130" i="5"/>
  <c r="K130" i="5"/>
  <c r="J130" i="5"/>
  <c r="I130" i="5"/>
  <c r="H130" i="5"/>
  <c r="G130" i="5"/>
  <c r="F130" i="5"/>
  <c r="E130" i="5"/>
  <c r="D130" i="5"/>
  <c r="L129" i="5"/>
  <c r="K129" i="5"/>
  <c r="J129" i="5"/>
  <c r="I129" i="5"/>
  <c r="H129" i="5"/>
  <c r="G129" i="5"/>
  <c r="F129" i="5"/>
  <c r="E129" i="5"/>
  <c r="D129" i="5"/>
  <c r="L128" i="5"/>
  <c r="K128" i="5"/>
  <c r="J128" i="5"/>
  <c r="I128" i="5"/>
  <c r="H128" i="5"/>
  <c r="G128" i="5"/>
  <c r="F128" i="5"/>
  <c r="L127" i="5"/>
  <c r="K127" i="5"/>
  <c r="J127" i="5"/>
  <c r="I127" i="5"/>
  <c r="H127" i="5"/>
  <c r="G127" i="5"/>
  <c r="F127" i="5"/>
  <c r="L126" i="5"/>
  <c r="K126" i="5"/>
  <c r="J126" i="5"/>
  <c r="I126" i="5"/>
  <c r="H126" i="5"/>
  <c r="G126" i="5"/>
  <c r="F126" i="5"/>
  <c r="E126" i="5"/>
  <c r="D126" i="5"/>
  <c r="L125" i="5"/>
  <c r="K125" i="5"/>
  <c r="J125" i="5"/>
  <c r="I125" i="5"/>
  <c r="H125" i="5"/>
  <c r="G125" i="5"/>
  <c r="F125" i="5"/>
  <c r="E125" i="5"/>
  <c r="D125" i="5"/>
  <c r="L124" i="5"/>
  <c r="K124" i="5"/>
  <c r="J124" i="5"/>
  <c r="I124" i="5"/>
  <c r="H124" i="5"/>
  <c r="G124" i="5"/>
  <c r="F124" i="5"/>
  <c r="L123" i="5"/>
  <c r="K123" i="5"/>
  <c r="J123" i="5"/>
  <c r="I123" i="5"/>
  <c r="H123" i="5"/>
  <c r="G123" i="5"/>
  <c r="F123" i="5"/>
  <c r="E123" i="5"/>
  <c r="D123" i="5"/>
  <c r="L122" i="5"/>
  <c r="K122" i="5"/>
  <c r="J122" i="5"/>
  <c r="I122" i="5"/>
  <c r="H122" i="5"/>
  <c r="G122" i="5"/>
  <c r="F122" i="5"/>
  <c r="B122" i="5"/>
  <c r="L121" i="5"/>
  <c r="K121" i="5"/>
  <c r="J121" i="5"/>
  <c r="I121" i="5"/>
  <c r="H121" i="5"/>
  <c r="G121" i="5"/>
  <c r="F121" i="5"/>
  <c r="E121" i="5"/>
  <c r="D121" i="5"/>
  <c r="L120" i="5"/>
  <c r="K120" i="5"/>
  <c r="J120" i="5"/>
  <c r="I120" i="5"/>
  <c r="H120" i="5"/>
  <c r="G120" i="5"/>
  <c r="F120" i="5"/>
  <c r="E120" i="5"/>
  <c r="D120" i="5"/>
  <c r="L119" i="5"/>
  <c r="K119" i="5"/>
  <c r="J119" i="5"/>
  <c r="I119" i="5"/>
  <c r="H119" i="5"/>
  <c r="G119" i="5"/>
  <c r="F119" i="5"/>
  <c r="E119" i="5"/>
  <c r="D119" i="5"/>
  <c r="L118" i="5"/>
  <c r="K118" i="5"/>
  <c r="J118" i="5"/>
  <c r="I118" i="5"/>
  <c r="H118" i="5"/>
  <c r="G118" i="5"/>
  <c r="F118" i="5"/>
  <c r="E118" i="5"/>
  <c r="D118" i="5"/>
  <c r="L117" i="5"/>
  <c r="K117" i="5"/>
  <c r="J117" i="5"/>
  <c r="I117" i="5"/>
  <c r="H117" i="5"/>
  <c r="G117" i="5"/>
  <c r="F117" i="5"/>
  <c r="L116" i="5"/>
  <c r="K116" i="5"/>
  <c r="J116" i="5"/>
  <c r="I116" i="5"/>
  <c r="H116" i="5"/>
  <c r="G116" i="5"/>
  <c r="F116" i="5"/>
  <c r="L115" i="5"/>
  <c r="K115" i="5"/>
  <c r="J115" i="5"/>
  <c r="I115" i="5"/>
  <c r="H115" i="5"/>
  <c r="G115" i="5"/>
  <c r="F115" i="5"/>
  <c r="E115" i="5"/>
  <c r="D115" i="5"/>
  <c r="L114" i="5"/>
  <c r="K114" i="5"/>
  <c r="J114" i="5"/>
  <c r="I114" i="5"/>
  <c r="H114" i="5"/>
  <c r="G114" i="5"/>
  <c r="F114" i="5"/>
  <c r="E114" i="5"/>
  <c r="D114" i="5"/>
  <c r="L113" i="5"/>
  <c r="K113" i="5"/>
  <c r="J113" i="5"/>
  <c r="I113" i="5"/>
  <c r="H113" i="5"/>
  <c r="G113" i="5"/>
  <c r="F113" i="5"/>
  <c r="L112" i="5"/>
  <c r="K112" i="5"/>
  <c r="J112" i="5"/>
  <c r="I112" i="5"/>
  <c r="H112" i="5"/>
  <c r="G112" i="5"/>
  <c r="F112" i="5"/>
  <c r="L111" i="5"/>
  <c r="K111" i="5"/>
  <c r="J111" i="5"/>
  <c r="I111" i="5"/>
  <c r="H111" i="5"/>
  <c r="G111" i="5"/>
  <c r="F111" i="5"/>
  <c r="E111" i="5"/>
  <c r="D111" i="5"/>
  <c r="L110" i="5"/>
  <c r="K110" i="5"/>
  <c r="J110" i="5"/>
  <c r="I110" i="5"/>
  <c r="H110" i="5"/>
  <c r="G110" i="5"/>
  <c r="F110" i="5"/>
  <c r="E110" i="5"/>
  <c r="D110" i="5"/>
  <c r="L109" i="5"/>
  <c r="K109" i="5"/>
  <c r="J109" i="5"/>
  <c r="I109" i="5"/>
  <c r="H109" i="5"/>
  <c r="G109" i="5"/>
  <c r="F109" i="5"/>
  <c r="L108" i="5"/>
  <c r="K108" i="5"/>
  <c r="J108" i="5"/>
  <c r="I108" i="5"/>
  <c r="H108" i="5"/>
  <c r="G108" i="5"/>
  <c r="F108" i="5"/>
  <c r="E108" i="5"/>
  <c r="D108" i="5"/>
  <c r="L107" i="5"/>
  <c r="K107" i="5"/>
  <c r="J107" i="5"/>
  <c r="I107" i="5"/>
  <c r="H107" i="5"/>
  <c r="G107" i="5"/>
  <c r="F107" i="5"/>
  <c r="E107" i="5"/>
  <c r="D107" i="5"/>
  <c r="L106" i="5"/>
  <c r="K106" i="5"/>
  <c r="J106" i="5"/>
  <c r="I106" i="5"/>
  <c r="H106" i="5"/>
  <c r="G106" i="5"/>
  <c r="F106" i="5"/>
  <c r="E106" i="5"/>
  <c r="D106" i="5"/>
  <c r="L105" i="5"/>
  <c r="K105" i="5"/>
  <c r="J105" i="5"/>
  <c r="I105" i="5"/>
  <c r="H105" i="5"/>
  <c r="G105" i="5"/>
  <c r="F105" i="5"/>
  <c r="E105" i="5"/>
  <c r="D105" i="5"/>
  <c r="L104" i="5"/>
  <c r="K104" i="5"/>
  <c r="J104" i="5"/>
  <c r="I104" i="5"/>
  <c r="H104" i="5"/>
  <c r="G104" i="5"/>
  <c r="F104" i="5"/>
  <c r="E104" i="5"/>
  <c r="D104" i="5"/>
  <c r="L103" i="5"/>
  <c r="K103" i="5"/>
  <c r="J103" i="5"/>
  <c r="I103" i="5"/>
  <c r="H103" i="5"/>
  <c r="G103" i="5"/>
  <c r="F103" i="5"/>
  <c r="E103" i="5"/>
  <c r="D103" i="5"/>
  <c r="L102" i="5"/>
  <c r="K102" i="5"/>
  <c r="J102" i="5"/>
  <c r="I102" i="5"/>
  <c r="H102" i="5"/>
  <c r="G102" i="5"/>
  <c r="F102" i="5"/>
  <c r="E102" i="5"/>
  <c r="D102" i="5"/>
  <c r="L101" i="5"/>
  <c r="K101" i="5"/>
  <c r="J101" i="5"/>
  <c r="I101" i="5"/>
  <c r="H101" i="5"/>
  <c r="G101" i="5"/>
  <c r="F101" i="5"/>
  <c r="E101" i="5"/>
  <c r="D101" i="5"/>
  <c r="L100" i="5"/>
  <c r="K100" i="5"/>
  <c r="J100" i="5"/>
  <c r="I100" i="5"/>
  <c r="H100" i="5"/>
  <c r="G100" i="5"/>
  <c r="F100" i="5"/>
  <c r="L99" i="5"/>
  <c r="K99" i="5"/>
  <c r="J99" i="5"/>
  <c r="I99" i="5"/>
  <c r="H99" i="5"/>
  <c r="G99" i="5"/>
  <c r="F99" i="5"/>
  <c r="L98" i="5"/>
  <c r="K98" i="5"/>
  <c r="J98" i="5"/>
  <c r="I98" i="5"/>
  <c r="H98" i="5"/>
  <c r="G98" i="5"/>
  <c r="F98" i="5"/>
  <c r="E98" i="5"/>
  <c r="D98" i="5"/>
  <c r="L97" i="5"/>
  <c r="K97" i="5"/>
  <c r="J97" i="5"/>
  <c r="I97" i="5"/>
  <c r="H97" i="5"/>
  <c r="G97" i="5"/>
  <c r="F97" i="5"/>
  <c r="E97" i="5"/>
  <c r="D97" i="5"/>
  <c r="L96" i="5"/>
  <c r="K96" i="5"/>
  <c r="J96" i="5"/>
  <c r="I96" i="5"/>
  <c r="H96" i="5"/>
  <c r="G96" i="5"/>
  <c r="F96" i="5"/>
  <c r="L95" i="5"/>
  <c r="K95" i="5"/>
  <c r="J95" i="5"/>
  <c r="I95" i="5"/>
  <c r="H95" i="5"/>
  <c r="G95" i="5"/>
  <c r="F95" i="5"/>
  <c r="L94" i="5"/>
  <c r="K94" i="5"/>
  <c r="J94" i="5"/>
  <c r="I94" i="5"/>
  <c r="H94" i="5"/>
  <c r="G94" i="5"/>
  <c r="F94" i="5"/>
  <c r="E94" i="5"/>
  <c r="D94" i="5"/>
  <c r="L93" i="5"/>
  <c r="K93" i="5"/>
  <c r="J93" i="5"/>
  <c r="I93" i="5"/>
  <c r="H93" i="5"/>
  <c r="G93" i="5"/>
  <c r="F93" i="5"/>
  <c r="L92" i="5"/>
  <c r="K92" i="5"/>
  <c r="J92" i="5"/>
  <c r="I92" i="5"/>
  <c r="H92" i="5"/>
  <c r="G92" i="5"/>
  <c r="F92" i="5"/>
  <c r="E92" i="5"/>
  <c r="D92" i="5"/>
  <c r="L91" i="5"/>
  <c r="K91" i="5"/>
  <c r="J91" i="5"/>
  <c r="I91" i="5"/>
  <c r="H91" i="5"/>
  <c r="G91" i="5"/>
  <c r="F91" i="5"/>
  <c r="E91" i="5"/>
  <c r="D91" i="5"/>
  <c r="L90" i="5"/>
  <c r="K90" i="5"/>
  <c r="J90" i="5"/>
  <c r="I90" i="5"/>
  <c r="H90" i="5"/>
  <c r="G90" i="5"/>
  <c r="F90" i="5"/>
  <c r="E90" i="5"/>
  <c r="D90" i="5"/>
  <c r="L89" i="5"/>
  <c r="K89" i="5"/>
  <c r="J89" i="5"/>
  <c r="I89" i="5"/>
  <c r="H89" i="5"/>
  <c r="G89" i="5"/>
  <c r="F89" i="5"/>
  <c r="E89" i="5"/>
  <c r="D89" i="5"/>
  <c r="L88" i="5"/>
  <c r="K88" i="5"/>
  <c r="J88" i="5"/>
  <c r="I88" i="5"/>
  <c r="H88" i="5"/>
  <c r="G88" i="5"/>
  <c r="F88" i="5"/>
  <c r="E88" i="5"/>
  <c r="D88" i="5"/>
  <c r="L87" i="5"/>
  <c r="K87" i="5"/>
  <c r="J87" i="5"/>
  <c r="I87" i="5"/>
  <c r="H87" i="5"/>
  <c r="G87" i="5"/>
  <c r="F87" i="5"/>
  <c r="E87" i="5"/>
  <c r="D87" i="5"/>
  <c r="C87" i="5"/>
  <c r="B87" i="5"/>
  <c r="L86" i="5"/>
  <c r="K86" i="5"/>
  <c r="J86" i="5"/>
  <c r="I86" i="5"/>
  <c r="H86" i="5"/>
  <c r="G86" i="5"/>
  <c r="F86" i="5"/>
  <c r="E86" i="5"/>
  <c r="D86" i="5"/>
  <c r="C86" i="5"/>
  <c r="B86" i="5"/>
  <c r="L85" i="5"/>
  <c r="K85" i="5"/>
  <c r="J85" i="5"/>
  <c r="I85" i="5"/>
  <c r="H85" i="5"/>
  <c r="G85" i="5"/>
  <c r="F85" i="5"/>
  <c r="E85" i="5"/>
  <c r="D85" i="5"/>
  <c r="L84" i="5"/>
  <c r="K84" i="5"/>
  <c r="J84" i="5"/>
  <c r="I84" i="5"/>
  <c r="H84" i="5"/>
  <c r="G84" i="5"/>
  <c r="F84" i="5"/>
  <c r="E84" i="5"/>
  <c r="D84" i="5"/>
  <c r="L83" i="5"/>
  <c r="K83" i="5"/>
  <c r="J83" i="5"/>
  <c r="I83" i="5"/>
  <c r="H83" i="5"/>
  <c r="G83" i="5"/>
  <c r="F83" i="5"/>
  <c r="E83" i="5"/>
  <c r="D83" i="5"/>
  <c r="L82" i="5"/>
  <c r="K82" i="5"/>
  <c r="J82" i="5"/>
  <c r="I82" i="5"/>
  <c r="H82" i="5"/>
  <c r="G82" i="5"/>
  <c r="F82" i="5"/>
  <c r="E82" i="5"/>
  <c r="D82" i="5"/>
  <c r="L81" i="5"/>
  <c r="K81" i="5"/>
  <c r="J81" i="5"/>
  <c r="I81" i="5"/>
  <c r="H81" i="5"/>
  <c r="G81" i="5"/>
  <c r="F81" i="5"/>
  <c r="E81" i="5"/>
  <c r="D81" i="5"/>
  <c r="L80" i="5"/>
  <c r="K80" i="5"/>
  <c r="J80" i="5"/>
  <c r="I80" i="5"/>
  <c r="H80" i="5"/>
  <c r="G80" i="5"/>
  <c r="F80" i="5"/>
  <c r="L79" i="5"/>
  <c r="K79" i="5"/>
  <c r="J79" i="5"/>
  <c r="I79" i="5"/>
  <c r="H79" i="5"/>
  <c r="G79" i="5"/>
  <c r="F79" i="5"/>
  <c r="L78" i="5"/>
  <c r="K78" i="5"/>
  <c r="J78" i="5"/>
  <c r="I78" i="5"/>
  <c r="H78" i="5"/>
  <c r="G78" i="5"/>
  <c r="F78" i="5"/>
  <c r="L77" i="5"/>
  <c r="K77" i="5"/>
  <c r="J77" i="5"/>
  <c r="I77" i="5"/>
  <c r="H77" i="5"/>
  <c r="G77" i="5"/>
  <c r="F77" i="5"/>
  <c r="L76" i="5"/>
  <c r="K76" i="5"/>
  <c r="J76" i="5"/>
  <c r="I76" i="5"/>
  <c r="H76" i="5"/>
  <c r="G76" i="5"/>
  <c r="F76" i="5"/>
  <c r="L75" i="5"/>
  <c r="K75" i="5"/>
  <c r="J75" i="5"/>
  <c r="I75" i="5"/>
  <c r="H75" i="5"/>
  <c r="G75" i="5"/>
  <c r="F75" i="5"/>
  <c r="L74" i="5"/>
  <c r="K74" i="5"/>
  <c r="J74" i="5"/>
  <c r="I74" i="5"/>
  <c r="H74" i="5"/>
  <c r="G74" i="5"/>
  <c r="F74" i="5"/>
  <c r="L73" i="5"/>
  <c r="K73" i="5"/>
  <c r="J73" i="5"/>
  <c r="I73" i="5"/>
  <c r="H73" i="5"/>
  <c r="G73" i="5"/>
  <c r="F73" i="5"/>
  <c r="L72" i="5"/>
  <c r="K72" i="5"/>
  <c r="J72" i="5"/>
  <c r="I72" i="5"/>
  <c r="H72" i="5"/>
  <c r="G72" i="5"/>
  <c r="F72" i="5"/>
  <c r="E72" i="5"/>
  <c r="D72" i="5"/>
  <c r="L71" i="5"/>
  <c r="K71" i="5"/>
  <c r="J71" i="5"/>
  <c r="I71" i="5"/>
  <c r="H71" i="5"/>
  <c r="G71" i="5"/>
  <c r="F71" i="5"/>
  <c r="L70" i="5"/>
  <c r="K70" i="5"/>
  <c r="J70" i="5"/>
  <c r="I70" i="5"/>
  <c r="H70" i="5"/>
  <c r="G70" i="5"/>
  <c r="F70" i="5"/>
  <c r="L69" i="5"/>
  <c r="K69" i="5"/>
  <c r="J69" i="5"/>
  <c r="I69" i="5"/>
  <c r="H69" i="5"/>
  <c r="G69" i="5"/>
  <c r="F69" i="5"/>
  <c r="B69" i="5"/>
  <c r="L68" i="5"/>
  <c r="K68" i="5"/>
  <c r="J68" i="5"/>
  <c r="I68" i="5"/>
  <c r="H68" i="5"/>
  <c r="G68" i="5"/>
  <c r="F68" i="5"/>
  <c r="E68" i="5"/>
  <c r="D68" i="5"/>
  <c r="L67" i="5"/>
  <c r="K67" i="5"/>
  <c r="J67" i="5"/>
  <c r="I67" i="5"/>
  <c r="H67" i="5"/>
  <c r="G67" i="5"/>
  <c r="F67" i="5"/>
  <c r="L66" i="5"/>
  <c r="K66" i="5"/>
  <c r="J66" i="5"/>
  <c r="I66" i="5"/>
  <c r="H66" i="5"/>
  <c r="G66" i="5"/>
  <c r="F66" i="5"/>
  <c r="L65" i="5"/>
  <c r="K65" i="5"/>
  <c r="J65" i="5"/>
  <c r="I65" i="5"/>
  <c r="H65" i="5"/>
  <c r="G65" i="5"/>
  <c r="F65" i="5"/>
  <c r="L64" i="5"/>
  <c r="K64" i="5"/>
  <c r="J64" i="5"/>
  <c r="I64" i="5"/>
  <c r="H64" i="5"/>
  <c r="G64" i="5"/>
  <c r="F64" i="5"/>
  <c r="L63" i="5"/>
  <c r="K63" i="5"/>
  <c r="J63" i="5"/>
  <c r="I63" i="5"/>
  <c r="H63" i="5"/>
  <c r="G63" i="5"/>
  <c r="F63" i="5"/>
  <c r="L62" i="5"/>
  <c r="K62" i="5"/>
  <c r="J62" i="5"/>
  <c r="I62" i="5"/>
  <c r="H62" i="5"/>
  <c r="G62" i="5"/>
  <c r="F62" i="5"/>
  <c r="E62" i="5"/>
  <c r="D62" i="5"/>
  <c r="L61" i="5"/>
  <c r="K61" i="5"/>
  <c r="J61" i="5"/>
  <c r="I61" i="5"/>
  <c r="H61" i="5"/>
  <c r="G61" i="5"/>
  <c r="F61" i="5"/>
  <c r="B61" i="5"/>
  <c r="L60" i="5"/>
  <c r="K60" i="5"/>
  <c r="J60" i="5"/>
  <c r="I60" i="5"/>
  <c r="H60" i="5"/>
  <c r="G60" i="5"/>
  <c r="F60" i="5"/>
  <c r="B60" i="5"/>
  <c r="L59" i="5"/>
  <c r="K59" i="5"/>
  <c r="J59" i="5"/>
  <c r="I59" i="5"/>
  <c r="H59" i="5"/>
  <c r="G59" i="5"/>
  <c r="F59" i="5"/>
  <c r="B59" i="5"/>
  <c r="L58" i="5"/>
  <c r="K58" i="5"/>
  <c r="J58" i="5"/>
  <c r="I58" i="5"/>
  <c r="H58" i="5"/>
  <c r="G58" i="5"/>
  <c r="F58" i="5"/>
  <c r="L57" i="5"/>
  <c r="K57" i="5"/>
  <c r="J57" i="5"/>
  <c r="I57" i="5"/>
  <c r="H57" i="5"/>
  <c r="G57" i="5"/>
  <c r="F57" i="5"/>
  <c r="L56" i="5"/>
  <c r="K56" i="5"/>
  <c r="J56" i="5"/>
  <c r="I56" i="5"/>
  <c r="H56" i="5"/>
  <c r="G56" i="5"/>
  <c r="F56" i="5"/>
  <c r="E56" i="5"/>
  <c r="D56" i="5"/>
  <c r="L55" i="5"/>
  <c r="K55" i="5"/>
  <c r="J55" i="5"/>
  <c r="I55" i="5"/>
  <c r="H55" i="5"/>
  <c r="G55" i="5"/>
  <c r="F55" i="5"/>
  <c r="E55" i="5"/>
  <c r="D55" i="5"/>
  <c r="L54" i="5"/>
  <c r="K54" i="5"/>
  <c r="J54" i="5"/>
  <c r="I54" i="5"/>
  <c r="H54" i="5"/>
  <c r="G54" i="5"/>
  <c r="F54" i="5"/>
  <c r="E54" i="5"/>
  <c r="D54" i="5"/>
  <c r="L53" i="5"/>
  <c r="K53" i="5"/>
  <c r="J53" i="5"/>
  <c r="I53" i="5"/>
  <c r="H53" i="5"/>
  <c r="G53" i="5"/>
  <c r="F53" i="5"/>
  <c r="L52" i="5"/>
  <c r="K52" i="5"/>
  <c r="J52" i="5"/>
  <c r="I52" i="5"/>
  <c r="H52" i="5"/>
  <c r="G52" i="5"/>
  <c r="F52" i="5"/>
  <c r="E52" i="5"/>
  <c r="D52" i="5"/>
  <c r="L51" i="5"/>
  <c r="K51" i="5"/>
  <c r="J51" i="5"/>
  <c r="I51" i="5"/>
  <c r="H51" i="5"/>
  <c r="G51" i="5"/>
  <c r="F51" i="5"/>
  <c r="L50" i="5"/>
  <c r="K50" i="5"/>
  <c r="J50" i="5"/>
  <c r="I50" i="5"/>
  <c r="H50" i="5"/>
  <c r="G50" i="5"/>
  <c r="F50" i="5"/>
  <c r="L49" i="5"/>
  <c r="K49" i="5"/>
  <c r="J49" i="5"/>
  <c r="I49" i="5"/>
  <c r="H49" i="5"/>
  <c r="G49" i="5"/>
  <c r="F49" i="5"/>
  <c r="L48" i="5"/>
  <c r="K48" i="5"/>
  <c r="J48" i="5"/>
  <c r="I48" i="5"/>
  <c r="H48" i="5"/>
  <c r="G48" i="5"/>
  <c r="F48" i="5"/>
  <c r="E48" i="5"/>
  <c r="D48" i="5"/>
  <c r="L47" i="5"/>
  <c r="K47" i="5"/>
  <c r="J47" i="5"/>
  <c r="I47" i="5"/>
  <c r="H47" i="5"/>
  <c r="G47" i="5"/>
  <c r="F47" i="5"/>
  <c r="L46" i="5"/>
  <c r="K46" i="5"/>
  <c r="J46" i="5"/>
  <c r="I46" i="5"/>
  <c r="H46" i="5"/>
  <c r="G46" i="5"/>
  <c r="F46" i="5"/>
  <c r="L45" i="5"/>
  <c r="K45" i="5"/>
  <c r="J45" i="5"/>
  <c r="I45" i="5"/>
  <c r="H45" i="5"/>
  <c r="G45" i="5"/>
  <c r="F45" i="5"/>
  <c r="L44" i="5"/>
  <c r="K44" i="5"/>
  <c r="J44" i="5"/>
  <c r="I44" i="5"/>
  <c r="H44" i="5"/>
  <c r="G44" i="5"/>
  <c r="F44" i="5"/>
  <c r="L43" i="5"/>
  <c r="K43" i="5"/>
  <c r="J43" i="5"/>
  <c r="I43" i="5"/>
  <c r="H43" i="5"/>
  <c r="G43" i="5"/>
  <c r="F43" i="5"/>
  <c r="L42" i="5"/>
  <c r="K42" i="5"/>
  <c r="J42" i="5"/>
  <c r="I42" i="5"/>
  <c r="H42" i="5"/>
  <c r="G42" i="5"/>
  <c r="F42" i="5"/>
  <c r="E42" i="5"/>
  <c r="D42" i="5"/>
  <c r="L41" i="5"/>
  <c r="K41" i="5"/>
  <c r="J41" i="5"/>
  <c r="I41" i="5"/>
  <c r="H41" i="5"/>
  <c r="G41" i="5"/>
  <c r="F41" i="5"/>
  <c r="L40" i="5"/>
  <c r="K40" i="5"/>
  <c r="J40" i="5"/>
  <c r="I40" i="5"/>
  <c r="H40" i="5"/>
  <c r="G40" i="5"/>
  <c r="F40" i="5"/>
  <c r="L39" i="5"/>
  <c r="K39" i="5"/>
  <c r="J39" i="5"/>
  <c r="I39" i="5"/>
  <c r="H39" i="5"/>
  <c r="G39" i="5"/>
  <c r="F39" i="5"/>
  <c r="E39" i="5"/>
  <c r="D39" i="5"/>
  <c r="L38" i="5"/>
  <c r="K38" i="5"/>
  <c r="J38" i="5"/>
  <c r="I38" i="5"/>
  <c r="H38" i="5"/>
  <c r="G38" i="5"/>
  <c r="F38" i="5"/>
  <c r="E38" i="5"/>
  <c r="D38" i="5"/>
  <c r="L37" i="5"/>
  <c r="K37" i="5"/>
  <c r="J37" i="5"/>
  <c r="I37" i="5"/>
  <c r="H37" i="5"/>
  <c r="G37" i="5"/>
  <c r="F37" i="5"/>
  <c r="L36" i="5"/>
  <c r="K36" i="5"/>
  <c r="J36" i="5"/>
  <c r="I36" i="5"/>
  <c r="H36" i="5"/>
  <c r="G36" i="5"/>
  <c r="F36" i="5"/>
  <c r="L35" i="5"/>
  <c r="K35" i="5"/>
  <c r="J35" i="5"/>
  <c r="I35" i="5"/>
  <c r="H35" i="5"/>
  <c r="G35" i="5"/>
  <c r="F35" i="5"/>
  <c r="L34" i="5"/>
  <c r="K34" i="5"/>
  <c r="J34" i="5"/>
  <c r="I34" i="5"/>
  <c r="H34" i="5"/>
  <c r="G34" i="5"/>
  <c r="F34" i="5"/>
  <c r="L33" i="5"/>
  <c r="K33" i="5"/>
  <c r="J33" i="5"/>
  <c r="I33" i="5"/>
  <c r="H33" i="5"/>
  <c r="G33" i="5"/>
  <c r="F33" i="5"/>
  <c r="L32" i="5"/>
  <c r="K32" i="5"/>
  <c r="J32" i="5"/>
  <c r="I32" i="5"/>
  <c r="H32" i="5"/>
  <c r="G32" i="5"/>
  <c r="F32" i="5"/>
  <c r="L31" i="5"/>
  <c r="K31" i="5"/>
  <c r="J31" i="5"/>
  <c r="I31" i="5"/>
  <c r="H31" i="5"/>
  <c r="G31" i="5"/>
  <c r="F31" i="5"/>
  <c r="E31" i="5"/>
  <c r="D31" i="5"/>
  <c r="L30" i="5"/>
  <c r="K30" i="5"/>
  <c r="J30" i="5"/>
  <c r="I30" i="5"/>
  <c r="H30" i="5"/>
  <c r="G30" i="5"/>
  <c r="F30" i="5"/>
  <c r="E30" i="5"/>
  <c r="D30" i="5"/>
  <c r="L29" i="5"/>
  <c r="K29" i="5"/>
  <c r="J29" i="5"/>
  <c r="I29" i="5"/>
  <c r="H29" i="5"/>
  <c r="G29" i="5"/>
  <c r="F29" i="5"/>
  <c r="E29" i="5"/>
  <c r="D29" i="5"/>
  <c r="L28" i="5"/>
  <c r="K28" i="5"/>
  <c r="J28" i="5"/>
  <c r="I28" i="5"/>
  <c r="H28" i="5"/>
  <c r="G28" i="5"/>
  <c r="F28" i="5"/>
  <c r="E28" i="5"/>
  <c r="D28" i="5"/>
  <c r="L27" i="5"/>
  <c r="K27" i="5"/>
  <c r="J27" i="5"/>
  <c r="I27" i="5"/>
  <c r="H27" i="5"/>
  <c r="G27" i="5"/>
  <c r="F27" i="5"/>
  <c r="E27" i="5"/>
  <c r="D27" i="5"/>
  <c r="L26" i="5"/>
  <c r="K26" i="5"/>
  <c r="J26" i="5"/>
  <c r="I26" i="5"/>
  <c r="H26" i="5"/>
  <c r="G26" i="5"/>
  <c r="F26" i="5"/>
  <c r="L25" i="5"/>
  <c r="K25" i="5"/>
  <c r="J25" i="5"/>
  <c r="I25" i="5"/>
  <c r="H25" i="5"/>
  <c r="G25" i="5"/>
  <c r="F25" i="5"/>
  <c r="L24" i="5"/>
  <c r="K24" i="5"/>
  <c r="J24" i="5"/>
  <c r="I24" i="5"/>
  <c r="H24" i="5"/>
  <c r="G24" i="5"/>
  <c r="F24" i="5"/>
  <c r="L23" i="5"/>
  <c r="K23" i="5"/>
  <c r="J23" i="5"/>
  <c r="I23" i="5"/>
  <c r="H23" i="5"/>
  <c r="G23" i="5"/>
  <c r="F23" i="5"/>
  <c r="E23" i="5"/>
  <c r="D23" i="5"/>
  <c r="L22" i="5"/>
  <c r="K22" i="5"/>
  <c r="J22" i="5"/>
  <c r="I22" i="5"/>
  <c r="H22" i="5"/>
  <c r="G22" i="5"/>
  <c r="F22" i="5"/>
  <c r="E22" i="5"/>
  <c r="D22" i="5"/>
  <c r="L21" i="5"/>
  <c r="K21" i="5"/>
  <c r="J21" i="5"/>
  <c r="I21" i="5"/>
  <c r="H21" i="5"/>
  <c r="G21" i="5"/>
  <c r="F21" i="5"/>
  <c r="L20" i="5"/>
  <c r="K20" i="5"/>
  <c r="J20" i="5"/>
  <c r="I20" i="5"/>
  <c r="H20" i="5"/>
  <c r="G20" i="5"/>
  <c r="F20" i="5"/>
  <c r="L19" i="5"/>
  <c r="K19" i="5"/>
  <c r="J19" i="5"/>
  <c r="I19" i="5"/>
  <c r="H19" i="5"/>
  <c r="G19" i="5"/>
  <c r="F19" i="5"/>
  <c r="B19" i="5"/>
  <c r="L18" i="5"/>
  <c r="K18" i="5"/>
  <c r="J18" i="5"/>
  <c r="I18" i="5"/>
  <c r="H18" i="5"/>
  <c r="G18" i="5"/>
  <c r="F18" i="5"/>
  <c r="E18" i="5"/>
  <c r="D18" i="5"/>
  <c r="L17" i="5"/>
  <c r="K17" i="5"/>
  <c r="J17" i="5"/>
  <c r="I17" i="5"/>
  <c r="H17" i="5"/>
  <c r="G17" i="5"/>
  <c r="F17" i="5"/>
  <c r="L16" i="5"/>
  <c r="K16" i="5"/>
  <c r="J16" i="5"/>
  <c r="I16" i="5"/>
  <c r="H16" i="5"/>
  <c r="G16" i="5"/>
  <c r="F16" i="5"/>
  <c r="L15" i="5"/>
  <c r="K15" i="5"/>
  <c r="J15" i="5"/>
  <c r="I15" i="5"/>
  <c r="H15" i="5"/>
  <c r="G15" i="5"/>
  <c r="F15" i="5"/>
  <c r="L14" i="5"/>
  <c r="K14" i="5"/>
  <c r="J14" i="5"/>
  <c r="I14" i="5"/>
  <c r="H14" i="5"/>
  <c r="G14" i="5"/>
  <c r="F14" i="5"/>
  <c r="L13" i="5"/>
  <c r="K13" i="5"/>
  <c r="J13" i="5"/>
  <c r="I13" i="5"/>
  <c r="H13" i="5"/>
  <c r="G13" i="5"/>
  <c r="F13" i="5"/>
  <c r="E13" i="5"/>
  <c r="D13" i="5"/>
  <c r="L12" i="5"/>
  <c r="K12" i="5"/>
  <c r="J12" i="5"/>
  <c r="I12" i="5"/>
  <c r="H12" i="5"/>
  <c r="G12" i="5"/>
  <c r="F12" i="5"/>
  <c r="B12" i="5"/>
  <c r="L11" i="5"/>
  <c r="K11" i="5"/>
  <c r="J11" i="5"/>
  <c r="I11" i="5"/>
  <c r="H11" i="5"/>
  <c r="G11" i="5"/>
  <c r="F11" i="5"/>
  <c r="B11" i="5"/>
  <c r="L10" i="5"/>
  <c r="K10" i="5"/>
  <c r="J10" i="5"/>
  <c r="I10" i="5"/>
  <c r="H10" i="5"/>
  <c r="G10" i="5"/>
  <c r="F10" i="5"/>
  <c r="B10" i="5"/>
  <c r="Q92" i="5" l="1"/>
  <c r="Q108" i="5"/>
  <c r="Q123" i="5"/>
  <c r="Q165" i="5"/>
  <c r="Q209" i="5"/>
  <c r="Q223" i="5"/>
  <c r="W244" i="4"/>
  <c r="F243" i="7" s="1"/>
  <c r="W240" i="4"/>
  <c r="F239" i="7" s="1"/>
  <c r="W236" i="4"/>
  <c r="F235" i="7" s="1"/>
  <c r="Q136" i="5"/>
  <c r="Q150" i="5"/>
  <c r="Q180" i="5"/>
  <c r="Q194" i="5"/>
  <c r="W245" i="4"/>
  <c r="F244" i="7" s="1"/>
  <c r="W243" i="4"/>
  <c r="F242" i="7" s="1"/>
  <c r="W241" i="4"/>
  <c r="F240" i="7" s="1"/>
  <c r="W239" i="4"/>
  <c r="F238" i="7" s="1"/>
  <c r="W237" i="4"/>
  <c r="F236" i="7" s="1"/>
  <c r="W235" i="4"/>
  <c r="F234" i="7" s="1"/>
  <c r="Y245" i="5"/>
  <c r="E244" i="7" s="1"/>
  <c r="G244" i="7" s="1"/>
  <c r="H244" i="7" s="1"/>
  <c r="I244" i="7" s="1"/>
  <c r="K244" i="7" s="1"/>
  <c r="Y241" i="5"/>
  <c r="E240" i="7" s="1"/>
  <c r="Y237" i="5"/>
  <c r="E236" i="7" s="1"/>
  <c r="G236" i="7" s="1"/>
  <c r="H236" i="7" s="1"/>
  <c r="I236" i="7" s="1"/>
  <c r="K236" i="7" s="1"/>
  <c r="Y243" i="5"/>
  <c r="E242" i="7" s="1"/>
  <c r="G242" i="7" s="1"/>
  <c r="Y239" i="5"/>
  <c r="E238" i="7" s="1"/>
  <c r="Y235" i="5"/>
  <c r="E234" i="7" s="1"/>
  <c r="G234" i="7" s="1"/>
  <c r="J244" i="7"/>
  <c r="Y242" i="5"/>
  <c r="E241" i="7" s="1"/>
  <c r="G241" i="7" s="1"/>
  <c r="Y238" i="5"/>
  <c r="E237" i="7" s="1"/>
  <c r="G237" i="7" s="1"/>
  <c r="Y244" i="5"/>
  <c r="E243" i="7" s="1"/>
  <c r="G243" i="7" s="1"/>
  <c r="Y240" i="5"/>
  <c r="E239" i="7" s="1"/>
  <c r="Y236" i="5"/>
  <c r="E235" i="7" s="1"/>
  <c r="G235" i="7" s="1"/>
  <c r="Q97" i="5"/>
  <c r="Q98" i="5"/>
  <c r="Q101" i="5"/>
  <c r="Q102" i="5"/>
  <c r="Q103" i="5"/>
  <c r="Q105" i="5"/>
  <c r="Q121" i="5"/>
  <c r="Q125" i="5"/>
  <c r="Q129" i="5"/>
  <c r="Q133" i="5"/>
  <c r="Q149" i="5"/>
  <c r="Q153" i="5"/>
  <c r="Q157" i="5"/>
  <c r="Q161" i="5"/>
  <c r="Q169" i="5"/>
  <c r="Q173" i="5"/>
  <c r="Q177" i="5"/>
  <c r="Q191" i="5"/>
  <c r="Q197" i="5"/>
  <c r="Q205" i="5"/>
  <c r="Q207" i="5"/>
  <c r="Q213" i="5"/>
  <c r="P18" i="5"/>
  <c r="P22" i="5"/>
  <c r="T29" i="5"/>
  <c r="P30" i="5"/>
  <c r="P38" i="5"/>
  <c r="P42" i="5"/>
  <c r="P54" i="5"/>
  <c r="P62" i="5"/>
  <c r="T81" i="5"/>
  <c r="P82" i="5"/>
  <c r="T85" i="5"/>
  <c r="P86" i="5"/>
  <c r="T89" i="5"/>
  <c r="P90" i="5"/>
  <c r="T91" i="5"/>
  <c r="P92" i="5"/>
  <c r="Q107" i="5"/>
  <c r="Q111" i="5"/>
  <c r="Q115" i="5"/>
  <c r="Q119" i="5"/>
  <c r="Q135" i="5"/>
  <c r="Q139" i="5"/>
  <c r="Q143" i="5"/>
  <c r="Q147" i="5"/>
  <c r="Q163" i="5"/>
  <c r="Q167" i="5"/>
  <c r="Q179" i="5"/>
  <c r="Q183" i="5"/>
  <c r="Q187" i="5"/>
  <c r="Q193" i="5"/>
  <c r="V198" i="5"/>
  <c r="Q201" i="5"/>
  <c r="V206" i="5"/>
  <c r="Q211" i="5"/>
  <c r="Q217" i="5"/>
  <c r="T222" i="5"/>
  <c r="W222" i="5"/>
  <c r="P225" i="5"/>
  <c r="P227" i="5"/>
  <c r="T230" i="5"/>
  <c r="W230" i="5"/>
  <c r="W18" i="5"/>
  <c r="T18" i="5"/>
  <c r="Q28" i="5"/>
  <c r="T28" i="5"/>
  <c r="V28" i="5"/>
  <c r="W42" i="5"/>
  <c r="T42" i="5"/>
  <c r="Q52" i="5"/>
  <c r="T52" i="5"/>
  <c r="V52" i="5"/>
  <c r="Q68" i="5"/>
  <c r="T68" i="5"/>
  <c r="V68" i="5"/>
  <c r="W81" i="5"/>
  <c r="W82" i="5"/>
  <c r="T82" i="5"/>
  <c r="Q84" i="5"/>
  <c r="T84" i="5"/>
  <c r="V84" i="5"/>
  <c r="W89" i="5"/>
  <c r="W91" i="5"/>
  <c r="W92" i="5"/>
  <c r="T92" i="5"/>
  <c r="Q94" i="5"/>
  <c r="T94" i="5"/>
  <c r="V94" i="5"/>
  <c r="V194" i="5"/>
  <c r="W225" i="5"/>
  <c r="T225" i="5"/>
  <c r="W226" i="5"/>
  <c r="T13" i="5"/>
  <c r="W13" i="5"/>
  <c r="W22" i="5"/>
  <c r="T22" i="5"/>
  <c r="W29" i="5"/>
  <c r="W30" i="5"/>
  <c r="T30" i="5"/>
  <c r="W38" i="5"/>
  <c r="T38" i="5"/>
  <c r="Q48" i="5"/>
  <c r="T48" i="5"/>
  <c r="V48" i="5"/>
  <c r="W54" i="5"/>
  <c r="T54" i="5"/>
  <c r="Q56" i="5"/>
  <c r="T56" i="5"/>
  <c r="V56" i="5"/>
  <c r="W62" i="5"/>
  <c r="T62" i="5"/>
  <c r="Q72" i="5"/>
  <c r="T72" i="5"/>
  <c r="V72" i="5"/>
  <c r="W85" i="5"/>
  <c r="W86" i="5"/>
  <c r="T86" i="5"/>
  <c r="Q88" i="5"/>
  <c r="T88" i="5"/>
  <c r="V88" i="5"/>
  <c r="Q221" i="5"/>
  <c r="T221" i="5"/>
  <c r="V221" i="5"/>
  <c r="Q231" i="5"/>
  <c r="T231" i="5"/>
  <c r="V231" i="5"/>
  <c r="Q18" i="5"/>
  <c r="V18" i="5"/>
  <c r="Q22" i="5"/>
  <c r="V22" i="5"/>
  <c r="T23" i="5"/>
  <c r="W23" i="5"/>
  <c r="T27" i="5"/>
  <c r="W27" i="5"/>
  <c r="P28" i="5"/>
  <c r="W28" i="5"/>
  <c r="Q30" i="5"/>
  <c r="V30" i="5"/>
  <c r="T31" i="5"/>
  <c r="W31" i="5"/>
  <c r="Q38" i="5"/>
  <c r="V38" i="5"/>
  <c r="T39" i="5"/>
  <c r="W39" i="5"/>
  <c r="Q42" i="5"/>
  <c r="V42" i="5"/>
  <c r="P48" i="5"/>
  <c r="W48" i="5"/>
  <c r="P52" i="5"/>
  <c r="W52" i="5"/>
  <c r="Q54" i="5"/>
  <c r="V54" i="5"/>
  <c r="T55" i="5"/>
  <c r="W55" i="5"/>
  <c r="P56" i="5"/>
  <c r="W56" i="5"/>
  <c r="Q62" i="5"/>
  <c r="V62" i="5"/>
  <c r="P68" i="5"/>
  <c r="W68" i="5"/>
  <c r="P72" i="5"/>
  <c r="W72" i="5"/>
  <c r="Q82" i="5"/>
  <c r="V82" i="5"/>
  <c r="T83" i="5"/>
  <c r="W83" i="5"/>
  <c r="P84" i="5"/>
  <c r="W84" i="5"/>
  <c r="Q86" i="5"/>
  <c r="V86" i="5"/>
  <c r="T87" i="5"/>
  <c r="W87" i="5"/>
  <c r="P88" i="5"/>
  <c r="W88" i="5"/>
  <c r="Q90" i="5"/>
  <c r="T90" i="5"/>
  <c r="V90" i="5"/>
  <c r="V97" i="5"/>
  <c r="V98" i="5"/>
  <c r="V101" i="5"/>
  <c r="V102" i="5"/>
  <c r="V103" i="5"/>
  <c r="V202" i="5"/>
  <c r="T223" i="5"/>
  <c r="V223" i="5"/>
  <c r="W227" i="5"/>
  <c r="T227" i="5"/>
  <c r="W234" i="5"/>
  <c r="W90" i="5"/>
  <c r="V92" i="5"/>
  <c r="P94" i="5"/>
  <c r="W94" i="5"/>
  <c r="T97" i="5"/>
  <c r="W97" i="5"/>
  <c r="T98" i="5"/>
  <c r="W98" i="5"/>
  <c r="T101" i="5"/>
  <c r="W101" i="5"/>
  <c r="T102" i="5"/>
  <c r="W102" i="5"/>
  <c r="T103" i="5"/>
  <c r="W103" i="5"/>
  <c r="V104" i="5"/>
  <c r="T220" i="5"/>
  <c r="P221" i="5"/>
  <c r="W221" i="5"/>
  <c r="P223" i="5"/>
  <c r="W223" i="5"/>
  <c r="Q225" i="5"/>
  <c r="V225" i="5"/>
  <c r="T226" i="5"/>
  <c r="Q227" i="5"/>
  <c r="V227" i="5"/>
  <c r="P231" i="5"/>
  <c r="W231" i="5"/>
  <c r="T234" i="5"/>
  <c r="P13" i="5"/>
  <c r="P23" i="5"/>
  <c r="P27" i="5"/>
  <c r="P29" i="5"/>
  <c r="P31" i="5"/>
  <c r="P39" i="5"/>
  <c r="P55" i="5"/>
  <c r="P81" i="5"/>
  <c r="P83" i="5"/>
  <c r="P85" i="5"/>
  <c r="P87" i="5"/>
  <c r="P89" i="5"/>
  <c r="P91" i="5"/>
  <c r="Q13" i="5"/>
  <c r="V13" i="5"/>
  <c r="Q23" i="5"/>
  <c r="V23" i="5"/>
  <c r="Q27" i="5"/>
  <c r="V27" i="5"/>
  <c r="Q29" i="5"/>
  <c r="V29" i="5"/>
  <c r="Q31" i="5"/>
  <c r="V31" i="5"/>
  <c r="Q39" i="5"/>
  <c r="V39" i="5"/>
  <c r="Q55" i="5"/>
  <c r="V55" i="5"/>
  <c r="Q81" i="5"/>
  <c r="V81" i="5"/>
  <c r="Q83" i="5"/>
  <c r="V83" i="5"/>
  <c r="Q85" i="5"/>
  <c r="V85" i="5"/>
  <c r="Q87" i="5"/>
  <c r="V87" i="5"/>
  <c r="Q89" i="5"/>
  <c r="V89" i="5"/>
  <c r="Q91" i="5"/>
  <c r="V91" i="5"/>
  <c r="P97" i="5"/>
  <c r="P98" i="5"/>
  <c r="P101" i="5"/>
  <c r="P102" i="5"/>
  <c r="P103" i="5"/>
  <c r="P104" i="5"/>
  <c r="T106" i="5"/>
  <c r="P106" i="5"/>
  <c r="W106" i="5"/>
  <c r="V106" i="5"/>
  <c r="T108" i="5"/>
  <c r="P108" i="5"/>
  <c r="W108" i="5"/>
  <c r="V108" i="5"/>
  <c r="T110" i="5"/>
  <c r="P110" i="5"/>
  <c r="W110" i="5"/>
  <c r="V110" i="5"/>
  <c r="T114" i="5"/>
  <c r="P114" i="5"/>
  <c r="W114" i="5"/>
  <c r="V114" i="5"/>
  <c r="T118" i="5"/>
  <c r="P118" i="5"/>
  <c r="W118" i="5"/>
  <c r="V118" i="5"/>
  <c r="T120" i="5"/>
  <c r="P120" i="5"/>
  <c r="W120" i="5"/>
  <c r="V120" i="5"/>
  <c r="T126" i="5"/>
  <c r="P126" i="5"/>
  <c r="W126" i="5"/>
  <c r="V126" i="5"/>
  <c r="T130" i="5"/>
  <c r="P130" i="5"/>
  <c r="W130" i="5"/>
  <c r="V130" i="5"/>
  <c r="T134" i="5"/>
  <c r="P134" i="5"/>
  <c r="W134" i="5"/>
  <c r="V134" i="5"/>
  <c r="T136" i="5"/>
  <c r="P136" i="5"/>
  <c r="W136" i="5"/>
  <c r="V136" i="5"/>
  <c r="T138" i="5"/>
  <c r="P138" i="5"/>
  <c r="W138" i="5"/>
  <c r="V138" i="5"/>
  <c r="T140" i="5"/>
  <c r="P140" i="5"/>
  <c r="W140" i="5"/>
  <c r="V140" i="5"/>
  <c r="T144" i="5"/>
  <c r="P144" i="5"/>
  <c r="W144" i="5"/>
  <c r="V144" i="5"/>
  <c r="T148" i="5"/>
  <c r="P148" i="5"/>
  <c r="W148" i="5"/>
  <c r="V148" i="5"/>
  <c r="T150" i="5"/>
  <c r="P150" i="5"/>
  <c r="W150" i="5"/>
  <c r="V150" i="5"/>
  <c r="T152" i="5"/>
  <c r="P152" i="5"/>
  <c r="W152" i="5"/>
  <c r="V152" i="5"/>
  <c r="T154" i="5"/>
  <c r="P154" i="5"/>
  <c r="W154" i="5"/>
  <c r="V154" i="5"/>
  <c r="T158" i="5"/>
  <c r="P158" i="5"/>
  <c r="W158" i="5"/>
  <c r="V158" i="5"/>
  <c r="T162" i="5"/>
  <c r="P162" i="5"/>
  <c r="W162" i="5"/>
  <c r="V162" i="5"/>
  <c r="T164" i="5"/>
  <c r="P164" i="5"/>
  <c r="W164" i="5"/>
  <c r="V164" i="5"/>
  <c r="T168" i="5"/>
  <c r="P168" i="5"/>
  <c r="W168" i="5"/>
  <c r="V168" i="5"/>
  <c r="T172" i="5"/>
  <c r="P172" i="5"/>
  <c r="W172" i="5"/>
  <c r="V172" i="5"/>
  <c r="T176" i="5"/>
  <c r="P176" i="5"/>
  <c r="W176" i="5"/>
  <c r="V176" i="5"/>
  <c r="T178" i="5"/>
  <c r="P178" i="5"/>
  <c r="W178" i="5"/>
  <c r="V178" i="5"/>
  <c r="T180" i="5"/>
  <c r="P180" i="5"/>
  <c r="W180" i="5"/>
  <c r="V180" i="5"/>
  <c r="T182" i="5"/>
  <c r="P182" i="5"/>
  <c r="W182" i="5"/>
  <c r="V182" i="5"/>
  <c r="T184" i="5"/>
  <c r="P184" i="5"/>
  <c r="W184" i="5"/>
  <c r="V184" i="5"/>
  <c r="T188" i="5"/>
  <c r="P188" i="5"/>
  <c r="Q188" i="5"/>
  <c r="W188" i="5"/>
  <c r="T192" i="5"/>
  <c r="P192" i="5"/>
  <c r="Q192" i="5"/>
  <c r="W192" i="5"/>
  <c r="T196" i="5"/>
  <c r="P196" i="5"/>
  <c r="Q196" i="5"/>
  <c r="W196" i="5"/>
  <c r="T208" i="5"/>
  <c r="P208" i="5"/>
  <c r="Q208" i="5"/>
  <c r="W208" i="5"/>
  <c r="T212" i="5"/>
  <c r="P212" i="5"/>
  <c r="Q212" i="5"/>
  <c r="W212" i="5"/>
  <c r="T216" i="5"/>
  <c r="P216" i="5"/>
  <c r="Q216" i="5"/>
  <c r="W216" i="5"/>
  <c r="W220" i="5"/>
  <c r="P220" i="5"/>
  <c r="T104" i="5"/>
  <c r="W104" i="5"/>
  <c r="Q104" i="5"/>
  <c r="T105" i="5"/>
  <c r="P105" i="5"/>
  <c r="W105" i="5"/>
  <c r="V105" i="5"/>
  <c r="Q106" i="5"/>
  <c r="T107" i="5"/>
  <c r="P107" i="5"/>
  <c r="W107" i="5"/>
  <c r="V107" i="5"/>
  <c r="Q110" i="5"/>
  <c r="T111" i="5"/>
  <c r="P111" i="5"/>
  <c r="W111" i="5"/>
  <c r="V111" i="5"/>
  <c r="Q114" i="5"/>
  <c r="T115" i="5"/>
  <c r="P115" i="5"/>
  <c r="W115" i="5"/>
  <c r="V115" i="5"/>
  <c r="Q118" i="5"/>
  <c r="T119" i="5"/>
  <c r="P119" i="5"/>
  <c r="W119" i="5"/>
  <c r="V119" i="5"/>
  <c r="Q120" i="5"/>
  <c r="T121" i="5"/>
  <c r="P121" i="5"/>
  <c r="W121" i="5"/>
  <c r="V121" i="5"/>
  <c r="T123" i="5"/>
  <c r="P123" i="5"/>
  <c r="W123" i="5"/>
  <c r="V123" i="5"/>
  <c r="T125" i="5"/>
  <c r="P125" i="5"/>
  <c r="W125" i="5"/>
  <c r="V125" i="5"/>
  <c r="Q126" i="5"/>
  <c r="T129" i="5"/>
  <c r="P129" i="5"/>
  <c r="W129" i="5"/>
  <c r="V129" i="5"/>
  <c r="Q130" i="5"/>
  <c r="T133" i="5"/>
  <c r="P133" i="5"/>
  <c r="W133" i="5"/>
  <c r="V133" i="5"/>
  <c r="Q134" i="5"/>
  <c r="T135" i="5"/>
  <c r="P135" i="5"/>
  <c r="W135" i="5"/>
  <c r="V135" i="5"/>
  <c r="Q138" i="5"/>
  <c r="T139" i="5"/>
  <c r="P139" i="5"/>
  <c r="W139" i="5"/>
  <c r="V139" i="5"/>
  <c r="Q140" i="5"/>
  <c r="T143" i="5"/>
  <c r="P143" i="5"/>
  <c r="W143" i="5"/>
  <c r="V143" i="5"/>
  <c r="Q144" i="5"/>
  <c r="T147" i="5"/>
  <c r="P147" i="5"/>
  <c r="W147" i="5"/>
  <c r="V147" i="5"/>
  <c r="Q148" i="5"/>
  <c r="T149" i="5"/>
  <c r="P149" i="5"/>
  <c r="W149" i="5"/>
  <c r="V149" i="5"/>
  <c r="Q152" i="5"/>
  <c r="T153" i="5"/>
  <c r="P153" i="5"/>
  <c r="W153" i="5"/>
  <c r="V153" i="5"/>
  <c r="Q154" i="5"/>
  <c r="T157" i="5"/>
  <c r="P157" i="5"/>
  <c r="W157" i="5"/>
  <c r="V157" i="5"/>
  <c r="Q158" i="5"/>
  <c r="T161" i="5"/>
  <c r="P161" i="5"/>
  <c r="W161" i="5"/>
  <c r="V161" i="5"/>
  <c r="Q162" i="5"/>
  <c r="T163" i="5"/>
  <c r="P163" i="5"/>
  <c r="W163" i="5"/>
  <c r="V163" i="5"/>
  <c r="Q164" i="5"/>
  <c r="T165" i="5"/>
  <c r="P165" i="5"/>
  <c r="W165" i="5"/>
  <c r="V165" i="5"/>
  <c r="T167" i="5"/>
  <c r="P167" i="5"/>
  <c r="W167" i="5"/>
  <c r="V167" i="5"/>
  <c r="Q168" i="5"/>
  <c r="T169" i="5"/>
  <c r="P169" i="5"/>
  <c r="W169" i="5"/>
  <c r="V169" i="5"/>
  <c r="Q172" i="5"/>
  <c r="T173" i="5"/>
  <c r="P173" i="5"/>
  <c r="W173" i="5"/>
  <c r="V173" i="5"/>
  <c r="Q176" i="5"/>
  <c r="T177" i="5"/>
  <c r="P177" i="5"/>
  <c r="W177" i="5"/>
  <c r="V177" i="5"/>
  <c r="Q178" i="5"/>
  <c r="T179" i="5"/>
  <c r="P179" i="5"/>
  <c r="W179" i="5"/>
  <c r="V179" i="5"/>
  <c r="Q182" i="5"/>
  <c r="T183" i="5"/>
  <c r="P183" i="5"/>
  <c r="W183" i="5"/>
  <c r="V183" i="5"/>
  <c r="Q184" i="5"/>
  <c r="V188" i="5"/>
  <c r="V192" i="5"/>
  <c r="T194" i="5"/>
  <c r="P194" i="5"/>
  <c r="W194" i="5"/>
  <c r="V196" i="5"/>
  <c r="T198" i="5"/>
  <c r="P198" i="5"/>
  <c r="Q198" i="5"/>
  <c r="W198" i="5"/>
  <c r="T202" i="5"/>
  <c r="P202" i="5"/>
  <c r="Q202" i="5"/>
  <c r="W202" i="5"/>
  <c r="T206" i="5"/>
  <c r="P206" i="5"/>
  <c r="Q206" i="5"/>
  <c r="W206" i="5"/>
  <c r="V208" i="5"/>
  <c r="V212" i="5"/>
  <c r="V216" i="5"/>
  <c r="T187" i="5"/>
  <c r="P187" i="5"/>
  <c r="W187" i="5"/>
  <c r="V187" i="5"/>
  <c r="T191" i="5"/>
  <c r="P191" i="5"/>
  <c r="W191" i="5"/>
  <c r="V191" i="5"/>
  <c r="T193" i="5"/>
  <c r="P193" i="5"/>
  <c r="W193" i="5"/>
  <c r="V193" i="5"/>
  <c r="T197" i="5"/>
  <c r="P197" i="5"/>
  <c r="W197" i="5"/>
  <c r="V197" i="5"/>
  <c r="T201" i="5"/>
  <c r="P201" i="5"/>
  <c r="W201" i="5"/>
  <c r="V201" i="5"/>
  <c r="T205" i="5"/>
  <c r="P205" i="5"/>
  <c r="W205" i="5"/>
  <c r="V205" i="5"/>
  <c r="T207" i="5"/>
  <c r="P207" i="5"/>
  <c r="W207" i="5"/>
  <c r="V207" i="5"/>
  <c r="T209" i="5"/>
  <c r="P209" i="5"/>
  <c r="W209" i="5"/>
  <c r="V209" i="5"/>
  <c r="T211" i="5"/>
  <c r="P211" i="5"/>
  <c r="W211" i="5"/>
  <c r="V211" i="5"/>
  <c r="T213" i="5"/>
  <c r="P213" i="5"/>
  <c r="W213" i="5"/>
  <c r="V213" i="5"/>
  <c r="T217" i="5"/>
  <c r="P217" i="5"/>
  <c r="W217" i="5"/>
  <c r="V217" i="5"/>
  <c r="P222" i="5"/>
  <c r="P226" i="5"/>
  <c r="P230" i="5"/>
  <c r="P234" i="5"/>
  <c r="Q220" i="5"/>
  <c r="V220" i="5"/>
  <c r="Q222" i="5"/>
  <c r="V222" i="5"/>
  <c r="Q226" i="5"/>
  <c r="V226" i="5"/>
  <c r="Q230" i="5"/>
  <c r="V230" i="5"/>
  <c r="Q234" i="5"/>
  <c r="V234" i="5"/>
  <c r="S234" i="4"/>
  <c r="R234" i="4"/>
  <c r="L234" i="4"/>
  <c r="K234" i="4"/>
  <c r="J234" i="4"/>
  <c r="H234" i="4"/>
  <c r="G234" i="4"/>
  <c r="E234" i="4"/>
  <c r="D234" i="4"/>
  <c r="S233" i="4"/>
  <c r="R233" i="4"/>
  <c r="L233" i="4"/>
  <c r="K233" i="4"/>
  <c r="J233" i="4"/>
  <c r="H233" i="4"/>
  <c r="G233" i="4"/>
  <c r="S232" i="4"/>
  <c r="R232" i="4"/>
  <c r="L232" i="4"/>
  <c r="K232" i="4"/>
  <c r="J232" i="4"/>
  <c r="H232" i="4"/>
  <c r="G232" i="4"/>
  <c r="S231" i="4"/>
  <c r="R231" i="4"/>
  <c r="L231" i="4"/>
  <c r="K231" i="4"/>
  <c r="J231" i="4"/>
  <c r="H231" i="4"/>
  <c r="G231" i="4"/>
  <c r="E231" i="4"/>
  <c r="D231" i="4"/>
  <c r="S230" i="4"/>
  <c r="R230" i="4"/>
  <c r="L230" i="4"/>
  <c r="K230" i="4"/>
  <c r="J230" i="4"/>
  <c r="H230" i="4"/>
  <c r="G230" i="4"/>
  <c r="E230" i="4"/>
  <c r="D230" i="4"/>
  <c r="S229" i="4"/>
  <c r="R229" i="4"/>
  <c r="L229" i="4"/>
  <c r="K229" i="4"/>
  <c r="J229" i="4"/>
  <c r="H229" i="4"/>
  <c r="G229" i="4"/>
  <c r="S228" i="4"/>
  <c r="R228" i="4"/>
  <c r="L228" i="4"/>
  <c r="K228" i="4"/>
  <c r="J228" i="4"/>
  <c r="H228" i="4"/>
  <c r="G228" i="4"/>
  <c r="S227" i="4"/>
  <c r="R227" i="4"/>
  <c r="L227" i="4"/>
  <c r="K227" i="4"/>
  <c r="J227" i="4"/>
  <c r="H227" i="4"/>
  <c r="G227" i="4"/>
  <c r="E227" i="4"/>
  <c r="D227" i="4"/>
  <c r="S226" i="4"/>
  <c r="R226" i="4"/>
  <c r="L226" i="4"/>
  <c r="K226" i="4"/>
  <c r="J226" i="4"/>
  <c r="H226" i="4"/>
  <c r="G226" i="4"/>
  <c r="E226" i="4"/>
  <c r="D226" i="4"/>
  <c r="S225" i="4"/>
  <c r="R225" i="4"/>
  <c r="L225" i="4"/>
  <c r="K225" i="4"/>
  <c r="J225" i="4"/>
  <c r="H225" i="4"/>
  <c r="G225" i="4"/>
  <c r="E225" i="4"/>
  <c r="D225" i="4"/>
  <c r="S224" i="4"/>
  <c r="R224" i="4"/>
  <c r="L224" i="4"/>
  <c r="K224" i="4"/>
  <c r="J224" i="4"/>
  <c r="H224" i="4"/>
  <c r="G224" i="4"/>
  <c r="S223" i="4"/>
  <c r="R223" i="4"/>
  <c r="L223" i="4"/>
  <c r="K223" i="4"/>
  <c r="J223" i="4"/>
  <c r="H223" i="4"/>
  <c r="G223" i="4"/>
  <c r="E223" i="4"/>
  <c r="D223" i="4"/>
  <c r="S222" i="4"/>
  <c r="R222" i="4"/>
  <c r="L222" i="4"/>
  <c r="K222" i="4"/>
  <c r="J222" i="4"/>
  <c r="H222" i="4"/>
  <c r="G222" i="4"/>
  <c r="E222" i="4"/>
  <c r="D222" i="4"/>
  <c r="S221" i="4"/>
  <c r="R221" i="4"/>
  <c r="L221" i="4"/>
  <c r="K221" i="4"/>
  <c r="J221" i="4"/>
  <c r="H221" i="4"/>
  <c r="G221" i="4"/>
  <c r="E221" i="4"/>
  <c r="D221" i="4"/>
  <c r="S220" i="4"/>
  <c r="R220" i="4"/>
  <c r="L220" i="4"/>
  <c r="K220" i="4"/>
  <c r="J220" i="4"/>
  <c r="H220" i="4"/>
  <c r="G220" i="4"/>
  <c r="E220" i="4"/>
  <c r="D220" i="4"/>
  <c r="S219" i="4"/>
  <c r="R219" i="4"/>
  <c r="L219" i="4"/>
  <c r="K219" i="4"/>
  <c r="J219" i="4"/>
  <c r="H219" i="4"/>
  <c r="G219" i="4"/>
  <c r="S218" i="4"/>
  <c r="R218" i="4"/>
  <c r="L218" i="4"/>
  <c r="K218" i="4"/>
  <c r="J218" i="4"/>
  <c r="H218" i="4"/>
  <c r="G218" i="4"/>
  <c r="S217" i="4"/>
  <c r="R217" i="4"/>
  <c r="L217" i="4"/>
  <c r="K217" i="4"/>
  <c r="J217" i="4"/>
  <c r="H217" i="4"/>
  <c r="G217" i="4"/>
  <c r="E217" i="4"/>
  <c r="D217" i="4"/>
  <c r="S216" i="4"/>
  <c r="R216" i="4"/>
  <c r="L216" i="4"/>
  <c r="K216" i="4"/>
  <c r="J216" i="4"/>
  <c r="H216" i="4"/>
  <c r="G216" i="4"/>
  <c r="E216" i="4"/>
  <c r="D216" i="4"/>
  <c r="S215" i="4"/>
  <c r="R215" i="4"/>
  <c r="L215" i="4"/>
  <c r="K215" i="4"/>
  <c r="J215" i="4"/>
  <c r="H215" i="4"/>
  <c r="G215" i="4"/>
  <c r="S214" i="4"/>
  <c r="R214" i="4"/>
  <c r="L214" i="4"/>
  <c r="K214" i="4"/>
  <c r="J214" i="4"/>
  <c r="H214" i="4"/>
  <c r="G214" i="4"/>
  <c r="S213" i="4"/>
  <c r="R213" i="4"/>
  <c r="L213" i="4"/>
  <c r="K213" i="4"/>
  <c r="J213" i="4"/>
  <c r="H213" i="4"/>
  <c r="G213" i="4"/>
  <c r="E213" i="4"/>
  <c r="D213" i="4"/>
  <c r="S212" i="4"/>
  <c r="R212" i="4"/>
  <c r="L212" i="4"/>
  <c r="K212" i="4"/>
  <c r="J212" i="4"/>
  <c r="H212" i="4"/>
  <c r="G212" i="4"/>
  <c r="E212" i="4"/>
  <c r="D212" i="4"/>
  <c r="S211" i="4"/>
  <c r="R211" i="4"/>
  <c r="L211" i="4"/>
  <c r="K211" i="4"/>
  <c r="J211" i="4"/>
  <c r="H211" i="4"/>
  <c r="G211" i="4"/>
  <c r="E211" i="4"/>
  <c r="D211" i="4"/>
  <c r="S210" i="4"/>
  <c r="R210" i="4"/>
  <c r="L210" i="4"/>
  <c r="K210" i="4"/>
  <c r="J210" i="4"/>
  <c r="H210" i="4"/>
  <c r="G210" i="4"/>
  <c r="S209" i="4"/>
  <c r="R209" i="4"/>
  <c r="L209" i="4"/>
  <c r="K209" i="4"/>
  <c r="J209" i="4"/>
  <c r="H209" i="4"/>
  <c r="G209" i="4"/>
  <c r="E209" i="4"/>
  <c r="D209" i="4"/>
  <c r="S208" i="4"/>
  <c r="R208" i="4"/>
  <c r="L208" i="4"/>
  <c r="K208" i="4"/>
  <c r="J208" i="4"/>
  <c r="H208" i="4"/>
  <c r="G208" i="4"/>
  <c r="E208" i="4"/>
  <c r="D208" i="4"/>
  <c r="S207" i="4"/>
  <c r="R207" i="4"/>
  <c r="L207" i="4"/>
  <c r="K207" i="4"/>
  <c r="J207" i="4"/>
  <c r="H207" i="4"/>
  <c r="G207" i="4"/>
  <c r="E207" i="4"/>
  <c r="D207" i="4"/>
  <c r="S206" i="4"/>
  <c r="R206" i="4"/>
  <c r="L206" i="4"/>
  <c r="K206" i="4"/>
  <c r="J206" i="4"/>
  <c r="H206" i="4"/>
  <c r="G206" i="4"/>
  <c r="E206" i="4"/>
  <c r="D206" i="4"/>
  <c r="S205" i="4"/>
  <c r="R205" i="4"/>
  <c r="L205" i="4"/>
  <c r="K205" i="4"/>
  <c r="J205" i="4"/>
  <c r="H205" i="4"/>
  <c r="G205" i="4"/>
  <c r="E205" i="4"/>
  <c r="D205" i="4"/>
  <c r="S204" i="4"/>
  <c r="R204" i="4"/>
  <c r="L204" i="4"/>
  <c r="K204" i="4"/>
  <c r="J204" i="4"/>
  <c r="H204" i="4"/>
  <c r="G204" i="4"/>
  <c r="S203" i="4"/>
  <c r="R203" i="4"/>
  <c r="L203" i="4"/>
  <c r="K203" i="4"/>
  <c r="J203" i="4"/>
  <c r="H203" i="4"/>
  <c r="G203" i="4"/>
  <c r="S202" i="4"/>
  <c r="R202" i="4"/>
  <c r="L202" i="4"/>
  <c r="K202" i="4"/>
  <c r="J202" i="4"/>
  <c r="H202" i="4"/>
  <c r="G202" i="4"/>
  <c r="E202" i="4"/>
  <c r="D202" i="4"/>
  <c r="S201" i="4"/>
  <c r="R201" i="4"/>
  <c r="L201" i="4"/>
  <c r="K201" i="4"/>
  <c r="J201" i="4"/>
  <c r="H201" i="4"/>
  <c r="G201" i="4"/>
  <c r="E201" i="4"/>
  <c r="D201" i="4"/>
  <c r="S200" i="4"/>
  <c r="R200" i="4"/>
  <c r="L200" i="4"/>
  <c r="K200" i="4"/>
  <c r="J200" i="4"/>
  <c r="H200" i="4"/>
  <c r="G200" i="4"/>
  <c r="S199" i="4"/>
  <c r="R199" i="4"/>
  <c r="L199" i="4"/>
  <c r="K199" i="4"/>
  <c r="J199" i="4"/>
  <c r="H199" i="4"/>
  <c r="G199" i="4"/>
  <c r="S198" i="4"/>
  <c r="R198" i="4"/>
  <c r="L198" i="4"/>
  <c r="K198" i="4"/>
  <c r="J198" i="4"/>
  <c r="H198" i="4"/>
  <c r="G198" i="4"/>
  <c r="E198" i="4"/>
  <c r="D198" i="4"/>
  <c r="S197" i="4"/>
  <c r="R197" i="4"/>
  <c r="L197" i="4"/>
  <c r="K197" i="4"/>
  <c r="J197" i="4"/>
  <c r="H197" i="4"/>
  <c r="G197" i="4"/>
  <c r="E197" i="4"/>
  <c r="D197" i="4"/>
  <c r="S196" i="4"/>
  <c r="R196" i="4"/>
  <c r="L196" i="4"/>
  <c r="K196" i="4"/>
  <c r="J196" i="4"/>
  <c r="H196" i="4"/>
  <c r="G196" i="4"/>
  <c r="E196" i="4"/>
  <c r="D196" i="4"/>
  <c r="S195" i="4"/>
  <c r="R195" i="4"/>
  <c r="L195" i="4"/>
  <c r="K195" i="4"/>
  <c r="J195" i="4"/>
  <c r="H195" i="4"/>
  <c r="G195" i="4"/>
  <c r="S194" i="4"/>
  <c r="R194" i="4"/>
  <c r="L194" i="4"/>
  <c r="K194" i="4"/>
  <c r="J194" i="4"/>
  <c r="H194" i="4"/>
  <c r="G194" i="4"/>
  <c r="E194" i="4"/>
  <c r="D194" i="4"/>
  <c r="S193" i="4"/>
  <c r="R193" i="4"/>
  <c r="L193" i="4"/>
  <c r="K193" i="4"/>
  <c r="J193" i="4"/>
  <c r="H193" i="4"/>
  <c r="G193" i="4"/>
  <c r="E193" i="4"/>
  <c r="D193" i="4"/>
  <c r="S192" i="4"/>
  <c r="R192" i="4"/>
  <c r="L192" i="4"/>
  <c r="K192" i="4"/>
  <c r="J192" i="4"/>
  <c r="H192" i="4"/>
  <c r="G192" i="4"/>
  <c r="E192" i="4"/>
  <c r="D192" i="4"/>
  <c r="S191" i="4"/>
  <c r="R191" i="4"/>
  <c r="L191" i="4"/>
  <c r="K191" i="4"/>
  <c r="J191" i="4"/>
  <c r="H191" i="4"/>
  <c r="G191" i="4"/>
  <c r="E191" i="4"/>
  <c r="D191" i="4"/>
  <c r="S190" i="4"/>
  <c r="R190" i="4"/>
  <c r="L190" i="4"/>
  <c r="K190" i="4"/>
  <c r="J190" i="4"/>
  <c r="H190" i="4"/>
  <c r="G190" i="4"/>
  <c r="S189" i="4"/>
  <c r="R189" i="4"/>
  <c r="L189" i="4"/>
  <c r="K189" i="4"/>
  <c r="J189" i="4"/>
  <c r="H189" i="4"/>
  <c r="G189" i="4"/>
  <c r="S188" i="4"/>
  <c r="R188" i="4"/>
  <c r="L188" i="4"/>
  <c r="K188" i="4"/>
  <c r="J188" i="4"/>
  <c r="H188" i="4"/>
  <c r="G188" i="4"/>
  <c r="E188" i="4"/>
  <c r="D188" i="4"/>
  <c r="S187" i="4"/>
  <c r="R187" i="4"/>
  <c r="L187" i="4"/>
  <c r="K187" i="4"/>
  <c r="J187" i="4"/>
  <c r="H187" i="4"/>
  <c r="G187" i="4"/>
  <c r="E187" i="4"/>
  <c r="D187" i="4"/>
  <c r="S186" i="4"/>
  <c r="R186" i="4"/>
  <c r="L186" i="4"/>
  <c r="K186" i="4"/>
  <c r="J186" i="4"/>
  <c r="H186" i="4"/>
  <c r="G186" i="4"/>
  <c r="S185" i="4"/>
  <c r="R185" i="4"/>
  <c r="L185" i="4"/>
  <c r="K185" i="4"/>
  <c r="J185" i="4"/>
  <c r="H185" i="4"/>
  <c r="G185" i="4"/>
  <c r="S184" i="4"/>
  <c r="R184" i="4"/>
  <c r="L184" i="4"/>
  <c r="K184" i="4"/>
  <c r="J184" i="4"/>
  <c r="H184" i="4"/>
  <c r="G184" i="4"/>
  <c r="E184" i="4"/>
  <c r="D184" i="4"/>
  <c r="S183" i="4"/>
  <c r="R183" i="4"/>
  <c r="L183" i="4"/>
  <c r="K183" i="4"/>
  <c r="J183" i="4"/>
  <c r="H183" i="4"/>
  <c r="G183" i="4"/>
  <c r="E183" i="4"/>
  <c r="D183" i="4"/>
  <c r="S182" i="4"/>
  <c r="R182" i="4"/>
  <c r="L182" i="4"/>
  <c r="K182" i="4"/>
  <c r="J182" i="4"/>
  <c r="H182" i="4"/>
  <c r="G182" i="4"/>
  <c r="E182" i="4"/>
  <c r="D182" i="4"/>
  <c r="S181" i="4"/>
  <c r="R181" i="4"/>
  <c r="L181" i="4"/>
  <c r="K181" i="4"/>
  <c r="J181" i="4"/>
  <c r="H181" i="4"/>
  <c r="G181" i="4"/>
  <c r="S180" i="4"/>
  <c r="R180" i="4"/>
  <c r="L180" i="4"/>
  <c r="K180" i="4"/>
  <c r="J180" i="4"/>
  <c r="H180" i="4"/>
  <c r="G180" i="4"/>
  <c r="E180" i="4"/>
  <c r="D180" i="4"/>
  <c r="S179" i="4"/>
  <c r="R179" i="4"/>
  <c r="L179" i="4"/>
  <c r="K179" i="4"/>
  <c r="J179" i="4"/>
  <c r="H179" i="4"/>
  <c r="G179" i="4"/>
  <c r="E179" i="4"/>
  <c r="D179" i="4"/>
  <c r="S178" i="4"/>
  <c r="R178" i="4"/>
  <c r="L178" i="4"/>
  <c r="K178" i="4"/>
  <c r="J178" i="4"/>
  <c r="H178" i="4"/>
  <c r="G178" i="4"/>
  <c r="E178" i="4"/>
  <c r="D178" i="4"/>
  <c r="S177" i="4"/>
  <c r="R177" i="4"/>
  <c r="L177" i="4"/>
  <c r="K177" i="4"/>
  <c r="J177" i="4"/>
  <c r="H177" i="4"/>
  <c r="G177" i="4"/>
  <c r="E177" i="4"/>
  <c r="D177" i="4"/>
  <c r="S176" i="4"/>
  <c r="R176" i="4"/>
  <c r="L176" i="4"/>
  <c r="K176" i="4"/>
  <c r="J176" i="4"/>
  <c r="H176" i="4"/>
  <c r="G176" i="4"/>
  <c r="E176" i="4"/>
  <c r="D176" i="4"/>
  <c r="S175" i="4"/>
  <c r="R175" i="4"/>
  <c r="L175" i="4"/>
  <c r="K175" i="4"/>
  <c r="J175" i="4"/>
  <c r="H175" i="4"/>
  <c r="G175" i="4"/>
  <c r="S174" i="4"/>
  <c r="R174" i="4"/>
  <c r="L174" i="4"/>
  <c r="K174" i="4"/>
  <c r="J174" i="4"/>
  <c r="H174" i="4"/>
  <c r="G174" i="4"/>
  <c r="S173" i="4"/>
  <c r="R173" i="4"/>
  <c r="L173" i="4"/>
  <c r="K173" i="4"/>
  <c r="J173" i="4"/>
  <c r="H173" i="4"/>
  <c r="G173" i="4"/>
  <c r="E173" i="4"/>
  <c r="D173" i="4"/>
  <c r="S172" i="4"/>
  <c r="R172" i="4"/>
  <c r="L172" i="4"/>
  <c r="K172" i="4"/>
  <c r="J172" i="4"/>
  <c r="H172" i="4"/>
  <c r="G172" i="4"/>
  <c r="E172" i="4"/>
  <c r="D172" i="4"/>
  <c r="S171" i="4"/>
  <c r="R171" i="4"/>
  <c r="L171" i="4"/>
  <c r="K171" i="4"/>
  <c r="J171" i="4"/>
  <c r="H171" i="4"/>
  <c r="G171" i="4"/>
  <c r="S170" i="4"/>
  <c r="R170" i="4"/>
  <c r="L170" i="4"/>
  <c r="K170" i="4"/>
  <c r="J170" i="4"/>
  <c r="H170" i="4"/>
  <c r="G170" i="4"/>
  <c r="S169" i="4"/>
  <c r="R169" i="4"/>
  <c r="L169" i="4"/>
  <c r="K169" i="4"/>
  <c r="J169" i="4"/>
  <c r="H169" i="4"/>
  <c r="G169" i="4"/>
  <c r="E169" i="4"/>
  <c r="D169" i="4"/>
  <c r="S168" i="4"/>
  <c r="R168" i="4"/>
  <c r="L168" i="4"/>
  <c r="K168" i="4"/>
  <c r="J168" i="4"/>
  <c r="H168" i="4"/>
  <c r="G168" i="4"/>
  <c r="E168" i="4"/>
  <c r="D168" i="4"/>
  <c r="S167" i="4"/>
  <c r="R167" i="4"/>
  <c r="L167" i="4"/>
  <c r="K167" i="4"/>
  <c r="J167" i="4"/>
  <c r="H167" i="4"/>
  <c r="G167" i="4"/>
  <c r="E167" i="4"/>
  <c r="D167" i="4"/>
  <c r="S166" i="4"/>
  <c r="R166" i="4"/>
  <c r="L166" i="4"/>
  <c r="K166" i="4"/>
  <c r="J166" i="4"/>
  <c r="H166" i="4"/>
  <c r="G166" i="4"/>
  <c r="S165" i="4"/>
  <c r="R165" i="4"/>
  <c r="L165" i="4"/>
  <c r="K165" i="4"/>
  <c r="J165" i="4"/>
  <c r="H165" i="4"/>
  <c r="G165" i="4"/>
  <c r="E165" i="4"/>
  <c r="D165" i="4"/>
  <c r="S164" i="4"/>
  <c r="R164" i="4"/>
  <c r="L164" i="4"/>
  <c r="K164" i="4"/>
  <c r="J164" i="4"/>
  <c r="H164" i="4"/>
  <c r="G164" i="4"/>
  <c r="E164" i="4"/>
  <c r="D164" i="4"/>
  <c r="S163" i="4"/>
  <c r="R163" i="4"/>
  <c r="L163" i="4"/>
  <c r="K163" i="4"/>
  <c r="J163" i="4"/>
  <c r="H163" i="4"/>
  <c r="G163" i="4"/>
  <c r="E163" i="4"/>
  <c r="D163" i="4"/>
  <c r="S162" i="4"/>
  <c r="R162" i="4"/>
  <c r="L162" i="4"/>
  <c r="K162" i="4"/>
  <c r="J162" i="4"/>
  <c r="H162" i="4"/>
  <c r="G162" i="4"/>
  <c r="E162" i="4"/>
  <c r="D162" i="4"/>
  <c r="S161" i="4"/>
  <c r="R161" i="4"/>
  <c r="L161" i="4"/>
  <c r="K161" i="4"/>
  <c r="J161" i="4"/>
  <c r="H161" i="4"/>
  <c r="G161" i="4"/>
  <c r="E161" i="4"/>
  <c r="D161" i="4"/>
  <c r="S160" i="4"/>
  <c r="R160" i="4"/>
  <c r="L160" i="4"/>
  <c r="K160" i="4"/>
  <c r="J160" i="4"/>
  <c r="H160" i="4"/>
  <c r="G160" i="4"/>
  <c r="S159" i="4"/>
  <c r="R159" i="4"/>
  <c r="L159" i="4"/>
  <c r="K159" i="4"/>
  <c r="J159" i="4"/>
  <c r="H159" i="4"/>
  <c r="G159" i="4"/>
  <c r="S158" i="4"/>
  <c r="R158" i="4"/>
  <c r="L158" i="4"/>
  <c r="K158" i="4"/>
  <c r="J158" i="4"/>
  <c r="H158" i="4"/>
  <c r="G158" i="4"/>
  <c r="E158" i="4"/>
  <c r="D158" i="4"/>
  <c r="S157" i="4"/>
  <c r="R157" i="4"/>
  <c r="L157" i="4"/>
  <c r="K157" i="4"/>
  <c r="J157" i="4"/>
  <c r="H157" i="4"/>
  <c r="G157" i="4"/>
  <c r="E157" i="4"/>
  <c r="D157" i="4"/>
  <c r="S156" i="4"/>
  <c r="R156" i="4"/>
  <c r="L156" i="4"/>
  <c r="K156" i="4"/>
  <c r="J156" i="4"/>
  <c r="H156" i="4"/>
  <c r="G156" i="4"/>
  <c r="S155" i="4"/>
  <c r="R155" i="4"/>
  <c r="L155" i="4"/>
  <c r="K155" i="4"/>
  <c r="J155" i="4"/>
  <c r="H155" i="4"/>
  <c r="G155" i="4"/>
  <c r="S154" i="4"/>
  <c r="R154" i="4"/>
  <c r="L154" i="4"/>
  <c r="K154" i="4"/>
  <c r="J154" i="4"/>
  <c r="H154" i="4"/>
  <c r="G154" i="4"/>
  <c r="E154" i="4"/>
  <c r="D154" i="4"/>
  <c r="S153" i="4"/>
  <c r="R153" i="4"/>
  <c r="L153" i="4"/>
  <c r="K153" i="4"/>
  <c r="J153" i="4"/>
  <c r="H153" i="4"/>
  <c r="G153" i="4"/>
  <c r="E153" i="4"/>
  <c r="D153" i="4"/>
  <c r="S152" i="4"/>
  <c r="R152" i="4"/>
  <c r="L152" i="4"/>
  <c r="K152" i="4"/>
  <c r="J152" i="4"/>
  <c r="H152" i="4"/>
  <c r="G152" i="4"/>
  <c r="E152" i="4"/>
  <c r="D152" i="4"/>
  <c r="S151" i="4"/>
  <c r="R151" i="4"/>
  <c r="L151" i="4"/>
  <c r="K151" i="4"/>
  <c r="J151" i="4"/>
  <c r="H151" i="4"/>
  <c r="G151" i="4"/>
  <c r="S150" i="4"/>
  <c r="R150" i="4"/>
  <c r="L150" i="4"/>
  <c r="K150" i="4"/>
  <c r="J150" i="4"/>
  <c r="H150" i="4"/>
  <c r="G150" i="4"/>
  <c r="E150" i="4"/>
  <c r="D150" i="4"/>
  <c r="S149" i="4"/>
  <c r="R149" i="4"/>
  <c r="L149" i="4"/>
  <c r="K149" i="4"/>
  <c r="J149" i="4"/>
  <c r="H149" i="4"/>
  <c r="G149" i="4"/>
  <c r="E149" i="4"/>
  <c r="D149" i="4"/>
  <c r="S148" i="4"/>
  <c r="R148" i="4"/>
  <c r="L148" i="4"/>
  <c r="K148" i="4"/>
  <c r="J148" i="4"/>
  <c r="H148" i="4"/>
  <c r="G148" i="4"/>
  <c r="E148" i="4"/>
  <c r="D148" i="4"/>
  <c r="S147" i="4"/>
  <c r="R147" i="4"/>
  <c r="L147" i="4"/>
  <c r="K147" i="4"/>
  <c r="J147" i="4"/>
  <c r="H147" i="4"/>
  <c r="G147" i="4"/>
  <c r="E147" i="4"/>
  <c r="D147" i="4"/>
  <c r="S146" i="4"/>
  <c r="R146" i="4"/>
  <c r="L146" i="4"/>
  <c r="K146" i="4"/>
  <c r="J146" i="4"/>
  <c r="H146" i="4"/>
  <c r="G146" i="4"/>
  <c r="S145" i="4"/>
  <c r="R145" i="4"/>
  <c r="L145" i="4"/>
  <c r="K145" i="4"/>
  <c r="J145" i="4"/>
  <c r="H145" i="4"/>
  <c r="G145" i="4"/>
  <c r="S144" i="4"/>
  <c r="R144" i="4"/>
  <c r="L144" i="4"/>
  <c r="K144" i="4"/>
  <c r="J144" i="4"/>
  <c r="H144" i="4"/>
  <c r="G144" i="4"/>
  <c r="E144" i="4"/>
  <c r="D144" i="4"/>
  <c r="S143" i="4"/>
  <c r="R143" i="4"/>
  <c r="L143" i="4"/>
  <c r="K143" i="4"/>
  <c r="J143" i="4"/>
  <c r="H143" i="4"/>
  <c r="G143" i="4"/>
  <c r="E143" i="4"/>
  <c r="D143" i="4"/>
  <c r="S142" i="4"/>
  <c r="R142" i="4"/>
  <c r="L142" i="4"/>
  <c r="K142" i="4"/>
  <c r="J142" i="4"/>
  <c r="H142" i="4"/>
  <c r="G142" i="4"/>
  <c r="S141" i="4"/>
  <c r="R141" i="4"/>
  <c r="L141" i="4"/>
  <c r="K141" i="4"/>
  <c r="J141" i="4"/>
  <c r="H141" i="4"/>
  <c r="G141" i="4"/>
  <c r="S140" i="4"/>
  <c r="R140" i="4"/>
  <c r="L140" i="4"/>
  <c r="K140" i="4"/>
  <c r="J140" i="4"/>
  <c r="H140" i="4"/>
  <c r="G140" i="4"/>
  <c r="E140" i="4"/>
  <c r="D140" i="4"/>
  <c r="S139" i="4"/>
  <c r="R139" i="4"/>
  <c r="L139" i="4"/>
  <c r="K139" i="4"/>
  <c r="J139" i="4"/>
  <c r="H139" i="4"/>
  <c r="G139" i="4"/>
  <c r="E139" i="4"/>
  <c r="D139" i="4"/>
  <c r="S138" i="4"/>
  <c r="R138" i="4"/>
  <c r="L138" i="4"/>
  <c r="K138" i="4"/>
  <c r="J138" i="4"/>
  <c r="H138" i="4"/>
  <c r="G138" i="4"/>
  <c r="E138" i="4"/>
  <c r="D138" i="4"/>
  <c r="S137" i="4"/>
  <c r="R137" i="4"/>
  <c r="L137" i="4"/>
  <c r="K137" i="4"/>
  <c r="J137" i="4"/>
  <c r="H137" i="4"/>
  <c r="G137" i="4"/>
  <c r="S136" i="4"/>
  <c r="R136" i="4"/>
  <c r="L136" i="4"/>
  <c r="K136" i="4"/>
  <c r="J136" i="4"/>
  <c r="H136" i="4"/>
  <c r="G136" i="4"/>
  <c r="E136" i="4"/>
  <c r="D136" i="4"/>
  <c r="S135" i="4"/>
  <c r="R135" i="4"/>
  <c r="L135" i="4"/>
  <c r="K135" i="4"/>
  <c r="J135" i="4"/>
  <c r="H135" i="4"/>
  <c r="G135" i="4"/>
  <c r="E135" i="4"/>
  <c r="D135" i="4"/>
  <c r="S134" i="4"/>
  <c r="R134" i="4"/>
  <c r="L134" i="4"/>
  <c r="K134" i="4"/>
  <c r="J134" i="4"/>
  <c r="H134" i="4"/>
  <c r="G134" i="4"/>
  <c r="E134" i="4"/>
  <c r="D134" i="4"/>
  <c r="S133" i="4"/>
  <c r="R133" i="4"/>
  <c r="L133" i="4"/>
  <c r="K133" i="4"/>
  <c r="J133" i="4"/>
  <c r="H133" i="4"/>
  <c r="G133" i="4"/>
  <c r="E133" i="4"/>
  <c r="D133" i="4"/>
  <c r="S132" i="4"/>
  <c r="R132" i="4"/>
  <c r="L132" i="4"/>
  <c r="K132" i="4"/>
  <c r="J132" i="4"/>
  <c r="H132" i="4"/>
  <c r="G132" i="4"/>
  <c r="S131" i="4"/>
  <c r="R131" i="4"/>
  <c r="L131" i="4"/>
  <c r="K131" i="4"/>
  <c r="J131" i="4"/>
  <c r="H131" i="4"/>
  <c r="G131" i="4"/>
  <c r="S130" i="4"/>
  <c r="R130" i="4"/>
  <c r="L130" i="4"/>
  <c r="K130" i="4"/>
  <c r="J130" i="4"/>
  <c r="H130" i="4"/>
  <c r="G130" i="4"/>
  <c r="E130" i="4"/>
  <c r="D130" i="4"/>
  <c r="S129" i="4"/>
  <c r="R129" i="4"/>
  <c r="L129" i="4"/>
  <c r="K129" i="4"/>
  <c r="J129" i="4"/>
  <c r="H129" i="4"/>
  <c r="G129" i="4"/>
  <c r="E129" i="4"/>
  <c r="D129" i="4"/>
  <c r="S128" i="4"/>
  <c r="R128" i="4"/>
  <c r="L128" i="4"/>
  <c r="K128" i="4"/>
  <c r="J128" i="4"/>
  <c r="H128" i="4"/>
  <c r="G128" i="4"/>
  <c r="S127" i="4"/>
  <c r="R127" i="4"/>
  <c r="L127" i="4"/>
  <c r="K127" i="4"/>
  <c r="J127" i="4"/>
  <c r="H127" i="4"/>
  <c r="G127" i="4"/>
  <c r="S126" i="4"/>
  <c r="R126" i="4"/>
  <c r="L126" i="4"/>
  <c r="K126" i="4"/>
  <c r="J126" i="4"/>
  <c r="H126" i="4"/>
  <c r="G126" i="4"/>
  <c r="E126" i="4"/>
  <c r="D126" i="4"/>
  <c r="S125" i="4"/>
  <c r="R125" i="4"/>
  <c r="L125" i="4"/>
  <c r="K125" i="4"/>
  <c r="J125" i="4"/>
  <c r="H125" i="4"/>
  <c r="G125" i="4"/>
  <c r="E125" i="4"/>
  <c r="D125" i="4"/>
  <c r="S124" i="4"/>
  <c r="R124" i="4"/>
  <c r="L124" i="4"/>
  <c r="K124" i="4"/>
  <c r="J124" i="4"/>
  <c r="H124" i="4"/>
  <c r="G124" i="4"/>
  <c r="S123" i="4"/>
  <c r="R123" i="4"/>
  <c r="L123" i="4"/>
  <c r="K123" i="4"/>
  <c r="J123" i="4"/>
  <c r="H123" i="4"/>
  <c r="G123" i="4"/>
  <c r="E123" i="4"/>
  <c r="D123" i="4"/>
  <c r="X122" i="4"/>
  <c r="S122" i="4"/>
  <c r="R122" i="4"/>
  <c r="L122" i="4"/>
  <c r="K122" i="4"/>
  <c r="J122" i="4"/>
  <c r="H122" i="4"/>
  <c r="G122" i="4"/>
  <c r="B122" i="4"/>
  <c r="S121" i="4"/>
  <c r="R121" i="4"/>
  <c r="L121" i="4"/>
  <c r="K121" i="4"/>
  <c r="J121" i="4"/>
  <c r="H121" i="4"/>
  <c r="G121" i="4"/>
  <c r="E121" i="4"/>
  <c r="D121" i="4"/>
  <c r="S120" i="4"/>
  <c r="R120" i="4"/>
  <c r="L120" i="4"/>
  <c r="K120" i="4"/>
  <c r="J120" i="4"/>
  <c r="H120" i="4"/>
  <c r="G120" i="4"/>
  <c r="E120" i="4"/>
  <c r="D120" i="4"/>
  <c r="S119" i="4"/>
  <c r="R119" i="4"/>
  <c r="L119" i="4"/>
  <c r="K119" i="4"/>
  <c r="J119" i="4"/>
  <c r="H119" i="4"/>
  <c r="G119" i="4"/>
  <c r="E119" i="4"/>
  <c r="D119" i="4"/>
  <c r="S118" i="4"/>
  <c r="R118" i="4"/>
  <c r="L118" i="4"/>
  <c r="K118" i="4"/>
  <c r="J118" i="4"/>
  <c r="H118" i="4"/>
  <c r="G118" i="4"/>
  <c r="E118" i="4"/>
  <c r="D118" i="4"/>
  <c r="S117" i="4"/>
  <c r="R117" i="4"/>
  <c r="L117" i="4"/>
  <c r="K117" i="4"/>
  <c r="J117" i="4"/>
  <c r="H117" i="4"/>
  <c r="G117" i="4"/>
  <c r="S116" i="4"/>
  <c r="R116" i="4"/>
  <c r="L116" i="4"/>
  <c r="K116" i="4"/>
  <c r="J116" i="4"/>
  <c r="H116" i="4"/>
  <c r="G116" i="4"/>
  <c r="S115" i="4"/>
  <c r="R115" i="4"/>
  <c r="L115" i="4"/>
  <c r="K115" i="4"/>
  <c r="J115" i="4"/>
  <c r="H115" i="4"/>
  <c r="G115" i="4"/>
  <c r="E115" i="4"/>
  <c r="D115" i="4"/>
  <c r="S114" i="4"/>
  <c r="R114" i="4"/>
  <c r="L114" i="4"/>
  <c r="K114" i="4"/>
  <c r="J114" i="4"/>
  <c r="H114" i="4"/>
  <c r="G114" i="4"/>
  <c r="E114" i="4"/>
  <c r="D114" i="4"/>
  <c r="S113" i="4"/>
  <c r="R113" i="4"/>
  <c r="L113" i="4"/>
  <c r="K113" i="4"/>
  <c r="J113" i="4"/>
  <c r="H113" i="4"/>
  <c r="G113" i="4"/>
  <c r="S112" i="4"/>
  <c r="R112" i="4"/>
  <c r="L112" i="4"/>
  <c r="K112" i="4"/>
  <c r="J112" i="4"/>
  <c r="H112" i="4"/>
  <c r="G112" i="4"/>
  <c r="S111" i="4"/>
  <c r="R111" i="4"/>
  <c r="L111" i="4"/>
  <c r="K111" i="4"/>
  <c r="J111" i="4"/>
  <c r="H111" i="4"/>
  <c r="G111" i="4"/>
  <c r="E111" i="4"/>
  <c r="D111" i="4"/>
  <c r="S110" i="4"/>
  <c r="R110" i="4"/>
  <c r="L110" i="4"/>
  <c r="K110" i="4"/>
  <c r="J110" i="4"/>
  <c r="H110" i="4"/>
  <c r="G110" i="4"/>
  <c r="E110" i="4"/>
  <c r="D110" i="4"/>
  <c r="S109" i="4"/>
  <c r="R109" i="4"/>
  <c r="L109" i="4"/>
  <c r="K109" i="4"/>
  <c r="J109" i="4"/>
  <c r="H109" i="4"/>
  <c r="G109" i="4"/>
  <c r="S108" i="4"/>
  <c r="R108" i="4"/>
  <c r="L108" i="4"/>
  <c r="K108" i="4"/>
  <c r="J108" i="4"/>
  <c r="H108" i="4"/>
  <c r="G108" i="4"/>
  <c r="E108" i="4"/>
  <c r="D108" i="4"/>
  <c r="S107" i="4"/>
  <c r="R107" i="4"/>
  <c r="L107" i="4"/>
  <c r="K107" i="4"/>
  <c r="J107" i="4"/>
  <c r="H107" i="4"/>
  <c r="G107" i="4"/>
  <c r="E107" i="4"/>
  <c r="D107" i="4"/>
  <c r="S106" i="4"/>
  <c r="R106" i="4"/>
  <c r="L106" i="4"/>
  <c r="K106" i="4"/>
  <c r="J106" i="4"/>
  <c r="H106" i="4"/>
  <c r="G106" i="4"/>
  <c r="E106" i="4"/>
  <c r="D106" i="4"/>
  <c r="S105" i="4"/>
  <c r="R105" i="4"/>
  <c r="L105" i="4"/>
  <c r="K105" i="4"/>
  <c r="J105" i="4"/>
  <c r="H105" i="4"/>
  <c r="G105" i="4"/>
  <c r="E105" i="4"/>
  <c r="D105" i="4"/>
  <c r="S104" i="4"/>
  <c r="R104" i="4"/>
  <c r="L104" i="4"/>
  <c r="K104" i="4"/>
  <c r="J104" i="4"/>
  <c r="H104" i="4"/>
  <c r="G104" i="4"/>
  <c r="E104" i="4"/>
  <c r="D104" i="4"/>
  <c r="S103" i="4"/>
  <c r="R103" i="4"/>
  <c r="L103" i="4"/>
  <c r="K103" i="4"/>
  <c r="J103" i="4"/>
  <c r="H103" i="4"/>
  <c r="G103" i="4"/>
  <c r="E103" i="4"/>
  <c r="D103" i="4"/>
  <c r="S102" i="4"/>
  <c r="R102" i="4"/>
  <c r="L102" i="4"/>
  <c r="K102" i="4"/>
  <c r="J102" i="4"/>
  <c r="H102" i="4"/>
  <c r="G102" i="4"/>
  <c r="E102" i="4"/>
  <c r="D102" i="4"/>
  <c r="S101" i="4"/>
  <c r="R101" i="4"/>
  <c r="L101" i="4"/>
  <c r="K101" i="4"/>
  <c r="J101" i="4"/>
  <c r="H101" i="4"/>
  <c r="G101" i="4"/>
  <c r="E101" i="4"/>
  <c r="D101" i="4"/>
  <c r="S100" i="4"/>
  <c r="R100" i="4"/>
  <c r="L100" i="4"/>
  <c r="K100" i="4"/>
  <c r="J100" i="4"/>
  <c r="H100" i="4"/>
  <c r="G100" i="4"/>
  <c r="S99" i="4"/>
  <c r="R99" i="4"/>
  <c r="L99" i="4"/>
  <c r="K99" i="4"/>
  <c r="J99" i="4"/>
  <c r="H99" i="4"/>
  <c r="G99" i="4"/>
  <c r="S98" i="4"/>
  <c r="R98" i="4"/>
  <c r="L98" i="4"/>
  <c r="K98" i="4"/>
  <c r="J98" i="4"/>
  <c r="H98" i="4"/>
  <c r="G98" i="4"/>
  <c r="E98" i="4"/>
  <c r="D98" i="4"/>
  <c r="S97" i="4"/>
  <c r="R97" i="4"/>
  <c r="L97" i="4"/>
  <c r="K97" i="4"/>
  <c r="J97" i="4"/>
  <c r="H97" i="4"/>
  <c r="G97" i="4"/>
  <c r="E97" i="4"/>
  <c r="D97" i="4"/>
  <c r="S96" i="4"/>
  <c r="R96" i="4"/>
  <c r="L96" i="4"/>
  <c r="K96" i="4"/>
  <c r="J96" i="4"/>
  <c r="H96" i="4"/>
  <c r="G96" i="4"/>
  <c r="S95" i="4"/>
  <c r="R95" i="4"/>
  <c r="L95" i="4"/>
  <c r="K95" i="4"/>
  <c r="J95" i="4"/>
  <c r="H95" i="4"/>
  <c r="G95" i="4"/>
  <c r="S94" i="4"/>
  <c r="R94" i="4"/>
  <c r="L94" i="4"/>
  <c r="K94" i="4"/>
  <c r="J94" i="4"/>
  <c r="H94" i="4"/>
  <c r="G94" i="4"/>
  <c r="E94" i="4"/>
  <c r="D94" i="4"/>
  <c r="S93" i="4"/>
  <c r="R93" i="4"/>
  <c r="L93" i="4"/>
  <c r="K93" i="4"/>
  <c r="J93" i="4"/>
  <c r="H93" i="4"/>
  <c r="G93" i="4"/>
  <c r="S92" i="4"/>
  <c r="R92" i="4"/>
  <c r="L92" i="4"/>
  <c r="K92" i="4"/>
  <c r="J92" i="4"/>
  <c r="H92" i="4"/>
  <c r="G92" i="4"/>
  <c r="E92" i="4"/>
  <c r="D92" i="4"/>
  <c r="S91" i="4"/>
  <c r="R91" i="4"/>
  <c r="L91" i="4"/>
  <c r="K91" i="4"/>
  <c r="J91" i="4"/>
  <c r="H91" i="4"/>
  <c r="G91" i="4"/>
  <c r="E91" i="4"/>
  <c r="D91" i="4"/>
  <c r="S90" i="4"/>
  <c r="R90" i="4"/>
  <c r="L90" i="4"/>
  <c r="K90" i="4"/>
  <c r="J90" i="4"/>
  <c r="H90" i="4"/>
  <c r="G90" i="4"/>
  <c r="E90" i="4"/>
  <c r="D90" i="4"/>
  <c r="S89" i="4"/>
  <c r="R89" i="4"/>
  <c r="L89" i="4"/>
  <c r="K89" i="4"/>
  <c r="J89" i="4"/>
  <c r="H89" i="4"/>
  <c r="G89" i="4"/>
  <c r="E89" i="4"/>
  <c r="D89" i="4"/>
  <c r="S88" i="4"/>
  <c r="R88" i="4"/>
  <c r="L88" i="4"/>
  <c r="K88" i="4"/>
  <c r="J88" i="4"/>
  <c r="H88" i="4"/>
  <c r="G88" i="4"/>
  <c r="E88" i="4"/>
  <c r="D88" i="4"/>
  <c r="S87" i="4"/>
  <c r="R87" i="4"/>
  <c r="L87" i="4"/>
  <c r="K87" i="4"/>
  <c r="J87" i="4"/>
  <c r="H87" i="4"/>
  <c r="G87" i="4"/>
  <c r="E87" i="4"/>
  <c r="D87" i="4"/>
  <c r="C87" i="4"/>
  <c r="B87" i="4"/>
  <c r="S86" i="4"/>
  <c r="R86" i="4"/>
  <c r="L86" i="4"/>
  <c r="K86" i="4"/>
  <c r="J86" i="4"/>
  <c r="H86" i="4"/>
  <c r="G86" i="4"/>
  <c r="E86" i="4"/>
  <c r="D86" i="4"/>
  <c r="C86" i="4"/>
  <c r="B86" i="4"/>
  <c r="S85" i="4"/>
  <c r="R85" i="4"/>
  <c r="L85" i="4"/>
  <c r="K85" i="4"/>
  <c r="J85" i="4"/>
  <c r="H85" i="4"/>
  <c r="G85" i="4"/>
  <c r="E85" i="4"/>
  <c r="D85" i="4"/>
  <c r="S84" i="4"/>
  <c r="R84" i="4"/>
  <c r="L84" i="4"/>
  <c r="K84" i="4"/>
  <c r="J84" i="4"/>
  <c r="H84" i="4"/>
  <c r="G84" i="4"/>
  <c r="E84" i="4"/>
  <c r="D84" i="4"/>
  <c r="S83" i="4"/>
  <c r="R83" i="4"/>
  <c r="L83" i="4"/>
  <c r="K83" i="4"/>
  <c r="J83" i="4"/>
  <c r="H83" i="4"/>
  <c r="G83" i="4"/>
  <c r="E83" i="4"/>
  <c r="D83" i="4"/>
  <c r="S82" i="4"/>
  <c r="R82" i="4"/>
  <c r="L82" i="4"/>
  <c r="K82" i="4"/>
  <c r="J82" i="4"/>
  <c r="H82" i="4"/>
  <c r="G82" i="4"/>
  <c r="E82" i="4"/>
  <c r="D82" i="4"/>
  <c r="S81" i="4"/>
  <c r="R81" i="4"/>
  <c r="L81" i="4"/>
  <c r="K81" i="4"/>
  <c r="J81" i="4"/>
  <c r="H81" i="4"/>
  <c r="G81" i="4"/>
  <c r="E81" i="4"/>
  <c r="D81" i="4"/>
  <c r="S80" i="4"/>
  <c r="R80" i="4"/>
  <c r="L80" i="4"/>
  <c r="K80" i="4"/>
  <c r="J80" i="4"/>
  <c r="H80" i="4"/>
  <c r="G80" i="4"/>
  <c r="S79" i="4"/>
  <c r="R79" i="4"/>
  <c r="L79" i="4"/>
  <c r="K79" i="4"/>
  <c r="J79" i="4"/>
  <c r="H79" i="4"/>
  <c r="G79" i="4"/>
  <c r="S78" i="4"/>
  <c r="R78" i="4"/>
  <c r="L78" i="4"/>
  <c r="K78" i="4"/>
  <c r="J78" i="4"/>
  <c r="H78" i="4"/>
  <c r="G78" i="4"/>
  <c r="S77" i="4"/>
  <c r="R77" i="4"/>
  <c r="L77" i="4"/>
  <c r="K77" i="4"/>
  <c r="J77" i="4"/>
  <c r="H77" i="4"/>
  <c r="G77" i="4"/>
  <c r="S76" i="4"/>
  <c r="R76" i="4"/>
  <c r="L76" i="4"/>
  <c r="K76" i="4"/>
  <c r="J76" i="4"/>
  <c r="H76" i="4"/>
  <c r="G76" i="4"/>
  <c r="S75" i="4"/>
  <c r="R75" i="4"/>
  <c r="L75" i="4"/>
  <c r="K75" i="4"/>
  <c r="J75" i="4"/>
  <c r="H75" i="4"/>
  <c r="G75" i="4"/>
  <c r="S74" i="4"/>
  <c r="R74" i="4"/>
  <c r="L74" i="4"/>
  <c r="K74" i="4"/>
  <c r="J74" i="4"/>
  <c r="H74" i="4"/>
  <c r="G74" i="4"/>
  <c r="S73" i="4"/>
  <c r="R73" i="4"/>
  <c r="L73" i="4"/>
  <c r="K73" i="4"/>
  <c r="J73" i="4"/>
  <c r="H73" i="4"/>
  <c r="G73" i="4"/>
  <c r="S72" i="4"/>
  <c r="R72" i="4"/>
  <c r="L72" i="4"/>
  <c r="K72" i="4"/>
  <c r="J72" i="4"/>
  <c r="H72" i="4"/>
  <c r="G72" i="4"/>
  <c r="E72" i="4"/>
  <c r="D72" i="4"/>
  <c r="S71" i="4"/>
  <c r="R71" i="4"/>
  <c r="L71" i="4"/>
  <c r="K71" i="4"/>
  <c r="J71" i="4"/>
  <c r="H71" i="4"/>
  <c r="G71" i="4"/>
  <c r="S70" i="4"/>
  <c r="R70" i="4"/>
  <c r="L70" i="4"/>
  <c r="K70" i="4"/>
  <c r="J70" i="4"/>
  <c r="H70" i="4"/>
  <c r="G70" i="4"/>
  <c r="X69" i="4"/>
  <c r="S69" i="4"/>
  <c r="R69" i="4"/>
  <c r="L69" i="4"/>
  <c r="K69" i="4"/>
  <c r="J69" i="4"/>
  <c r="H69" i="4"/>
  <c r="G69" i="4"/>
  <c r="B69" i="4"/>
  <c r="S68" i="4"/>
  <c r="R68" i="4"/>
  <c r="L68" i="4"/>
  <c r="K68" i="4"/>
  <c r="J68" i="4"/>
  <c r="H68" i="4"/>
  <c r="G68" i="4"/>
  <c r="E68" i="4"/>
  <c r="D68" i="4"/>
  <c r="S67" i="4"/>
  <c r="R67" i="4"/>
  <c r="L67" i="4"/>
  <c r="K67" i="4"/>
  <c r="J67" i="4"/>
  <c r="H67" i="4"/>
  <c r="G67" i="4"/>
  <c r="S66" i="4"/>
  <c r="R66" i="4"/>
  <c r="L66" i="4"/>
  <c r="K66" i="4"/>
  <c r="J66" i="4"/>
  <c r="H66" i="4"/>
  <c r="G66" i="4"/>
  <c r="S65" i="4"/>
  <c r="R65" i="4"/>
  <c r="L65" i="4"/>
  <c r="K65" i="4"/>
  <c r="J65" i="4"/>
  <c r="H65" i="4"/>
  <c r="G65" i="4"/>
  <c r="S64" i="4"/>
  <c r="R64" i="4"/>
  <c r="L64" i="4"/>
  <c r="K64" i="4"/>
  <c r="J64" i="4"/>
  <c r="H64" i="4"/>
  <c r="G64" i="4"/>
  <c r="S63" i="4"/>
  <c r="R63" i="4"/>
  <c r="L63" i="4"/>
  <c r="K63" i="4"/>
  <c r="J63" i="4"/>
  <c r="H63" i="4"/>
  <c r="G63" i="4"/>
  <c r="S62" i="4"/>
  <c r="R62" i="4"/>
  <c r="L62" i="4"/>
  <c r="K62" i="4"/>
  <c r="J62" i="4"/>
  <c r="H62" i="4"/>
  <c r="G62" i="4"/>
  <c r="E62" i="4"/>
  <c r="D62" i="4"/>
  <c r="X61" i="4"/>
  <c r="S61" i="4"/>
  <c r="R61" i="4"/>
  <c r="L61" i="4"/>
  <c r="K61" i="4"/>
  <c r="J61" i="4"/>
  <c r="H61" i="4"/>
  <c r="G61" i="4"/>
  <c r="B61" i="4"/>
  <c r="X60" i="4"/>
  <c r="S60" i="4"/>
  <c r="R60" i="4"/>
  <c r="L60" i="4"/>
  <c r="K60" i="4"/>
  <c r="J60" i="4"/>
  <c r="H60" i="4"/>
  <c r="G60" i="4"/>
  <c r="B60" i="4"/>
  <c r="X59" i="4"/>
  <c r="S59" i="4"/>
  <c r="R59" i="4"/>
  <c r="L59" i="4"/>
  <c r="K59" i="4"/>
  <c r="J59" i="4"/>
  <c r="H59" i="4"/>
  <c r="G59" i="4"/>
  <c r="B59" i="4"/>
  <c r="S58" i="4"/>
  <c r="R58" i="4"/>
  <c r="L58" i="4"/>
  <c r="K58" i="4"/>
  <c r="J58" i="4"/>
  <c r="H58" i="4"/>
  <c r="G58" i="4"/>
  <c r="S57" i="4"/>
  <c r="R57" i="4"/>
  <c r="L57" i="4"/>
  <c r="K57" i="4"/>
  <c r="J57" i="4"/>
  <c r="H57" i="4"/>
  <c r="G57" i="4"/>
  <c r="S56" i="4"/>
  <c r="R56" i="4"/>
  <c r="L56" i="4"/>
  <c r="K56" i="4"/>
  <c r="J56" i="4"/>
  <c r="H56" i="4"/>
  <c r="G56" i="4"/>
  <c r="E56" i="4"/>
  <c r="D56" i="4"/>
  <c r="S55" i="4"/>
  <c r="R55" i="4"/>
  <c r="L55" i="4"/>
  <c r="K55" i="4"/>
  <c r="J55" i="4"/>
  <c r="H55" i="4"/>
  <c r="G55" i="4"/>
  <c r="E55" i="4"/>
  <c r="D55" i="4"/>
  <c r="S54" i="4"/>
  <c r="R54" i="4"/>
  <c r="L54" i="4"/>
  <c r="K54" i="4"/>
  <c r="J54" i="4"/>
  <c r="H54" i="4"/>
  <c r="G54" i="4"/>
  <c r="E54" i="4"/>
  <c r="D54" i="4"/>
  <c r="S53" i="4"/>
  <c r="R53" i="4"/>
  <c r="L53" i="4"/>
  <c r="K53" i="4"/>
  <c r="J53" i="4"/>
  <c r="H53" i="4"/>
  <c r="G53" i="4"/>
  <c r="S52" i="4"/>
  <c r="R52" i="4"/>
  <c r="L52" i="4"/>
  <c r="K52" i="4"/>
  <c r="J52" i="4"/>
  <c r="H52" i="4"/>
  <c r="G52" i="4"/>
  <c r="E52" i="4"/>
  <c r="D52" i="4"/>
  <c r="S51" i="4"/>
  <c r="R51" i="4"/>
  <c r="L51" i="4"/>
  <c r="K51" i="4"/>
  <c r="J51" i="4"/>
  <c r="H51" i="4"/>
  <c r="G51" i="4"/>
  <c r="S50" i="4"/>
  <c r="R50" i="4"/>
  <c r="L50" i="4"/>
  <c r="K50" i="4"/>
  <c r="J50" i="4"/>
  <c r="H50" i="4"/>
  <c r="G50" i="4"/>
  <c r="S49" i="4"/>
  <c r="R49" i="4"/>
  <c r="L49" i="4"/>
  <c r="K49" i="4"/>
  <c r="J49" i="4"/>
  <c r="H49" i="4"/>
  <c r="G49" i="4"/>
  <c r="S48" i="4"/>
  <c r="R48" i="4"/>
  <c r="L48" i="4"/>
  <c r="K48" i="4"/>
  <c r="J48" i="4"/>
  <c r="H48" i="4"/>
  <c r="G48" i="4"/>
  <c r="E48" i="4"/>
  <c r="D48" i="4"/>
  <c r="S47" i="4"/>
  <c r="R47" i="4"/>
  <c r="L47" i="4"/>
  <c r="K47" i="4"/>
  <c r="J47" i="4"/>
  <c r="H47" i="4"/>
  <c r="G47" i="4"/>
  <c r="S46" i="4"/>
  <c r="R46" i="4"/>
  <c r="L46" i="4"/>
  <c r="K46" i="4"/>
  <c r="J46" i="4"/>
  <c r="H46" i="4"/>
  <c r="G46" i="4"/>
  <c r="S45" i="4"/>
  <c r="R45" i="4"/>
  <c r="L45" i="4"/>
  <c r="K45" i="4"/>
  <c r="J45" i="4"/>
  <c r="H45" i="4"/>
  <c r="G45" i="4"/>
  <c r="S44" i="4"/>
  <c r="R44" i="4"/>
  <c r="L44" i="4"/>
  <c r="K44" i="4"/>
  <c r="J44" i="4"/>
  <c r="H44" i="4"/>
  <c r="G44" i="4"/>
  <c r="S43" i="4"/>
  <c r="R43" i="4"/>
  <c r="L43" i="4"/>
  <c r="K43" i="4"/>
  <c r="J43" i="4"/>
  <c r="H43" i="4"/>
  <c r="G43" i="4"/>
  <c r="S42" i="4"/>
  <c r="R42" i="4"/>
  <c r="L42" i="4"/>
  <c r="K42" i="4"/>
  <c r="J42" i="4"/>
  <c r="H42" i="4"/>
  <c r="G42" i="4"/>
  <c r="E42" i="4"/>
  <c r="D42" i="4"/>
  <c r="S41" i="4"/>
  <c r="R41" i="4"/>
  <c r="L41" i="4"/>
  <c r="K41" i="4"/>
  <c r="J41" i="4"/>
  <c r="H41" i="4"/>
  <c r="G41" i="4"/>
  <c r="S40" i="4"/>
  <c r="R40" i="4"/>
  <c r="L40" i="4"/>
  <c r="K40" i="4"/>
  <c r="J40" i="4"/>
  <c r="H40" i="4"/>
  <c r="G40" i="4"/>
  <c r="S39" i="4"/>
  <c r="R39" i="4"/>
  <c r="L39" i="4"/>
  <c r="K39" i="4"/>
  <c r="J39" i="4"/>
  <c r="H39" i="4"/>
  <c r="G39" i="4"/>
  <c r="E39" i="4"/>
  <c r="D39" i="4"/>
  <c r="S38" i="4"/>
  <c r="R38" i="4"/>
  <c r="L38" i="4"/>
  <c r="K38" i="4"/>
  <c r="J38" i="4"/>
  <c r="H38" i="4"/>
  <c r="G38" i="4"/>
  <c r="E38" i="4"/>
  <c r="D38" i="4"/>
  <c r="S37" i="4"/>
  <c r="R37" i="4"/>
  <c r="L37" i="4"/>
  <c r="K37" i="4"/>
  <c r="J37" i="4"/>
  <c r="H37" i="4"/>
  <c r="G37" i="4"/>
  <c r="S36" i="4"/>
  <c r="R36" i="4"/>
  <c r="L36" i="4"/>
  <c r="K36" i="4"/>
  <c r="J36" i="4"/>
  <c r="H36" i="4"/>
  <c r="G36" i="4"/>
  <c r="S35" i="4"/>
  <c r="R35" i="4"/>
  <c r="L35" i="4"/>
  <c r="K35" i="4"/>
  <c r="J35" i="4"/>
  <c r="H35" i="4"/>
  <c r="G35" i="4"/>
  <c r="S34" i="4"/>
  <c r="R34" i="4"/>
  <c r="L34" i="4"/>
  <c r="K34" i="4"/>
  <c r="J34" i="4"/>
  <c r="H34" i="4"/>
  <c r="G34" i="4"/>
  <c r="S33" i="4"/>
  <c r="R33" i="4"/>
  <c r="L33" i="4"/>
  <c r="K33" i="4"/>
  <c r="J33" i="4"/>
  <c r="H33" i="4"/>
  <c r="G33" i="4"/>
  <c r="S32" i="4"/>
  <c r="R32" i="4"/>
  <c r="L32" i="4"/>
  <c r="K32" i="4"/>
  <c r="J32" i="4"/>
  <c r="H32" i="4"/>
  <c r="G32" i="4"/>
  <c r="S31" i="4"/>
  <c r="R31" i="4"/>
  <c r="L31" i="4"/>
  <c r="K31" i="4"/>
  <c r="J31" i="4"/>
  <c r="H31" i="4"/>
  <c r="G31" i="4"/>
  <c r="E31" i="4"/>
  <c r="D31" i="4"/>
  <c r="S30" i="4"/>
  <c r="R30" i="4"/>
  <c r="L30" i="4"/>
  <c r="K30" i="4"/>
  <c r="J30" i="4"/>
  <c r="H30" i="4"/>
  <c r="G30" i="4"/>
  <c r="E30" i="4"/>
  <c r="D30" i="4"/>
  <c r="S29" i="4"/>
  <c r="R29" i="4"/>
  <c r="L29" i="4"/>
  <c r="K29" i="4"/>
  <c r="J29" i="4"/>
  <c r="H29" i="4"/>
  <c r="G29" i="4"/>
  <c r="E29" i="4"/>
  <c r="D29" i="4"/>
  <c r="S28" i="4"/>
  <c r="R28" i="4"/>
  <c r="L28" i="4"/>
  <c r="K28" i="4"/>
  <c r="J28" i="4"/>
  <c r="H28" i="4"/>
  <c r="G28" i="4"/>
  <c r="E28" i="4"/>
  <c r="D28" i="4"/>
  <c r="S27" i="4"/>
  <c r="R27" i="4"/>
  <c r="L27" i="4"/>
  <c r="K27" i="4"/>
  <c r="J27" i="4"/>
  <c r="H27" i="4"/>
  <c r="G27" i="4"/>
  <c r="E27" i="4"/>
  <c r="D27" i="4"/>
  <c r="S26" i="4"/>
  <c r="R26" i="4"/>
  <c r="L26" i="4"/>
  <c r="K26" i="4"/>
  <c r="J26" i="4"/>
  <c r="H26" i="4"/>
  <c r="G26" i="4"/>
  <c r="S25" i="4"/>
  <c r="R25" i="4"/>
  <c r="L25" i="4"/>
  <c r="K25" i="4"/>
  <c r="J25" i="4"/>
  <c r="H25" i="4"/>
  <c r="G25" i="4"/>
  <c r="S24" i="4"/>
  <c r="R24" i="4"/>
  <c r="L24" i="4"/>
  <c r="K24" i="4"/>
  <c r="J24" i="4"/>
  <c r="H24" i="4"/>
  <c r="G24" i="4"/>
  <c r="S23" i="4"/>
  <c r="R23" i="4"/>
  <c r="L23" i="4"/>
  <c r="K23" i="4"/>
  <c r="J23" i="4"/>
  <c r="H23" i="4"/>
  <c r="G23" i="4"/>
  <c r="E23" i="4"/>
  <c r="D23" i="4"/>
  <c r="S22" i="4"/>
  <c r="R22" i="4"/>
  <c r="L22" i="4"/>
  <c r="K22" i="4"/>
  <c r="J22" i="4"/>
  <c r="H22" i="4"/>
  <c r="G22" i="4"/>
  <c r="E22" i="4"/>
  <c r="D22" i="4"/>
  <c r="S21" i="4"/>
  <c r="R21" i="4"/>
  <c r="L21" i="4"/>
  <c r="K21" i="4"/>
  <c r="J21" i="4"/>
  <c r="H21" i="4"/>
  <c r="G21" i="4"/>
  <c r="S20" i="4"/>
  <c r="R20" i="4"/>
  <c r="L20" i="4"/>
  <c r="K20" i="4"/>
  <c r="J20" i="4"/>
  <c r="H20" i="4"/>
  <c r="G20" i="4"/>
  <c r="X19" i="4"/>
  <c r="S19" i="4"/>
  <c r="R19" i="4"/>
  <c r="L19" i="4"/>
  <c r="K19" i="4"/>
  <c r="J19" i="4"/>
  <c r="H19" i="4"/>
  <c r="G19" i="4"/>
  <c r="B19" i="4"/>
  <c r="S18" i="4"/>
  <c r="R18" i="4"/>
  <c r="L18" i="4"/>
  <c r="K18" i="4"/>
  <c r="J18" i="4"/>
  <c r="H18" i="4"/>
  <c r="G18" i="4"/>
  <c r="E18" i="4"/>
  <c r="D18" i="4"/>
  <c r="S17" i="4"/>
  <c r="R17" i="4"/>
  <c r="L17" i="4"/>
  <c r="K17" i="4"/>
  <c r="J17" i="4"/>
  <c r="H17" i="4"/>
  <c r="G17" i="4"/>
  <c r="S16" i="4"/>
  <c r="R16" i="4"/>
  <c r="L16" i="4"/>
  <c r="K16" i="4"/>
  <c r="J16" i="4"/>
  <c r="H16" i="4"/>
  <c r="G16" i="4"/>
  <c r="S15" i="4"/>
  <c r="R15" i="4"/>
  <c r="L15" i="4"/>
  <c r="K15" i="4"/>
  <c r="J15" i="4"/>
  <c r="H15" i="4"/>
  <c r="G15" i="4"/>
  <c r="S14" i="4"/>
  <c r="R14" i="4"/>
  <c r="L14" i="4"/>
  <c r="K14" i="4"/>
  <c r="J14" i="4"/>
  <c r="H14" i="4"/>
  <c r="G14" i="4"/>
  <c r="S13" i="4"/>
  <c r="R13" i="4"/>
  <c r="L13" i="4"/>
  <c r="K13" i="4"/>
  <c r="J13" i="4"/>
  <c r="H13" i="4"/>
  <c r="G13" i="4"/>
  <c r="E13" i="4"/>
  <c r="D13" i="4"/>
  <c r="X12" i="4"/>
  <c r="S12" i="4"/>
  <c r="R12" i="4"/>
  <c r="L12" i="4"/>
  <c r="K12" i="4"/>
  <c r="J12" i="4"/>
  <c r="H12" i="4"/>
  <c r="G12" i="4"/>
  <c r="B12" i="4"/>
  <c r="X11" i="4"/>
  <c r="S11" i="4"/>
  <c r="R11" i="4"/>
  <c r="L11" i="4"/>
  <c r="K11" i="4"/>
  <c r="J11" i="4"/>
  <c r="H11" i="4"/>
  <c r="G11" i="4"/>
  <c r="B11" i="4"/>
  <c r="X10" i="4"/>
  <c r="S10" i="4"/>
  <c r="R10" i="4"/>
  <c r="L10" i="4"/>
  <c r="K10" i="4"/>
  <c r="J10" i="4"/>
  <c r="H10" i="4"/>
  <c r="G10" i="4"/>
  <c r="B10" i="4"/>
  <c r="R9" i="4"/>
  <c r="E122" i="6"/>
  <c r="E122" i="5" s="1"/>
  <c r="D122" i="6"/>
  <c r="E69" i="6"/>
  <c r="E69" i="5" s="1"/>
  <c r="D69" i="6"/>
  <c r="E61" i="6"/>
  <c r="E61" i="5" s="1"/>
  <c r="D61" i="6"/>
  <c r="E60" i="6"/>
  <c r="E60" i="5" s="1"/>
  <c r="D60" i="6"/>
  <c r="D60" i="5" s="1"/>
  <c r="E59" i="6"/>
  <c r="E59" i="5" s="1"/>
  <c r="D59" i="6"/>
  <c r="E19" i="6"/>
  <c r="E19" i="5" s="1"/>
  <c r="D19" i="6"/>
  <c r="D10" i="6"/>
  <c r="D10" i="5" s="1"/>
  <c r="E10" i="6"/>
  <c r="D11" i="6"/>
  <c r="D11" i="5" s="1"/>
  <c r="E11" i="6"/>
  <c r="E11" i="5" s="1"/>
  <c r="D12" i="6"/>
  <c r="D12" i="5" s="1"/>
  <c r="E12" i="6"/>
  <c r="J236" i="7" l="1"/>
  <c r="N68" i="4"/>
  <c r="N72" i="4"/>
  <c r="P101" i="4"/>
  <c r="P103" i="4"/>
  <c r="P105" i="4"/>
  <c r="P107" i="4"/>
  <c r="P111" i="4"/>
  <c r="P115" i="4"/>
  <c r="P119" i="4"/>
  <c r="P121" i="4"/>
  <c r="G239" i="7"/>
  <c r="H239" i="7" s="1"/>
  <c r="I239" i="7" s="1"/>
  <c r="G240" i="7"/>
  <c r="H240" i="7" s="1"/>
  <c r="I240" i="7" s="1"/>
  <c r="J240" i="7" s="1"/>
  <c r="G238" i="7"/>
  <c r="K240" i="7"/>
  <c r="L240" i="7" s="1"/>
  <c r="M240" i="7" s="1"/>
  <c r="Y231" i="5"/>
  <c r="E230" i="7" s="1"/>
  <c r="Y223" i="5"/>
  <c r="E222" i="7" s="1"/>
  <c r="Y227" i="5"/>
  <c r="E226" i="7" s="1"/>
  <c r="H235" i="7"/>
  <c r="I235" i="7" s="1"/>
  <c r="H243" i="7"/>
  <c r="I243" i="7" s="1"/>
  <c r="H241" i="7"/>
  <c r="I241" i="7" s="1"/>
  <c r="H238" i="7"/>
  <c r="I238" i="7" s="1"/>
  <c r="Y102" i="5"/>
  <c r="E101" i="7" s="1"/>
  <c r="Y98" i="5"/>
  <c r="E97" i="7" s="1"/>
  <c r="Y225" i="5"/>
  <c r="E224" i="7" s="1"/>
  <c r="Y221" i="5"/>
  <c r="E220" i="7" s="1"/>
  <c r="Y94" i="5"/>
  <c r="E93" i="7" s="1"/>
  <c r="Y92" i="5"/>
  <c r="E91" i="7" s="1"/>
  <c r="Y86" i="5"/>
  <c r="E85" i="7" s="1"/>
  <c r="Y82" i="5"/>
  <c r="E81" i="7" s="1"/>
  <c r="Y54" i="5"/>
  <c r="E53" i="7" s="1"/>
  <c r="Y38" i="5"/>
  <c r="E37" i="7" s="1"/>
  <c r="Y22" i="5"/>
  <c r="E21" i="7" s="1"/>
  <c r="Y18" i="5"/>
  <c r="E17" i="7" s="1"/>
  <c r="H237" i="7"/>
  <c r="I237" i="7" s="1"/>
  <c r="L236" i="7"/>
  <c r="M236" i="7" s="1"/>
  <c r="L244" i="7"/>
  <c r="M244" i="7" s="1"/>
  <c r="H234" i="7"/>
  <c r="I234" i="7" s="1"/>
  <c r="H242" i="7"/>
  <c r="I242" i="7" s="1"/>
  <c r="E61" i="4"/>
  <c r="E122" i="4"/>
  <c r="D10" i="4"/>
  <c r="E59" i="4"/>
  <c r="Q11" i="5"/>
  <c r="D60" i="4"/>
  <c r="D12" i="4"/>
  <c r="E19" i="4"/>
  <c r="T11" i="5"/>
  <c r="N27" i="4"/>
  <c r="N28" i="4"/>
  <c r="N29" i="4"/>
  <c r="N30" i="4"/>
  <c r="N31" i="4"/>
  <c r="N38" i="4"/>
  <c r="N39" i="4"/>
  <c r="N42" i="4"/>
  <c r="N52" i="4"/>
  <c r="P123" i="4"/>
  <c r="P125" i="4"/>
  <c r="P129" i="4"/>
  <c r="P133" i="4"/>
  <c r="P135" i="4"/>
  <c r="P139" i="4"/>
  <c r="P143" i="4"/>
  <c r="P147" i="4"/>
  <c r="P149" i="4"/>
  <c r="P153" i="4"/>
  <c r="P157" i="4"/>
  <c r="P161" i="4"/>
  <c r="N162" i="4"/>
  <c r="N163" i="4"/>
  <c r="N164" i="4"/>
  <c r="N165" i="4"/>
  <c r="N167" i="4"/>
  <c r="N168" i="4"/>
  <c r="N169" i="4"/>
  <c r="N172" i="4"/>
  <c r="N173" i="4"/>
  <c r="N176" i="4"/>
  <c r="N177" i="4"/>
  <c r="N178" i="4"/>
  <c r="N179" i="4"/>
  <c r="N180" i="4"/>
  <c r="N182" i="4"/>
  <c r="N183" i="4"/>
  <c r="N184" i="4"/>
  <c r="P211" i="4"/>
  <c r="P213" i="4"/>
  <c r="P217" i="4"/>
  <c r="P221" i="4"/>
  <c r="P223" i="4"/>
  <c r="P225" i="4"/>
  <c r="P227" i="4"/>
  <c r="P231" i="4"/>
  <c r="E12" i="5"/>
  <c r="V12" i="5" s="1"/>
  <c r="E12" i="4"/>
  <c r="E10" i="5"/>
  <c r="Q10" i="5" s="1"/>
  <c r="E10" i="4"/>
  <c r="N10" i="4" s="1"/>
  <c r="D19" i="5"/>
  <c r="D19" i="4"/>
  <c r="D59" i="5"/>
  <c r="D59" i="4"/>
  <c r="Q60" i="5"/>
  <c r="V60" i="5"/>
  <c r="W60" i="5"/>
  <c r="T60" i="5"/>
  <c r="P60" i="5"/>
  <c r="D61" i="5"/>
  <c r="D61" i="4"/>
  <c r="D69" i="5"/>
  <c r="D69" i="4"/>
  <c r="D122" i="5"/>
  <c r="D122" i="4"/>
  <c r="P122" i="4" s="1"/>
  <c r="E11" i="4"/>
  <c r="D11" i="4"/>
  <c r="E60" i="4"/>
  <c r="E69" i="4"/>
  <c r="V11" i="5"/>
  <c r="P11" i="5"/>
  <c r="W11" i="5"/>
  <c r="Y62" i="5"/>
  <c r="E61" i="7" s="1"/>
  <c r="Y30" i="5"/>
  <c r="E29" i="7" s="1"/>
  <c r="Y42" i="5"/>
  <c r="E41" i="7" s="1"/>
  <c r="Y90" i="5"/>
  <c r="E89" i="7" s="1"/>
  <c r="T30" i="4"/>
  <c r="N13" i="4"/>
  <c r="N18" i="4"/>
  <c r="N22" i="4"/>
  <c r="N23" i="4"/>
  <c r="N48" i="4"/>
  <c r="N54" i="4"/>
  <c r="N55" i="4"/>
  <c r="N56" i="4"/>
  <c r="N62" i="4"/>
  <c r="P188" i="4"/>
  <c r="P192" i="4"/>
  <c r="P194" i="4"/>
  <c r="P196" i="4"/>
  <c r="P198" i="4"/>
  <c r="N201" i="4"/>
  <c r="N202" i="4"/>
  <c r="N205" i="4"/>
  <c r="N206" i="4"/>
  <c r="N207" i="4"/>
  <c r="N208" i="4"/>
  <c r="N209" i="4"/>
  <c r="Y103" i="5"/>
  <c r="E102" i="7" s="1"/>
  <c r="Y101" i="5"/>
  <c r="E100" i="7" s="1"/>
  <c r="Y97" i="5"/>
  <c r="E96" i="7" s="1"/>
  <c r="Y88" i="5"/>
  <c r="E87" i="7" s="1"/>
  <c r="Y84" i="5"/>
  <c r="E83" i="7" s="1"/>
  <c r="Y72" i="5"/>
  <c r="E71" i="7" s="1"/>
  <c r="Y68" i="5"/>
  <c r="E67" i="7" s="1"/>
  <c r="Y56" i="5"/>
  <c r="E55" i="7" s="1"/>
  <c r="Y52" i="5"/>
  <c r="E51" i="7" s="1"/>
  <c r="Y48" i="5"/>
  <c r="E47" i="7" s="1"/>
  <c r="Y28" i="5"/>
  <c r="E27" i="7" s="1"/>
  <c r="Y234" i="5"/>
  <c r="E233" i="7" s="1"/>
  <c r="Y230" i="5"/>
  <c r="E229" i="7" s="1"/>
  <c r="Y226" i="5"/>
  <c r="E225" i="7" s="1"/>
  <c r="Y222" i="5"/>
  <c r="E221" i="7" s="1"/>
  <c r="Y206" i="5"/>
  <c r="E205" i="7" s="1"/>
  <c r="Y198" i="5"/>
  <c r="E197" i="7" s="1"/>
  <c r="Y177" i="5"/>
  <c r="E176" i="7" s="1"/>
  <c r="Y173" i="5"/>
  <c r="E172" i="7" s="1"/>
  <c r="Y169" i="5"/>
  <c r="E168" i="7" s="1"/>
  <c r="Y165" i="5"/>
  <c r="E164" i="7" s="1"/>
  <c r="Y161" i="5"/>
  <c r="E160" i="7" s="1"/>
  <c r="Y157" i="5"/>
  <c r="E156" i="7" s="1"/>
  <c r="Y153" i="5"/>
  <c r="E152" i="7" s="1"/>
  <c r="Y149" i="5"/>
  <c r="E148" i="7" s="1"/>
  <c r="Y133" i="5"/>
  <c r="E132" i="7" s="1"/>
  <c r="Y129" i="5"/>
  <c r="E128" i="7" s="1"/>
  <c r="Y125" i="5"/>
  <c r="E124" i="7" s="1"/>
  <c r="Y121" i="5"/>
  <c r="E120" i="7" s="1"/>
  <c r="Y105" i="5"/>
  <c r="E104" i="7" s="1"/>
  <c r="Y91" i="5"/>
  <c r="E90" i="7" s="1"/>
  <c r="Y87" i="5"/>
  <c r="E86" i="7" s="1"/>
  <c r="Y83" i="5"/>
  <c r="E82" i="7" s="1"/>
  <c r="Y55" i="5"/>
  <c r="E54" i="7" s="1"/>
  <c r="Y39" i="5"/>
  <c r="E38" i="7" s="1"/>
  <c r="Y31" i="5"/>
  <c r="E30" i="7" s="1"/>
  <c r="Y27" i="5"/>
  <c r="E26" i="7" s="1"/>
  <c r="Y23" i="5"/>
  <c r="E22" i="7" s="1"/>
  <c r="Y217" i="5"/>
  <c r="E216" i="7" s="1"/>
  <c r="Y213" i="5"/>
  <c r="E212" i="7" s="1"/>
  <c r="Y211" i="5"/>
  <c r="E210" i="7" s="1"/>
  <c r="Y209" i="5"/>
  <c r="E208" i="7" s="1"/>
  <c r="Y207" i="5"/>
  <c r="E206" i="7" s="1"/>
  <c r="Y205" i="5"/>
  <c r="E204" i="7" s="1"/>
  <c r="Y201" i="5"/>
  <c r="E200" i="7" s="1"/>
  <c r="Y197" i="5"/>
  <c r="E196" i="7" s="1"/>
  <c r="Y193" i="5"/>
  <c r="E192" i="7" s="1"/>
  <c r="Y191" i="5"/>
  <c r="E190" i="7" s="1"/>
  <c r="Y187" i="5"/>
  <c r="E186" i="7" s="1"/>
  <c r="Y202" i="5"/>
  <c r="E201" i="7" s="1"/>
  <c r="Y194" i="5"/>
  <c r="E193" i="7" s="1"/>
  <c r="Y183" i="5"/>
  <c r="E182" i="7" s="1"/>
  <c r="Y179" i="5"/>
  <c r="E178" i="7" s="1"/>
  <c r="Y167" i="5"/>
  <c r="E166" i="7" s="1"/>
  <c r="Y163" i="5"/>
  <c r="E162" i="7" s="1"/>
  <c r="Y147" i="5"/>
  <c r="E146" i="7" s="1"/>
  <c r="Y143" i="5"/>
  <c r="E142" i="7" s="1"/>
  <c r="Y139" i="5"/>
  <c r="E138" i="7" s="1"/>
  <c r="Y135" i="5"/>
  <c r="E134" i="7" s="1"/>
  <c r="Y123" i="5"/>
  <c r="E122" i="7" s="1"/>
  <c r="Y119" i="5"/>
  <c r="E118" i="7" s="1"/>
  <c r="Y115" i="5"/>
  <c r="E114" i="7" s="1"/>
  <c r="Y111" i="5"/>
  <c r="E110" i="7" s="1"/>
  <c r="Y107" i="5"/>
  <c r="E106" i="7" s="1"/>
  <c r="Y220" i="5"/>
  <c r="E219" i="7" s="1"/>
  <c r="Y216" i="5"/>
  <c r="E215" i="7" s="1"/>
  <c r="Y212" i="5"/>
  <c r="E211" i="7" s="1"/>
  <c r="Y208" i="5"/>
  <c r="E207" i="7" s="1"/>
  <c r="Y196" i="5"/>
  <c r="E195" i="7" s="1"/>
  <c r="Y192" i="5"/>
  <c r="E191" i="7" s="1"/>
  <c r="Y188" i="5"/>
  <c r="E187" i="7" s="1"/>
  <c r="Y184" i="5"/>
  <c r="E183" i="7" s="1"/>
  <c r="Y182" i="5"/>
  <c r="E181" i="7" s="1"/>
  <c r="Y180" i="5"/>
  <c r="E179" i="7" s="1"/>
  <c r="Y178" i="5"/>
  <c r="E177" i="7" s="1"/>
  <c r="Y176" i="5"/>
  <c r="E175" i="7" s="1"/>
  <c r="Y172" i="5"/>
  <c r="E171" i="7" s="1"/>
  <c r="Y168" i="5"/>
  <c r="E167" i="7" s="1"/>
  <c r="Y164" i="5"/>
  <c r="E163" i="7" s="1"/>
  <c r="Y162" i="5"/>
  <c r="E161" i="7" s="1"/>
  <c r="Y158" i="5"/>
  <c r="E157" i="7" s="1"/>
  <c r="Y154" i="5"/>
  <c r="E153" i="7" s="1"/>
  <c r="Y152" i="5"/>
  <c r="E151" i="7" s="1"/>
  <c r="Y150" i="5"/>
  <c r="E149" i="7" s="1"/>
  <c r="Y148" i="5"/>
  <c r="E147" i="7" s="1"/>
  <c r="Y144" i="5"/>
  <c r="E143" i="7" s="1"/>
  <c r="Y140" i="5"/>
  <c r="E139" i="7" s="1"/>
  <c r="Y138" i="5"/>
  <c r="E137" i="7" s="1"/>
  <c r="Y136" i="5"/>
  <c r="E135" i="7" s="1"/>
  <c r="Y134" i="5"/>
  <c r="E133" i="7" s="1"/>
  <c r="Y130" i="5"/>
  <c r="E129" i="7" s="1"/>
  <c r="Y126" i="5"/>
  <c r="E125" i="7" s="1"/>
  <c r="Y120" i="5"/>
  <c r="E119" i="7" s="1"/>
  <c r="Y118" i="5"/>
  <c r="E117" i="7" s="1"/>
  <c r="Y114" i="5"/>
  <c r="E113" i="7" s="1"/>
  <c r="Y110" i="5"/>
  <c r="E109" i="7" s="1"/>
  <c r="Y108" i="5"/>
  <c r="E107" i="7" s="1"/>
  <c r="Y106" i="5"/>
  <c r="E105" i="7" s="1"/>
  <c r="Y104" i="5"/>
  <c r="E103" i="7" s="1"/>
  <c r="Y89" i="5"/>
  <c r="E88" i="7" s="1"/>
  <c r="Y85" i="5"/>
  <c r="E84" i="7" s="1"/>
  <c r="Y81" i="5"/>
  <c r="E80" i="7" s="1"/>
  <c r="Y29" i="5"/>
  <c r="E28" i="7" s="1"/>
  <c r="Y13" i="5"/>
  <c r="E12" i="7" s="1"/>
  <c r="T18" i="4"/>
  <c r="T22" i="4"/>
  <c r="T42" i="4"/>
  <c r="T48" i="4"/>
  <c r="T52" i="4"/>
  <c r="T54" i="4"/>
  <c r="T55" i="4"/>
  <c r="T56" i="4"/>
  <c r="T62" i="4"/>
  <c r="T68" i="4"/>
  <c r="T72" i="4"/>
  <c r="T162" i="4"/>
  <c r="T164" i="4"/>
  <c r="T167" i="4"/>
  <c r="T168" i="4"/>
  <c r="T169" i="4"/>
  <c r="T172" i="4"/>
  <c r="T173" i="4"/>
  <c r="T28" i="4"/>
  <c r="T38" i="4"/>
  <c r="P48" i="4"/>
  <c r="P52" i="4"/>
  <c r="P54" i="4"/>
  <c r="P56" i="4"/>
  <c r="P62" i="4"/>
  <c r="P68" i="4"/>
  <c r="P72" i="4"/>
  <c r="N81" i="4"/>
  <c r="T81" i="4"/>
  <c r="N82" i="4"/>
  <c r="N83" i="4"/>
  <c r="T83" i="4"/>
  <c r="N84" i="4"/>
  <c r="N85" i="4"/>
  <c r="T85" i="4"/>
  <c r="N86" i="4"/>
  <c r="N87" i="4"/>
  <c r="T87" i="4"/>
  <c r="N88" i="4"/>
  <c r="N89" i="4"/>
  <c r="T89" i="4"/>
  <c r="N90" i="4"/>
  <c r="N91" i="4"/>
  <c r="T91" i="4"/>
  <c r="N92" i="4"/>
  <c r="N94" i="4"/>
  <c r="N97" i="4"/>
  <c r="T97" i="4"/>
  <c r="N101" i="4"/>
  <c r="T101" i="4"/>
  <c r="P102" i="4"/>
  <c r="T102" i="4"/>
  <c r="N103" i="4"/>
  <c r="T103" i="4"/>
  <c r="P104" i="4"/>
  <c r="T104" i="4"/>
  <c r="N105" i="4"/>
  <c r="T105" i="4"/>
  <c r="P106" i="4"/>
  <c r="T106" i="4"/>
  <c r="N107" i="4"/>
  <c r="T107" i="4"/>
  <c r="P108" i="4"/>
  <c r="T108" i="4"/>
  <c r="P110" i="4"/>
  <c r="T110" i="4"/>
  <c r="N111" i="4"/>
  <c r="T111" i="4"/>
  <c r="P114" i="4"/>
  <c r="T114" i="4"/>
  <c r="N115" i="4"/>
  <c r="T115" i="4"/>
  <c r="P118" i="4"/>
  <c r="T118" i="4"/>
  <c r="N119" i="4"/>
  <c r="T119" i="4"/>
  <c r="P120" i="4"/>
  <c r="T120" i="4"/>
  <c r="N121" i="4"/>
  <c r="T121" i="4"/>
  <c r="T122" i="4"/>
  <c r="N123" i="4"/>
  <c r="T123" i="4"/>
  <c r="N125" i="4"/>
  <c r="T125" i="4"/>
  <c r="P126" i="4"/>
  <c r="T126" i="4"/>
  <c r="N129" i="4"/>
  <c r="T129" i="4"/>
  <c r="P130" i="4"/>
  <c r="T130" i="4"/>
  <c r="N133" i="4"/>
  <c r="T133" i="4"/>
  <c r="P134" i="4"/>
  <c r="T134" i="4"/>
  <c r="N135" i="4"/>
  <c r="T135" i="4"/>
  <c r="P136" i="4"/>
  <c r="T136" i="4"/>
  <c r="P138" i="4"/>
  <c r="T138" i="4"/>
  <c r="N139" i="4"/>
  <c r="T139" i="4"/>
  <c r="P140" i="4"/>
  <c r="T140" i="4"/>
  <c r="N143" i="4"/>
  <c r="T143" i="4"/>
  <c r="P144" i="4"/>
  <c r="T144" i="4"/>
  <c r="T176" i="4"/>
  <c r="T177" i="4"/>
  <c r="T178" i="4"/>
  <c r="T179" i="4"/>
  <c r="T180" i="4"/>
  <c r="T182" i="4"/>
  <c r="T183" i="4"/>
  <c r="T184" i="4"/>
  <c r="N187" i="4"/>
  <c r="T187" i="4"/>
  <c r="N188" i="4"/>
  <c r="T188" i="4"/>
  <c r="N191" i="4"/>
  <c r="T191" i="4"/>
  <c r="N192" i="4"/>
  <c r="T192" i="4"/>
  <c r="N193" i="4"/>
  <c r="T193" i="4"/>
  <c r="N194" i="4"/>
  <c r="T194" i="4"/>
  <c r="N196" i="4"/>
  <c r="T196" i="4"/>
  <c r="N197" i="4"/>
  <c r="T197" i="4"/>
  <c r="N198" i="4"/>
  <c r="P201" i="4"/>
  <c r="P205" i="4"/>
  <c r="P207" i="4"/>
  <c r="P209" i="4"/>
  <c r="T217" i="4"/>
  <c r="T221" i="4"/>
  <c r="T223" i="4"/>
  <c r="T225" i="4"/>
  <c r="T227" i="4"/>
  <c r="T231" i="4"/>
  <c r="N147" i="4"/>
  <c r="T147" i="4"/>
  <c r="P148" i="4"/>
  <c r="T148" i="4"/>
  <c r="N149" i="4"/>
  <c r="T149" i="4"/>
  <c r="P150" i="4"/>
  <c r="T150" i="4"/>
  <c r="P152" i="4"/>
  <c r="T152" i="4"/>
  <c r="N153" i="4"/>
  <c r="T153" i="4"/>
  <c r="P154" i="4"/>
  <c r="T154" i="4"/>
  <c r="N157" i="4"/>
  <c r="T157" i="4"/>
  <c r="P158" i="4"/>
  <c r="T158" i="4"/>
  <c r="N161" i="4"/>
  <c r="P168" i="4"/>
  <c r="P172" i="4"/>
  <c r="P176" i="4"/>
  <c r="P178" i="4"/>
  <c r="P180" i="4"/>
  <c r="P182" i="4"/>
  <c r="P184" i="4"/>
  <c r="T201" i="4"/>
  <c r="T202" i="4"/>
  <c r="T205" i="4"/>
  <c r="T206" i="4"/>
  <c r="T207" i="4"/>
  <c r="T208" i="4"/>
  <c r="T209" i="4"/>
  <c r="N211" i="4"/>
  <c r="T211" i="4"/>
  <c r="N212" i="4"/>
  <c r="T212" i="4"/>
  <c r="N213" i="4"/>
  <c r="T213" i="4"/>
  <c r="N216" i="4"/>
  <c r="T216" i="4"/>
  <c r="N220" i="4"/>
  <c r="T220" i="4"/>
  <c r="N222" i="4"/>
  <c r="T222" i="4"/>
  <c r="N226" i="4"/>
  <c r="T226" i="4"/>
  <c r="N230" i="4"/>
  <c r="T230" i="4"/>
  <c r="N234" i="4"/>
  <c r="T234" i="4"/>
  <c r="T23" i="4"/>
  <c r="T39" i="4"/>
  <c r="P13" i="4"/>
  <c r="P18" i="4"/>
  <c r="P22" i="4"/>
  <c r="P23" i="4"/>
  <c r="P27" i="4"/>
  <c r="P28" i="4"/>
  <c r="P29" i="4"/>
  <c r="P30" i="4"/>
  <c r="P31" i="4"/>
  <c r="P38" i="4"/>
  <c r="P39" i="4"/>
  <c r="P42" i="4"/>
  <c r="T13" i="4"/>
  <c r="T27" i="4"/>
  <c r="T29" i="4"/>
  <c r="T31" i="4"/>
  <c r="P55" i="4"/>
  <c r="P69" i="4"/>
  <c r="T82" i="4"/>
  <c r="T84" i="4"/>
  <c r="T86" i="4"/>
  <c r="T88" i="4"/>
  <c r="T90" i="4"/>
  <c r="T92" i="4"/>
  <c r="T94" i="4"/>
  <c r="P98" i="4"/>
  <c r="N98" i="4"/>
  <c r="T98" i="4"/>
  <c r="P81" i="4"/>
  <c r="P82" i="4"/>
  <c r="P83" i="4"/>
  <c r="P84" i="4"/>
  <c r="P85" i="4"/>
  <c r="P86" i="4"/>
  <c r="P87" i="4"/>
  <c r="P88" i="4"/>
  <c r="P89" i="4"/>
  <c r="P90" i="4"/>
  <c r="P91" i="4"/>
  <c r="P92" i="4"/>
  <c r="P94" i="4"/>
  <c r="P97" i="4"/>
  <c r="N102" i="4"/>
  <c r="N104" i="4"/>
  <c r="N106" i="4"/>
  <c r="N108" i="4"/>
  <c r="N110" i="4"/>
  <c r="N114" i="4"/>
  <c r="N118" i="4"/>
  <c r="N120" i="4"/>
  <c r="N126" i="4"/>
  <c r="N130" i="4"/>
  <c r="N134" i="4"/>
  <c r="N136" i="4"/>
  <c r="N138" i="4"/>
  <c r="N140" i="4"/>
  <c r="N144" i="4"/>
  <c r="N148" i="4"/>
  <c r="N150" i="4"/>
  <c r="N152" i="4"/>
  <c r="N154" i="4"/>
  <c r="N158" i="4"/>
  <c r="T161" i="4"/>
  <c r="P162" i="4"/>
  <c r="P163" i="4"/>
  <c r="P164" i="4"/>
  <c r="P165" i="4"/>
  <c r="T163" i="4"/>
  <c r="T165" i="4"/>
  <c r="P167" i="4"/>
  <c r="P169" i="4"/>
  <c r="P173" i="4"/>
  <c r="P177" i="4"/>
  <c r="P179" i="4"/>
  <c r="P183" i="4"/>
  <c r="P187" i="4"/>
  <c r="P191" i="4"/>
  <c r="P193" i="4"/>
  <c r="P197" i="4"/>
  <c r="T198" i="4"/>
  <c r="P202" i="4"/>
  <c r="P206" i="4"/>
  <c r="P208" i="4"/>
  <c r="P212" i="4"/>
  <c r="P216" i="4"/>
  <c r="N217" i="4"/>
  <c r="P220" i="4"/>
  <c r="N221" i="4"/>
  <c r="P222" i="4"/>
  <c r="N223" i="4"/>
  <c r="N225" i="4"/>
  <c r="P226" i="4"/>
  <c r="N227" i="4"/>
  <c r="P230" i="4"/>
  <c r="N231" i="4"/>
  <c r="P234" i="4"/>
  <c r="Q231" i="6"/>
  <c r="Q230" i="6"/>
  <c r="Q227" i="6"/>
  <c r="Q226" i="6"/>
  <c r="Q225" i="6"/>
  <c r="Q222" i="6"/>
  <c r="Q221" i="6"/>
  <c r="Q220" i="6"/>
  <c r="Q217" i="6"/>
  <c r="Q216" i="6"/>
  <c r="Q213" i="6"/>
  <c r="Q212" i="6"/>
  <c r="Q211" i="6"/>
  <c r="Q208" i="6"/>
  <c r="Q207" i="6"/>
  <c r="Q206" i="6"/>
  <c r="Q205" i="6"/>
  <c r="Q202" i="6"/>
  <c r="Q201" i="6"/>
  <c r="Q198" i="6"/>
  <c r="Q197" i="6"/>
  <c r="Q196" i="6"/>
  <c r="Q193" i="6"/>
  <c r="Q192" i="6"/>
  <c r="Q191" i="6"/>
  <c r="Q188" i="6"/>
  <c r="Q187" i="6"/>
  <c r="Q184" i="6"/>
  <c r="Q183" i="6"/>
  <c r="Q182" i="6"/>
  <c r="Q179" i="6"/>
  <c r="Q178" i="6"/>
  <c r="Q177" i="6"/>
  <c r="Q176" i="6"/>
  <c r="Q173" i="6"/>
  <c r="Q172" i="6"/>
  <c r="Q169" i="6"/>
  <c r="Q168" i="6"/>
  <c r="Q167" i="6"/>
  <c r="Q164" i="6"/>
  <c r="Q163" i="6"/>
  <c r="Q162" i="6"/>
  <c r="Q161" i="6"/>
  <c r="Q158" i="6"/>
  <c r="Q157" i="6"/>
  <c r="Q154" i="6"/>
  <c r="Q153" i="6"/>
  <c r="Q152" i="6"/>
  <c r="Q149" i="6"/>
  <c r="Q148" i="6"/>
  <c r="Q147" i="6"/>
  <c r="Q144" i="6"/>
  <c r="Q143" i="6"/>
  <c r="Q140" i="6"/>
  <c r="Q139" i="6"/>
  <c r="Q138" i="6"/>
  <c r="Q135" i="6"/>
  <c r="Q134" i="6"/>
  <c r="Q133" i="6"/>
  <c r="Q130" i="6"/>
  <c r="Q129" i="6"/>
  <c r="Q126" i="6"/>
  <c r="Q125" i="6"/>
  <c r="Q121" i="6"/>
  <c r="Q120" i="6"/>
  <c r="Q119" i="6"/>
  <c r="Q118" i="6"/>
  <c r="Q115" i="6"/>
  <c r="Q114" i="6"/>
  <c r="Q111" i="6"/>
  <c r="Q110" i="6"/>
  <c r="Q107" i="6"/>
  <c r="Q106" i="6"/>
  <c r="Q105" i="6"/>
  <c r="Q104" i="6"/>
  <c r="Q103" i="6"/>
  <c r="Q102" i="6"/>
  <c r="Q101" i="6"/>
  <c r="Q98" i="6"/>
  <c r="Q97" i="6"/>
  <c r="Q94" i="6"/>
  <c r="Q91" i="6"/>
  <c r="Q90" i="6"/>
  <c r="Q89" i="6"/>
  <c r="Q88" i="6"/>
  <c r="Q87" i="6"/>
  <c r="Q86" i="6"/>
  <c r="Q85" i="6"/>
  <c r="Q84" i="6"/>
  <c r="Q83" i="6"/>
  <c r="Q82" i="6"/>
  <c r="Q81" i="6"/>
  <c r="Q72" i="6"/>
  <c r="Q68" i="6"/>
  <c r="Q62" i="6"/>
  <c r="Q56" i="6"/>
  <c r="Q55" i="6"/>
  <c r="Q54" i="6"/>
  <c r="Q52" i="6"/>
  <c r="Q48" i="6"/>
  <c r="Q42" i="6"/>
  <c r="Q39" i="6"/>
  <c r="Q38" i="6"/>
  <c r="Q31" i="6"/>
  <c r="Q30" i="6"/>
  <c r="Q29" i="6"/>
  <c r="Q28" i="6"/>
  <c r="Q27" i="6"/>
  <c r="Q23" i="6"/>
  <c r="Q22" i="6"/>
  <c r="Q18" i="6"/>
  <c r="Q13" i="6"/>
  <c r="W72" i="4" l="1"/>
  <c r="F71" i="7" s="1"/>
  <c r="G71" i="7" s="1"/>
  <c r="H71" i="7" s="1"/>
  <c r="I71" i="7" s="1"/>
  <c r="T69" i="4"/>
  <c r="N61" i="4"/>
  <c r="N19" i="4"/>
  <c r="T60" i="4"/>
  <c r="N59" i="4"/>
  <c r="P19" i="4"/>
  <c r="K234" i="7"/>
  <c r="J234" i="7"/>
  <c r="K242" i="7"/>
  <c r="J242" i="7"/>
  <c r="K237" i="7"/>
  <c r="J237" i="7"/>
  <c r="K239" i="7"/>
  <c r="J239" i="7"/>
  <c r="K238" i="7"/>
  <c r="J238" i="7"/>
  <c r="K241" i="7"/>
  <c r="J241" i="7"/>
  <c r="K243" i="7"/>
  <c r="J243" i="7"/>
  <c r="K235" i="7"/>
  <c r="J235" i="7"/>
  <c r="W68" i="4"/>
  <c r="F67" i="7" s="1"/>
  <c r="G67" i="7" s="1"/>
  <c r="H67" i="7" s="1"/>
  <c r="I67" i="7" s="1"/>
  <c r="P10" i="4"/>
  <c r="W56" i="4"/>
  <c r="F55" i="7" s="1"/>
  <c r="G55" i="7" s="1"/>
  <c r="H55" i="7" s="1"/>
  <c r="I55" i="7" s="1"/>
  <c r="W52" i="4"/>
  <c r="F51" i="7" s="1"/>
  <c r="G51" i="7" s="1"/>
  <c r="H51" i="7" s="1"/>
  <c r="I51" i="7" s="1"/>
  <c r="T10" i="5"/>
  <c r="N11" i="4"/>
  <c r="N12" i="4"/>
  <c r="W23" i="4"/>
  <c r="F22" i="7" s="1"/>
  <c r="G22" i="7" s="1"/>
  <c r="H22" i="7" s="1"/>
  <c r="I22" i="7" s="1"/>
  <c r="P12" i="4"/>
  <c r="T10" i="4"/>
  <c r="W10" i="4" s="1"/>
  <c r="F9" i="7" s="1"/>
  <c r="T59" i="4"/>
  <c r="N60" i="4"/>
  <c r="Y11" i="5"/>
  <c r="E10" i="7" s="1"/>
  <c r="N122" i="4"/>
  <c r="W122" i="4" s="1"/>
  <c r="F121" i="7" s="1"/>
  <c r="P61" i="4"/>
  <c r="W39" i="4"/>
  <c r="F38" i="7" s="1"/>
  <c r="G38" i="7" s="1"/>
  <c r="H38" i="7" s="1"/>
  <c r="I38" i="7" s="1"/>
  <c r="W209" i="4"/>
  <c r="F208" i="7" s="1"/>
  <c r="G208" i="7" s="1"/>
  <c r="H208" i="7" s="1"/>
  <c r="I208" i="7" s="1"/>
  <c r="W205" i="4"/>
  <c r="F204" i="7" s="1"/>
  <c r="G204" i="7" s="1"/>
  <c r="H204" i="7" s="1"/>
  <c r="I204" i="7" s="1"/>
  <c r="W182" i="4"/>
  <c r="F181" i="7" s="1"/>
  <c r="G181" i="7" s="1"/>
  <c r="H181" i="7" s="1"/>
  <c r="I181" i="7" s="1"/>
  <c r="W178" i="4"/>
  <c r="F177" i="7" s="1"/>
  <c r="G177" i="7" s="1"/>
  <c r="H177" i="7" s="1"/>
  <c r="I177" i="7" s="1"/>
  <c r="T61" i="4"/>
  <c r="P10" i="5"/>
  <c r="T11" i="4"/>
  <c r="Y60" i="5"/>
  <c r="E59" i="7" s="1"/>
  <c r="N17" i="7"/>
  <c r="Z18" i="5"/>
  <c r="X18" i="4"/>
  <c r="N22" i="7"/>
  <c r="Z23" i="5"/>
  <c r="X23" i="4"/>
  <c r="N27" i="7"/>
  <c r="Z28" i="5"/>
  <c r="X28" i="4"/>
  <c r="N29" i="7"/>
  <c r="Z30" i="5"/>
  <c r="X30" i="4"/>
  <c r="N37" i="7"/>
  <c r="Z38" i="5"/>
  <c r="X38" i="4"/>
  <c r="N41" i="7"/>
  <c r="Z42" i="5"/>
  <c r="X42" i="4"/>
  <c r="N51" i="7"/>
  <c r="Z52" i="5"/>
  <c r="X52" i="4"/>
  <c r="N54" i="7"/>
  <c r="Z55" i="5"/>
  <c r="X55" i="4"/>
  <c r="N61" i="7"/>
  <c r="Z62" i="5"/>
  <c r="X62" i="4"/>
  <c r="N71" i="7"/>
  <c r="Z72" i="5"/>
  <c r="X72" i="4"/>
  <c r="N81" i="7"/>
  <c r="Z82" i="5"/>
  <c r="X82" i="4"/>
  <c r="N83" i="7"/>
  <c r="Z84" i="5"/>
  <c r="X84" i="4"/>
  <c r="N85" i="7"/>
  <c r="Z86" i="5"/>
  <c r="X86" i="4"/>
  <c r="N87" i="7"/>
  <c r="Z88" i="5"/>
  <c r="X88" i="4"/>
  <c r="N89" i="7"/>
  <c r="Z90" i="5"/>
  <c r="X90" i="4"/>
  <c r="N93" i="7"/>
  <c r="Z94" i="5"/>
  <c r="X94" i="4"/>
  <c r="N97" i="7"/>
  <c r="Z98" i="5"/>
  <c r="X98" i="4"/>
  <c r="N101" i="7"/>
  <c r="Z102" i="5"/>
  <c r="X102" i="4"/>
  <c r="N103" i="7"/>
  <c r="Z104" i="5"/>
  <c r="X104" i="4"/>
  <c r="N105" i="7"/>
  <c r="Z106" i="5"/>
  <c r="X106" i="4"/>
  <c r="N109" i="7"/>
  <c r="Z110" i="5"/>
  <c r="X110" i="4"/>
  <c r="N113" i="7"/>
  <c r="Z114" i="5"/>
  <c r="X114" i="4"/>
  <c r="N117" i="7"/>
  <c r="Z118" i="5"/>
  <c r="X118" i="4"/>
  <c r="N119" i="7"/>
  <c r="Z120" i="5"/>
  <c r="X120" i="4"/>
  <c r="N124" i="7"/>
  <c r="Z125" i="5"/>
  <c r="X125" i="4"/>
  <c r="N128" i="7"/>
  <c r="Z129" i="5"/>
  <c r="X129" i="4"/>
  <c r="N132" i="7"/>
  <c r="Z133" i="5"/>
  <c r="X133" i="4"/>
  <c r="N134" i="7"/>
  <c r="Z135" i="5"/>
  <c r="X135" i="4"/>
  <c r="N138" i="7"/>
  <c r="Z139" i="5"/>
  <c r="X139" i="4"/>
  <c r="N142" i="7"/>
  <c r="Z143" i="5"/>
  <c r="X143" i="4"/>
  <c r="N146" i="7"/>
  <c r="Z147" i="5"/>
  <c r="X147" i="4"/>
  <c r="N148" i="7"/>
  <c r="Z149" i="5"/>
  <c r="X149" i="4"/>
  <c r="N152" i="7"/>
  <c r="Z153" i="5"/>
  <c r="X153" i="4"/>
  <c r="N156" i="7"/>
  <c r="Z157" i="5"/>
  <c r="X157" i="4"/>
  <c r="N160" i="7"/>
  <c r="Z161" i="5"/>
  <c r="X161" i="4"/>
  <c r="N162" i="7"/>
  <c r="Z163" i="5"/>
  <c r="X163" i="4"/>
  <c r="N166" i="7"/>
  <c r="Z167" i="5"/>
  <c r="X167" i="4"/>
  <c r="N168" i="7"/>
  <c r="Z169" i="5"/>
  <c r="X169" i="4"/>
  <c r="N172" i="7"/>
  <c r="Z173" i="5"/>
  <c r="X173" i="4"/>
  <c r="N176" i="7"/>
  <c r="Z177" i="5"/>
  <c r="X177" i="4"/>
  <c r="N178" i="7"/>
  <c r="Z179" i="5"/>
  <c r="X179" i="4"/>
  <c r="N182" i="7"/>
  <c r="Z183" i="5"/>
  <c r="X183" i="4"/>
  <c r="N186" i="7"/>
  <c r="Z187" i="5"/>
  <c r="X187" i="4"/>
  <c r="N190" i="7"/>
  <c r="Z191" i="5"/>
  <c r="X191" i="4"/>
  <c r="N192" i="7"/>
  <c r="Z193" i="5"/>
  <c r="X193" i="4"/>
  <c r="N196" i="7"/>
  <c r="Z197" i="5"/>
  <c r="X197" i="4"/>
  <c r="N200" i="7"/>
  <c r="Z201" i="5"/>
  <c r="X201" i="4"/>
  <c r="N204" i="7"/>
  <c r="Z205" i="5"/>
  <c r="X205" i="4"/>
  <c r="N206" i="7"/>
  <c r="Z207" i="5"/>
  <c r="X207" i="4"/>
  <c r="N210" i="7"/>
  <c r="Z211" i="5"/>
  <c r="X211" i="4"/>
  <c r="N212" i="7"/>
  <c r="Z213" i="5"/>
  <c r="X213" i="4"/>
  <c r="N216" i="7"/>
  <c r="Z217" i="5"/>
  <c r="X217" i="4"/>
  <c r="N220" i="7"/>
  <c r="Z221" i="5"/>
  <c r="X221" i="4"/>
  <c r="N224" i="7"/>
  <c r="Z225" i="5"/>
  <c r="X225" i="4"/>
  <c r="N226" i="7"/>
  <c r="Z227" i="5"/>
  <c r="X227" i="4"/>
  <c r="N230" i="7"/>
  <c r="Z231" i="5"/>
  <c r="X231" i="4"/>
  <c r="T122" i="5"/>
  <c r="W122" i="5"/>
  <c r="P122" i="5"/>
  <c r="V122" i="5"/>
  <c r="Q122" i="5"/>
  <c r="T69" i="5"/>
  <c r="V69" i="5"/>
  <c r="W69" i="5"/>
  <c r="P69" i="5"/>
  <c r="Q69" i="5"/>
  <c r="T61" i="5"/>
  <c r="V61" i="5"/>
  <c r="W61" i="5"/>
  <c r="P61" i="5"/>
  <c r="Q61" i="5"/>
  <c r="N12" i="7"/>
  <c r="Z13" i="5"/>
  <c r="X13" i="4"/>
  <c r="N21" i="7"/>
  <c r="Z22" i="5"/>
  <c r="X22" i="4"/>
  <c r="N26" i="7"/>
  <c r="Z27" i="5"/>
  <c r="X27" i="4"/>
  <c r="N28" i="7"/>
  <c r="Z29" i="5"/>
  <c r="X29" i="4"/>
  <c r="N30" i="7"/>
  <c r="Z31" i="5"/>
  <c r="X31" i="4"/>
  <c r="N38" i="7"/>
  <c r="Z39" i="5"/>
  <c r="X39" i="4"/>
  <c r="N47" i="7"/>
  <c r="Z48" i="5"/>
  <c r="X48" i="4"/>
  <c r="N53" i="7"/>
  <c r="Z54" i="5"/>
  <c r="X54" i="4"/>
  <c r="N55" i="7"/>
  <c r="Z56" i="5"/>
  <c r="X56" i="4"/>
  <c r="N67" i="7"/>
  <c r="Z68" i="5"/>
  <c r="X68" i="4"/>
  <c r="N80" i="7"/>
  <c r="Z81" i="5"/>
  <c r="X81" i="4"/>
  <c r="N82" i="7"/>
  <c r="Z83" i="5"/>
  <c r="X83" i="4"/>
  <c r="N84" i="7"/>
  <c r="Z85" i="5"/>
  <c r="X85" i="4"/>
  <c r="N86" i="7"/>
  <c r="Z87" i="5"/>
  <c r="X87" i="4"/>
  <c r="N88" i="7"/>
  <c r="Z89" i="5"/>
  <c r="X89" i="4"/>
  <c r="N90" i="7"/>
  <c r="Z91" i="5"/>
  <c r="X91" i="4"/>
  <c r="N96" i="7"/>
  <c r="Z97" i="5"/>
  <c r="X97" i="4"/>
  <c r="N100" i="7"/>
  <c r="Z101" i="5"/>
  <c r="X101" i="4"/>
  <c r="N102" i="7"/>
  <c r="Z103" i="5"/>
  <c r="X103" i="4"/>
  <c r="N104" i="7"/>
  <c r="Z105" i="5"/>
  <c r="X105" i="4"/>
  <c r="N106" i="7"/>
  <c r="Z107" i="5"/>
  <c r="X107" i="4"/>
  <c r="N110" i="7"/>
  <c r="Z111" i="5"/>
  <c r="X111" i="4"/>
  <c r="N114" i="7"/>
  <c r="Z115" i="5"/>
  <c r="X115" i="4"/>
  <c r="N118" i="7"/>
  <c r="Z119" i="5"/>
  <c r="X119" i="4"/>
  <c r="N120" i="7"/>
  <c r="Z121" i="5"/>
  <c r="X121" i="4"/>
  <c r="N125" i="7"/>
  <c r="Z126" i="5"/>
  <c r="X126" i="4"/>
  <c r="N129" i="7"/>
  <c r="Z130" i="5"/>
  <c r="X130" i="4"/>
  <c r="N133" i="7"/>
  <c r="Z134" i="5"/>
  <c r="X134" i="4"/>
  <c r="N137" i="7"/>
  <c r="Z138" i="5"/>
  <c r="X138" i="4"/>
  <c r="N139" i="7"/>
  <c r="Z140" i="5"/>
  <c r="X140" i="4"/>
  <c r="N143" i="7"/>
  <c r="Z144" i="5"/>
  <c r="X144" i="4"/>
  <c r="N147" i="7"/>
  <c r="Z148" i="5"/>
  <c r="X148" i="4"/>
  <c r="N151" i="7"/>
  <c r="Z152" i="5"/>
  <c r="X152" i="4"/>
  <c r="N153" i="7"/>
  <c r="Z154" i="5"/>
  <c r="X154" i="4"/>
  <c r="N157" i="7"/>
  <c r="Z158" i="5"/>
  <c r="X158" i="4"/>
  <c r="N161" i="7"/>
  <c r="Z162" i="5"/>
  <c r="X162" i="4"/>
  <c r="N163" i="7"/>
  <c r="Z164" i="5"/>
  <c r="X164" i="4"/>
  <c r="N167" i="7"/>
  <c r="Z168" i="5"/>
  <c r="X168" i="4"/>
  <c r="N171" i="7"/>
  <c r="Z172" i="5"/>
  <c r="X172" i="4"/>
  <c r="N175" i="7"/>
  <c r="Z176" i="5"/>
  <c r="X176" i="4"/>
  <c r="N177" i="7"/>
  <c r="Z178" i="5"/>
  <c r="X178" i="4"/>
  <c r="N181" i="7"/>
  <c r="Z182" i="5"/>
  <c r="X182" i="4"/>
  <c r="N183" i="7"/>
  <c r="Z184" i="5"/>
  <c r="X184" i="4"/>
  <c r="N187" i="7"/>
  <c r="Z188" i="5"/>
  <c r="X188" i="4"/>
  <c r="N191" i="7"/>
  <c r="Z192" i="5"/>
  <c r="X192" i="4"/>
  <c r="N195" i="7"/>
  <c r="Z196" i="5"/>
  <c r="X196" i="4"/>
  <c r="N197" i="7"/>
  <c r="Z198" i="5"/>
  <c r="X198" i="4"/>
  <c r="N201" i="7"/>
  <c r="Z202" i="5"/>
  <c r="X202" i="4"/>
  <c r="N205" i="7"/>
  <c r="Z206" i="5"/>
  <c r="X206" i="4"/>
  <c r="N207" i="7"/>
  <c r="Z208" i="5"/>
  <c r="X208" i="4"/>
  <c r="N211" i="7"/>
  <c r="Z212" i="5"/>
  <c r="X212" i="4"/>
  <c r="N215" i="7"/>
  <c r="Z216" i="5"/>
  <c r="X216" i="4"/>
  <c r="N219" i="7"/>
  <c r="Z220" i="5"/>
  <c r="X220" i="4"/>
  <c r="N221" i="7"/>
  <c r="Z222" i="5"/>
  <c r="X222" i="4"/>
  <c r="N225" i="7"/>
  <c r="Z226" i="5"/>
  <c r="X226" i="4"/>
  <c r="N229" i="7"/>
  <c r="Z230" i="5"/>
  <c r="X230" i="4"/>
  <c r="N233" i="7"/>
  <c r="Z234" i="5"/>
  <c r="X234" i="4"/>
  <c r="W206" i="4"/>
  <c r="F205" i="7" s="1"/>
  <c r="G205" i="7" s="1"/>
  <c r="H205" i="7" s="1"/>
  <c r="I205" i="7" s="1"/>
  <c r="P59" i="4"/>
  <c r="T19" i="4"/>
  <c r="P11" i="4"/>
  <c r="P60" i="4"/>
  <c r="T12" i="4"/>
  <c r="N69" i="4"/>
  <c r="W69" i="4" s="1"/>
  <c r="F68" i="7" s="1"/>
  <c r="W59" i="5"/>
  <c r="P59" i="5"/>
  <c r="V59" i="5"/>
  <c r="T59" i="5"/>
  <c r="Q59" i="5"/>
  <c r="W19" i="5"/>
  <c r="P19" i="5"/>
  <c r="V19" i="5"/>
  <c r="T19" i="5"/>
  <c r="Q19" i="5"/>
  <c r="V10" i="5"/>
  <c r="W10" i="5"/>
  <c r="P12" i="5"/>
  <c r="W12" i="5"/>
  <c r="Q12" i="5"/>
  <c r="T12" i="5"/>
  <c r="W201" i="4"/>
  <c r="F200" i="7" s="1"/>
  <c r="G200" i="7" s="1"/>
  <c r="H200" i="7" s="1"/>
  <c r="I200" i="7" s="1"/>
  <c r="W177" i="4"/>
  <c r="F176" i="7" s="1"/>
  <c r="G176" i="7" s="1"/>
  <c r="H176" i="7" s="1"/>
  <c r="I176" i="7" s="1"/>
  <c r="W173" i="4"/>
  <c r="F172" i="7" s="1"/>
  <c r="G172" i="7" s="1"/>
  <c r="W169" i="4"/>
  <c r="F168" i="7" s="1"/>
  <c r="G168" i="7" s="1"/>
  <c r="H168" i="7" s="1"/>
  <c r="I168" i="7" s="1"/>
  <c r="W231" i="4"/>
  <c r="F230" i="7" s="1"/>
  <c r="G230" i="7" s="1"/>
  <c r="H230" i="7" s="1"/>
  <c r="I230" i="7" s="1"/>
  <c r="W227" i="4"/>
  <c r="F226" i="7" s="1"/>
  <c r="G226" i="7" s="1"/>
  <c r="H226" i="7" s="1"/>
  <c r="I226" i="7" s="1"/>
  <c r="W223" i="4"/>
  <c r="F222" i="7" s="1"/>
  <c r="G222" i="7" s="1"/>
  <c r="H222" i="7" s="1"/>
  <c r="I222" i="7" s="1"/>
  <c r="W183" i="4"/>
  <c r="F182" i="7" s="1"/>
  <c r="G182" i="7" s="1"/>
  <c r="H182" i="7" s="1"/>
  <c r="I182" i="7" s="1"/>
  <c r="W179" i="4"/>
  <c r="F178" i="7" s="1"/>
  <c r="G178" i="7" s="1"/>
  <c r="H178" i="7" s="1"/>
  <c r="I178" i="7" s="1"/>
  <c r="W167" i="4"/>
  <c r="F166" i="7" s="1"/>
  <c r="G166" i="7" s="1"/>
  <c r="H166" i="7" s="1"/>
  <c r="I166" i="7" s="1"/>
  <c r="W162" i="4"/>
  <c r="F161" i="7" s="1"/>
  <c r="G161" i="7" s="1"/>
  <c r="H161" i="7" s="1"/>
  <c r="I161" i="7" s="1"/>
  <c r="W92" i="4"/>
  <c r="F91" i="7" s="1"/>
  <c r="G91" i="7" s="1"/>
  <c r="H91" i="7" s="1"/>
  <c r="I91" i="7" s="1"/>
  <c r="W88" i="4"/>
  <c r="F87" i="7" s="1"/>
  <c r="G87" i="7" s="1"/>
  <c r="H87" i="7" s="1"/>
  <c r="I87" i="7" s="1"/>
  <c r="W84" i="4"/>
  <c r="F83" i="7" s="1"/>
  <c r="G83" i="7" s="1"/>
  <c r="H83" i="7" s="1"/>
  <c r="I83" i="7" s="1"/>
  <c r="W38" i="4"/>
  <c r="F37" i="7" s="1"/>
  <c r="G37" i="7" s="1"/>
  <c r="H37" i="7" s="1"/>
  <c r="I37" i="7" s="1"/>
  <c r="W30" i="4"/>
  <c r="F29" i="7" s="1"/>
  <c r="G29" i="7" s="1"/>
  <c r="H29" i="7" s="1"/>
  <c r="I29" i="7" s="1"/>
  <c r="W22" i="4"/>
  <c r="F21" i="7" s="1"/>
  <c r="G21" i="7" s="1"/>
  <c r="H21" i="7" s="1"/>
  <c r="I21" i="7" s="1"/>
  <c r="W18" i="4"/>
  <c r="F17" i="7" s="1"/>
  <c r="G17" i="7" s="1"/>
  <c r="H17" i="7" s="1"/>
  <c r="I17" i="7" s="1"/>
  <c r="W157" i="4"/>
  <c r="F156" i="7" s="1"/>
  <c r="G156" i="7" s="1"/>
  <c r="H156" i="7" s="1"/>
  <c r="I156" i="7" s="1"/>
  <c r="W153" i="4"/>
  <c r="F152" i="7" s="1"/>
  <c r="G152" i="7" s="1"/>
  <c r="H152" i="7" s="1"/>
  <c r="I152" i="7" s="1"/>
  <c r="W149" i="4"/>
  <c r="F148" i="7" s="1"/>
  <c r="G148" i="7" s="1"/>
  <c r="H148" i="7" s="1"/>
  <c r="I148" i="7" s="1"/>
  <c r="W147" i="4"/>
  <c r="F146" i="7" s="1"/>
  <c r="G146" i="7" s="1"/>
  <c r="H146" i="7" s="1"/>
  <c r="I146" i="7" s="1"/>
  <c r="W196" i="4"/>
  <c r="F195" i="7" s="1"/>
  <c r="G195" i="7" s="1"/>
  <c r="H195" i="7" s="1"/>
  <c r="I195" i="7" s="1"/>
  <c r="W194" i="4"/>
  <c r="F193" i="7" s="1"/>
  <c r="G193" i="7" s="1"/>
  <c r="H193" i="7" s="1"/>
  <c r="I193" i="7" s="1"/>
  <c r="W192" i="4"/>
  <c r="F191" i="7" s="1"/>
  <c r="G191" i="7" s="1"/>
  <c r="H191" i="7" s="1"/>
  <c r="I191" i="7" s="1"/>
  <c r="W188" i="4"/>
  <c r="F187" i="7" s="1"/>
  <c r="G187" i="7" s="1"/>
  <c r="H187" i="7" s="1"/>
  <c r="I187" i="7" s="1"/>
  <c r="W143" i="4"/>
  <c r="F142" i="7" s="1"/>
  <c r="G142" i="7" s="1"/>
  <c r="H142" i="7" s="1"/>
  <c r="I142" i="7" s="1"/>
  <c r="W139" i="4"/>
  <c r="F138" i="7" s="1"/>
  <c r="G138" i="7" s="1"/>
  <c r="H138" i="7" s="1"/>
  <c r="I138" i="7" s="1"/>
  <c r="W135" i="4"/>
  <c r="F134" i="7" s="1"/>
  <c r="G134" i="7" s="1"/>
  <c r="H134" i="7" s="1"/>
  <c r="I134" i="7" s="1"/>
  <c r="W133" i="4"/>
  <c r="F132" i="7" s="1"/>
  <c r="G132" i="7" s="1"/>
  <c r="H132" i="7" s="1"/>
  <c r="I132" i="7" s="1"/>
  <c r="W129" i="4"/>
  <c r="F128" i="7" s="1"/>
  <c r="G128" i="7" s="1"/>
  <c r="H128" i="7" s="1"/>
  <c r="I128" i="7" s="1"/>
  <c r="W125" i="4"/>
  <c r="F124" i="7" s="1"/>
  <c r="G124" i="7" s="1"/>
  <c r="H124" i="7" s="1"/>
  <c r="I124" i="7" s="1"/>
  <c r="W123" i="4"/>
  <c r="F122" i="7" s="1"/>
  <c r="G122" i="7" s="1"/>
  <c r="H122" i="7" s="1"/>
  <c r="I122" i="7" s="1"/>
  <c r="W121" i="4"/>
  <c r="F120" i="7" s="1"/>
  <c r="G120" i="7" s="1"/>
  <c r="H120" i="7" s="1"/>
  <c r="I120" i="7" s="1"/>
  <c r="W119" i="4"/>
  <c r="F118" i="7" s="1"/>
  <c r="G118" i="7" s="1"/>
  <c r="H118" i="7" s="1"/>
  <c r="I118" i="7" s="1"/>
  <c r="W115" i="4"/>
  <c r="F114" i="7" s="1"/>
  <c r="G114" i="7" s="1"/>
  <c r="H114" i="7" s="1"/>
  <c r="I114" i="7" s="1"/>
  <c r="W111" i="4"/>
  <c r="F110" i="7" s="1"/>
  <c r="G110" i="7" s="1"/>
  <c r="H110" i="7" s="1"/>
  <c r="I110" i="7" s="1"/>
  <c r="W107" i="4"/>
  <c r="F106" i="7" s="1"/>
  <c r="G106" i="7" s="1"/>
  <c r="W105" i="4"/>
  <c r="F104" i="7" s="1"/>
  <c r="G104" i="7" s="1"/>
  <c r="H104" i="7" s="1"/>
  <c r="I104" i="7" s="1"/>
  <c r="W103" i="4"/>
  <c r="F102" i="7" s="1"/>
  <c r="G102" i="7" s="1"/>
  <c r="H102" i="7" s="1"/>
  <c r="I102" i="7" s="1"/>
  <c r="W101" i="4"/>
  <c r="F100" i="7" s="1"/>
  <c r="G100" i="7" s="1"/>
  <c r="H100" i="7" s="1"/>
  <c r="I100" i="7" s="1"/>
  <c r="W62" i="4"/>
  <c r="F61" i="7" s="1"/>
  <c r="G61" i="7" s="1"/>
  <c r="H61" i="7" s="1"/>
  <c r="I61" i="7" s="1"/>
  <c r="W54" i="4"/>
  <c r="F53" i="7" s="1"/>
  <c r="G53" i="7" s="1"/>
  <c r="H53" i="7" s="1"/>
  <c r="I53" i="7" s="1"/>
  <c r="W48" i="4"/>
  <c r="F47" i="7" s="1"/>
  <c r="G47" i="7" s="1"/>
  <c r="H47" i="7" s="1"/>
  <c r="I47" i="7" s="1"/>
  <c r="W234" i="4"/>
  <c r="F233" i="7" s="1"/>
  <c r="G233" i="7" s="1"/>
  <c r="H233" i="7" s="1"/>
  <c r="I233" i="7" s="1"/>
  <c r="W230" i="4"/>
  <c r="F229" i="7" s="1"/>
  <c r="G229" i="7" s="1"/>
  <c r="H229" i="7" s="1"/>
  <c r="I229" i="7" s="1"/>
  <c r="W226" i="4"/>
  <c r="F225" i="7" s="1"/>
  <c r="G225" i="7" s="1"/>
  <c r="H225" i="7" s="1"/>
  <c r="I225" i="7" s="1"/>
  <c r="W222" i="4"/>
  <c r="F221" i="7" s="1"/>
  <c r="G221" i="7" s="1"/>
  <c r="H221" i="7" s="1"/>
  <c r="I221" i="7" s="1"/>
  <c r="W220" i="4"/>
  <c r="F219" i="7" s="1"/>
  <c r="G219" i="7" s="1"/>
  <c r="H219" i="7" s="1"/>
  <c r="I219" i="7" s="1"/>
  <c r="W216" i="4"/>
  <c r="F215" i="7" s="1"/>
  <c r="G215" i="7" s="1"/>
  <c r="H215" i="7" s="1"/>
  <c r="I215" i="7" s="1"/>
  <c r="W212" i="4"/>
  <c r="F211" i="7" s="1"/>
  <c r="G211" i="7" s="1"/>
  <c r="H211" i="7" s="1"/>
  <c r="I211" i="7" s="1"/>
  <c r="W208" i="4"/>
  <c r="F207" i="7" s="1"/>
  <c r="G207" i="7" s="1"/>
  <c r="H207" i="7" s="1"/>
  <c r="I207" i="7" s="1"/>
  <c r="W191" i="4"/>
  <c r="F190" i="7" s="1"/>
  <c r="G190" i="7" s="1"/>
  <c r="H190" i="7" s="1"/>
  <c r="I190" i="7" s="1"/>
  <c r="W187" i="4"/>
  <c r="F186" i="7" s="1"/>
  <c r="G186" i="7" s="1"/>
  <c r="H186" i="7" s="1"/>
  <c r="I186" i="7" s="1"/>
  <c r="W164" i="4"/>
  <c r="F163" i="7" s="1"/>
  <c r="G163" i="7" s="1"/>
  <c r="H163" i="7" s="1"/>
  <c r="I163" i="7" s="1"/>
  <c r="W152" i="4"/>
  <c r="F151" i="7" s="1"/>
  <c r="G151" i="7" s="1"/>
  <c r="H151" i="7" s="1"/>
  <c r="I151" i="7" s="1"/>
  <c r="W148" i="4"/>
  <c r="F147" i="7" s="1"/>
  <c r="G147" i="7" s="1"/>
  <c r="H147" i="7" s="1"/>
  <c r="I147" i="7" s="1"/>
  <c r="W144" i="4"/>
  <c r="F143" i="7" s="1"/>
  <c r="G143" i="7" s="1"/>
  <c r="H143" i="7" s="1"/>
  <c r="I143" i="7" s="1"/>
  <c r="W140" i="4"/>
  <c r="F139" i="7" s="1"/>
  <c r="G139" i="7" s="1"/>
  <c r="H139" i="7" s="1"/>
  <c r="I139" i="7" s="1"/>
  <c r="W136" i="4"/>
  <c r="F135" i="7" s="1"/>
  <c r="G135" i="7" s="1"/>
  <c r="H135" i="7" s="1"/>
  <c r="I135" i="7" s="1"/>
  <c r="W120" i="4"/>
  <c r="F119" i="7" s="1"/>
  <c r="G119" i="7" s="1"/>
  <c r="H119" i="7" s="1"/>
  <c r="I119" i="7" s="1"/>
  <c r="W108" i="4"/>
  <c r="F107" i="7" s="1"/>
  <c r="G107" i="7" s="1"/>
  <c r="H107" i="7" s="1"/>
  <c r="I107" i="7" s="1"/>
  <c r="W104" i="4"/>
  <c r="F103" i="7" s="1"/>
  <c r="G103" i="7" s="1"/>
  <c r="H103" i="7" s="1"/>
  <c r="I103" i="7" s="1"/>
  <c r="W94" i="4"/>
  <c r="F93" i="7" s="1"/>
  <c r="G93" i="7" s="1"/>
  <c r="H93" i="7" s="1"/>
  <c r="I93" i="7" s="1"/>
  <c r="W90" i="4"/>
  <c r="F89" i="7" s="1"/>
  <c r="G89" i="7" s="1"/>
  <c r="H89" i="7" s="1"/>
  <c r="I89" i="7" s="1"/>
  <c r="W86" i="4"/>
  <c r="F85" i="7" s="1"/>
  <c r="G85" i="7" s="1"/>
  <c r="H85" i="7" s="1"/>
  <c r="I85" i="7" s="1"/>
  <c r="W82" i="4"/>
  <c r="F81" i="7" s="1"/>
  <c r="G81" i="7" s="1"/>
  <c r="H81" i="7" s="1"/>
  <c r="I81" i="7" s="1"/>
  <c r="W42" i="4"/>
  <c r="F41" i="7" s="1"/>
  <c r="G41" i="7" s="1"/>
  <c r="H41" i="7" s="1"/>
  <c r="I41" i="7" s="1"/>
  <c r="W28" i="4"/>
  <c r="F27" i="7" s="1"/>
  <c r="G27" i="7" s="1"/>
  <c r="H27" i="7" s="1"/>
  <c r="I27" i="7" s="1"/>
  <c r="W207" i="4"/>
  <c r="F206" i="7" s="1"/>
  <c r="G206" i="7" s="1"/>
  <c r="H206" i="7" s="1"/>
  <c r="I206" i="7" s="1"/>
  <c r="W225" i="4"/>
  <c r="F224" i="7" s="1"/>
  <c r="G224" i="7" s="1"/>
  <c r="H224" i="7" s="1"/>
  <c r="I224" i="7" s="1"/>
  <c r="W221" i="4"/>
  <c r="F220" i="7" s="1"/>
  <c r="G220" i="7" s="1"/>
  <c r="H220" i="7" s="1"/>
  <c r="I220" i="7" s="1"/>
  <c r="W217" i="4"/>
  <c r="F216" i="7" s="1"/>
  <c r="G216" i="7" s="1"/>
  <c r="H216" i="7" s="1"/>
  <c r="I216" i="7" s="1"/>
  <c r="W202" i="4"/>
  <c r="F201" i="7" s="1"/>
  <c r="G201" i="7" s="1"/>
  <c r="H201" i="7" s="1"/>
  <c r="I201" i="7" s="1"/>
  <c r="W198" i="4"/>
  <c r="F197" i="7" s="1"/>
  <c r="G197" i="7" s="1"/>
  <c r="H197" i="7" s="1"/>
  <c r="I197" i="7" s="1"/>
  <c r="W197" i="4"/>
  <c r="F196" i="7" s="1"/>
  <c r="G196" i="7" s="1"/>
  <c r="H196" i="7" s="1"/>
  <c r="I196" i="7" s="1"/>
  <c r="W193" i="4"/>
  <c r="F192" i="7" s="1"/>
  <c r="G192" i="7" s="1"/>
  <c r="H192" i="7" s="1"/>
  <c r="I192" i="7" s="1"/>
  <c r="W161" i="4"/>
  <c r="F160" i="7" s="1"/>
  <c r="G160" i="7" s="1"/>
  <c r="H160" i="7" s="1"/>
  <c r="I160" i="7" s="1"/>
  <c r="W158" i="4"/>
  <c r="F157" i="7" s="1"/>
  <c r="G157" i="7" s="1"/>
  <c r="H157" i="7" s="1"/>
  <c r="I157" i="7" s="1"/>
  <c r="W154" i="4"/>
  <c r="F153" i="7" s="1"/>
  <c r="G153" i="7" s="1"/>
  <c r="H153" i="7" s="1"/>
  <c r="I153" i="7" s="1"/>
  <c r="W150" i="4"/>
  <c r="F149" i="7" s="1"/>
  <c r="G149" i="7" s="1"/>
  <c r="H149" i="7" s="1"/>
  <c r="I149" i="7" s="1"/>
  <c r="W138" i="4"/>
  <c r="F137" i="7" s="1"/>
  <c r="G137" i="7" s="1"/>
  <c r="H137" i="7" s="1"/>
  <c r="I137" i="7" s="1"/>
  <c r="W134" i="4"/>
  <c r="F133" i="7" s="1"/>
  <c r="G133" i="7" s="1"/>
  <c r="H133" i="7" s="1"/>
  <c r="I133" i="7" s="1"/>
  <c r="W130" i="4"/>
  <c r="F129" i="7" s="1"/>
  <c r="G129" i="7" s="1"/>
  <c r="H129" i="7" s="1"/>
  <c r="I129" i="7" s="1"/>
  <c r="W126" i="4"/>
  <c r="F125" i="7" s="1"/>
  <c r="G125" i="7" s="1"/>
  <c r="H125" i="7" s="1"/>
  <c r="I125" i="7" s="1"/>
  <c r="W118" i="4"/>
  <c r="F117" i="7" s="1"/>
  <c r="G117" i="7" s="1"/>
  <c r="H117" i="7" s="1"/>
  <c r="I117" i="7" s="1"/>
  <c r="W114" i="4"/>
  <c r="F113" i="7" s="1"/>
  <c r="G113" i="7" s="1"/>
  <c r="H113" i="7" s="1"/>
  <c r="I113" i="7" s="1"/>
  <c r="W110" i="4"/>
  <c r="F109" i="7" s="1"/>
  <c r="G109" i="7" s="1"/>
  <c r="H109" i="7" s="1"/>
  <c r="I109" i="7" s="1"/>
  <c r="W106" i="4"/>
  <c r="F105" i="7" s="1"/>
  <c r="G105" i="7" s="1"/>
  <c r="H105" i="7" s="1"/>
  <c r="I105" i="7" s="1"/>
  <c r="W102" i="4"/>
  <c r="F101" i="7" s="1"/>
  <c r="G101" i="7" s="1"/>
  <c r="H101" i="7" s="1"/>
  <c r="I101" i="7" s="1"/>
  <c r="W97" i="4"/>
  <c r="F96" i="7" s="1"/>
  <c r="G96" i="7" s="1"/>
  <c r="H96" i="7" s="1"/>
  <c r="I96" i="7" s="1"/>
  <c r="W91" i="4"/>
  <c r="F90" i="7" s="1"/>
  <c r="G90" i="7" s="1"/>
  <c r="H90" i="7" s="1"/>
  <c r="I90" i="7" s="1"/>
  <c r="W89" i="4"/>
  <c r="F88" i="7" s="1"/>
  <c r="G88" i="7" s="1"/>
  <c r="H88" i="7" s="1"/>
  <c r="I88" i="7" s="1"/>
  <c r="W87" i="4"/>
  <c r="F86" i="7" s="1"/>
  <c r="G86" i="7" s="1"/>
  <c r="H86" i="7" s="1"/>
  <c r="I86" i="7" s="1"/>
  <c r="W85" i="4"/>
  <c r="F84" i="7" s="1"/>
  <c r="G84" i="7" s="1"/>
  <c r="H84" i="7" s="1"/>
  <c r="I84" i="7" s="1"/>
  <c r="W83" i="4"/>
  <c r="F82" i="7" s="1"/>
  <c r="G82" i="7" s="1"/>
  <c r="H82" i="7" s="1"/>
  <c r="I82" i="7" s="1"/>
  <c r="W81" i="4"/>
  <c r="F80" i="7" s="1"/>
  <c r="G80" i="7" s="1"/>
  <c r="H80" i="7" s="1"/>
  <c r="I80" i="7" s="1"/>
  <c r="W55" i="4"/>
  <c r="F54" i="7" s="1"/>
  <c r="G54" i="7" s="1"/>
  <c r="H54" i="7" s="1"/>
  <c r="I54" i="7" s="1"/>
  <c r="W184" i="4"/>
  <c r="F183" i="7" s="1"/>
  <c r="G183" i="7" s="1"/>
  <c r="H183" i="7" s="1"/>
  <c r="I183" i="7" s="1"/>
  <c r="W180" i="4"/>
  <c r="F179" i="7" s="1"/>
  <c r="G179" i="7" s="1"/>
  <c r="H179" i="7" s="1"/>
  <c r="I179" i="7" s="1"/>
  <c r="W176" i="4"/>
  <c r="F175" i="7" s="1"/>
  <c r="G175" i="7" s="1"/>
  <c r="H175" i="7" s="1"/>
  <c r="I175" i="7" s="1"/>
  <c r="W172" i="4"/>
  <c r="F171" i="7" s="1"/>
  <c r="G171" i="7" s="1"/>
  <c r="H171" i="7" s="1"/>
  <c r="I171" i="7" s="1"/>
  <c r="W168" i="4"/>
  <c r="F167" i="7" s="1"/>
  <c r="G167" i="7" s="1"/>
  <c r="H167" i="7" s="1"/>
  <c r="I167" i="7" s="1"/>
  <c r="W165" i="4"/>
  <c r="F164" i="7" s="1"/>
  <c r="G164" i="7" s="1"/>
  <c r="H164" i="7" s="1"/>
  <c r="I164" i="7" s="1"/>
  <c r="W163" i="4"/>
  <c r="F162" i="7" s="1"/>
  <c r="G162" i="7" s="1"/>
  <c r="H162" i="7" s="1"/>
  <c r="I162" i="7" s="1"/>
  <c r="W31" i="4"/>
  <c r="F30" i="7" s="1"/>
  <c r="G30" i="7" s="1"/>
  <c r="H30" i="7" s="1"/>
  <c r="I30" i="7" s="1"/>
  <c r="W29" i="4"/>
  <c r="F28" i="7" s="1"/>
  <c r="G28" i="7" s="1"/>
  <c r="H28" i="7" s="1"/>
  <c r="I28" i="7" s="1"/>
  <c r="W27" i="4"/>
  <c r="F26" i="7" s="1"/>
  <c r="G26" i="7" s="1"/>
  <c r="H26" i="7" s="1"/>
  <c r="I26" i="7" s="1"/>
  <c r="W13" i="4"/>
  <c r="F12" i="7" s="1"/>
  <c r="G12" i="7" s="1"/>
  <c r="H12" i="7" s="1"/>
  <c r="I12" i="7" s="1"/>
  <c r="W213" i="4"/>
  <c r="F212" i="7" s="1"/>
  <c r="G212" i="7" s="1"/>
  <c r="H212" i="7" s="1"/>
  <c r="I212" i="7" s="1"/>
  <c r="W211" i="4"/>
  <c r="F210" i="7" s="1"/>
  <c r="G210" i="7" s="1"/>
  <c r="H210" i="7" s="1"/>
  <c r="I210" i="7" s="1"/>
  <c r="W98" i="4"/>
  <c r="F97" i="7" s="1"/>
  <c r="G97" i="7" s="1"/>
  <c r="H97" i="7" s="1"/>
  <c r="I97" i="7" s="1"/>
  <c r="E233" i="6"/>
  <c r="D233" i="6"/>
  <c r="C233" i="6"/>
  <c r="B233" i="6"/>
  <c r="A233" i="6"/>
  <c r="E232" i="6"/>
  <c r="D232" i="6"/>
  <c r="C232" i="6"/>
  <c r="B232" i="6"/>
  <c r="A232" i="6"/>
  <c r="C231" i="6"/>
  <c r="B231" i="6"/>
  <c r="A231" i="6"/>
  <c r="C230" i="6"/>
  <c r="B230" i="6"/>
  <c r="A230" i="6"/>
  <c r="E229" i="6"/>
  <c r="D229" i="6"/>
  <c r="C229" i="6"/>
  <c r="B229" i="6"/>
  <c r="A229" i="6"/>
  <c r="E228" i="6"/>
  <c r="D228" i="6"/>
  <c r="C228" i="6"/>
  <c r="B228" i="6"/>
  <c r="A228" i="6"/>
  <c r="C227" i="6"/>
  <c r="B227" i="6"/>
  <c r="A227" i="6"/>
  <c r="C226" i="6"/>
  <c r="B226" i="6"/>
  <c r="A226" i="6"/>
  <c r="C225" i="6"/>
  <c r="B225" i="6"/>
  <c r="A225" i="6"/>
  <c r="E224" i="6"/>
  <c r="D224" i="6"/>
  <c r="C224" i="6"/>
  <c r="B224" i="6"/>
  <c r="A224" i="6"/>
  <c r="C223" i="6"/>
  <c r="B223" i="6"/>
  <c r="A223" i="6"/>
  <c r="C222" i="6"/>
  <c r="B222" i="6"/>
  <c r="A222" i="6"/>
  <c r="C221" i="6"/>
  <c r="B221" i="6"/>
  <c r="A221" i="6"/>
  <c r="C220" i="6"/>
  <c r="B220" i="6"/>
  <c r="A220" i="6"/>
  <c r="E219" i="6"/>
  <c r="D219" i="6"/>
  <c r="C219" i="6"/>
  <c r="B219" i="6"/>
  <c r="A219" i="6"/>
  <c r="E218" i="6"/>
  <c r="D218" i="6"/>
  <c r="C218" i="6"/>
  <c r="B218" i="6"/>
  <c r="A218" i="6"/>
  <c r="C217" i="6"/>
  <c r="B217" i="6"/>
  <c r="A217" i="6"/>
  <c r="C216" i="6"/>
  <c r="B216" i="6"/>
  <c r="A216" i="6"/>
  <c r="E215" i="6"/>
  <c r="D215" i="6"/>
  <c r="C215" i="6"/>
  <c r="B215" i="6"/>
  <c r="A215" i="6"/>
  <c r="E214" i="6"/>
  <c r="D214" i="6"/>
  <c r="C214" i="6"/>
  <c r="B214" i="6"/>
  <c r="A214" i="6"/>
  <c r="C213" i="6"/>
  <c r="B213" i="6"/>
  <c r="A213" i="6"/>
  <c r="C212" i="6"/>
  <c r="B212" i="6"/>
  <c r="A212" i="6"/>
  <c r="C211" i="6"/>
  <c r="B211" i="6"/>
  <c r="A211" i="6"/>
  <c r="E210" i="6"/>
  <c r="D210" i="6"/>
  <c r="C210" i="6"/>
  <c r="B210" i="6"/>
  <c r="A210" i="6"/>
  <c r="C209" i="6"/>
  <c r="B209" i="6"/>
  <c r="A209" i="6"/>
  <c r="C208" i="6"/>
  <c r="B208" i="6"/>
  <c r="A208" i="6"/>
  <c r="C207" i="6"/>
  <c r="B207" i="6"/>
  <c r="A207" i="6"/>
  <c r="C206" i="6"/>
  <c r="B206" i="6"/>
  <c r="A206" i="6"/>
  <c r="C205" i="6"/>
  <c r="B205" i="6"/>
  <c r="A205" i="6"/>
  <c r="E204" i="6"/>
  <c r="D204" i="6"/>
  <c r="C204" i="6"/>
  <c r="B204" i="6"/>
  <c r="A204" i="6"/>
  <c r="E203" i="6"/>
  <c r="D203" i="6"/>
  <c r="C203" i="6"/>
  <c r="B203" i="6"/>
  <c r="A203" i="6"/>
  <c r="C202" i="6"/>
  <c r="B202" i="6"/>
  <c r="A202" i="6"/>
  <c r="C201" i="6"/>
  <c r="B201" i="6"/>
  <c r="A201" i="6"/>
  <c r="E200" i="6"/>
  <c r="D200" i="6"/>
  <c r="C200" i="6"/>
  <c r="B200" i="6"/>
  <c r="A200" i="6"/>
  <c r="E199" i="6"/>
  <c r="D199" i="6"/>
  <c r="C199" i="6"/>
  <c r="B199" i="6"/>
  <c r="A199" i="6"/>
  <c r="C198" i="6"/>
  <c r="B198" i="6"/>
  <c r="A198" i="6"/>
  <c r="C197" i="6"/>
  <c r="B197" i="6"/>
  <c r="A197" i="6"/>
  <c r="C196" i="6"/>
  <c r="B196" i="6"/>
  <c r="A196" i="6"/>
  <c r="E195" i="6"/>
  <c r="D195" i="6"/>
  <c r="C195" i="6"/>
  <c r="B195" i="6"/>
  <c r="A195" i="6"/>
  <c r="C194" i="6"/>
  <c r="B194" i="6"/>
  <c r="A194" i="6"/>
  <c r="C193" i="6"/>
  <c r="B193" i="6"/>
  <c r="A193" i="6"/>
  <c r="C192" i="6"/>
  <c r="B192" i="6"/>
  <c r="A192" i="6"/>
  <c r="C191" i="6"/>
  <c r="B191" i="6"/>
  <c r="A191" i="6"/>
  <c r="E190" i="6"/>
  <c r="D190" i="6"/>
  <c r="C190" i="6"/>
  <c r="B190" i="6"/>
  <c r="A190" i="6"/>
  <c r="E189" i="6"/>
  <c r="D189" i="6"/>
  <c r="C189" i="6"/>
  <c r="B189" i="6"/>
  <c r="A189" i="6"/>
  <c r="C188" i="6"/>
  <c r="B188" i="6"/>
  <c r="A188" i="6"/>
  <c r="C187" i="6"/>
  <c r="B187" i="6"/>
  <c r="A187" i="6"/>
  <c r="E186" i="6"/>
  <c r="D186" i="6"/>
  <c r="C186" i="6"/>
  <c r="B186" i="6"/>
  <c r="A186" i="6"/>
  <c r="E185" i="6"/>
  <c r="D185" i="6"/>
  <c r="C185" i="6"/>
  <c r="B185" i="6"/>
  <c r="A185" i="6"/>
  <c r="C184" i="6"/>
  <c r="B184" i="6"/>
  <c r="A184" i="6"/>
  <c r="C183" i="6"/>
  <c r="B183" i="6"/>
  <c r="A183" i="6"/>
  <c r="C182" i="6"/>
  <c r="B182" i="6"/>
  <c r="A182" i="6"/>
  <c r="E181" i="6"/>
  <c r="D181" i="6"/>
  <c r="C181" i="6"/>
  <c r="B181" i="6"/>
  <c r="A181" i="6"/>
  <c r="C180" i="6"/>
  <c r="B180" i="6"/>
  <c r="A180" i="6"/>
  <c r="C179" i="6"/>
  <c r="B179" i="6"/>
  <c r="A179" i="6"/>
  <c r="C178" i="6"/>
  <c r="B178" i="6"/>
  <c r="A178" i="6"/>
  <c r="C177" i="6"/>
  <c r="B177" i="6"/>
  <c r="A177" i="6"/>
  <c r="C176" i="6"/>
  <c r="B176" i="6"/>
  <c r="A176" i="6"/>
  <c r="E175" i="6"/>
  <c r="D175" i="6"/>
  <c r="C175" i="6"/>
  <c r="B175" i="6"/>
  <c r="A175" i="6"/>
  <c r="E174" i="6"/>
  <c r="D174" i="6"/>
  <c r="C174" i="6"/>
  <c r="B174" i="6"/>
  <c r="A174" i="6"/>
  <c r="C173" i="6"/>
  <c r="B173" i="6"/>
  <c r="A173" i="6"/>
  <c r="C172" i="6"/>
  <c r="B172" i="6"/>
  <c r="A172" i="6"/>
  <c r="E171" i="6"/>
  <c r="D171" i="6"/>
  <c r="C171" i="6"/>
  <c r="B171" i="6"/>
  <c r="A171" i="6"/>
  <c r="E170" i="6"/>
  <c r="D170" i="6"/>
  <c r="C170" i="6"/>
  <c r="B170" i="6"/>
  <c r="A170" i="6"/>
  <c r="C169" i="6"/>
  <c r="B169" i="6"/>
  <c r="A169" i="6"/>
  <c r="C168" i="6"/>
  <c r="B168" i="6"/>
  <c r="A168" i="6"/>
  <c r="C167" i="6"/>
  <c r="B167" i="6"/>
  <c r="A167" i="6"/>
  <c r="E166" i="6"/>
  <c r="D166" i="6"/>
  <c r="C166" i="6"/>
  <c r="B166" i="6"/>
  <c r="A166" i="6"/>
  <c r="C165" i="6"/>
  <c r="B165" i="6"/>
  <c r="A165" i="6"/>
  <c r="C164" i="6"/>
  <c r="B164" i="6"/>
  <c r="A164" i="6"/>
  <c r="C163" i="6"/>
  <c r="B163" i="6"/>
  <c r="A163" i="6"/>
  <c r="C162" i="6"/>
  <c r="B162" i="6"/>
  <c r="A162" i="6"/>
  <c r="C161" i="6"/>
  <c r="B161" i="6"/>
  <c r="A161" i="6"/>
  <c r="E160" i="6"/>
  <c r="D160" i="6"/>
  <c r="C160" i="6"/>
  <c r="B160" i="6"/>
  <c r="A160" i="6"/>
  <c r="E159" i="6"/>
  <c r="D159" i="6"/>
  <c r="C159" i="6"/>
  <c r="B159" i="6"/>
  <c r="A159" i="6"/>
  <c r="C158" i="6"/>
  <c r="B158" i="6"/>
  <c r="A158" i="6"/>
  <c r="C157" i="6"/>
  <c r="B157" i="6"/>
  <c r="A157" i="6"/>
  <c r="E156" i="6"/>
  <c r="D156" i="6"/>
  <c r="C156" i="6"/>
  <c r="B156" i="6"/>
  <c r="A156" i="6"/>
  <c r="E155" i="6"/>
  <c r="D155" i="6"/>
  <c r="C155" i="6"/>
  <c r="B155" i="6"/>
  <c r="A155" i="6"/>
  <c r="C154" i="6"/>
  <c r="B154" i="6"/>
  <c r="A154" i="6"/>
  <c r="C153" i="6"/>
  <c r="B153" i="6"/>
  <c r="A153" i="6"/>
  <c r="C152" i="6"/>
  <c r="B152" i="6"/>
  <c r="A152" i="6"/>
  <c r="E151" i="6"/>
  <c r="D151" i="6"/>
  <c r="C151" i="6"/>
  <c r="B151" i="6"/>
  <c r="A151" i="6"/>
  <c r="C150" i="6"/>
  <c r="B150" i="6"/>
  <c r="A150" i="6"/>
  <c r="C149" i="6"/>
  <c r="B149" i="6"/>
  <c r="A149" i="6"/>
  <c r="C148" i="6"/>
  <c r="B148" i="6"/>
  <c r="A148" i="6"/>
  <c r="C147" i="6"/>
  <c r="B147" i="6"/>
  <c r="A147" i="6"/>
  <c r="E146" i="6"/>
  <c r="D146" i="6"/>
  <c r="C146" i="6"/>
  <c r="B146" i="6"/>
  <c r="A146" i="6"/>
  <c r="E145" i="6"/>
  <c r="D145" i="6"/>
  <c r="C145" i="6"/>
  <c r="B145" i="6"/>
  <c r="A145" i="6"/>
  <c r="C144" i="6"/>
  <c r="B144" i="6"/>
  <c r="A144" i="6"/>
  <c r="C143" i="6"/>
  <c r="B143" i="6"/>
  <c r="A143" i="6"/>
  <c r="E142" i="6"/>
  <c r="D142" i="6"/>
  <c r="C142" i="6"/>
  <c r="B142" i="6"/>
  <c r="A142" i="6"/>
  <c r="E141" i="6"/>
  <c r="D141" i="6"/>
  <c r="C141" i="6"/>
  <c r="B141" i="6"/>
  <c r="A141" i="6"/>
  <c r="C140" i="6"/>
  <c r="B140" i="6"/>
  <c r="A140" i="6"/>
  <c r="C139" i="6"/>
  <c r="B139" i="6"/>
  <c r="A139" i="6"/>
  <c r="C138" i="6"/>
  <c r="B138" i="6"/>
  <c r="A138" i="6"/>
  <c r="E137" i="6"/>
  <c r="D137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E132" i="6"/>
  <c r="D132" i="6"/>
  <c r="C132" i="6"/>
  <c r="B132" i="6"/>
  <c r="A132" i="6"/>
  <c r="E131" i="6"/>
  <c r="D131" i="6"/>
  <c r="C131" i="6"/>
  <c r="B131" i="6"/>
  <c r="A131" i="6"/>
  <c r="C130" i="6"/>
  <c r="B130" i="6"/>
  <c r="A130" i="6"/>
  <c r="C129" i="6"/>
  <c r="B129" i="6"/>
  <c r="A129" i="6"/>
  <c r="E128" i="6"/>
  <c r="D128" i="6"/>
  <c r="C128" i="6"/>
  <c r="B128" i="6"/>
  <c r="A128" i="6"/>
  <c r="E127" i="6"/>
  <c r="D127" i="6"/>
  <c r="C127" i="6"/>
  <c r="B127" i="6"/>
  <c r="A127" i="6"/>
  <c r="C126" i="6"/>
  <c r="B126" i="6"/>
  <c r="A126" i="6"/>
  <c r="C125" i="6"/>
  <c r="B125" i="6"/>
  <c r="A125" i="6"/>
  <c r="E124" i="6"/>
  <c r="D124" i="6"/>
  <c r="C124" i="6"/>
  <c r="B124" i="6"/>
  <c r="A124" i="6"/>
  <c r="C123" i="6"/>
  <c r="B123" i="6"/>
  <c r="A123" i="6"/>
  <c r="C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E117" i="6"/>
  <c r="D117" i="6"/>
  <c r="C117" i="6"/>
  <c r="B117" i="6"/>
  <c r="A117" i="6"/>
  <c r="E116" i="6"/>
  <c r="D116" i="6"/>
  <c r="C116" i="6"/>
  <c r="B116" i="6"/>
  <c r="A116" i="6"/>
  <c r="C115" i="6"/>
  <c r="B115" i="6"/>
  <c r="A115" i="6"/>
  <c r="C114" i="6"/>
  <c r="B114" i="6"/>
  <c r="A114" i="6"/>
  <c r="E113" i="6"/>
  <c r="D113" i="6"/>
  <c r="C113" i="6"/>
  <c r="B113" i="6"/>
  <c r="A113" i="6"/>
  <c r="E112" i="6"/>
  <c r="D112" i="6"/>
  <c r="C112" i="6"/>
  <c r="B112" i="6"/>
  <c r="A112" i="6"/>
  <c r="C111" i="6"/>
  <c r="B111" i="6"/>
  <c r="A111" i="6"/>
  <c r="C110" i="6"/>
  <c r="B110" i="6"/>
  <c r="A110" i="6"/>
  <c r="E109" i="6"/>
  <c r="D109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E100" i="6"/>
  <c r="D100" i="6"/>
  <c r="C100" i="6"/>
  <c r="B100" i="6"/>
  <c r="A100" i="6"/>
  <c r="E99" i="6"/>
  <c r="D99" i="6"/>
  <c r="C99" i="6"/>
  <c r="B99" i="6"/>
  <c r="A99" i="6"/>
  <c r="C98" i="6"/>
  <c r="B98" i="6"/>
  <c r="A98" i="6"/>
  <c r="C97" i="6"/>
  <c r="B97" i="6"/>
  <c r="A97" i="6"/>
  <c r="E96" i="6"/>
  <c r="D96" i="6"/>
  <c r="C96" i="6"/>
  <c r="B96" i="6"/>
  <c r="A96" i="6"/>
  <c r="E95" i="6"/>
  <c r="D95" i="6"/>
  <c r="C95" i="6"/>
  <c r="B95" i="6"/>
  <c r="A95" i="6"/>
  <c r="C94" i="6"/>
  <c r="B94" i="6"/>
  <c r="A94" i="6"/>
  <c r="E93" i="6"/>
  <c r="D93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A87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E80" i="6"/>
  <c r="D80" i="6"/>
  <c r="C80" i="6"/>
  <c r="B80" i="6"/>
  <c r="A80" i="6"/>
  <c r="E79" i="6"/>
  <c r="D79" i="6"/>
  <c r="C79" i="6"/>
  <c r="B79" i="6"/>
  <c r="A79" i="6"/>
  <c r="E78" i="6"/>
  <c r="D78" i="6"/>
  <c r="C78" i="6"/>
  <c r="B78" i="6"/>
  <c r="A78" i="6"/>
  <c r="E77" i="6"/>
  <c r="D77" i="6"/>
  <c r="C77" i="6"/>
  <c r="B77" i="6"/>
  <c r="A77" i="6"/>
  <c r="E76" i="6"/>
  <c r="D76" i="6"/>
  <c r="C76" i="6"/>
  <c r="B76" i="6"/>
  <c r="A76" i="6"/>
  <c r="E75" i="6"/>
  <c r="D75" i="6"/>
  <c r="C75" i="6"/>
  <c r="B75" i="6"/>
  <c r="A75" i="6"/>
  <c r="E74" i="6"/>
  <c r="D74" i="6"/>
  <c r="C74" i="6"/>
  <c r="B74" i="6"/>
  <c r="A74" i="6"/>
  <c r="E73" i="6"/>
  <c r="D73" i="6"/>
  <c r="C73" i="6"/>
  <c r="B73" i="6"/>
  <c r="A73" i="6"/>
  <c r="C72" i="6"/>
  <c r="B72" i="6"/>
  <c r="A72" i="6"/>
  <c r="E71" i="6"/>
  <c r="D71" i="6"/>
  <c r="C71" i="6"/>
  <c r="B71" i="6"/>
  <c r="A71" i="6"/>
  <c r="E70" i="6"/>
  <c r="D70" i="6"/>
  <c r="C70" i="6"/>
  <c r="B70" i="6"/>
  <c r="A70" i="6"/>
  <c r="C69" i="6"/>
  <c r="A69" i="6"/>
  <c r="C68" i="6"/>
  <c r="B68" i="6"/>
  <c r="A68" i="6"/>
  <c r="E67" i="6"/>
  <c r="D67" i="6"/>
  <c r="C67" i="6"/>
  <c r="B67" i="6"/>
  <c r="A67" i="6"/>
  <c r="E66" i="6"/>
  <c r="D66" i="6"/>
  <c r="C66" i="6"/>
  <c r="B66" i="6"/>
  <c r="A66" i="6"/>
  <c r="E65" i="6"/>
  <c r="D65" i="6"/>
  <c r="C65" i="6"/>
  <c r="B65" i="6"/>
  <c r="A65" i="6"/>
  <c r="E64" i="6"/>
  <c r="D64" i="6"/>
  <c r="C64" i="6"/>
  <c r="B64" i="6"/>
  <c r="A64" i="6"/>
  <c r="E63" i="6"/>
  <c r="D63" i="6"/>
  <c r="C63" i="6"/>
  <c r="B63" i="6"/>
  <c r="A63" i="6"/>
  <c r="C62" i="6"/>
  <c r="B62" i="6"/>
  <c r="A62" i="6"/>
  <c r="C61" i="6"/>
  <c r="A61" i="6"/>
  <c r="C60" i="6"/>
  <c r="A60" i="6"/>
  <c r="C59" i="6"/>
  <c r="A59" i="6"/>
  <c r="E58" i="6"/>
  <c r="D58" i="6"/>
  <c r="C58" i="6"/>
  <c r="B58" i="6"/>
  <c r="A58" i="6"/>
  <c r="E57" i="6"/>
  <c r="D57" i="6"/>
  <c r="C57" i="6"/>
  <c r="B57" i="6"/>
  <c r="A57" i="6"/>
  <c r="C56" i="6"/>
  <c r="B56" i="6"/>
  <c r="A56" i="6"/>
  <c r="C55" i="6"/>
  <c r="B55" i="6"/>
  <c r="A55" i="6"/>
  <c r="C54" i="6"/>
  <c r="B54" i="6"/>
  <c r="A54" i="6"/>
  <c r="E53" i="6"/>
  <c r="D53" i="6"/>
  <c r="C53" i="6"/>
  <c r="B53" i="6"/>
  <c r="A53" i="6"/>
  <c r="C52" i="6"/>
  <c r="B52" i="6"/>
  <c r="A52" i="6"/>
  <c r="E51" i="6"/>
  <c r="D51" i="6"/>
  <c r="C51" i="6"/>
  <c r="B51" i="6"/>
  <c r="A51" i="6"/>
  <c r="E50" i="6"/>
  <c r="D50" i="6"/>
  <c r="C50" i="6"/>
  <c r="B50" i="6"/>
  <c r="A50" i="6"/>
  <c r="E49" i="6"/>
  <c r="D49" i="6"/>
  <c r="C49" i="6"/>
  <c r="B49" i="6"/>
  <c r="A49" i="6"/>
  <c r="C48" i="6"/>
  <c r="B48" i="6"/>
  <c r="A48" i="6"/>
  <c r="E47" i="6"/>
  <c r="D47" i="6"/>
  <c r="C47" i="6"/>
  <c r="B47" i="6"/>
  <c r="A47" i="6"/>
  <c r="E46" i="6"/>
  <c r="D46" i="6"/>
  <c r="C46" i="6"/>
  <c r="B46" i="6"/>
  <c r="A46" i="6"/>
  <c r="E45" i="6"/>
  <c r="D45" i="6"/>
  <c r="C45" i="6"/>
  <c r="B45" i="6"/>
  <c r="A45" i="6"/>
  <c r="E44" i="6"/>
  <c r="D44" i="6"/>
  <c r="C44" i="6"/>
  <c r="B44" i="6"/>
  <c r="A44" i="6"/>
  <c r="E43" i="6"/>
  <c r="D43" i="6"/>
  <c r="C43" i="6"/>
  <c r="B43" i="6"/>
  <c r="A43" i="6"/>
  <c r="C42" i="6"/>
  <c r="B42" i="6"/>
  <c r="A42" i="6"/>
  <c r="E41" i="6"/>
  <c r="D41" i="6"/>
  <c r="C41" i="6"/>
  <c r="B41" i="6"/>
  <c r="A41" i="6"/>
  <c r="E40" i="6"/>
  <c r="D40" i="6"/>
  <c r="C40" i="6"/>
  <c r="B40" i="6"/>
  <c r="A40" i="6"/>
  <c r="C39" i="6"/>
  <c r="B39" i="6"/>
  <c r="A39" i="6"/>
  <c r="C38" i="6"/>
  <c r="B38" i="6"/>
  <c r="A38" i="6"/>
  <c r="E37" i="6"/>
  <c r="D37" i="6"/>
  <c r="C37" i="6"/>
  <c r="B37" i="6"/>
  <c r="A37" i="6"/>
  <c r="E36" i="6"/>
  <c r="D36" i="6"/>
  <c r="C36" i="6"/>
  <c r="B36" i="6"/>
  <c r="A36" i="6"/>
  <c r="E35" i="6"/>
  <c r="D35" i="6"/>
  <c r="C35" i="6"/>
  <c r="B35" i="6"/>
  <c r="A35" i="6"/>
  <c r="E34" i="6"/>
  <c r="D34" i="6"/>
  <c r="C34" i="6"/>
  <c r="B34" i="6"/>
  <c r="A34" i="6"/>
  <c r="E33" i="6"/>
  <c r="D33" i="6"/>
  <c r="C33" i="6"/>
  <c r="B33" i="6"/>
  <c r="A33" i="6"/>
  <c r="E32" i="6"/>
  <c r="D32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E26" i="6"/>
  <c r="D26" i="6"/>
  <c r="C26" i="6"/>
  <c r="B26" i="6"/>
  <c r="A26" i="6"/>
  <c r="E25" i="6"/>
  <c r="D25" i="6"/>
  <c r="C25" i="6"/>
  <c r="B25" i="6"/>
  <c r="A25" i="6"/>
  <c r="E24" i="6"/>
  <c r="D24" i="6"/>
  <c r="C24" i="6"/>
  <c r="B24" i="6"/>
  <c r="A24" i="6"/>
  <c r="C23" i="6"/>
  <c r="B23" i="6"/>
  <c r="A23" i="6"/>
  <c r="C22" i="6"/>
  <c r="B22" i="6"/>
  <c r="A22" i="6"/>
  <c r="E21" i="6"/>
  <c r="D21" i="6"/>
  <c r="C21" i="6"/>
  <c r="B21" i="6"/>
  <c r="A21" i="6"/>
  <c r="E20" i="6"/>
  <c r="D20" i="6"/>
  <c r="C20" i="6"/>
  <c r="B20" i="6"/>
  <c r="A20" i="6"/>
  <c r="C19" i="6"/>
  <c r="A19" i="6"/>
  <c r="C18" i="6"/>
  <c r="B18" i="6"/>
  <c r="A18" i="6"/>
  <c r="E17" i="6"/>
  <c r="D17" i="6"/>
  <c r="C17" i="6"/>
  <c r="B17" i="6"/>
  <c r="A17" i="6"/>
  <c r="E16" i="6"/>
  <c r="D16" i="6"/>
  <c r="C16" i="6"/>
  <c r="B16" i="6"/>
  <c r="A16" i="6"/>
  <c r="E15" i="6"/>
  <c r="D15" i="6"/>
  <c r="C15" i="6"/>
  <c r="B15" i="6"/>
  <c r="A15" i="6"/>
  <c r="E14" i="6"/>
  <c r="D14" i="6"/>
  <c r="C14" i="6"/>
  <c r="B14" i="6"/>
  <c r="A14" i="6"/>
  <c r="C13" i="6"/>
  <c r="B13" i="6"/>
  <c r="A13" i="6"/>
  <c r="C12" i="6"/>
  <c r="A12" i="6"/>
  <c r="C11" i="6"/>
  <c r="A11" i="6"/>
  <c r="C10" i="6"/>
  <c r="A10" i="6"/>
  <c r="E9" i="6"/>
  <c r="D9" i="6"/>
  <c r="C9" i="6"/>
  <c r="B9" i="6"/>
  <c r="A9" i="6"/>
  <c r="A13" i="19" s="1"/>
  <c r="AH242" i="18"/>
  <c r="AD242" i="18"/>
  <c r="AI242" i="18" s="1"/>
  <c r="AB242" i="18"/>
  <c r="AH241" i="18"/>
  <c r="AD241" i="18"/>
  <c r="AI241" i="18" s="1"/>
  <c r="AB241" i="18"/>
  <c r="AH240" i="18"/>
  <c r="AD240" i="18"/>
  <c r="AI240" i="18" s="1"/>
  <c r="AB240" i="18"/>
  <c r="AH239" i="18"/>
  <c r="AD239" i="18"/>
  <c r="AI239" i="18" s="1"/>
  <c r="AB239" i="18"/>
  <c r="AH238" i="18"/>
  <c r="AD238" i="18"/>
  <c r="AI238" i="18" s="1"/>
  <c r="AB238" i="18"/>
  <c r="AH237" i="18"/>
  <c r="AD237" i="18"/>
  <c r="AI237" i="18" s="1"/>
  <c r="AB237" i="18"/>
  <c r="AH236" i="18"/>
  <c r="AD236" i="18"/>
  <c r="AI236" i="18" s="1"/>
  <c r="AB236" i="18"/>
  <c r="AH235" i="18"/>
  <c r="AD235" i="18"/>
  <c r="AI235" i="18" s="1"/>
  <c r="AB235" i="18"/>
  <c r="AH234" i="18"/>
  <c r="AD234" i="18"/>
  <c r="AI234" i="18" s="1"/>
  <c r="AB234" i="18"/>
  <c r="AH233" i="18"/>
  <c r="AD233" i="18"/>
  <c r="AI233" i="18" s="1"/>
  <c r="AB233" i="18"/>
  <c r="AH232" i="18"/>
  <c r="AD232" i="18"/>
  <c r="AI232" i="18" s="1"/>
  <c r="AB232" i="18"/>
  <c r="AH231" i="18"/>
  <c r="AD231" i="18"/>
  <c r="AI231" i="18" s="1"/>
  <c r="AB231" i="18"/>
  <c r="AH230" i="18"/>
  <c r="AD230" i="18"/>
  <c r="AI230" i="18" s="1"/>
  <c r="AB230" i="18"/>
  <c r="AH229" i="18"/>
  <c r="AD229" i="18"/>
  <c r="AI229" i="18" s="1"/>
  <c r="AB229" i="18"/>
  <c r="AH228" i="18"/>
  <c r="AD228" i="18"/>
  <c r="AI228" i="18" s="1"/>
  <c r="AB228" i="18"/>
  <c r="AH227" i="18"/>
  <c r="AD227" i="18"/>
  <c r="AI227" i="18" s="1"/>
  <c r="AB227" i="18"/>
  <c r="AH226" i="18"/>
  <c r="AD226" i="18"/>
  <c r="AI226" i="18" s="1"/>
  <c r="AB226" i="18"/>
  <c r="AH225" i="18"/>
  <c r="AD225" i="18"/>
  <c r="AI225" i="18" s="1"/>
  <c r="AB225" i="18"/>
  <c r="AH224" i="18"/>
  <c r="AD224" i="18"/>
  <c r="AI224" i="18" s="1"/>
  <c r="AB224" i="18"/>
  <c r="AH223" i="18"/>
  <c r="AD223" i="18"/>
  <c r="AI223" i="18" s="1"/>
  <c r="AB223" i="18"/>
  <c r="AH222" i="18"/>
  <c r="AD222" i="18"/>
  <c r="AI222" i="18" s="1"/>
  <c r="AB222" i="18"/>
  <c r="AH221" i="18"/>
  <c r="AD221" i="18"/>
  <c r="AI221" i="18" s="1"/>
  <c r="AB221" i="18"/>
  <c r="AH220" i="18"/>
  <c r="AD220" i="18"/>
  <c r="AH219" i="18"/>
  <c r="AB219" i="18"/>
  <c r="AD219" i="18" s="1"/>
  <c r="AH218" i="18"/>
  <c r="AB218" i="18"/>
  <c r="AD218" i="18" s="1"/>
  <c r="AH217" i="18"/>
  <c r="AB217" i="18"/>
  <c r="AD217" i="18" s="1"/>
  <c r="AH216" i="18"/>
  <c r="AB216" i="18"/>
  <c r="AD216" i="18" s="1"/>
  <c r="AH215" i="18"/>
  <c r="AB215" i="18"/>
  <c r="AD215" i="18" s="1"/>
  <c r="AH214" i="18"/>
  <c r="AB214" i="18"/>
  <c r="AD214" i="18" s="1"/>
  <c r="AH213" i="18"/>
  <c r="AB213" i="18"/>
  <c r="AD213" i="18" s="1"/>
  <c r="AH212" i="18"/>
  <c r="AB212" i="18"/>
  <c r="AD212" i="18" s="1"/>
  <c r="AH211" i="18"/>
  <c r="AB211" i="18"/>
  <c r="AD211" i="18" s="1"/>
  <c r="AH210" i="18"/>
  <c r="AB210" i="18"/>
  <c r="AD210" i="18" s="1"/>
  <c r="AH209" i="18"/>
  <c r="AB209" i="18"/>
  <c r="AD209" i="18" s="1"/>
  <c r="AH208" i="18"/>
  <c r="AB208" i="18"/>
  <c r="AD208" i="18" s="1"/>
  <c r="AH207" i="18"/>
  <c r="AB207" i="18"/>
  <c r="AD207" i="18" s="1"/>
  <c r="AH206" i="18"/>
  <c r="AD206" i="18"/>
  <c r="AH205" i="18"/>
  <c r="AD205" i="18"/>
  <c r="AI205" i="18" s="1"/>
  <c r="AB205" i="18"/>
  <c r="AH204" i="18"/>
  <c r="AD204" i="18"/>
  <c r="AI204" i="18" s="1"/>
  <c r="AB204" i="18"/>
  <c r="AH203" i="18"/>
  <c r="AD203" i="18"/>
  <c r="AI203" i="18" s="1"/>
  <c r="AB203" i="18"/>
  <c r="AH202" i="18"/>
  <c r="AD202" i="18"/>
  <c r="AI202" i="18" s="1"/>
  <c r="AB202" i="18"/>
  <c r="AH201" i="18"/>
  <c r="AD201" i="18"/>
  <c r="AI201" i="18" s="1"/>
  <c r="AB201" i="18"/>
  <c r="AH200" i="18"/>
  <c r="AD200" i="18"/>
  <c r="AI200" i="18" s="1"/>
  <c r="AB200" i="18"/>
  <c r="AH199" i="18"/>
  <c r="AD199" i="18"/>
  <c r="AI199" i="18" s="1"/>
  <c r="AB199" i="18"/>
  <c r="AH198" i="18"/>
  <c r="AD198" i="18"/>
  <c r="AI198" i="18" s="1"/>
  <c r="AB198" i="18"/>
  <c r="AH197" i="18"/>
  <c r="AD197" i="18"/>
  <c r="AI197" i="18" s="1"/>
  <c r="AB197" i="18"/>
  <c r="AH196" i="18"/>
  <c r="AD196" i="18"/>
  <c r="AI196" i="18" s="1"/>
  <c r="AB196" i="18"/>
  <c r="AH195" i="18"/>
  <c r="AD195" i="18"/>
  <c r="AI195" i="18" s="1"/>
  <c r="AB195" i="18"/>
  <c r="AH194" i="18"/>
  <c r="AD194" i="18"/>
  <c r="AI194" i="18" s="1"/>
  <c r="AB194" i="18"/>
  <c r="AH193" i="18"/>
  <c r="AD193" i="18"/>
  <c r="AI193" i="18" s="1"/>
  <c r="AB193" i="18"/>
  <c r="AH192" i="18"/>
  <c r="AD192" i="18"/>
  <c r="AI192" i="18" s="1"/>
  <c r="AB192" i="18"/>
  <c r="AH191" i="18"/>
  <c r="AD191" i="18"/>
  <c r="AH190" i="18"/>
  <c r="AB190" i="18"/>
  <c r="AD190" i="18" s="1"/>
  <c r="AI190" i="18" s="1"/>
  <c r="AH189" i="18"/>
  <c r="AB189" i="18"/>
  <c r="AD189" i="18" s="1"/>
  <c r="AI189" i="18" s="1"/>
  <c r="AH188" i="18"/>
  <c r="AB188" i="18"/>
  <c r="AD188" i="18" s="1"/>
  <c r="AI188" i="18" s="1"/>
  <c r="AH187" i="18"/>
  <c r="AB187" i="18"/>
  <c r="AD187" i="18" s="1"/>
  <c r="AI187" i="18" s="1"/>
  <c r="AH186" i="18"/>
  <c r="AB186" i="18"/>
  <c r="AD186" i="18" s="1"/>
  <c r="AI186" i="18" s="1"/>
  <c r="AH185" i="18"/>
  <c r="AB185" i="18"/>
  <c r="AD185" i="18" s="1"/>
  <c r="AI185" i="18" s="1"/>
  <c r="AH184" i="18"/>
  <c r="AB184" i="18"/>
  <c r="AD184" i="18" s="1"/>
  <c r="AI184" i="18" s="1"/>
  <c r="AH183" i="18"/>
  <c r="AB183" i="18"/>
  <c r="AD183" i="18" s="1"/>
  <c r="AI183" i="18" s="1"/>
  <c r="AH182" i="18"/>
  <c r="AB182" i="18"/>
  <c r="AD182" i="18" s="1"/>
  <c r="AI182" i="18" s="1"/>
  <c r="AH181" i="18"/>
  <c r="AB181" i="18"/>
  <c r="AD181" i="18" s="1"/>
  <c r="AI181" i="18" s="1"/>
  <c r="AH180" i="18"/>
  <c r="AB180" i="18"/>
  <c r="AD180" i="18" s="1"/>
  <c r="AI180" i="18" s="1"/>
  <c r="AH179" i="18"/>
  <c r="AB179" i="18"/>
  <c r="AD179" i="18" s="1"/>
  <c r="AI179" i="18" s="1"/>
  <c r="AH178" i="18"/>
  <c r="AB178" i="18"/>
  <c r="AD178" i="18" s="1"/>
  <c r="AI178" i="18" s="1"/>
  <c r="AH177" i="18"/>
  <c r="AD177" i="18"/>
  <c r="AH176" i="18"/>
  <c r="AD176" i="18"/>
  <c r="AI176" i="18" s="1"/>
  <c r="AB176" i="18"/>
  <c r="AH175" i="18"/>
  <c r="AD175" i="18"/>
  <c r="AI175" i="18" s="1"/>
  <c r="AB175" i="18"/>
  <c r="AH174" i="18"/>
  <c r="AD174" i="18"/>
  <c r="AI174" i="18" s="1"/>
  <c r="AB174" i="18"/>
  <c r="AH173" i="18"/>
  <c r="AD173" i="18"/>
  <c r="AI173" i="18" s="1"/>
  <c r="AB173" i="18"/>
  <c r="AH172" i="18"/>
  <c r="AD172" i="18"/>
  <c r="AI172" i="18" s="1"/>
  <c r="AB172" i="18"/>
  <c r="AH171" i="18"/>
  <c r="AD171" i="18"/>
  <c r="AI171" i="18" s="1"/>
  <c r="AB171" i="18"/>
  <c r="AH170" i="18"/>
  <c r="AD170" i="18"/>
  <c r="AI170" i="18" s="1"/>
  <c r="AB170" i="18"/>
  <c r="AH169" i="18"/>
  <c r="AD169" i="18"/>
  <c r="AI169" i="18" s="1"/>
  <c r="AB169" i="18"/>
  <c r="AH168" i="18"/>
  <c r="AD168" i="18"/>
  <c r="AI168" i="18" s="1"/>
  <c r="AB168" i="18"/>
  <c r="AH167" i="18"/>
  <c r="AD167" i="18"/>
  <c r="AI167" i="18" s="1"/>
  <c r="AB167" i="18"/>
  <c r="AH166" i="18"/>
  <c r="AD166" i="18"/>
  <c r="AI166" i="18" s="1"/>
  <c r="AB166" i="18"/>
  <c r="AH165" i="18"/>
  <c r="AD165" i="18"/>
  <c r="AI165" i="18" s="1"/>
  <c r="AB165" i="18"/>
  <c r="AH164" i="18"/>
  <c r="AD164" i="18"/>
  <c r="AI164" i="18" s="1"/>
  <c r="AB164" i="18"/>
  <c r="AH163" i="18"/>
  <c r="AD163" i="18"/>
  <c r="AI163" i="18" s="1"/>
  <c r="AB163" i="18"/>
  <c r="AH162" i="18"/>
  <c r="AD162" i="18"/>
  <c r="AH161" i="18"/>
  <c r="AB161" i="18"/>
  <c r="AD161" i="18" s="1"/>
  <c r="AH160" i="18"/>
  <c r="AB160" i="18"/>
  <c r="AD160" i="18" s="1"/>
  <c r="AH159" i="18"/>
  <c r="AB159" i="18"/>
  <c r="AD159" i="18" s="1"/>
  <c r="AH158" i="18"/>
  <c r="AB158" i="18"/>
  <c r="AD158" i="18" s="1"/>
  <c r="AH157" i="18"/>
  <c r="AB157" i="18"/>
  <c r="AD157" i="18" s="1"/>
  <c r="AH156" i="18"/>
  <c r="AB156" i="18"/>
  <c r="AD156" i="18" s="1"/>
  <c r="AH155" i="18"/>
  <c r="AB155" i="18"/>
  <c r="AD155" i="18" s="1"/>
  <c r="AH154" i="18"/>
  <c r="AB154" i="18"/>
  <c r="AD154" i="18" s="1"/>
  <c r="AH153" i="18"/>
  <c r="AB153" i="18"/>
  <c r="AD153" i="18" s="1"/>
  <c r="AH152" i="18"/>
  <c r="AB152" i="18"/>
  <c r="AD152" i="18" s="1"/>
  <c r="AH151" i="18"/>
  <c r="AB151" i="18"/>
  <c r="AD151" i="18" s="1"/>
  <c r="AH150" i="18"/>
  <c r="AB150" i="18"/>
  <c r="AD150" i="18" s="1"/>
  <c r="AH149" i="18"/>
  <c r="AB149" i="18"/>
  <c r="AD149" i="18" s="1"/>
  <c r="AH148" i="18"/>
  <c r="AB148" i="18"/>
  <c r="AD148" i="18" s="1"/>
  <c r="AH147" i="18"/>
  <c r="AD147" i="18"/>
  <c r="AH146" i="18"/>
  <c r="AD146" i="18"/>
  <c r="AI146" i="18" s="1"/>
  <c r="AB146" i="18"/>
  <c r="AH145" i="18"/>
  <c r="AD145" i="18"/>
  <c r="AI145" i="18" s="1"/>
  <c r="AB145" i="18"/>
  <c r="AH144" i="18"/>
  <c r="AD144" i="18"/>
  <c r="AI144" i="18" s="1"/>
  <c r="AB144" i="18"/>
  <c r="AH143" i="18"/>
  <c r="AD143" i="18"/>
  <c r="AI143" i="18" s="1"/>
  <c r="AB143" i="18"/>
  <c r="AH142" i="18"/>
  <c r="AD142" i="18"/>
  <c r="AI142" i="18" s="1"/>
  <c r="AB142" i="18"/>
  <c r="AH141" i="18"/>
  <c r="AD141" i="18"/>
  <c r="AI141" i="18" s="1"/>
  <c r="AB141" i="18"/>
  <c r="AH140" i="18"/>
  <c r="AD140" i="18"/>
  <c r="AI140" i="18" s="1"/>
  <c r="AB140" i="18"/>
  <c r="AH139" i="18"/>
  <c r="AD139" i="18"/>
  <c r="AI139" i="18" s="1"/>
  <c r="AB139" i="18"/>
  <c r="AH138" i="18"/>
  <c r="AD138" i="18"/>
  <c r="AI138" i="18" s="1"/>
  <c r="AB138" i="18"/>
  <c r="AH137" i="18"/>
  <c r="AD137" i="18"/>
  <c r="AI137" i="18" s="1"/>
  <c r="AB137" i="18"/>
  <c r="AH136" i="18"/>
  <c r="AD136" i="18"/>
  <c r="AI136" i="18" s="1"/>
  <c r="AB136" i="18"/>
  <c r="AH135" i="18"/>
  <c r="AD135" i="18"/>
  <c r="AI135" i="18" s="1"/>
  <c r="AB135" i="18"/>
  <c r="AH134" i="18"/>
  <c r="AD134" i="18"/>
  <c r="AI134" i="18" s="1"/>
  <c r="AB134" i="18"/>
  <c r="AH133" i="18"/>
  <c r="AD133" i="18"/>
  <c r="AH132" i="18"/>
  <c r="AD132" i="18"/>
  <c r="AI132" i="18" s="1"/>
  <c r="AB132" i="18"/>
  <c r="AH131" i="18"/>
  <c r="AD131" i="18"/>
  <c r="AI131" i="18" s="1"/>
  <c r="AB131" i="18"/>
  <c r="AH130" i="18"/>
  <c r="AD130" i="18"/>
  <c r="AI130" i="18" s="1"/>
  <c r="AB130" i="18"/>
  <c r="AH129" i="18"/>
  <c r="AD129" i="18"/>
  <c r="AI129" i="18" s="1"/>
  <c r="AB129" i="18"/>
  <c r="AH128" i="18"/>
  <c r="AD128" i="18"/>
  <c r="AI128" i="18" s="1"/>
  <c r="AB128" i="18"/>
  <c r="AH127" i="18"/>
  <c r="AD127" i="18"/>
  <c r="AI127" i="18" s="1"/>
  <c r="AB127" i="18"/>
  <c r="AH126" i="18"/>
  <c r="AD126" i="18"/>
  <c r="AI126" i="18" s="1"/>
  <c r="AB126" i="18"/>
  <c r="AH125" i="18"/>
  <c r="AD125" i="18"/>
  <c r="AI125" i="18" s="1"/>
  <c r="AB125" i="18"/>
  <c r="AH124" i="18"/>
  <c r="AD124" i="18"/>
  <c r="AI124" i="18" s="1"/>
  <c r="AB124" i="18"/>
  <c r="AH123" i="18"/>
  <c r="AD123" i="18"/>
  <c r="AI123" i="18" s="1"/>
  <c r="AB123" i="18"/>
  <c r="AH122" i="18"/>
  <c r="AD122" i="18"/>
  <c r="AI122" i="18" s="1"/>
  <c r="AB122" i="18"/>
  <c r="AH121" i="18"/>
  <c r="AD121" i="18"/>
  <c r="AI121" i="18" s="1"/>
  <c r="AB121" i="18"/>
  <c r="AH120" i="18"/>
  <c r="AD120" i="18"/>
  <c r="AH119" i="18"/>
  <c r="AB119" i="18"/>
  <c r="AD119" i="18" s="1"/>
  <c r="AI119" i="18" s="1"/>
  <c r="AH118" i="18"/>
  <c r="AB118" i="18"/>
  <c r="AD118" i="18" s="1"/>
  <c r="AI118" i="18" s="1"/>
  <c r="AH117" i="18"/>
  <c r="AB117" i="18"/>
  <c r="AD117" i="18" s="1"/>
  <c r="AI117" i="18" s="1"/>
  <c r="AH116" i="18"/>
  <c r="AB116" i="18"/>
  <c r="AD116" i="18" s="1"/>
  <c r="AI116" i="18" s="1"/>
  <c r="AH115" i="18"/>
  <c r="AB115" i="18"/>
  <c r="AD115" i="18" s="1"/>
  <c r="AI115" i="18" s="1"/>
  <c r="AH114" i="18"/>
  <c r="AB114" i="18"/>
  <c r="AD114" i="18" s="1"/>
  <c r="AI114" i="18" s="1"/>
  <c r="AH113" i="18"/>
  <c r="AB113" i="18"/>
  <c r="AD113" i="18" s="1"/>
  <c r="AI113" i="18" s="1"/>
  <c r="AH112" i="18"/>
  <c r="AB112" i="18"/>
  <c r="AD112" i="18" s="1"/>
  <c r="AI112" i="18" s="1"/>
  <c r="AH111" i="18"/>
  <c r="AB111" i="18"/>
  <c r="AD111" i="18" s="1"/>
  <c r="AI111" i="18" s="1"/>
  <c r="AH110" i="18"/>
  <c r="AB110" i="18"/>
  <c r="AD110" i="18" s="1"/>
  <c r="AI110" i="18" s="1"/>
  <c r="AH109" i="18"/>
  <c r="AB109" i="18"/>
  <c r="AD109" i="18" s="1"/>
  <c r="AI109" i="18" s="1"/>
  <c r="AH108" i="18"/>
  <c r="AB108" i="18"/>
  <c r="AD108" i="18" s="1"/>
  <c r="AH107" i="18"/>
  <c r="AB107" i="18"/>
  <c r="AD107" i="18" s="1"/>
  <c r="AI107" i="18" s="1"/>
  <c r="AH106" i="18"/>
  <c r="AB106" i="18"/>
  <c r="AD106" i="18" s="1"/>
  <c r="AI106" i="18" s="1"/>
  <c r="AH105" i="18"/>
  <c r="AD105" i="18"/>
  <c r="AH104" i="18"/>
  <c r="AD104" i="18"/>
  <c r="AI104" i="18" s="1"/>
  <c r="AB104" i="18"/>
  <c r="AH103" i="18"/>
  <c r="AD103" i="18"/>
  <c r="AI103" i="18" s="1"/>
  <c r="AB103" i="18"/>
  <c r="AH102" i="18"/>
  <c r="AD102" i="18"/>
  <c r="AI102" i="18" s="1"/>
  <c r="AB102" i="18"/>
  <c r="AH101" i="18"/>
  <c r="AD101" i="18"/>
  <c r="AI101" i="18" s="1"/>
  <c r="AB101" i="18"/>
  <c r="AH100" i="18"/>
  <c r="AD100" i="18"/>
  <c r="AI100" i="18" s="1"/>
  <c r="AB100" i="18"/>
  <c r="AH99" i="18"/>
  <c r="AD99" i="18"/>
  <c r="AI99" i="18" s="1"/>
  <c r="AB99" i="18"/>
  <c r="AH98" i="18"/>
  <c r="AD98" i="18"/>
  <c r="AI98" i="18" s="1"/>
  <c r="AB98" i="18"/>
  <c r="AH97" i="18"/>
  <c r="AD97" i="18"/>
  <c r="AI97" i="18" s="1"/>
  <c r="AB97" i="18"/>
  <c r="AH96" i="18"/>
  <c r="AD96" i="18"/>
  <c r="AI96" i="18" s="1"/>
  <c r="AB96" i="18"/>
  <c r="AH95" i="18"/>
  <c r="AD95" i="18"/>
  <c r="AI95" i="18" s="1"/>
  <c r="AB95" i="18"/>
  <c r="AH94" i="18"/>
  <c r="AD94" i="18"/>
  <c r="AI94" i="18" s="1"/>
  <c r="AB94" i="18"/>
  <c r="AH93" i="18"/>
  <c r="AD93" i="18"/>
  <c r="AI93" i="18" s="1"/>
  <c r="AB93" i="18"/>
  <c r="AH92" i="18"/>
  <c r="AD92" i="18"/>
  <c r="AI92" i="18" s="1"/>
  <c r="AB92" i="18"/>
  <c r="AH91" i="18"/>
  <c r="AD91" i="18"/>
  <c r="AI91" i="18" s="1"/>
  <c r="AB91" i="18"/>
  <c r="AH90" i="18"/>
  <c r="AD90" i="18"/>
  <c r="AI90" i="18" s="1"/>
  <c r="AB90" i="18"/>
  <c r="AH89" i="18"/>
  <c r="AD89" i="18"/>
  <c r="AH88" i="18"/>
  <c r="AB88" i="18"/>
  <c r="AD88" i="18" s="1"/>
  <c r="AH87" i="18"/>
  <c r="AB87" i="18"/>
  <c r="AD87" i="18" s="1"/>
  <c r="AH86" i="18"/>
  <c r="AB86" i="18"/>
  <c r="AD86" i="18" s="1"/>
  <c r="AH85" i="18"/>
  <c r="AB85" i="18"/>
  <c r="AD85" i="18" s="1"/>
  <c r="AI85" i="18" s="1"/>
  <c r="AH84" i="18"/>
  <c r="AB84" i="18"/>
  <c r="AD84" i="18" s="1"/>
  <c r="AI84" i="18" s="1"/>
  <c r="AH83" i="18"/>
  <c r="AB83" i="18"/>
  <c r="AD83" i="18" s="1"/>
  <c r="AI83" i="18" s="1"/>
  <c r="AH82" i="18"/>
  <c r="AB82" i="18"/>
  <c r="AD82" i="18" s="1"/>
  <c r="AI82" i="18" s="1"/>
  <c r="AH81" i="18"/>
  <c r="AB81" i="18"/>
  <c r="AD81" i="18" s="1"/>
  <c r="AI81" i="18" s="1"/>
  <c r="AH80" i="18"/>
  <c r="AB80" i="18"/>
  <c r="AD80" i="18" s="1"/>
  <c r="AI80" i="18" s="1"/>
  <c r="AH79" i="18"/>
  <c r="AB79" i="18"/>
  <c r="AD79" i="18" s="1"/>
  <c r="AI79" i="18" s="1"/>
  <c r="AH78" i="18"/>
  <c r="AB78" i="18"/>
  <c r="AD78" i="18" s="1"/>
  <c r="AI78" i="18" s="1"/>
  <c r="AH77" i="18"/>
  <c r="AB77" i="18"/>
  <c r="AD77" i="18" s="1"/>
  <c r="AI77" i="18" s="1"/>
  <c r="AH76" i="18"/>
  <c r="AB76" i="18"/>
  <c r="AD76" i="18" s="1"/>
  <c r="AI76" i="18" s="1"/>
  <c r="AH75" i="18"/>
  <c r="AB75" i="18"/>
  <c r="AD75" i="18" s="1"/>
  <c r="AI75" i="18" s="1"/>
  <c r="AH74" i="18"/>
  <c r="AB74" i="18"/>
  <c r="AD74" i="18" s="1"/>
  <c r="AI74" i="18" s="1"/>
  <c r="AH73" i="18"/>
  <c r="AB73" i="18"/>
  <c r="AD73" i="18" s="1"/>
  <c r="AI73" i="18" s="1"/>
  <c r="AH72" i="18"/>
  <c r="AB72" i="18"/>
  <c r="AD72" i="18" s="1"/>
  <c r="AI72" i="18" s="1"/>
  <c r="AH71" i="18"/>
  <c r="AB71" i="18"/>
  <c r="AD71" i="18" s="1"/>
  <c r="AI71" i="18" s="1"/>
  <c r="AH70" i="18"/>
  <c r="AB70" i="18"/>
  <c r="AD70" i="18" s="1"/>
  <c r="AI70" i="18" s="1"/>
  <c r="AH69" i="18"/>
  <c r="AB69" i="18"/>
  <c r="AD69" i="18" s="1"/>
  <c r="AI69" i="18" s="1"/>
  <c r="AH68" i="18"/>
  <c r="AB68" i="18"/>
  <c r="AD68" i="18" s="1"/>
  <c r="AI68" i="18" s="1"/>
  <c r="AH67" i="18"/>
  <c r="AB67" i="18"/>
  <c r="AD67" i="18" s="1"/>
  <c r="AI67" i="18" s="1"/>
  <c r="AH66" i="18"/>
  <c r="AB66" i="18"/>
  <c r="AD66" i="18" s="1"/>
  <c r="AI66" i="18" s="1"/>
  <c r="AH65" i="18"/>
  <c r="AB65" i="18"/>
  <c r="AD65" i="18" s="1"/>
  <c r="AI65" i="18" s="1"/>
  <c r="AH64" i="18"/>
  <c r="AB64" i="18"/>
  <c r="AD64" i="18" s="1"/>
  <c r="AI64" i="18" s="1"/>
  <c r="AH63" i="18"/>
  <c r="AB63" i="18"/>
  <c r="AD63" i="18" s="1"/>
  <c r="AI63" i="18" s="1"/>
  <c r="AH62" i="18"/>
  <c r="AB62" i="18"/>
  <c r="AD62" i="18" s="1"/>
  <c r="AI62" i="18" s="1"/>
  <c r="AH61" i="18"/>
  <c r="AB61" i="18"/>
  <c r="AD61" i="18" s="1"/>
  <c r="AI61" i="18" s="1"/>
  <c r="AH60" i="18"/>
  <c r="AB60" i="18"/>
  <c r="AD60" i="18" s="1"/>
  <c r="AI60" i="18" s="1"/>
  <c r="AH59" i="18"/>
  <c r="AB59" i="18"/>
  <c r="AD59" i="18" s="1"/>
  <c r="AI59" i="18" s="1"/>
  <c r="AH58" i="18"/>
  <c r="AB58" i="18"/>
  <c r="AD58" i="18" s="1"/>
  <c r="AI58" i="18" s="1"/>
  <c r="AH57" i="18"/>
  <c r="AB57" i="18"/>
  <c r="AD57" i="18" s="1"/>
  <c r="AI57" i="18" s="1"/>
  <c r="AH56" i="18"/>
  <c r="AB56" i="18"/>
  <c r="AD56" i="18" s="1"/>
  <c r="AI56" i="18" s="1"/>
  <c r="AH55" i="18"/>
  <c r="AB55" i="18"/>
  <c r="AD55" i="18" s="1"/>
  <c r="AI55" i="18" s="1"/>
  <c r="AH54" i="18"/>
  <c r="AB54" i="18"/>
  <c r="AD54" i="18" s="1"/>
  <c r="AI54" i="18" s="1"/>
  <c r="AH53" i="18"/>
  <c r="AB53" i="18"/>
  <c r="AD53" i="18" s="1"/>
  <c r="AI53" i="18" s="1"/>
  <c r="AH52" i="18"/>
  <c r="AB52" i="18"/>
  <c r="AD52" i="18" s="1"/>
  <c r="AI52" i="18" s="1"/>
  <c r="AH51" i="18"/>
  <c r="AB51" i="18"/>
  <c r="AD51" i="18" s="1"/>
  <c r="AI51" i="18" s="1"/>
  <c r="AH50" i="18"/>
  <c r="AB50" i="18"/>
  <c r="AD50" i="18" s="1"/>
  <c r="AI50" i="18" s="1"/>
  <c r="AH49" i="18"/>
  <c r="AB49" i="18"/>
  <c r="AD49" i="18" s="1"/>
  <c r="AI49" i="18" s="1"/>
  <c r="AH48" i="18"/>
  <c r="AB48" i="18"/>
  <c r="AD48" i="18" s="1"/>
  <c r="AI48" i="18" s="1"/>
  <c r="AH47" i="18"/>
  <c r="AB47" i="18"/>
  <c r="AD47" i="18" s="1"/>
  <c r="AI47" i="18" s="1"/>
  <c r="AH46" i="18"/>
  <c r="AB46" i="18"/>
  <c r="AD46" i="18" s="1"/>
  <c r="AI46" i="18" s="1"/>
  <c r="AH45" i="18"/>
  <c r="AB45" i="18"/>
  <c r="AD45" i="18" s="1"/>
  <c r="AI45" i="18" s="1"/>
  <c r="AH44" i="18"/>
  <c r="AB44" i="18"/>
  <c r="AD44" i="18" s="1"/>
  <c r="AI44" i="18" s="1"/>
  <c r="AH43" i="18"/>
  <c r="AB43" i="18"/>
  <c r="AD43" i="18" s="1"/>
  <c r="AI43" i="18" s="1"/>
  <c r="AH42" i="18"/>
  <c r="AB42" i="18"/>
  <c r="AD42" i="18" s="1"/>
  <c r="AI42" i="18" s="1"/>
  <c r="AH41" i="18"/>
  <c r="AB41" i="18"/>
  <c r="AD41" i="18" s="1"/>
  <c r="AI41" i="18" s="1"/>
  <c r="AH40" i="18"/>
  <c r="AB40" i="18"/>
  <c r="AD40" i="18" s="1"/>
  <c r="AI40" i="18" s="1"/>
  <c r="AH39" i="18"/>
  <c r="AB39" i="18"/>
  <c r="AD39" i="18" s="1"/>
  <c r="AI39" i="18" s="1"/>
  <c r="AH38" i="18"/>
  <c r="AB38" i="18"/>
  <c r="AD38" i="18" s="1"/>
  <c r="AI38" i="18" s="1"/>
  <c r="AH37" i="18"/>
  <c r="AB37" i="18"/>
  <c r="AD37" i="18" s="1"/>
  <c r="AI37" i="18" s="1"/>
  <c r="AH36" i="18"/>
  <c r="AB36" i="18"/>
  <c r="AD36" i="18" s="1"/>
  <c r="AI36" i="18" s="1"/>
  <c r="AH35" i="18"/>
  <c r="AB35" i="18"/>
  <c r="AD35" i="18" s="1"/>
  <c r="AI35" i="18" s="1"/>
  <c r="AH34" i="18"/>
  <c r="AB34" i="18"/>
  <c r="AD34" i="18" s="1"/>
  <c r="AI34" i="18" s="1"/>
  <c r="AH33" i="18"/>
  <c r="AB33" i="18"/>
  <c r="AD33" i="18" s="1"/>
  <c r="AI33" i="18" s="1"/>
  <c r="AH32" i="18"/>
  <c r="AB32" i="18"/>
  <c r="AD32" i="18" s="1"/>
  <c r="AI32" i="18" s="1"/>
  <c r="AH31" i="18"/>
  <c r="AB31" i="18"/>
  <c r="AD31" i="18" s="1"/>
  <c r="AI31" i="18" s="1"/>
  <c r="AH30" i="18"/>
  <c r="AB30" i="18"/>
  <c r="AD30" i="18" s="1"/>
  <c r="AI30" i="18" s="1"/>
  <c r="AH29" i="18"/>
  <c r="AB29" i="18"/>
  <c r="AD29" i="18" s="1"/>
  <c r="AI29" i="18" s="1"/>
  <c r="AH28" i="18"/>
  <c r="AB28" i="18"/>
  <c r="AD28" i="18" s="1"/>
  <c r="AI28" i="18" s="1"/>
  <c r="AH27" i="18"/>
  <c r="AB27" i="18"/>
  <c r="AD27" i="18" s="1"/>
  <c r="AI27" i="18" s="1"/>
  <c r="AH26" i="18"/>
  <c r="AB26" i="18"/>
  <c r="AD26" i="18" s="1"/>
  <c r="AI26" i="18" s="1"/>
  <c r="AH25" i="18"/>
  <c r="AB25" i="18"/>
  <c r="AD25" i="18" s="1"/>
  <c r="AI25" i="18" s="1"/>
  <c r="AH24" i="18"/>
  <c r="AB24" i="18"/>
  <c r="AD24" i="18" s="1"/>
  <c r="AI24" i="18" s="1"/>
  <c r="AH23" i="18"/>
  <c r="AB23" i="18"/>
  <c r="AD23" i="18" s="1"/>
  <c r="AI23" i="18" s="1"/>
  <c r="AH22" i="18"/>
  <c r="AB22" i="18"/>
  <c r="AD22" i="18" s="1"/>
  <c r="AI22" i="18" s="1"/>
  <c r="AH21" i="18"/>
  <c r="AB21" i="18"/>
  <c r="AD21" i="18" s="1"/>
  <c r="AI21" i="18" s="1"/>
  <c r="AH20" i="18"/>
  <c r="AB20" i="18"/>
  <c r="AD20" i="18" s="1"/>
  <c r="AI20" i="18" s="1"/>
  <c r="AH19" i="18"/>
  <c r="AB19" i="18"/>
  <c r="AD19" i="18" s="1"/>
  <c r="AI19" i="18" s="1"/>
  <c r="AH18" i="18"/>
  <c r="AB18" i="18"/>
  <c r="AD18" i="18" s="1"/>
  <c r="AI18" i="18" s="1"/>
  <c r="AH17" i="18"/>
  <c r="AB17" i="18"/>
  <c r="AD17" i="18" s="1"/>
  <c r="AI17" i="18" s="1"/>
  <c r="AH16" i="18"/>
  <c r="AB16" i="18"/>
  <c r="AD16" i="18" s="1"/>
  <c r="AI16" i="18" s="1"/>
  <c r="AH15" i="18"/>
  <c r="AB15" i="18"/>
  <c r="AD15" i="18" s="1"/>
  <c r="AI15" i="18" s="1"/>
  <c r="AH14" i="18"/>
  <c r="AB14" i="18"/>
  <c r="AD14" i="18" s="1"/>
  <c r="AI14" i="18" s="1"/>
  <c r="AH13" i="18"/>
  <c r="AB13" i="18"/>
  <c r="AD13" i="18" s="1"/>
  <c r="AI13" i="18" s="1"/>
  <c r="AH12" i="18"/>
  <c r="AB12" i="18"/>
  <c r="AD12" i="18" s="1"/>
  <c r="AI12" i="18" s="1"/>
  <c r="AH11" i="18"/>
  <c r="AB11" i="18"/>
  <c r="AD11" i="18" s="1"/>
  <c r="AI11" i="18" s="1"/>
  <c r="AH10" i="18"/>
  <c r="AB10" i="18"/>
  <c r="AD10" i="18" s="1"/>
  <c r="AI10" i="18" s="1"/>
  <c r="AH9" i="18"/>
  <c r="AB9" i="18"/>
  <c r="AD9" i="18" s="1"/>
  <c r="AI9" i="18" s="1"/>
  <c r="AH8" i="18"/>
  <c r="AB8" i="18"/>
  <c r="AD8" i="18" s="1"/>
  <c r="AI8" i="18" s="1"/>
  <c r="AH7" i="18"/>
  <c r="AB7" i="18"/>
  <c r="AD7" i="18" s="1"/>
  <c r="AI7" i="18" s="1"/>
  <c r="AH6" i="18"/>
  <c r="AB6" i="18"/>
  <c r="AD6" i="18" s="1"/>
  <c r="AI6" i="18" s="1"/>
  <c r="W19" i="4" l="1"/>
  <c r="F18" i="7" s="1"/>
  <c r="W59" i="4"/>
  <c r="F58" i="7" s="1"/>
  <c r="L242" i="7"/>
  <c r="M242" i="7" s="1"/>
  <c r="L234" i="7"/>
  <c r="M234" i="7" s="1"/>
  <c r="L235" i="7"/>
  <c r="M235" i="7" s="1"/>
  <c r="L243" i="7"/>
  <c r="M243" i="7" s="1"/>
  <c r="L238" i="7"/>
  <c r="M238" i="7" s="1"/>
  <c r="L239" i="7"/>
  <c r="M239" i="7" s="1"/>
  <c r="L241" i="7"/>
  <c r="M241" i="7" s="1"/>
  <c r="L237" i="7"/>
  <c r="M237" i="7" s="1"/>
  <c r="W60" i="4"/>
  <c r="F59" i="7" s="1"/>
  <c r="G59" i="7" s="1"/>
  <c r="H59" i="7" s="1"/>
  <c r="I59" i="7" s="1"/>
  <c r="J59" i="7" s="1"/>
  <c r="W12" i="4"/>
  <c r="F11" i="7" s="1"/>
  <c r="W61" i="4"/>
  <c r="F60" i="7" s="1"/>
  <c r="Y12" i="5"/>
  <c r="E11" i="7" s="1"/>
  <c r="G11" i="7" s="1"/>
  <c r="H11" i="7" s="1"/>
  <c r="I11" i="7" s="1"/>
  <c r="Y10" i="5"/>
  <c r="E9" i="7" s="1"/>
  <c r="W11" i="4"/>
  <c r="F10" i="7" s="1"/>
  <c r="G10" i="7" s="1"/>
  <c r="H10" i="7" s="1"/>
  <c r="I10" i="7" s="1"/>
  <c r="J10" i="7" s="1"/>
  <c r="Y61" i="5"/>
  <c r="E60" i="7" s="1"/>
  <c r="G60" i="7" s="1"/>
  <c r="H60" i="7" s="1"/>
  <c r="I60" i="7" s="1"/>
  <c r="A14" i="19"/>
  <c r="A10" i="5"/>
  <c r="A9" i="7"/>
  <c r="A10" i="4"/>
  <c r="A15" i="19"/>
  <c r="A11" i="5"/>
  <c r="A10" i="7"/>
  <c r="A11" i="4"/>
  <c r="A16" i="19"/>
  <c r="A12" i="5"/>
  <c r="A11" i="7"/>
  <c r="A12" i="4"/>
  <c r="A17" i="19"/>
  <c r="A13" i="5"/>
  <c r="A12" i="7"/>
  <c r="A13" i="4"/>
  <c r="C12" i="7"/>
  <c r="C13" i="5"/>
  <c r="C13" i="4"/>
  <c r="B13" i="7"/>
  <c r="B14" i="5"/>
  <c r="B14" i="4"/>
  <c r="D14" i="5"/>
  <c r="D14" i="4"/>
  <c r="A19" i="19"/>
  <c r="A15" i="5"/>
  <c r="A14" i="7"/>
  <c r="A15" i="4"/>
  <c r="C14" i="7"/>
  <c r="C15" i="5"/>
  <c r="C15" i="4"/>
  <c r="E15" i="5"/>
  <c r="E15" i="4"/>
  <c r="B15" i="7"/>
  <c r="B16" i="5"/>
  <c r="B16" i="4"/>
  <c r="D16" i="5"/>
  <c r="D16" i="4"/>
  <c r="A21" i="19"/>
  <c r="A17" i="5"/>
  <c r="A16" i="7"/>
  <c r="A17" i="4"/>
  <c r="C16" i="7"/>
  <c r="C17" i="5"/>
  <c r="C17" i="4"/>
  <c r="E17" i="5"/>
  <c r="E17" i="4"/>
  <c r="B17" i="7"/>
  <c r="B18" i="5"/>
  <c r="B18" i="4"/>
  <c r="A23" i="19"/>
  <c r="A19" i="5"/>
  <c r="A18" i="7"/>
  <c r="A19" i="4"/>
  <c r="A24" i="19"/>
  <c r="A20" i="5"/>
  <c r="A19" i="7"/>
  <c r="A20" i="4"/>
  <c r="C19" i="7"/>
  <c r="C20" i="5"/>
  <c r="C20" i="4"/>
  <c r="E20" i="5"/>
  <c r="E20" i="4"/>
  <c r="B20" i="7"/>
  <c r="B21" i="5"/>
  <c r="B21" i="4"/>
  <c r="D21" i="5"/>
  <c r="D21" i="4"/>
  <c r="A26" i="19"/>
  <c r="A22" i="5"/>
  <c r="A21" i="7"/>
  <c r="A22" i="4"/>
  <c r="C21" i="7"/>
  <c r="C22" i="5"/>
  <c r="C22" i="4"/>
  <c r="B22" i="7"/>
  <c r="B23" i="5"/>
  <c r="B23" i="4"/>
  <c r="A28" i="19"/>
  <c r="A24" i="5"/>
  <c r="A23" i="7"/>
  <c r="A24" i="4"/>
  <c r="C23" i="7"/>
  <c r="C24" i="5"/>
  <c r="C24" i="4"/>
  <c r="E24" i="5"/>
  <c r="E24" i="4"/>
  <c r="B24" i="7"/>
  <c r="B25" i="5"/>
  <c r="B25" i="4"/>
  <c r="D25" i="5"/>
  <c r="D25" i="4"/>
  <c r="A30" i="19"/>
  <c r="A26" i="5"/>
  <c r="A25" i="7"/>
  <c r="A26" i="4"/>
  <c r="C25" i="7"/>
  <c r="C26" i="5"/>
  <c r="C26" i="4"/>
  <c r="E26" i="5"/>
  <c r="E26" i="4"/>
  <c r="B26" i="7"/>
  <c r="B27" i="5"/>
  <c r="B27" i="4"/>
  <c r="A32" i="19"/>
  <c r="A28" i="5"/>
  <c r="A27" i="7"/>
  <c r="A28" i="4"/>
  <c r="C27" i="7"/>
  <c r="C28" i="5"/>
  <c r="C28" i="4"/>
  <c r="B28" i="7"/>
  <c r="B29" i="5"/>
  <c r="B29" i="4"/>
  <c r="A34" i="19"/>
  <c r="A30" i="5"/>
  <c r="A29" i="7"/>
  <c r="A30" i="4"/>
  <c r="C29" i="7"/>
  <c r="C30" i="5"/>
  <c r="C30" i="4"/>
  <c r="B30" i="7"/>
  <c r="B31" i="5"/>
  <c r="B31" i="4"/>
  <c r="A36" i="19"/>
  <c r="A32" i="5"/>
  <c r="A31" i="7"/>
  <c r="A32" i="4"/>
  <c r="C31" i="7"/>
  <c r="C32" i="5"/>
  <c r="C32" i="4"/>
  <c r="E32" i="5"/>
  <c r="E32" i="4"/>
  <c r="B32" i="7"/>
  <c r="B33" i="5"/>
  <c r="B33" i="4"/>
  <c r="D33" i="5"/>
  <c r="D33" i="4"/>
  <c r="A38" i="19"/>
  <c r="A34" i="5"/>
  <c r="A33" i="7"/>
  <c r="A34" i="4"/>
  <c r="C33" i="7"/>
  <c r="C34" i="5"/>
  <c r="C34" i="4"/>
  <c r="E34" i="5"/>
  <c r="E34" i="4"/>
  <c r="B34" i="7"/>
  <c r="B35" i="5"/>
  <c r="B35" i="4"/>
  <c r="D35" i="5"/>
  <c r="D35" i="4"/>
  <c r="A40" i="19"/>
  <c r="A36" i="5"/>
  <c r="A35" i="7"/>
  <c r="A36" i="4"/>
  <c r="C35" i="7"/>
  <c r="C36" i="5"/>
  <c r="C36" i="4"/>
  <c r="E36" i="5"/>
  <c r="E36" i="4"/>
  <c r="B36" i="7"/>
  <c r="B37" i="5"/>
  <c r="B37" i="4"/>
  <c r="D37" i="5"/>
  <c r="D37" i="4"/>
  <c r="A42" i="19"/>
  <c r="A38" i="5"/>
  <c r="A37" i="7"/>
  <c r="A38" i="4"/>
  <c r="C37" i="7"/>
  <c r="C38" i="5"/>
  <c r="C38" i="4"/>
  <c r="B38" i="7"/>
  <c r="B39" i="5"/>
  <c r="B39" i="4"/>
  <c r="A44" i="19"/>
  <c r="A40" i="5"/>
  <c r="A39" i="7"/>
  <c r="A40" i="4"/>
  <c r="C39" i="7"/>
  <c r="C40" i="5"/>
  <c r="C40" i="4"/>
  <c r="E40" i="5"/>
  <c r="E40" i="4"/>
  <c r="B40" i="7"/>
  <c r="B41" i="5"/>
  <c r="B41" i="4"/>
  <c r="D41" i="5"/>
  <c r="D41" i="4"/>
  <c r="A46" i="19"/>
  <c r="A42" i="5"/>
  <c r="A41" i="7"/>
  <c r="A42" i="4"/>
  <c r="C41" i="7"/>
  <c r="C42" i="5"/>
  <c r="C42" i="4"/>
  <c r="B42" i="7"/>
  <c r="B43" i="5"/>
  <c r="B43" i="4"/>
  <c r="D43" i="5"/>
  <c r="D43" i="4"/>
  <c r="A48" i="19"/>
  <c r="A44" i="5"/>
  <c r="A43" i="7"/>
  <c r="A44" i="4"/>
  <c r="C43" i="7"/>
  <c r="C44" i="5"/>
  <c r="C44" i="4"/>
  <c r="E44" i="5"/>
  <c r="E44" i="4"/>
  <c r="B44" i="7"/>
  <c r="B45" i="5"/>
  <c r="B45" i="4"/>
  <c r="D45" i="5"/>
  <c r="D45" i="4"/>
  <c r="A50" i="19"/>
  <c r="A46" i="5"/>
  <c r="A45" i="7"/>
  <c r="A46" i="4"/>
  <c r="C45" i="7"/>
  <c r="C46" i="5"/>
  <c r="C46" i="4"/>
  <c r="E46" i="5"/>
  <c r="E46" i="4"/>
  <c r="B46" i="7"/>
  <c r="B47" i="5"/>
  <c r="B47" i="4"/>
  <c r="D47" i="5"/>
  <c r="D47" i="4"/>
  <c r="A52" i="19"/>
  <c r="A48" i="5"/>
  <c r="A47" i="7"/>
  <c r="A48" i="4"/>
  <c r="C48" i="5"/>
  <c r="C47" i="7"/>
  <c r="C48" i="4"/>
  <c r="B48" i="7"/>
  <c r="B49" i="5"/>
  <c r="B49" i="4"/>
  <c r="D49" i="5"/>
  <c r="D49" i="4"/>
  <c r="A54" i="19"/>
  <c r="A49" i="7"/>
  <c r="A50" i="5"/>
  <c r="A50" i="4"/>
  <c r="C49" i="7"/>
  <c r="C50" i="5"/>
  <c r="C50" i="4"/>
  <c r="E50" i="5"/>
  <c r="E50" i="4"/>
  <c r="B50" i="7"/>
  <c r="B51" i="5"/>
  <c r="B51" i="4"/>
  <c r="D51" i="5"/>
  <c r="D51" i="4"/>
  <c r="A56" i="19"/>
  <c r="A51" i="7"/>
  <c r="A52" i="5"/>
  <c r="A52" i="4"/>
  <c r="C51" i="7"/>
  <c r="C52" i="5"/>
  <c r="C52" i="4"/>
  <c r="B52" i="7"/>
  <c r="B53" i="5"/>
  <c r="B53" i="4"/>
  <c r="D53" i="5"/>
  <c r="D53" i="4"/>
  <c r="A58" i="19"/>
  <c r="A53" i="7"/>
  <c r="A54" i="5"/>
  <c r="A54" i="4"/>
  <c r="C53" i="7"/>
  <c r="C54" i="5"/>
  <c r="C54" i="4"/>
  <c r="B54" i="7"/>
  <c r="B55" i="5"/>
  <c r="B55" i="4"/>
  <c r="A60" i="19"/>
  <c r="A55" i="7"/>
  <c r="A56" i="5"/>
  <c r="A56" i="4"/>
  <c r="C55" i="7"/>
  <c r="C56" i="5"/>
  <c r="C56" i="4"/>
  <c r="B56" i="7"/>
  <c r="B57" i="5"/>
  <c r="B57" i="4"/>
  <c r="D57" i="5"/>
  <c r="D57" i="4"/>
  <c r="A62" i="19"/>
  <c r="A57" i="7"/>
  <c r="A58" i="5"/>
  <c r="A58" i="4"/>
  <c r="C57" i="7"/>
  <c r="C58" i="5"/>
  <c r="C58" i="4"/>
  <c r="E58" i="5"/>
  <c r="E58" i="4"/>
  <c r="C58" i="7"/>
  <c r="C59" i="5"/>
  <c r="C59" i="4"/>
  <c r="C59" i="7"/>
  <c r="C60" i="5"/>
  <c r="C60" i="4"/>
  <c r="C60" i="7"/>
  <c r="C61" i="5"/>
  <c r="C61" i="4"/>
  <c r="B61" i="7"/>
  <c r="B62" i="5"/>
  <c r="B62" i="4"/>
  <c r="A67" i="19"/>
  <c r="A62" i="7"/>
  <c r="A63" i="5"/>
  <c r="A63" i="4"/>
  <c r="C62" i="7"/>
  <c r="C63" i="5"/>
  <c r="C63" i="4"/>
  <c r="E63" i="5"/>
  <c r="E63" i="4"/>
  <c r="B63" i="7"/>
  <c r="B64" i="5"/>
  <c r="B64" i="4"/>
  <c r="D64" i="5"/>
  <c r="D64" i="4"/>
  <c r="A69" i="19"/>
  <c r="A64" i="7"/>
  <c r="A65" i="5"/>
  <c r="A65" i="4"/>
  <c r="C64" i="7"/>
  <c r="C65" i="5"/>
  <c r="C65" i="4"/>
  <c r="E65" i="5"/>
  <c r="E65" i="4"/>
  <c r="B65" i="7"/>
  <c r="B66" i="5"/>
  <c r="B66" i="4"/>
  <c r="D66" i="5"/>
  <c r="D66" i="4"/>
  <c r="A71" i="19"/>
  <c r="A66" i="7"/>
  <c r="A67" i="5"/>
  <c r="A67" i="4"/>
  <c r="C66" i="7"/>
  <c r="C67" i="5"/>
  <c r="C67" i="4"/>
  <c r="E67" i="5"/>
  <c r="E67" i="4"/>
  <c r="B67" i="7"/>
  <c r="B68" i="5"/>
  <c r="B68" i="4"/>
  <c r="A73" i="19"/>
  <c r="A68" i="7"/>
  <c r="A69" i="5"/>
  <c r="A69" i="4"/>
  <c r="A74" i="19"/>
  <c r="A69" i="7"/>
  <c r="A70" i="5"/>
  <c r="A70" i="4"/>
  <c r="C69" i="7"/>
  <c r="C70" i="5"/>
  <c r="C70" i="4"/>
  <c r="E70" i="5"/>
  <c r="E70" i="4"/>
  <c r="B70" i="7"/>
  <c r="B71" i="5"/>
  <c r="B71" i="4"/>
  <c r="D71" i="5"/>
  <c r="D71" i="4"/>
  <c r="A76" i="19"/>
  <c r="A71" i="7"/>
  <c r="A72" i="5"/>
  <c r="A72" i="4"/>
  <c r="C71" i="7"/>
  <c r="C72" i="5"/>
  <c r="C72" i="4"/>
  <c r="B72" i="7"/>
  <c r="B73" i="5"/>
  <c r="B73" i="4"/>
  <c r="D73" i="5"/>
  <c r="D73" i="4"/>
  <c r="A78" i="19"/>
  <c r="A73" i="7"/>
  <c r="A74" i="5"/>
  <c r="A74" i="4"/>
  <c r="C73" i="7"/>
  <c r="C74" i="5"/>
  <c r="C74" i="4"/>
  <c r="E74" i="5"/>
  <c r="E74" i="4"/>
  <c r="B74" i="7"/>
  <c r="B75" i="5"/>
  <c r="B75" i="4"/>
  <c r="D75" i="5"/>
  <c r="D75" i="4"/>
  <c r="A80" i="19"/>
  <c r="A75" i="7"/>
  <c r="A76" i="5"/>
  <c r="A76" i="4"/>
  <c r="C75" i="7"/>
  <c r="C76" i="5"/>
  <c r="C76" i="4"/>
  <c r="E76" i="5"/>
  <c r="E76" i="4"/>
  <c r="B76" i="7"/>
  <c r="B77" i="5"/>
  <c r="B77" i="4"/>
  <c r="D77" i="5"/>
  <c r="D77" i="4"/>
  <c r="A82" i="19"/>
  <c r="A77" i="7"/>
  <c r="A78" i="5"/>
  <c r="A78" i="4"/>
  <c r="C77" i="7"/>
  <c r="C78" i="5"/>
  <c r="C78" i="4"/>
  <c r="E78" i="5"/>
  <c r="E78" i="4"/>
  <c r="B78" i="7"/>
  <c r="B79" i="5"/>
  <c r="B79" i="4"/>
  <c r="D79" i="5"/>
  <c r="D79" i="4"/>
  <c r="A84" i="19"/>
  <c r="A79" i="7"/>
  <c r="A80" i="5"/>
  <c r="A80" i="4"/>
  <c r="C79" i="7"/>
  <c r="C80" i="5"/>
  <c r="C80" i="4"/>
  <c r="E80" i="5"/>
  <c r="E80" i="4"/>
  <c r="B80" i="7"/>
  <c r="B81" i="5"/>
  <c r="B81" i="4"/>
  <c r="A86" i="19"/>
  <c r="A81" i="7"/>
  <c r="A82" i="5"/>
  <c r="A82" i="4"/>
  <c r="C81" i="7"/>
  <c r="C82" i="5"/>
  <c r="C82" i="4"/>
  <c r="B82" i="7"/>
  <c r="B83" i="5"/>
  <c r="B83" i="4"/>
  <c r="A88" i="19"/>
  <c r="A83" i="7"/>
  <c r="A84" i="5"/>
  <c r="A84" i="4"/>
  <c r="C83" i="7"/>
  <c r="C84" i="5"/>
  <c r="C84" i="4"/>
  <c r="B84" i="7"/>
  <c r="B85" i="5"/>
  <c r="B85" i="4"/>
  <c r="A90" i="19"/>
  <c r="A85" i="7"/>
  <c r="A86" i="5"/>
  <c r="A86" i="4"/>
  <c r="A92" i="19"/>
  <c r="A87" i="7"/>
  <c r="A88" i="5"/>
  <c r="A88" i="4"/>
  <c r="C87" i="7"/>
  <c r="C88" i="5"/>
  <c r="C88" i="4"/>
  <c r="B88" i="7"/>
  <c r="B89" i="5"/>
  <c r="B89" i="4"/>
  <c r="A94" i="19"/>
  <c r="A89" i="7"/>
  <c r="A90" i="5"/>
  <c r="A90" i="4"/>
  <c r="C89" i="7"/>
  <c r="C90" i="5"/>
  <c r="C90" i="4"/>
  <c r="B90" i="7"/>
  <c r="B91" i="5"/>
  <c r="B91" i="4"/>
  <c r="A96" i="19"/>
  <c r="A91" i="7"/>
  <c r="A92" i="5"/>
  <c r="A92" i="4"/>
  <c r="C91" i="7"/>
  <c r="C92" i="5"/>
  <c r="C92" i="4"/>
  <c r="B92" i="7"/>
  <c r="B93" i="5"/>
  <c r="B93" i="4"/>
  <c r="D93" i="5"/>
  <c r="D93" i="4"/>
  <c r="A98" i="19"/>
  <c r="A93" i="7"/>
  <c r="A94" i="5"/>
  <c r="A94" i="4"/>
  <c r="C93" i="7"/>
  <c r="C94" i="5"/>
  <c r="C94" i="4"/>
  <c r="B94" i="7"/>
  <c r="B95" i="5"/>
  <c r="B95" i="4"/>
  <c r="D95" i="5"/>
  <c r="D95" i="4"/>
  <c r="A100" i="19"/>
  <c r="A95" i="7"/>
  <c r="A96" i="5"/>
  <c r="A96" i="4"/>
  <c r="C95" i="7"/>
  <c r="C96" i="5"/>
  <c r="C96" i="4"/>
  <c r="E96" i="5"/>
  <c r="E96" i="4"/>
  <c r="B96" i="7"/>
  <c r="B97" i="5"/>
  <c r="B97" i="4"/>
  <c r="A102" i="19"/>
  <c r="A97" i="7"/>
  <c r="A98" i="5"/>
  <c r="A98" i="4"/>
  <c r="C97" i="7"/>
  <c r="C98" i="5"/>
  <c r="C98" i="4"/>
  <c r="B98" i="7"/>
  <c r="B99" i="5"/>
  <c r="B99" i="4"/>
  <c r="D99" i="5"/>
  <c r="D99" i="4"/>
  <c r="A104" i="19"/>
  <c r="A99" i="7"/>
  <c r="A100" i="5"/>
  <c r="A100" i="4"/>
  <c r="C99" i="7"/>
  <c r="C100" i="5"/>
  <c r="C100" i="4"/>
  <c r="E100" i="5"/>
  <c r="E100" i="4"/>
  <c r="B100" i="7"/>
  <c r="B101" i="5"/>
  <c r="B101" i="4"/>
  <c r="A106" i="19"/>
  <c r="A101" i="7"/>
  <c r="A102" i="5"/>
  <c r="A102" i="4"/>
  <c r="C101" i="7"/>
  <c r="C102" i="5"/>
  <c r="C102" i="4"/>
  <c r="B102" i="7"/>
  <c r="B103" i="5"/>
  <c r="B103" i="4"/>
  <c r="A108" i="19"/>
  <c r="A103" i="7"/>
  <c r="A104" i="5"/>
  <c r="A104" i="4"/>
  <c r="C103" i="7"/>
  <c r="C104" i="5"/>
  <c r="C104" i="4"/>
  <c r="B104" i="7"/>
  <c r="B105" i="5"/>
  <c r="B105" i="4"/>
  <c r="A110" i="19"/>
  <c r="A105" i="7"/>
  <c r="A106" i="5"/>
  <c r="A106" i="4"/>
  <c r="C105" i="7"/>
  <c r="C106" i="5"/>
  <c r="C106" i="4"/>
  <c r="B106" i="7"/>
  <c r="B107" i="5"/>
  <c r="B107" i="4"/>
  <c r="A112" i="19"/>
  <c r="A107" i="7"/>
  <c r="A108" i="5"/>
  <c r="A108" i="4"/>
  <c r="C107" i="7"/>
  <c r="C108" i="5"/>
  <c r="C108" i="4"/>
  <c r="B108" i="7"/>
  <c r="B109" i="5"/>
  <c r="B109" i="4"/>
  <c r="D109" i="5"/>
  <c r="D109" i="4"/>
  <c r="A114" i="19"/>
  <c r="A109" i="7"/>
  <c r="A110" i="5"/>
  <c r="A110" i="4"/>
  <c r="C109" i="7"/>
  <c r="C110" i="5"/>
  <c r="C110" i="4"/>
  <c r="B110" i="7"/>
  <c r="B111" i="5"/>
  <c r="B111" i="4"/>
  <c r="A116" i="19"/>
  <c r="A111" i="7"/>
  <c r="A112" i="5"/>
  <c r="A112" i="4"/>
  <c r="C111" i="7"/>
  <c r="C112" i="5"/>
  <c r="C112" i="4"/>
  <c r="E112" i="5"/>
  <c r="E112" i="4"/>
  <c r="B112" i="7"/>
  <c r="B113" i="5"/>
  <c r="B113" i="4"/>
  <c r="D113" i="5"/>
  <c r="D113" i="4"/>
  <c r="A118" i="19"/>
  <c r="A113" i="7"/>
  <c r="A114" i="5"/>
  <c r="A114" i="4"/>
  <c r="C113" i="7"/>
  <c r="C114" i="5"/>
  <c r="C114" i="4"/>
  <c r="B114" i="7"/>
  <c r="B115" i="5"/>
  <c r="B115" i="4"/>
  <c r="A120" i="19"/>
  <c r="A115" i="7"/>
  <c r="A116" i="5"/>
  <c r="A116" i="4"/>
  <c r="C115" i="7"/>
  <c r="C116" i="5"/>
  <c r="C116" i="4"/>
  <c r="E116" i="5"/>
  <c r="E116" i="4"/>
  <c r="B116" i="7"/>
  <c r="B117" i="5"/>
  <c r="B117" i="4"/>
  <c r="D117" i="5"/>
  <c r="D117" i="4"/>
  <c r="A122" i="19"/>
  <c r="A117" i="7"/>
  <c r="A118" i="5"/>
  <c r="A118" i="4"/>
  <c r="C117" i="7"/>
  <c r="C118" i="5"/>
  <c r="C118" i="4"/>
  <c r="B118" i="7"/>
  <c r="B119" i="5"/>
  <c r="B119" i="4"/>
  <c r="A124" i="19"/>
  <c r="A119" i="7"/>
  <c r="A120" i="5"/>
  <c r="A120" i="4"/>
  <c r="C119" i="7"/>
  <c r="C120" i="5"/>
  <c r="C120" i="4"/>
  <c r="B120" i="7"/>
  <c r="B121" i="5"/>
  <c r="B121" i="4"/>
  <c r="A126" i="19"/>
  <c r="A121" i="7"/>
  <c r="A122" i="5"/>
  <c r="A122" i="4"/>
  <c r="A127" i="19"/>
  <c r="A122" i="7"/>
  <c r="A123" i="5"/>
  <c r="A123" i="4"/>
  <c r="C122" i="7"/>
  <c r="C123" i="5"/>
  <c r="C123" i="4"/>
  <c r="B123" i="7"/>
  <c r="B124" i="5"/>
  <c r="B124" i="4"/>
  <c r="D124" i="5"/>
  <c r="D124" i="4"/>
  <c r="A129" i="19"/>
  <c r="A124" i="7"/>
  <c r="A125" i="5"/>
  <c r="A125" i="4"/>
  <c r="C124" i="7"/>
  <c r="C125" i="5"/>
  <c r="C125" i="4"/>
  <c r="B125" i="7"/>
  <c r="B126" i="5"/>
  <c r="B126" i="4"/>
  <c r="A131" i="19"/>
  <c r="A126" i="7"/>
  <c r="A127" i="5"/>
  <c r="A127" i="4"/>
  <c r="C126" i="7"/>
  <c r="C127" i="5"/>
  <c r="C127" i="4"/>
  <c r="E127" i="5"/>
  <c r="E127" i="4"/>
  <c r="B127" i="7"/>
  <c r="B128" i="5"/>
  <c r="B128" i="4"/>
  <c r="D128" i="5"/>
  <c r="D128" i="4"/>
  <c r="A133" i="19"/>
  <c r="A128" i="7"/>
  <c r="A129" i="5"/>
  <c r="A129" i="4"/>
  <c r="C128" i="7"/>
  <c r="C129" i="5"/>
  <c r="C129" i="4"/>
  <c r="B129" i="7"/>
  <c r="B130" i="5"/>
  <c r="B130" i="4"/>
  <c r="A135" i="19"/>
  <c r="A130" i="7"/>
  <c r="A131" i="5"/>
  <c r="A131" i="4"/>
  <c r="C130" i="7"/>
  <c r="C131" i="5"/>
  <c r="C131" i="4"/>
  <c r="E131" i="5"/>
  <c r="E131" i="4"/>
  <c r="B131" i="7"/>
  <c r="B132" i="5"/>
  <c r="B132" i="4"/>
  <c r="D132" i="5"/>
  <c r="D132" i="4"/>
  <c r="A137" i="19"/>
  <c r="A132" i="7"/>
  <c r="A133" i="5"/>
  <c r="A133" i="4"/>
  <c r="C132" i="7"/>
  <c r="C133" i="5"/>
  <c r="C133" i="4"/>
  <c r="B133" i="7"/>
  <c r="B134" i="5"/>
  <c r="B134" i="4"/>
  <c r="A139" i="19"/>
  <c r="A134" i="7"/>
  <c r="A135" i="5"/>
  <c r="A135" i="4"/>
  <c r="C134" i="7"/>
  <c r="C135" i="5"/>
  <c r="C135" i="4"/>
  <c r="B135" i="7"/>
  <c r="B136" i="5"/>
  <c r="B136" i="4"/>
  <c r="A141" i="19"/>
  <c r="A136" i="7"/>
  <c r="A137" i="5"/>
  <c r="A137" i="4"/>
  <c r="C136" i="7"/>
  <c r="C137" i="5"/>
  <c r="C137" i="4"/>
  <c r="E137" i="5"/>
  <c r="E137" i="4"/>
  <c r="B137" i="7"/>
  <c r="B138" i="5"/>
  <c r="B138" i="4"/>
  <c r="A143" i="19"/>
  <c r="A138" i="7"/>
  <c r="A139" i="5"/>
  <c r="A139" i="4"/>
  <c r="C138" i="7"/>
  <c r="C139" i="5"/>
  <c r="C139" i="4"/>
  <c r="B139" i="7"/>
  <c r="B140" i="5"/>
  <c r="B140" i="4"/>
  <c r="A145" i="19"/>
  <c r="A140" i="7"/>
  <c r="A141" i="5"/>
  <c r="A141" i="4"/>
  <c r="C140" i="7"/>
  <c r="C141" i="5"/>
  <c r="C141" i="4"/>
  <c r="E141" i="5"/>
  <c r="E141" i="4"/>
  <c r="B141" i="7"/>
  <c r="B142" i="5"/>
  <c r="B142" i="4"/>
  <c r="D142" i="5"/>
  <c r="D142" i="4"/>
  <c r="A147" i="19"/>
  <c r="A142" i="7"/>
  <c r="A143" i="5"/>
  <c r="A143" i="4"/>
  <c r="C142" i="7"/>
  <c r="C143" i="5"/>
  <c r="C143" i="4"/>
  <c r="B143" i="7"/>
  <c r="B144" i="5"/>
  <c r="B144" i="4"/>
  <c r="A149" i="19"/>
  <c r="A144" i="7"/>
  <c r="A145" i="5"/>
  <c r="A145" i="4"/>
  <c r="C144" i="7"/>
  <c r="C145" i="5"/>
  <c r="C145" i="4"/>
  <c r="E145" i="5"/>
  <c r="E145" i="4"/>
  <c r="B145" i="7"/>
  <c r="B146" i="5"/>
  <c r="B146" i="4"/>
  <c r="D146" i="5"/>
  <c r="D146" i="4"/>
  <c r="A151" i="19"/>
  <c r="A146" i="7"/>
  <c r="A147" i="5"/>
  <c r="A147" i="4"/>
  <c r="C146" i="7"/>
  <c r="C147" i="5"/>
  <c r="C147" i="4"/>
  <c r="B147" i="7"/>
  <c r="B148" i="5"/>
  <c r="B148" i="4"/>
  <c r="A153" i="19"/>
  <c r="A148" i="7"/>
  <c r="A149" i="5"/>
  <c r="A149" i="4"/>
  <c r="C148" i="7"/>
  <c r="C149" i="5"/>
  <c r="C149" i="4"/>
  <c r="B149" i="7"/>
  <c r="B150" i="5"/>
  <c r="B150" i="4"/>
  <c r="A155" i="19"/>
  <c r="A150" i="7"/>
  <c r="A151" i="5"/>
  <c r="A151" i="4"/>
  <c r="C150" i="7"/>
  <c r="C151" i="5"/>
  <c r="C151" i="4"/>
  <c r="E151" i="5"/>
  <c r="E151" i="4"/>
  <c r="B151" i="7"/>
  <c r="B152" i="5"/>
  <c r="B152" i="4"/>
  <c r="A157" i="19"/>
  <c r="A152" i="7"/>
  <c r="A153" i="5"/>
  <c r="A153" i="4"/>
  <c r="C152" i="7"/>
  <c r="C153" i="5"/>
  <c r="C153" i="4"/>
  <c r="B153" i="7"/>
  <c r="B154" i="5"/>
  <c r="B154" i="4"/>
  <c r="A159" i="19"/>
  <c r="A154" i="7"/>
  <c r="A155" i="5"/>
  <c r="A155" i="4"/>
  <c r="C154" i="7"/>
  <c r="C155" i="5"/>
  <c r="C155" i="4"/>
  <c r="E155" i="5"/>
  <c r="E155" i="4"/>
  <c r="B155" i="7"/>
  <c r="B156" i="5"/>
  <c r="B156" i="4"/>
  <c r="D156" i="5"/>
  <c r="D156" i="4"/>
  <c r="A161" i="19"/>
  <c r="A156" i="7"/>
  <c r="A157" i="5"/>
  <c r="A157" i="4"/>
  <c r="C156" i="7"/>
  <c r="C157" i="5"/>
  <c r="C157" i="4"/>
  <c r="B157" i="7"/>
  <c r="B158" i="5"/>
  <c r="B158" i="4"/>
  <c r="A163" i="19"/>
  <c r="A158" i="7"/>
  <c r="A159" i="5"/>
  <c r="A159" i="4"/>
  <c r="C158" i="7"/>
  <c r="C159" i="5"/>
  <c r="C159" i="4"/>
  <c r="E159" i="5"/>
  <c r="E159" i="4"/>
  <c r="B159" i="7"/>
  <c r="B160" i="5"/>
  <c r="B160" i="4"/>
  <c r="D160" i="5"/>
  <c r="D160" i="4"/>
  <c r="A165" i="19"/>
  <c r="A160" i="7"/>
  <c r="A161" i="5"/>
  <c r="A161" i="4"/>
  <c r="C160" i="7"/>
  <c r="C161" i="5"/>
  <c r="C161" i="4"/>
  <c r="B161" i="7"/>
  <c r="B162" i="5"/>
  <c r="B162" i="4"/>
  <c r="A167" i="19"/>
  <c r="A162" i="7"/>
  <c r="A163" i="5"/>
  <c r="A163" i="4"/>
  <c r="C162" i="7"/>
  <c r="C163" i="5"/>
  <c r="C163" i="4"/>
  <c r="B163" i="7"/>
  <c r="B164" i="5"/>
  <c r="B164" i="4"/>
  <c r="A169" i="19"/>
  <c r="A164" i="7"/>
  <c r="A165" i="5"/>
  <c r="A165" i="4"/>
  <c r="C164" i="7"/>
  <c r="C165" i="5"/>
  <c r="C165" i="4"/>
  <c r="B165" i="7"/>
  <c r="B166" i="5"/>
  <c r="B166" i="4"/>
  <c r="D166" i="5"/>
  <c r="D166" i="4"/>
  <c r="A171" i="19"/>
  <c r="A166" i="7"/>
  <c r="A167" i="5"/>
  <c r="A167" i="4"/>
  <c r="C166" i="7"/>
  <c r="C167" i="5"/>
  <c r="C167" i="4"/>
  <c r="B167" i="7"/>
  <c r="B168" i="5"/>
  <c r="B168" i="4"/>
  <c r="A173" i="19"/>
  <c r="A168" i="7"/>
  <c r="A169" i="5"/>
  <c r="A169" i="4"/>
  <c r="C168" i="7"/>
  <c r="C169" i="5"/>
  <c r="C169" i="4"/>
  <c r="B169" i="7"/>
  <c r="B170" i="5"/>
  <c r="B170" i="4"/>
  <c r="D170" i="5"/>
  <c r="D170" i="4"/>
  <c r="A175" i="19"/>
  <c r="A170" i="7"/>
  <c r="A171" i="5"/>
  <c r="A171" i="4"/>
  <c r="C170" i="7"/>
  <c r="C171" i="5"/>
  <c r="C171" i="4"/>
  <c r="E171" i="5"/>
  <c r="E171" i="4"/>
  <c r="B171" i="7"/>
  <c r="B172" i="5"/>
  <c r="B172" i="4"/>
  <c r="A177" i="19"/>
  <c r="A172" i="7"/>
  <c r="A173" i="5"/>
  <c r="A173" i="4"/>
  <c r="C172" i="7"/>
  <c r="C173" i="5"/>
  <c r="C173" i="4"/>
  <c r="B173" i="7"/>
  <c r="B174" i="5"/>
  <c r="B174" i="4"/>
  <c r="D174" i="5"/>
  <c r="D174" i="4"/>
  <c r="A179" i="19"/>
  <c r="A174" i="7"/>
  <c r="A175" i="5"/>
  <c r="A175" i="4"/>
  <c r="C174" i="7"/>
  <c r="C175" i="5"/>
  <c r="C175" i="4"/>
  <c r="E175" i="5"/>
  <c r="E175" i="4"/>
  <c r="B175" i="7"/>
  <c r="B176" i="5"/>
  <c r="B176" i="4"/>
  <c r="A181" i="19"/>
  <c r="A176" i="7"/>
  <c r="A177" i="5"/>
  <c r="A177" i="4"/>
  <c r="C176" i="7"/>
  <c r="C177" i="5"/>
  <c r="C177" i="4"/>
  <c r="B177" i="7"/>
  <c r="B178" i="5"/>
  <c r="B178" i="4"/>
  <c r="A183" i="19"/>
  <c r="A178" i="7"/>
  <c r="A179" i="5"/>
  <c r="A179" i="4"/>
  <c r="C178" i="7"/>
  <c r="C179" i="5"/>
  <c r="C179" i="4"/>
  <c r="B179" i="7"/>
  <c r="B180" i="5"/>
  <c r="B180" i="4"/>
  <c r="A185" i="19"/>
  <c r="A180" i="7"/>
  <c r="A181" i="5"/>
  <c r="A181" i="4"/>
  <c r="C180" i="7"/>
  <c r="C181" i="5"/>
  <c r="C181" i="4"/>
  <c r="E181" i="5"/>
  <c r="E181" i="4"/>
  <c r="B181" i="7"/>
  <c r="B182" i="5"/>
  <c r="B182" i="4"/>
  <c r="A187" i="19"/>
  <c r="A182" i="7"/>
  <c r="A183" i="5"/>
  <c r="A183" i="4"/>
  <c r="C182" i="7"/>
  <c r="C183" i="5"/>
  <c r="C183" i="4"/>
  <c r="B183" i="7"/>
  <c r="B184" i="5"/>
  <c r="B184" i="4"/>
  <c r="A189" i="19"/>
  <c r="A184" i="7"/>
  <c r="A185" i="5"/>
  <c r="A185" i="4"/>
  <c r="C184" i="7"/>
  <c r="C185" i="5"/>
  <c r="C185" i="4"/>
  <c r="E185" i="5"/>
  <c r="E185" i="4"/>
  <c r="B185" i="7"/>
  <c r="B186" i="5"/>
  <c r="B186" i="4"/>
  <c r="D186" i="5"/>
  <c r="D186" i="4"/>
  <c r="A191" i="19"/>
  <c r="A186" i="7"/>
  <c r="A187" i="5"/>
  <c r="A187" i="4"/>
  <c r="C186" i="7"/>
  <c r="C187" i="5"/>
  <c r="C187" i="4"/>
  <c r="B187" i="7"/>
  <c r="B188" i="5"/>
  <c r="B188" i="4"/>
  <c r="A193" i="19"/>
  <c r="A188" i="7"/>
  <c r="A189" i="5"/>
  <c r="A189" i="4"/>
  <c r="C188" i="7"/>
  <c r="C189" i="5"/>
  <c r="C189" i="4"/>
  <c r="E189" i="5"/>
  <c r="E189" i="4"/>
  <c r="B189" i="7"/>
  <c r="B190" i="5"/>
  <c r="B190" i="4"/>
  <c r="D190" i="5"/>
  <c r="D190" i="4"/>
  <c r="A195" i="19"/>
  <c r="A190" i="7"/>
  <c r="A191" i="5"/>
  <c r="A191" i="4"/>
  <c r="C190" i="7"/>
  <c r="C191" i="5"/>
  <c r="C191" i="4"/>
  <c r="B191" i="7"/>
  <c r="B192" i="5"/>
  <c r="B192" i="4"/>
  <c r="A197" i="19"/>
  <c r="A192" i="7"/>
  <c r="A193" i="5"/>
  <c r="A193" i="4"/>
  <c r="C192" i="7"/>
  <c r="C193" i="5"/>
  <c r="C193" i="4"/>
  <c r="B193" i="7"/>
  <c r="B194" i="5"/>
  <c r="B194" i="4"/>
  <c r="A199" i="19"/>
  <c r="A194" i="7"/>
  <c r="A195" i="5"/>
  <c r="A195" i="4"/>
  <c r="C194" i="7"/>
  <c r="C195" i="5"/>
  <c r="C195" i="4"/>
  <c r="E195" i="5"/>
  <c r="E195" i="4"/>
  <c r="B195" i="7"/>
  <c r="B196" i="5"/>
  <c r="B196" i="4"/>
  <c r="A201" i="19"/>
  <c r="A196" i="7"/>
  <c r="A197" i="5"/>
  <c r="A197" i="4"/>
  <c r="C196" i="7"/>
  <c r="C197" i="5"/>
  <c r="C197" i="4"/>
  <c r="B197" i="7"/>
  <c r="B198" i="5"/>
  <c r="B198" i="4"/>
  <c r="A203" i="19"/>
  <c r="A198" i="7"/>
  <c r="A199" i="5"/>
  <c r="A199" i="4"/>
  <c r="C198" i="7"/>
  <c r="C199" i="5"/>
  <c r="C199" i="4"/>
  <c r="E199" i="5"/>
  <c r="E199" i="4"/>
  <c r="B199" i="7"/>
  <c r="B200" i="5"/>
  <c r="B200" i="4"/>
  <c r="D200" i="5"/>
  <c r="D200" i="4"/>
  <c r="A205" i="19"/>
  <c r="A200" i="7"/>
  <c r="A201" i="5"/>
  <c r="A201" i="4"/>
  <c r="C200" i="7"/>
  <c r="C201" i="5"/>
  <c r="C201" i="4"/>
  <c r="B201" i="7"/>
  <c r="B202" i="5"/>
  <c r="B202" i="4"/>
  <c r="A207" i="19"/>
  <c r="A202" i="7"/>
  <c r="A203" i="5"/>
  <c r="A203" i="4"/>
  <c r="C202" i="7"/>
  <c r="C203" i="5"/>
  <c r="C203" i="4"/>
  <c r="E203" i="5"/>
  <c r="E203" i="4"/>
  <c r="B203" i="7"/>
  <c r="B204" i="5"/>
  <c r="B204" i="4"/>
  <c r="D204" i="5"/>
  <c r="D204" i="4"/>
  <c r="A209" i="19"/>
  <c r="A204" i="7"/>
  <c r="A205" i="5"/>
  <c r="A205" i="4"/>
  <c r="C204" i="7"/>
  <c r="C205" i="5"/>
  <c r="C205" i="4"/>
  <c r="B205" i="7"/>
  <c r="B206" i="5"/>
  <c r="B206" i="4"/>
  <c r="A211" i="19"/>
  <c r="A206" i="7"/>
  <c r="A207" i="5"/>
  <c r="A207" i="4"/>
  <c r="C206" i="7"/>
  <c r="C207" i="5"/>
  <c r="C207" i="4"/>
  <c r="B207" i="7"/>
  <c r="B208" i="5"/>
  <c r="B208" i="4"/>
  <c r="A213" i="19"/>
  <c r="A208" i="7"/>
  <c r="A209" i="5"/>
  <c r="A209" i="4"/>
  <c r="C208" i="7"/>
  <c r="C209" i="5"/>
  <c r="C209" i="4"/>
  <c r="B209" i="7"/>
  <c r="B210" i="5"/>
  <c r="B210" i="4"/>
  <c r="D210" i="5"/>
  <c r="D210" i="4"/>
  <c r="A215" i="19"/>
  <c r="A210" i="7"/>
  <c r="A211" i="5"/>
  <c r="A211" i="4"/>
  <c r="C210" i="7"/>
  <c r="C211" i="5"/>
  <c r="C211" i="4"/>
  <c r="B211" i="7"/>
  <c r="B212" i="5"/>
  <c r="B212" i="4"/>
  <c r="A217" i="19"/>
  <c r="A212" i="7"/>
  <c r="A213" i="5"/>
  <c r="A213" i="4"/>
  <c r="C212" i="7"/>
  <c r="C213" i="5"/>
  <c r="C213" i="4"/>
  <c r="B213" i="7"/>
  <c r="B214" i="5"/>
  <c r="B214" i="4"/>
  <c r="D214" i="5"/>
  <c r="D214" i="4"/>
  <c r="A219" i="19"/>
  <c r="A214" i="7"/>
  <c r="A215" i="5"/>
  <c r="A215" i="4"/>
  <c r="C214" i="7"/>
  <c r="C215" i="5"/>
  <c r="C215" i="4"/>
  <c r="E215" i="5"/>
  <c r="E215" i="4"/>
  <c r="B215" i="7"/>
  <c r="B216" i="5"/>
  <c r="B216" i="4"/>
  <c r="A221" i="19"/>
  <c r="A216" i="7"/>
  <c r="A217" i="5"/>
  <c r="A217" i="4"/>
  <c r="C216" i="7"/>
  <c r="C217" i="5"/>
  <c r="C217" i="4"/>
  <c r="B217" i="7"/>
  <c r="B218" i="5"/>
  <c r="B218" i="4"/>
  <c r="D218" i="5"/>
  <c r="D218" i="4"/>
  <c r="A223" i="19"/>
  <c r="A218" i="7"/>
  <c r="A219" i="5"/>
  <c r="A219" i="4"/>
  <c r="C218" i="7"/>
  <c r="C219" i="5"/>
  <c r="C219" i="4"/>
  <c r="E219" i="5"/>
  <c r="E219" i="4"/>
  <c r="B219" i="7"/>
  <c r="B220" i="5"/>
  <c r="B220" i="4"/>
  <c r="A225" i="19"/>
  <c r="A220" i="7"/>
  <c r="A221" i="5"/>
  <c r="A221" i="4"/>
  <c r="C220" i="7"/>
  <c r="C221" i="5"/>
  <c r="C221" i="4"/>
  <c r="B221" i="7"/>
  <c r="B222" i="5"/>
  <c r="B222" i="4"/>
  <c r="A227" i="19"/>
  <c r="A222" i="7"/>
  <c r="A223" i="5"/>
  <c r="A223" i="4"/>
  <c r="C222" i="7"/>
  <c r="C223" i="5"/>
  <c r="C223" i="4"/>
  <c r="B223" i="7"/>
  <c r="B224" i="5"/>
  <c r="B224" i="4"/>
  <c r="D224" i="5"/>
  <c r="D224" i="4"/>
  <c r="A229" i="19"/>
  <c r="A224" i="7"/>
  <c r="A225" i="5"/>
  <c r="A225" i="4"/>
  <c r="C224" i="7"/>
  <c r="C225" i="5"/>
  <c r="C225" i="4"/>
  <c r="B225" i="7"/>
  <c r="B226" i="5"/>
  <c r="B226" i="4"/>
  <c r="A231" i="19"/>
  <c r="A226" i="7"/>
  <c r="A227" i="5"/>
  <c r="A227" i="4"/>
  <c r="C226" i="7"/>
  <c r="C227" i="5"/>
  <c r="C227" i="4"/>
  <c r="B227" i="7"/>
  <c r="B228" i="5"/>
  <c r="B228" i="4"/>
  <c r="D228" i="5"/>
  <c r="D228" i="4"/>
  <c r="A233" i="19"/>
  <c r="A228" i="7"/>
  <c r="A229" i="5"/>
  <c r="A229" i="4"/>
  <c r="C228" i="7"/>
  <c r="C229" i="5"/>
  <c r="C229" i="4"/>
  <c r="E229" i="5"/>
  <c r="E229" i="4"/>
  <c r="B229" i="7"/>
  <c r="B230" i="5"/>
  <c r="B230" i="4"/>
  <c r="A235" i="19"/>
  <c r="A230" i="7"/>
  <c r="A231" i="5"/>
  <c r="A231" i="4"/>
  <c r="C230" i="7"/>
  <c r="C231" i="5"/>
  <c r="C231" i="4"/>
  <c r="B231" i="7"/>
  <c r="B232" i="5"/>
  <c r="B232" i="4"/>
  <c r="D232" i="5"/>
  <c r="D232" i="4"/>
  <c r="A237" i="19"/>
  <c r="A232" i="7"/>
  <c r="A233" i="5"/>
  <c r="A233" i="4"/>
  <c r="C232" i="7"/>
  <c r="C233" i="5"/>
  <c r="C233" i="4"/>
  <c r="E233" i="5"/>
  <c r="E233" i="4"/>
  <c r="B233" i="7"/>
  <c r="B234" i="5"/>
  <c r="B234" i="4"/>
  <c r="G9" i="7"/>
  <c r="H9" i="7" s="1"/>
  <c r="I9" i="7" s="1"/>
  <c r="K9" i="7" s="1"/>
  <c r="Y19" i="5"/>
  <c r="E18" i="7" s="1"/>
  <c r="C10" i="5"/>
  <c r="C9" i="7"/>
  <c r="C10" i="4"/>
  <c r="C11" i="5"/>
  <c r="C10" i="7"/>
  <c r="C11" i="4"/>
  <c r="C12" i="5"/>
  <c r="C11" i="7"/>
  <c r="C12" i="4"/>
  <c r="B12" i="7"/>
  <c r="B13" i="5"/>
  <c r="B13" i="4"/>
  <c r="A18" i="19"/>
  <c r="A13" i="7"/>
  <c r="A14" i="5"/>
  <c r="A14" i="4"/>
  <c r="C14" i="5"/>
  <c r="C13" i="7"/>
  <c r="C14" i="4"/>
  <c r="E14" i="5"/>
  <c r="E14" i="4"/>
  <c r="B14" i="7"/>
  <c r="B15" i="5"/>
  <c r="B15" i="4"/>
  <c r="D15" i="5"/>
  <c r="D15" i="4"/>
  <c r="A20" i="19"/>
  <c r="A15" i="7"/>
  <c r="A16" i="5"/>
  <c r="A16" i="4"/>
  <c r="C16" i="5"/>
  <c r="C15" i="7"/>
  <c r="C16" i="4"/>
  <c r="E16" i="5"/>
  <c r="E16" i="4"/>
  <c r="B16" i="7"/>
  <c r="B17" i="5"/>
  <c r="B17" i="4"/>
  <c r="D17" i="5"/>
  <c r="D17" i="4"/>
  <c r="A22" i="19"/>
  <c r="A17" i="7"/>
  <c r="A18" i="5"/>
  <c r="A18" i="4"/>
  <c r="C18" i="5"/>
  <c r="C17" i="7"/>
  <c r="C18" i="4"/>
  <c r="C19" i="5"/>
  <c r="C18" i="7"/>
  <c r="C19" i="4"/>
  <c r="B19" i="7"/>
  <c r="B20" i="5"/>
  <c r="B20" i="4"/>
  <c r="D20" i="5"/>
  <c r="D20" i="4"/>
  <c r="A25" i="19"/>
  <c r="A20" i="7"/>
  <c r="A21" i="5"/>
  <c r="A21" i="4"/>
  <c r="C21" i="5"/>
  <c r="C20" i="7"/>
  <c r="C21" i="4"/>
  <c r="E21" i="5"/>
  <c r="E21" i="4"/>
  <c r="B21" i="7"/>
  <c r="B22" i="5"/>
  <c r="B22" i="4"/>
  <c r="A27" i="19"/>
  <c r="A22" i="7"/>
  <c r="A23" i="5"/>
  <c r="A23" i="4"/>
  <c r="C23" i="5"/>
  <c r="C22" i="7"/>
  <c r="C23" i="4"/>
  <c r="B23" i="7"/>
  <c r="B24" i="5"/>
  <c r="B24" i="4"/>
  <c r="D24" i="5"/>
  <c r="D24" i="4"/>
  <c r="A29" i="19"/>
  <c r="A24" i="7"/>
  <c r="A25" i="5"/>
  <c r="A25" i="4"/>
  <c r="C25" i="5"/>
  <c r="C24" i="7"/>
  <c r="C25" i="4"/>
  <c r="E25" i="5"/>
  <c r="E25" i="4"/>
  <c r="B25" i="7"/>
  <c r="B26" i="5"/>
  <c r="B26" i="4"/>
  <c r="D26" i="5"/>
  <c r="D26" i="4"/>
  <c r="A31" i="19"/>
  <c r="A26" i="7"/>
  <c r="A27" i="5"/>
  <c r="A27" i="4"/>
  <c r="C27" i="5"/>
  <c r="C26" i="7"/>
  <c r="C27" i="4"/>
  <c r="B27" i="7"/>
  <c r="B28" i="5"/>
  <c r="B28" i="4"/>
  <c r="A33" i="19"/>
  <c r="A28" i="7"/>
  <c r="A29" i="5"/>
  <c r="A29" i="4"/>
  <c r="C29" i="5"/>
  <c r="C28" i="7"/>
  <c r="C29" i="4"/>
  <c r="B29" i="7"/>
  <c r="B30" i="5"/>
  <c r="B30" i="4"/>
  <c r="A35" i="19"/>
  <c r="A30" i="7"/>
  <c r="A31" i="5"/>
  <c r="A31" i="4"/>
  <c r="C31" i="5"/>
  <c r="C30" i="7"/>
  <c r="C31" i="4"/>
  <c r="B31" i="7"/>
  <c r="B32" i="5"/>
  <c r="B32" i="4"/>
  <c r="D32" i="5"/>
  <c r="D32" i="4"/>
  <c r="A37" i="19"/>
  <c r="A32" i="7"/>
  <c r="A33" i="5"/>
  <c r="A33" i="4"/>
  <c r="C33" i="5"/>
  <c r="C32" i="7"/>
  <c r="C33" i="4"/>
  <c r="E33" i="5"/>
  <c r="E33" i="4"/>
  <c r="B33" i="7"/>
  <c r="B34" i="5"/>
  <c r="B34" i="4"/>
  <c r="D34" i="5"/>
  <c r="D34" i="4"/>
  <c r="A39" i="19"/>
  <c r="A34" i="7"/>
  <c r="A35" i="5"/>
  <c r="A35" i="4"/>
  <c r="C35" i="5"/>
  <c r="C34" i="7"/>
  <c r="C35" i="4"/>
  <c r="E35" i="5"/>
  <c r="E35" i="4"/>
  <c r="B35" i="7"/>
  <c r="B36" i="5"/>
  <c r="B36" i="4"/>
  <c r="D36" i="5"/>
  <c r="D36" i="4"/>
  <c r="A41" i="19"/>
  <c r="A36" i="7"/>
  <c r="A37" i="5"/>
  <c r="A37" i="4"/>
  <c r="C37" i="5"/>
  <c r="C36" i="7"/>
  <c r="C37" i="4"/>
  <c r="E37" i="5"/>
  <c r="E37" i="4"/>
  <c r="B37" i="7"/>
  <c r="B38" i="5"/>
  <c r="B38" i="4"/>
  <c r="A43" i="19"/>
  <c r="A38" i="7"/>
  <c r="A39" i="5"/>
  <c r="A39" i="4"/>
  <c r="C39" i="5"/>
  <c r="C38" i="7"/>
  <c r="C39" i="4"/>
  <c r="B39" i="7"/>
  <c r="B40" i="5"/>
  <c r="B40" i="4"/>
  <c r="D40" i="5"/>
  <c r="D40" i="4"/>
  <c r="A45" i="19"/>
  <c r="A40" i="7"/>
  <c r="A41" i="5"/>
  <c r="A41" i="4"/>
  <c r="C41" i="5"/>
  <c r="C40" i="7"/>
  <c r="C41" i="4"/>
  <c r="E41" i="5"/>
  <c r="E41" i="4"/>
  <c r="B41" i="7"/>
  <c r="B42" i="5"/>
  <c r="B42" i="4"/>
  <c r="A47" i="19"/>
  <c r="A42" i="7"/>
  <c r="A43" i="5"/>
  <c r="A43" i="4"/>
  <c r="C43" i="5"/>
  <c r="C42" i="7"/>
  <c r="C43" i="4"/>
  <c r="E43" i="5"/>
  <c r="E43" i="4"/>
  <c r="B43" i="7"/>
  <c r="B44" i="5"/>
  <c r="B44" i="4"/>
  <c r="D44" i="5"/>
  <c r="D44" i="4"/>
  <c r="A49" i="19"/>
  <c r="A44" i="7"/>
  <c r="A45" i="5"/>
  <c r="A45" i="4"/>
  <c r="C45" i="5"/>
  <c r="C44" i="7"/>
  <c r="C45" i="4"/>
  <c r="E45" i="5"/>
  <c r="E45" i="4"/>
  <c r="B45" i="7"/>
  <c r="B46" i="5"/>
  <c r="B46" i="4"/>
  <c r="D46" i="5"/>
  <c r="D46" i="4"/>
  <c r="A51" i="19"/>
  <c r="A46" i="7"/>
  <c r="A47" i="5"/>
  <c r="A47" i="4"/>
  <c r="C47" i="5"/>
  <c r="C46" i="7"/>
  <c r="C47" i="4"/>
  <c r="E47" i="5"/>
  <c r="E47" i="4"/>
  <c r="B47" i="7"/>
  <c r="B48" i="5"/>
  <c r="B48" i="4"/>
  <c r="A53" i="19"/>
  <c r="A49" i="5"/>
  <c r="A48" i="7"/>
  <c r="A49" i="4"/>
  <c r="C48" i="7"/>
  <c r="C49" i="5"/>
  <c r="C49" i="4"/>
  <c r="E49" i="5"/>
  <c r="E49" i="4"/>
  <c r="B49" i="7"/>
  <c r="B50" i="5"/>
  <c r="B50" i="4"/>
  <c r="D50" i="5"/>
  <c r="D50" i="4"/>
  <c r="A55" i="19"/>
  <c r="A50" i="7"/>
  <c r="A51" i="5"/>
  <c r="A51" i="4"/>
  <c r="C50" i="7"/>
  <c r="C51" i="5"/>
  <c r="C51" i="4"/>
  <c r="E51" i="5"/>
  <c r="E51" i="4"/>
  <c r="B51" i="7"/>
  <c r="B52" i="5"/>
  <c r="B52" i="4"/>
  <c r="A57" i="19"/>
  <c r="A52" i="7"/>
  <c r="A53" i="5"/>
  <c r="A53" i="4"/>
  <c r="C52" i="7"/>
  <c r="C53" i="5"/>
  <c r="C53" i="4"/>
  <c r="E53" i="5"/>
  <c r="E53" i="4"/>
  <c r="B53" i="7"/>
  <c r="B54" i="5"/>
  <c r="B54" i="4"/>
  <c r="A59" i="19"/>
  <c r="A54" i="7"/>
  <c r="A55" i="5"/>
  <c r="A55" i="4"/>
  <c r="C54" i="7"/>
  <c r="C55" i="5"/>
  <c r="C55" i="4"/>
  <c r="B55" i="7"/>
  <c r="B56" i="5"/>
  <c r="B56" i="4"/>
  <c r="A61" i="19"/>
  <c r="A56" i="7"/>
  <c r="A57" i="5"/>
  <c r="A57" i="4"/>
  <c r="C56" i="7"/>
  <c r="C57" i="5"/>
  <c r="C57" i="4"/>
  <c r="E57" i="5"/>
  <c r="E57" i="4"/>
  <c r="B57" i="7"/>
  <c r="B58" i="5"/>
  <c r="B58" i="4"/>
  <c r="D58" i="5"/>
  <c r="D58" i="4"/>
  <c r="A63" i="19"/>
  <c r="A58" i="7"/>
  <c r="A59" i="5"/>
  <c r="A59" i="4"/>
  <c r="A64" i="19"/>
  <c r="A59" i="7"/>
  <c r="A60" i="5"/>
  <c r="A60" i="4"/>
  <c r="A65" i="19"/>
  <c r="A60" i="7"/>
  <c r="A61" i="5"/>
  <c r="A61" i="4"/>
  <c r="A66" i="19"/>
  <c r="A61" i="7"/>
  <c r="A62" i="5"/>
  <c r="A62" i="4"/>
  <c r="C61" i="7"/>
  <c r="C62" i="5"/>
  <c r="C62" i="4"/>
  <c r="B62" i="7"/>
  <c r="B63" i="5"/>
  <c r="B63" i="4"/>
  <c r="D63" i="5"/>
  <c r="D63" i="4"/>
  <c r="A68" i="19"/>
  <c r="A63" i="7"/>
  <c r="A64" i="5"/>
  <c r="A64" i="4"/>
  <c r="C63" i="7"/>
  <c r="C64" i="5"/>
  <c r="C64" i="4"/>
  <c r="E64" i="5"/>
  <c r="E64" i="4"/>
  <c r="N64" i="4" s="1"/>
  <c r="B64" i="7"/>
  <c r="B65" i="5"/>
  <c r="B65" i="4"/>
  <c r="D65" i="5"/>
  <c r="D65" i="4"/>
  <c r="A70" i="19"/>
  <c r="A65" i="7"/>
  <c r="A66" i="5"/>
  <c r="A66" i="4"/>
  <c r="C65" i="7"/>
  <c r="C66" i="5"/>
  <c r="C66" i="4"/>
  <c r="E66" i="5"/>
  <c r="E66" i="4"/>
  <c r="N66" i="4" s="1"/>
  <c r="B66" i="7"/>
  <c r="B67" i="5"/>
  <c r="B67" i="4"/>
  <c r="D67" i="5"/>
  <c r="D67" i="4"/>
  <c r="A72" i="19"/>
  <c r="A67" i="7"/>
  <c r="A68" i="5"/>
  <c r="A68" i="4"/>
  <c r="C67" i="7"/>
  <c r="C68" i="5"/>
  <c r="C68" i="4"/>
  <c r="C68" i="7"/>
  <c r="C69" i="5"/>
  <c r="C69" i="4"/>
  <c r="B69" i="7"/>
  <c r="B70" i="5"/>
  <c r="B70" i="4"/>
  <c r="D70" i="5"/>
  <c r="D70" i="4"/>
  <c r="A75" i="19"/>
  <c r="A70" i="7"/>
  <c r="A71" i="5"/>
  <c r="A71" i="4"/>
  <c r="C70" i="7"/>
  <c r="C71" i="5"/>
  <c r="C71" i="4"/>
  <c r="E71" i="5"/>
  <c r="E71" i="4"/>
  <c r="B71" i="7"/>
  <c r="B72" i="5"/>
  <c r="B72" i="4"/>
  <c r="A77" i="19"/>
  <c r="A72" i="7"/>
  <c r="A73" i="5"/>
  <c r="A73" i="4"/>
  <c r="C72" i="7"/>
  <c r="C73" i="5"/>
  <c r="C73" i="4"/>
  <c r="E73" i="5"/>
  <c r="E73" i="4"/>
  <c r="B73" i="7"/>
  <c r="B74" i="5"/>
  <c r="B74" i="4"/>
  <c r="D74" i="5"/>
  <c r="D74" i="4"/>
  <c r="A79" i="19"/>
  <c r="A74" i="7"/>
  <c r="A75" i="5"/>
  <c r="A75" i="4"/>
  <c r="C74" i="7"/>
  <c r="C75" i="5"/>
  <c r="C75" i="4"/>
  <c r="E75" i="5"/>
  <c r="E75" i="4"/>
  <c r="B75" i="7"/>
  <c r="B76" i="5"/>
  <c r="B76" i="4"/>
  <c r="D76" i="5"/>
  <c r="D76" i="4"/>
  <c r="A81" i="19"/>
  <c r="A76" i="7"/>
  <c r="A77" i="5"/>
  <c r="A77" i="4"/>
  <c r="C76" i="7"/>
  <c r="C77" i="5"/>
  <c r="C77" i="4"/>
  <c r="E77" i="5"/>
  <c r="E77" i="4"/>
  <c r="B77" i="7"/>
  <c r="B78" i="5"/>
  <c r="B78" i="4"/>
  <c r="D78" i="5"/>
  <c r="D78" i="4"/>
  <c r="A83" i="19"/>
  <c r="A78" i="7"/>
  <c r="A79" i="5"/>
  <c r="A79" i="4"/>
  <c r="C78" i="7"/>
  <c r="C79" i="5"/>
  <c r="C79" i="4"/>
  <c r="E79" i="5"/>
  <c r="E79" i="4"/>
  <c r="B79" i="7"/>
  <c r="B80" i="5"/>
  <c r="B80" i="4"/>
  <c r="D80" i="5"/>
  <c r="D80" i="4"/>
  <c r="A85" i="19"/>
  <c r="A80" i="7"/>
  <c r="A81" i="5"/>
  <c r="A81" i="4"/>
  <c r="C80" i="7"/>
  <c r="C81" i="5"/>
  <c r="C81" i="4"/>
  <c r="B81" i="7"/>
  <c r="B82" i="5"/>
  <c r="B82" i="4"/>
  <c r="A87" i="19"/>
  <c r="A82" i="7"/>
  <c r="A83" i="5"/>
  <c r="A83" i="4"/>
  <c r="C82" i="7"/>
  <c r="C83" i="5"/>
  <c r="C83" i="4"/>
  <c r="B83" i="7"/>
  <c r="B84" i="5"/>
  <c r="B84" i="4"/>
  <c r="A89" i="19"/>
  <c r="A84" i="7"/>
  <c r="A85" i="5"/>
  <c r="A85" i="4"/>
  <c r="C84" i="7"/>
  <c r="C85" i="5"/>
  <c r="C85" i="4"/>
  <c r="A91" i="19"/>
  <c r="A86" i="7"/>
  <c r="A87" i="5"/>
  <c r="A87" i="4"/>
  <c r="B87" i="7"/>
  <c r="B88" i="5"/>
  <c r="B88" i="4"/>
  <c r="A93" i="19"/>
  <c r="A88" i="7"/>
  <c r="A89" i="5"/>
  <c r="A89" i="4"/>
  <c r="C88" i="7"/>
  <c r="C89" i="5"/>
  <c r="C89" i="4"/>
  <c r="B89" i="7"/>
  <c r="B90" i="5"/>
  <c r="B90" i="4"/>
  <c r="A95" i="19"/>
  <c r="A90" i="7"/>
  <c r="A91" i="5"/>
  <c r="A91" i="4"/>
  <c r="C90" i="7"/>
  <c r="C91" i="5"/>
  <c r="C91" i="4"/>
  <c r="B91" i="7"/>
  <c r="B92" i="5"/>
  <c r="B92" i="4"/>
  <c r="A97" i="19"/>
  <c r="A92" i="7"/>
  <c r="A93" i="5"/>
  <c r="A93" i="4"/>
  <c r="C92" i="7"/>
  <c r="C93" i="5"/>
  <c r="C93" i="4"/>
  <c r="E93" i="5"/>
  <c r="E93" i="4"/>
  <c r="B93" i="7"/>
  <c r="B94" i="5"/>
  <c r="B94" i="4"/>
  <c r="A99" i="19"/>
  <c r="A94" i="7"/>
  <c r="A95" i="5"/>
  <c r="A95" i="4"/>
  <c r="C94" i="7"/>
  <c r="C95" i="5"/>
  <c r="C95" i="4"/>
  <c r="E95" i="5"/>
  <c r="E95" i="4"/>
  <c r="B95" i="7"/>
  <c r="B96" i="5"/>
  <c r="B96" i="4"/>
  <c r="D96" i="5"/>
  <c r="D96" i="4"/>
  <c r="A101" i="19"/>
  <c r="A96" i="7"/>
  <c r="A97" i="5"/>
  <c r="A97" i="4"/>
  <c r="C96" i="7"/>
  <c r="C97" i="5"/>
  <c r="C97" i="4"/>
  <c r="B97" i="7"/>
  <c r="B98" i="5"/>
  <c r="B98" i="4"/>
  <c r="A103" i="19"/>
  <c r="A98" i="7"/>
  <c r="A99" i="5"/>
  <c r="A99" i="4"/>
  <c r="C98" i="7"/>
  <c r="C99" i="5"/>
  <c r="C99" i="4"/>
  <c r="E99" i="5"/>
  <c r="E99" i="4"/>
  <c r="B99" i="7"/>
  <c r="B100" i="5"/>
  <c r="B100" i="4"/>
  <c r="D100" i="5"/>
  <c r="D100" i="4"/>
  <c r="A105" i="19"/>
  <c r="A100" i="7"/>
  <c r="A101" i="5"/>
  <c r="A101" i="4"/>
  <c r="C100" i="7"/>
  <c r="C101" i="5"/>
  <c r="C101" i="4"/>
  <c r="B101" i="7"/>
  <c r="B102" i="5"/>
  <c r="B102" i="4"/>
  <c r="A107" i="19"/>
  <c r="A102" i="7"/>
  <c r="A103" i="5"/>
  <c r="A103" i="4"/>
  <c r="C102" i="7"/>
  <c r="C103" i="5"/>
  <c r="C103" i="4"/>
  <c r="B103" i="7"/>
  <c r="B104" i="5"/>
  <c r="B104" i="4"/>
  <c r="A109" i="19"/>
  <c r="A104" i="7"/>
  <c r="A105" i="5"/>
  <c r="A105" i="4"/>
  <c r="C104" i="7"/>
  <c r="C105" i="5"/>
  <c r="C105" i="4"/>
  <c r="B105" i="7"/>
  <c r="B106" i="5"/>
  <c r="B106" i="4"/>
  <c r="A111" i="19"/>
  <c r="A106" i="7"/>
  <c r="A107" i="5"/>
  <c r="A107" i="4"/>
  <c r="C106" i="7"/>
  <c r="C107" i="5"/>
  <c r="C107" i="4"/>
  <c r="B107" i="7"/>
  <c r="B108" i="5"/>
  <c r="B108" i="4"/>
  <c r="A113" i="19"/>
  <c r="A108" i="7"/>
  <c r="A109" i="5"/>
  <c r="A109" i="4"/>
  <c r="C108" i="7"/>
  <c r="C109" i="5"/>
  <c r="C109" i="4"/>
  <c r="E109" i="5"/>
  <c r="E109" i="4"/>
  <c r="B109" i="7"/>
  <c r="B110" i="5"/>
  <c r="B110" i="4"/>
  <c r="A115" i="19"/>
  <c r="A110" i="7"/>
  <c r="A111" i="5"/>
  <c r="A111" i="4"/>
  <c r="C110" i="7"/>
  <c r="C111" i="5"/>
  <c r="C111" i="4"/>
  <c r="B111" i="7"/>
  <c r="B112" i="5"/>
  <c r="B112" i="4"/>
  <c r="D112" i="5"/>
  <c r="D112" i="4"/>
  <c r="A117" i="19"/>
  <c r="A112" i="7"/>
  <c r="A113" i="5"/>
  <c r="A113" i="4"/>
  <c r="C112" i="7"/>
  <c r="C113" i="5"/>
  <c r="C113" i="4"/>
  <c r="E113" i="5"/>
  <c r="E113" i="4"/>
  <c r="B113" i="7"/>
  <c r="B114" i="5"/>
  <c r="B114" i="4"/>
  <c r="A119" i="19"/>
  <c r="A114" i="7"/>
  <c r="A115" i="5"/>
  <c r="A115" i="4"/>
  <c r="C114" i="7"/>
  <c r="C115" i="5"/>
  <c r="C115" i="4"/>
  <c r="B115" i="7"/>
  <c r="B116" i="5"/>
  <c r="B116" i="4"/>
  <c r="D116" i="5"/>
  <c r="D116" i="4"/>
  <c r="A121" i="19"/>
  <c r="A116" i="7"/>
  <c r="A117" i="5"/>
  <c r="A117" i="4"/>
  <c r="C116" i="7"/>
  <c r="C117" i="5"/>
  <c r="C117" i="4"/>
  <c r="E117" i="5"/>
  <c r="E117" i="4"/>
  <c r="B117" i="7"/>
  <c r="B118" i="5"/>
  <c r="B118" i="4"/>
  <c r="A123" i="19"/>
  <c r="A118" i="7"/>
  <c r="A119" i="5"/>
  <c r="A119" i="4"/>
  <c r="C118" i="7"/>
  <c r="C119" i="5"/>
  <c r="C119" i="4"/>
  <c r="B119" i="7"/>
  <c r="B120" i="5"/>
  <c r="B120" i="4"/>
  <c r="A125" i="19"/>
  <c r="A120" i="7"/>
  <c r="A121" i="5"/>
  <c r="A121" i="4"/>
  <c r="C120" i="7"/>
  <c r="C121" i="5"/>
  <c r="C121" i="4"/>
  <c r="C121" i="7"/>
  <c r="C122" i="5"/>
  <c r="C122" i="4"/>
  <c r="B122" i="7"/>
  <c r="B123" i="5"/>
  <c r="B123" i="4"/>
  <c r="A128" i="19"/>
  <c r="A123" i="7"/>
  <c r="A124" i="5"/>
  <c r="A124" i="4"/>
  <c r="C123" i="7"/>
  <c r="C124" i="5"/>
  <c r="C124" i="4"/>
  <c r="E124" i="5"/>
  <c r="E124" i="4"/>
  <c r="B124" i="7"/>
  <c r="B125" i="5"/>
  <c r="B125" i="4"/>
  <c r="A130" i="19"/>
  <c r="A125" i="7"/>
  <c r="A126" i="5"/>
  <c r="A126" i="4"/>
  <c r="C125" i="7"/>
  <c r="C126" i="5"/>
  <c r="C126" i="4"/>
  <c r="B126" i="7"/>
  <c r="B127" i="5"/>
  <c r="B127" i="4"/>
  <c r="D127" i="5"/>
  <c r="D127" i="4"/>
  <c r="A132" i="19"/>
  <c r="A127" i="7"/>
  <c r="A128" i="5"/>
  <c r="A128" i="4"/>
  <c r="C127" i="7"/>
  <c r="C128" i="5"/>
  <c r="C128" i="4"/>
  <c r="E128" i="5"/>
  <c r="E128" i="4"/>
  <c r="B128" i="7"/>
  <c r="B129" i="5"/>
  <c r="B129" i="4"/>
  <c r="A134" i="19"/>
  <c r="A129" i="7"/>
  <c r="A130" i="5"/>
  <c r="A130" i="4"/>
  <c r="C129" i="7"/>
  <c r="C130" i="5"/>
  <c r="C130" i="4"/>
  <c r="B130" i="7"/>
  <c r="B131" i="5"/>
  <c r="B131" i="4"/>
  <c r="D131" i="5"/>
  <c r="D131" i="4"/>
  <c r="A136" i="19"/>
  <c r="A131" i="7"/>
  <c r="A132" i="5"/>
  <c r="A132" i="4"/>
  <c r="C131" i="7"/>
  <c r="C132" i="5"/>
  <c r="C132" i="4"/>
  <c r="E132" i="5"/>
  <c r="E132" i="4"/>
  <c r="B132" i="7"/>
  <c r="B133" i="5"/>
  <c r="B133" i="4"/>
  <c r="A138" i="19"/>
  <c r="A133" i="7"/>
  <c r="A134" i="5"/>
  <c r="A134" i="4"/>
  <c r="C133" i="7"/>
  <c r="C134" i="5"/>
  <c r="C134" i="4"/>
  <c r="B134" i="7"/>
  <c r="B135" i="5"/>
  <c r="B135" i="4"/>
  <c r="A140" i="19"/>
  <c r="A135" i="7"/>
  <c r="A136" i="5"/>
  <c r="A136" i="4"/>
  <c r="C135" i="7"/>
  <c r="C136" i="5"/>
  <c r="C136" i="4"/>
  <c r="B136" i="7"/>
  <c r="B137" i="5"/>
  <c r="B137" i="4"/>
  <c r="D137" i="5"/>
  <c r="D137" i="4"/>
  <c r="A142" i="19"/>
  <c r="A137" i="7"/>
  <c r="A138" i="5"/>
  <c r="A138" i="4"/>
  <c r="C137" i="7"/>
  <c r="C138" i="5"/>
  <c r="C138" i="4"/>
  <c r="B138" i="7"/>
  <c r="B139" i="5"/>
  <c r="B139" i="4"/>
  <c r="A144" i="19"/>
  <c r="A139" i="7"/>
  <c r="A140" i="5"/>
  <c r="A140" i="4"/>
  <c r="C139" i="7"/>
  <c r="C140" i="5"/>
  <c r="C140" i="4"/>
  <c r="B140" i="7"/>
  <c r="B141" i="5"/>
  <c r="B141" i="4"/>
  <c r="D141" i="5"/>
  <c r="D141" i="4"/>
  <c r="A146" i="19"/>
  <c r="A141" i="7"/>
  <c r="A142" i="5"/>
  <c r="A142" i="4"/>
  <c r="C141" i="7"/>
  <c r="C142" i="5"/>
  <c r="C142" i="4"/>
  <c r="E142" i="5"/>
  <c r="E142" i="4"/>
  <c r="B142" i="7"/>
  <c r="B143" i="5"/>
  <c r="B143" i="4"/>
  <c r="A148" i="19"/>
  <c r="A143" i="7"/>
  <c r="A144" i="5"/>
  <c r="A144" i="4"/>
  <c r="C143" i="7"/>
  <c r="C144" i="5"/>
  <c r="C144" i="4"/>
  <c r="B144" i="7"/>
  <c r="B145" i="5"/>
  <c r="B145" i="4"/>
  <c r="D145" i="5"/>
  <c r="D145" i="4"/>
  <c r="A150" i="19"/>
  <c r="A145" i="7"/>
  <c r="A146" i="5"/>
  <c r="A146" i="4"/>
  <c r="C145" i="7"/>
  <c r="C146" i="5"/>
  <c r="C146" i="4"/>
  <c r="E146" i="5"/>
  <c r="E146" i="4"/>
  <c r="B146" i="7"/>
  <c r="B147" i="5"/>
  <c r="B147" i="4"/>
  <c r="A152" i="19"/>
  <c r="A147" i="7"/>
  <c r="A148" i="5"/>
  <c r="A148" i="4"/>
  <c r="C147" i="7"/>
  <c r="C148" i="5"/>
  <c r="C148" i="4"/>
  <c r="B148" i="7"/>
  <c r="B149" i="5"/>
  <c r="B149" i="4"/>
  <c r="A154" i="19"/>
  <c r="A149" i="7"/>
  <c r="A150" i="5"/>
  <c r="A150" i="4"/>
  <c r="C149" i="7"/>
  <c r="C150" i="5"/>
  <c r="C150" i="4"/>
  <c r="B150" i="7"/>
  <c r="B151" i="5"/>
  <c r="B151" i="4"/>
  <c r="D151" i="5"/>
  <c r="D151" i="4"/>
  <c r="A156" i="19"/>
  <c r="A151" i="7"/>
  <c r="A152" i="5"/>
  <c r="A152" i="4"/>
  <c r="C151" i="7"/>
  <c r="C152" i="5"/>
  <c r="C152" i="4"/>
  <c r="B152" i="7"/>
  <c r="B153" i="5"/>
  <c r="B153" i="4"/>
  <c r="A158" i="19"/>
  <c r="A153" i="7"/>
  <c r="A154" i="5"/>
  <c r="A154" i="4"/>
  <c r="C153" i="7"/>
  <c r="C154" i="5"/>
  <c r="C154" i="4"/>
  <c r="B154" i="7"/>
  <c r="B155" i="5"/>
  <c r="B155" i="4"/>
  <c r="D155" i="5"/>
  <c r="D155" i="4"/>
  <c r="A160" i="19"/>
  <c r="A155" i="7"/>
  <c r="A156" i="5"/>
  <c r="A156" i="4"/>
  <c r="C155" i="7"/>
  <c r="C156" i="5"/>
  <c r="C156" i="4"/>
  <c r="E156" i="5"/>
  <c r="E156" i="4"/>
  <c r="B156" i="7"/>
  <c r="B157" i="5"/>
  <c r="B157" i="4"/>
  <c r="A162" i="19"/>
  <c r="A157" i="7"/>
  <c r="A158" i="5"/>
  <c r="A158" i="4"/>
  <c r="C157" i="7"/>
  <c r="C158" i="5"/>
  <c r="C158" i="4"/>
  <c r="B158" i="7"/>
  <c r="B159" i="5"/>
  <c r="B159" i="4"/>
  <c r="D159" i="5"/>
  <c r="D159" i="4"/>
  <c r="A164" i="19"/>
  <c r="A159" i="7"/>
  <c r="A160" i="5"/>
  <c r="A160" i="4"/>
  <c r="C159" i="7"/>
  <c r="C160" i="5"/>
  <c r="C160" i="4"/>
  <c r="E160" i="5"/>
  <c r="E160" i="4"/>
  <c r="B160" i="7"/>
  <c r="B161" i="5"/>
  <c r="B161" i="4"/>
  <c r="A166" i="19"/>
  <c r="A161" i="7"/>
  <c r="A162" i="5"/>
  <c r="A162" i="4"/>
  <c r="C161" i="7"/>
  <c r="C162" i="5"/>
  <c r="C162" i="4"/>
  <c r="B162" i="7"/>
  <c r="B163" i="5"/>
  <c r="B163" i="4"/>
  <c r="A168" i="19"/>
  <c r="A163" i="7"/>
  <c r="A164" i="5"/>
  <c r="A164" i="4"/>
  <c r="C163" i="7"/>
  <c r="C164" i="5"/>
  <c r="C164" i="4"/>
  <c r="B164" i="7"/>
  <c r="B165" i="5"/>
  <c r="B165" i="4"/>
  <c r="A170" i="19"/>
  <c r="A165" i="7"/>
  <c r="A166" i="5"/>
  <c r="A166" i="4"/>
  <c r="C165" i="7"/>
  <c r="C166" i="5"/>
  <c r="C166" i="4"/>
  <c r="E166" i="5"/>
  <c r="E166" i="4"/>
  <c r="B166" i="7"/>
  <c r="B167" i="5"/>
  <c r="B167" i="4"/>
  <c r="A172" i="19"/>
  <c r="A167" i="7"/>
  <c r="A168" i="5"/>
  <c r="A168" i="4"/>
  <c r="C167" i="7"/>
  <c r="C168" i="5"/>
  <c r="C168" i="4"/>
  <c r="B168" i="7"/>
  <c r="B169" i="5"/>
  <c r="B169" i="4"/>
  <c r="A174" i="19"/>
  <c r="A169" i="7"/>
  <c r="A170" i="5"/>
  <c r="A170" i="4"/>
  <c r="C169" i="7"/>
  <c r="C170" i="5"/>
  <c r="C170" i="4"/>
  <c r="E170" i="5"/>
  <c r="E170" i="4"/>
  <c r="N170" i="4" s="1"/>
  <c r="B170" i="7"/>
  <c r="B171" i="5"/>
  <c r="B171" i="4"/>
  <c r="D171" i="5"/>
  <c r="D171" i="4"/>
  <c r="A176" i="19"/>
  <c r="A171" i="7"/>
  <c r="A172" i="5"/>
  <c r="A172" i="4"/>
  <c r="C171" i="7"/>
  <c r="C172" i="5"/>
  <c r="C172" i="4"/>
  <c r="B172" i="7"/>
  <c r="B173" i="5"/>
  <c r="B173" i="4"/>
  <c r="A178" i="19"/>
  <c r="A173" i="7"/>
  <c r="A174" i="5"/>
  <c r="A174" i="4"/>
  <c r="C173" i="7"/>
  <c r="C174" i="5"/>
  <c r="C174" i="4"/>
  <c r="E174" i="5"/>
  <c r="E174" i="4"/>
  <c r="N174" i="4" s="1"/>
  <c r="B174" i="7"/>
  <c r="B175" i="5"/>
  <c r="B175" i="4"/>
  <c r="D175" i="5"/>
  <c r="D175" i="4"/>
  <c r="A180" i="19"/>
  <c r="A175" i="7"/>
  <c r="A176" i="5"/>
  <c r="A176" i="4"/>
  <c r="C175" i="7"/>
  <c r="C176" i="5"/>
  <c r="C176" i="4"/>
  <c r="B176" i="7"/>
  <c r="B177" i="5"/>
  <c r="B177" i="4"/>
  <c r="A182" i="19"/>
  <c r="A177" i="7"/>
  <c r="A178" i="5"/>
  <c r="A178" i="4"/>
  <c r="C177" i="7"/>
  <c r="C178" i="5"/>
  <c r="C178" i="4"/>
  <c r="B178" i="7"/>
  <c r="B179" i="5"/>
  <c r="B179" i="4"/>
  <c r="A184" i="19"/>
  <c r="A179" i="7"/>
  <c r="A180" i="5"/>
  <c r="A180" i="4"/>
  <c r="C179" i="7"/>
  <c r="C180" i="5"/>
  <c r="C180" i="4"/>
  <c r="B180" i="7"/>
  <c r="B181" i="5"/>
  <c r="B181" i="4"/>
  <c r="D181" i="5"/>
  <c r="D181" i="4"/>
  <c r="A186" i="19"/>
  <c r="A181" i="7"/>
  <c r="A182" i="5"/>
  <c r="A182" i="4"/>
  <c r="C181" i="7"/>
  <c r="C182" i="5"/>
  <c r="C182" i="4"/>
  <c r="B182" i="7"/>
  <c r="B183" i="5"/>
  <c r="B183" i="4"/>
  <c r="A188" i="19"/>
  <c r="A183" i="7"/>
  <c r="A184" i="5"/>
  <c r="A184" i="4"/>
  <c r="C183" i="7"/>
  <c r="C184" i="5"/>
  <c r="C184" i="4"/>
  <c r="B184" i="7"/>
  <c r="B185" i="5"/>
  <c r="B185" i="4"/>
  <c r="D185" i="5"/>
  <c r="D185" i="4"/>
  <c r="A190" i="19"/>
  <c r="A185" i="7"/>
  <c r="A186" i="5"/>
  <c r="A186" i="4"/>
  <c r="C185" i="7"/>
  <c r="C186" i="5"/>
  <c r="C186" i="4"/>
  <c r="E186" i="5"/>
  <c r="E186" i="4"/>
  <c r="B186" i="7"/>
  <c r="B187" i="5"/>
  <c r="B187" i="4"/>
  <c r="A192" i="19"/>
  <c r="A187" i="7"/>
  <c r="A188" i="5"/>
  <c r="A188" i="4"/>
  <c r="C187" i="7"/>
  <c r="C188" i="5"/>
  <c r="C188" i="4"/>
  <c r="B188" i="7"/>
  <c r="B189" i="5"/>
  <c r="B189" i="4"/>
  <c r="D189" i="5"/>
  <c r="D189" i="4"/>
  <c r="A194" i="19"/>
  <c r="A189" i="7"/>
  <c r="A190" i="5"/>
  <c r="A190" i="4"/>
  <c r="C189" i="7"/>
  <c r="C190" i="5"/>
  <c r="C190" i="4"/>
  <c r="E190" i="5"/>
  <c r="E190" i="4"/>
  <c r="B190" i="7"/>
  <c r="B191" i="5"/>
  <c r="B191" i="4"/>
  <c r="A196" i="19"/>
  <c r="A191" i="7"/>
  <c r="A192" i="5"/>
  <c r="A192" i="4"/>
  <c r="C191" i="7"/>
  <c r="C192" i="5"/>
  <c r="C192" i="4"/>
  <c r="B192" i="7"/>
  <c r="B193" i="5"/>
  <c r="B193" i="4"/>
  <c r="A198" i="19"/>
  <c r="A193" i="7"/>
  <c r="A194" i="5"/>
  <c r="A194" i="4"/>
  <c r="C193" i="7"/>
  <c r="C194" i="5"/>
  <c r="C194" i="4"/>
  <c r="B194" i="7"/>
  <c r="B195" i="5"/>
  <c r="B195" i="4"/>
  <c r="D195" i="5"/>
  <c r="D195" i="4"/>
  <c r="A200" i="19"/>
  <c r="A195" i="7"/>
  <c r="A196" i="5"/>
  <c r="A196" i="4"/>
  <c r="C195" i="7"/>
  <c r="C196" i="5"/>
  <c r="C196" i="4"/>
  <c r="B196" i="7"/>
  <c r="B197" i="5"/>
  <c r="B197" i="4"/>
  <c r="A202" i="19"/>
  <c r="A197" i="7"/>
  <c r="A198" i="5"/>
  <c r="A198" i="4"/>
  <c r="C197" i="7"/>
  <c r="C198" i="5"/>
  <c r="C198" i="4"/>
  <c r="B198" i="7"/>
  <c r="B199" i="5"/>
  <c r="B199" i="4"/>
  <c r="D199" i="5"/>
  <c r="D199" i="4"/>
  <c r="A204" i="19"/>
  <c r="A199" i="7"/>
  <c r="A200" i="5"/>
  <c r="A200" i="4"/>
  <c r="C199" i="7"/>
  <c r="C200" i="5"/>
  <c r="C200" i="4"/>
  <c r="E200" i="5"/>
  <c r="E200" i="4"/>
  <c r="B200" i="7"/>
  <c r="B201" i="5"/>
  <c r="B201" i="4"/>
  <c r="A206" i="19"/>
  <c r="A201" i="7"/>
  <c r="A202" i="5"/>
  <c r="A202" i="4"/>
  <c r="C201" i="7"/>
  <c r="C202" i="5"/>
  <c r="C202" i="4"/>
  <c r="B202" i="7"/>
  <c r="B203" i="5"/>
  <c r="B203" i="4"/>
  <c r="D203" i="5"/>
  <c r="D203" i="4"/>
  <c r="A208" i="19"/>
  <c r="A203" i="7"/>
  <c r="A204" i="5"/>
  <c r="A204" i="4"/>
  <c r="C203" i="7"/>
  <c r="C204" i="5"/>
  <c r="C204" i="4"/>
  <c r="E204" i="5"/>
  <c r="E204" i="4"/>
  <c r="B204" i="7"/>
  <c r="B205" i="5"/>
  <c r="B205" i="4"/>
  <c r="A210" i="19"/>
  <c r="A205" i="7"/>
  <c r="A206" i="5"/>
  <c r="A206" i="4"/>
  <c r="C205" i="7"/>
  <c r="C206" i="5"/>
  <c r="C206" i="4"/>
  <c r="B206" i="7"/>
  <c r="B207" i="5"/>
  <c r="B207" i="4"/>
  <c r="A212" i="19"/>
  <c r="A207" i="7"/>
  <c r="A208" i="5"/>
  <c r="A208" i="4"/>
  <c r="C207" i="7"/>
  <c r="C208" i="5"/>
  <c r="C208" i="4"/>
  <c r="B208" i="7"/>
  <c r="B209" i="5"/>
  <c r="B209" i="4"/>
  <c r="A214" i="19"/>
  <c r="A209" i="7"/>
  <c r="A210" i="5"/>
  <c r="A210" i="4"/>
  <c r="C209" i="7"/>
  <c r="C210" i="5"/>
  <c r="C210" i="4"/>
  <c r="E210" i="5"/>
  <c r="E210" i="4"/>
  <c r="B210" i="7"/>
  <c r="B211" i="5"/>
  <c r="B211" i="4"/>
  <c r="A216" i="19"/>
  <c r="A211" i="7"/>
  <c r="A212" i="5"/>
  <c r="A212" i="4"/>
  <c r="C211" i="7"/>
  <c r="C212" i="5"/>
  <c r="C212" i="4"/>
  <c r="B212" i="7"/>
  <c r="B213" i="5"/>
  <c r="B213" i="4"/>
  <c r="A218" i="19"/>
  <c r="A213" i="7"/>
  <c r="A214" i="5"/>
  <c r="A214" i="4"/>
  <c r="C213" i="7"/>
  <c r="C214" i="5"/>
  <c r="C214" i="4"/>
  <c r="E214" i="5"/>
  <c r="E214" i="4"/>
  <c r="B214" i="7"/>
  <c r="B215" i="5"/>
  <c r="B215" i="4"/>
  <c r="D215" i="5"/>
  <c r="D215" i="4"/>
  <c r="A220" i="19"/>
  <c r="A215" i="7"/>
  <c r="A216" i="5"/>
  <c r="A216" i="4"/>
  <c r="C215" i="7"/>
  <c r="C216" i="5"/>
  <c r="C216" i="4"/>
  <c r="B216" i="7"/>
  <c r="B217" i="5"/>
  <c r="B217" i="4"/>
  <c r="A222" i="19"/>
  <c r="A217" i="7"/>
  <c r="A218" i="5"/>
  <c r="A218" i="4"/>
  <c r="C217" i="7"/>
  <c r="C218" i="5"/>
  <c r="C218" i="4"/>
  <c r="E218" i="5"/>
  <c r="E218" i="4"/>
  <c r="B218" i="7"/>
  <c r="B219" i="5"/>
  <c r="B219" i="4"/>
  <c r="D219" i="5"/>
  <c r="D219" i="4"/>
  <c r="A224" i="19"/>
  <c r="A219" i="7"/>
  <c r="A220" i="5"/>
  <c r="A220" i="4"/>
  <c r="C219" i="7"/>
  <c r="C220" i="5"/>
  <c r="C220" i="4"/>
  <c r="B220" i="7"/>
  <c r="B221" i="5"/>
  <c r="B221" i="4"/>
  <c r="A226" i="19"/>
  <c r="A221" i="7"/>
  <c r="A222" i="5"/>
  <c r="A222" i="4"/>
  <c r="C221" i="7"/>
  <c r="C222" i="5"/>
  <c r="C222" i="4"/>
  <c r="B222" i="7"/>
  <c r="B223" i="5"/>
  <c r="B223" i="4"/>
  <c r="A228" i="19"/>
  <c r="A223" i="7"/>
  <c r="A224" i="5"/>
  <c r="A224" i="4"/>
  <c r="C223" i="7"/>
  <c r="C224" i="5"/>
  <c r="C224" i="4"/>
  <c r="E224" i="5"/>
  <c r="E224" i="4"/>
  <c r="B224" i="7"/>
  <c r="B225" i="5"/>
  <c r="B225" i="4"/>
  <c r="A230" i="19"/>
  <c r="A225" i="7"/>
  <c r="A226" i="5"/>
  <c r="A226" i="4"/>
  <c r="C225" i="7"/>
  <c r="C226" i="5"/>
  <c r="C226" i="4"/>
  <c r="B226" i="7"/>
  <c r="B227" i="5"/>
  <c r="B227" i="4"/>
  <c r="A232" i="19"/>
  <c r="A227" i="7"/>
  <c r="A228" i="5"/>
  <c r="A228" i="4"/>
  <c r="C227" i="7"/>
  <c r="C228" i="5"/>
  <c r="C228" i="4"/>
  <c r="E228" i="5"/>
  <c r="E228" i="4"/>
  <c r="B228" i="7"/>
  <c r="B229" i="5"/>
  <c r="B229" i="4"/>
  <c r="D229" i="5"/>
  <c r="D229" i="4"/>
  <c r="A234" i="19"/>
  <c r="A229" i="7"/>
  <c r="A230" i="5"/>
  <c r="A230" i="4"/>
  <c r="C229" i="7"/>
  <c r="C230" i="5"/>
  <c r="C230" i="4"/>
  <c r="B230" i="7"/>
  <c r="B231" i="5"/>
  <c r="B231" i="4"/>
  <c r="A236" i="19"/>
  <c r="A231" i="7"/>
  <c r="A232" i="5"/>
  <c r="A232" i="4"/>
  <c r="C231" i="7"/>
  <c r="C232" i="5"/>
  <c r="C232" i="4"/>
  <c r="E232" i="5"/>
  <c r="E232" i="4"/>
  <c r="B232" i="7"/>
  <c r="B233" i="5"/>
  <c r="B233" i="4"/>
  <c r="D233" i="5"/>
  <c r="D233" i="4"/>
  <c r="A233" i="7"/>
  <c r="A234" i="5"/>
  <c r="A234" i="4"/>
  <c r="C233" i="7"/>
  <c r="C234" i="5"/>
  <c r="C234" i="4"/>
  <c r="Y59" i="5"/>
  <c r="E58" i="7" s="1"/>
  <c r="G58" i="7" s="1"/>
  <c r="H58" i="7" s="1"/>
  <c r="I58" i="7" s="1"/>
  <c r="Y69" i="5"/>
  <c r="E68" i="7" s="1"/>
  <c r="G68" i="7" s="1"/>
  <c r="H68" i="7" s="1"/>
  <c r="I68" i="7" s="1"/>
  <c r="Y122" i="5"/>
  <c r="E121" i="7" s="1"/>
  <c r="G121" i="7" s="1"/>
  <c r="H121" i="7" s="1"/>
  <c r="I121" i="7" s="1"/>
  <c r="J164" i="7"/>
  <c r="K164" i="7"/>
  <c r="J80" i="7"/>
  <c r="K80" i="7"/>
  <c r="J84" i="7"/>
  <c r="K84" i="7"/>
  <c r="K105" i="7"/>
  <c r="J105" i="7"/>
  <c r="K113" i="7"/>
  <c r="J113" i="7"/>
  <c r="K129" i="7"/>
  <c r="J129" i="7"/>
  <c r="K137" i="7"/>
  <c r="J137" i="7"/>
  <c r="K153" i="7"/>
  <c r="J153" i="7"/>
  <c r="J192" i="7"/>
  <c r="K192" i="7"/>
  <c r="J216" i="7"/>
  <c r="K216" i="7"/>
  <c r="K103" i="7"/>
  <c r="J103" i="7"/>
  <c r="K119" i="7"/>
  <c r="J119" i="7"/>
  <c r="K135" i="7"/>
  <c r="J135" i="7"/>
  <c r="K143" i="7"/>
  <c r="J143" i="7"/>
  <c r="K151" i="7"/>
  <c r="J151" i="7"/>
  <c r="J190" i="7"/>
  <c r="K190" i="7"/>
  <c r="K211" i="7"/>
  <c r="J211" i="7"/>
  <c r="K229" i="7"/>
  <c r="J229" i="7"/>
  <c r="K233" i="7"/>
  <c r="J233" i="7"/>
  <c r="J102" i="7"/>
  <c r="K102" i="7"/>
  <c r="J114" i="7"/>
  <c r="K114" i="7"/>
  <c r="J118" i="7"/>
  <c r="K118" i="7"/>
  <c r="J134" i="7"/>
  <c r="K134" i="7"/>
  <c r="J146" i="7"/>
  <c r="K146" i="7"/>
  <c r="K83" i="7"/>
  <c r="J83" i="7"/>
  <c r="K161" i="7"/>
  <c r="J161" i="7"/>
  <c r="J178" i="7"/>
  <c r="K178" i="7"/>
  <c r="J210" i="7"/>
  <c r="K210" i="7"/>
  <c r="K12" i="7"/>
  <c r="J12" i="7"/>
  <c r="J26" i="7"/>
  <c r="K26" i="7"/>
  <c r="J30" i="7"/>
  <c r="K30" i="7"/>
  <c r="J162" i="7"/>
  <c r="K162" i="7"/>
  <c r="K167" i="7"/>
  <c r="J167" i="7"/>
  <c r="K175" i="7"/>
  <c r="J175" i="7"/>
  <c r="K183" i="7"/>
  <c r="J183" i="7"/>
  <c r="J54" i="7"/>
  <c r="K54" i="7"/>
  <c r="J82" i="7"/>
  <c r="K82" i="7"/>
  <c r="J86" i="7"/>
  <c r="K86" i="7"/>
  <c r="J90" i="7"/>
  <c r="K90" i="7"/>
  <c r="K109" i="7"/>
  <c r="J109" i="7"/>
  <c r="K117" i="7"/>
  <c r="J117" i="7"/>
  <c r="K125" i="7"/>
  <c r="J125" i="7"/>
  <c r="K133" i="7"/>
  <c r="J133" i="7"/>
  <c r="K149" i="7"/>
  <c r="J149" i="7"/>
  <c r="K157" i="7"/>
  <c r="J157" i="7"/>
  <c r="J196" i="7"/>
  <c r="K196" i="7"/>
  <c r="K201" i="7"/>
  <c r="J201" i="7"/>
  <c r="J206" i="7"/>
  <c r="K206" i="7"/>
  <c r="K27" i="7"/>
  <c r="J27" i="7"/>
  <c r="K89" i="7"/>
  <c r="J89" i="7"/>
  <c r="K107" i="7"/>
  <c r="J107" i="7"/>
  <c r="K139" i="7"/>
  <c r="J139" i="7"/>
  <c r="K147" i="7"/>
  <c r="J147" i="7"/>
  <c r="K163" i="7"/>
  <c r="J163" i="7"/>
  <c r="J186" i="7"/>
  <c r="K186" i="7"/>
  <c r="K207" i="7"/>
  <c r="J207" i="7"/>
  <c r="K215" i="7"/>
  <c r="J215" i="7"/>
  <c r="K219" i="7"/>
  <c r="J219" i="7"/>
  <c r="K61" i="7"/>
  <c r="J61" i="7"/>
  <c r="J100" i="7"/>
  <c r="K100" i="7"/>
  <c r="J104" i="7"/>
  <c r="K104" i="7"/>
  <c r="J120" i="7"/>
  <c r="K120" i="7"/>
  <c r="J124" i="7"/>
  <c r="K124" i="7"/>
  <c r="J128" i="7"/>
  <c r="K128" i="7"/>
  <c r="J132" i="7"/>
  <c r="K132" i="7"/>
  <c r="K187" i="7"/>
  <c r="J187" i="7"/>
  <c r="K191" i="7"/>
  <c r="J191" i="7"/>
  <c r="K195" i="7"/>
  <c r="J195" i="7"/>
  <c r="J148" i="7"/>
  <c r="K148" i="7"/>
  <c r="J152" i="7"/>
  <c r="K152" i="7"/>
  <c r="J156" i="7"/>
  <c r="K156" i="7"/>
  <c r="K87" i="7"/>
  <c r="J87" i="7"/>
  <c r="J166" i="7"/>
  <c r="K166" i="7"/>
  <c r="J182" i="7"/>
  <c r="K182" i="7"/>
  <c r="J168" i="7"/>
  <c r="K168" i="7"/>
  <c r="J176" i="7"/>
  <c r="K176" i="7"/>
  <c r="J200" i="7"/>
  <c r="K200" i="7"/>
  <c r="K97" i="7"/>
  <c r="J97" i="7"/>
  <c r="K101" i="7"/>
  <c r="J101" i="7"/>
  <c r="J220" i="7"/>
  <c r="K220" i="7"/>
  <c r="K81" i="7"/>
  <c r="J81" i="7"/>
  <c r="K53" i="7"/>
  <c r="J53" i="7"/>
  <c r="K17" i="7"/>
  <c r="J17" i="7"/>
  <c r="J222" i="7"/>
  <c r="K222" i="7"/>
  <c r="J230" i="7"/>
  <c r="K230" i="7"/>
  <c r="K41" i="7"/>
  <c r="J41" i="7"/>
  <c r="K47" i="7"/>
  <c r="J47" i="7"/>
  <c r="K225" i="7"/>
  <c r="J225" i="7"/>
  <c r="K197" i="7"/>
  <c r="J197" i="7"/>
  <c r="J160" i="7"/>
  <c r="K160" i="7"/>
  <c r="J212" i="7"/>
  <c r="K212" i="7"/>
  <c r="J204" i="7"/>
  <c r="K204" i="7"/>
  <c r="J142" i="7"/>
  <c r="K142" i="7"/>
  <c r="J110" i="7"/>
  <c r="K110" i="7"/>
  <c r="K181" i="7"/>
  <c r="J181" i="7"/>
  <c r="J28" i="7"/>
  <c r="K28" i="7"/>
  <c r="K29" i="7"/>
  <c r="J29" i="7"/>
  <c r="J96" i="7"/>
  <c r="K96" i="7"/>
  <c r="K221" i="7"/>
  <c r="J221" i="7"/>
  <c r="H172" i="7"/>
  <c r="I172" i="7" s="1"/>
  <c r="J38" i="7"/>
  <c r="K38" i="7"/>
  <c r="J22" i="7"/>
  <c r="K22" i="7"/>
  <c r="K193" i="7"/>
  <c r="J193" i="7"/>
  <c r="J138" i="7"/>
  <c r="K138" i="7"/>
  <c r="J122" i="7"/>
  <c r="K122" i="7"/>
  <c r="H106" i="7"/>
  <c r="I106" i="7" s="1"/>
  <c r="K179" i="7"/>
  <c r="J179" i="7"/>
  <c r="K171" i="7"/>
  <c r="J171" i="7"/>
  <c r="J88" i="7"/>
  <c r="K88" i="7"/>
  <c r="J224" i="7"/>
  <c r="K224" i="7"/>
  <c r="K85" i="7"/>
  <c r="J85" i="7"/>
  <c r="K93" i="7"/>
  <c r="J93" i="7"/>
  <c r="K21" i="7"/>
  <c r="J21" i="7"/>
  <c r="K37" i="7"/>
  <c r="J37" i="7"/>
  <c r="K91" i="7"/>
  <c r="J91" i="7"/>
  <c r="J226" i="7"/>
  <c r="K226" i="7"/>
  <c r="K71" i="7"/>
  <c r="J71" i="7"/>
  <c r="K55" i="7"/>
  <c r="J55" i="7"/>
  <c r="J208" i="7"/>
  <c r="K208" i="7"/>
  <c r="K177" i="7"/>
  <c r="J177" i="7"/>
  <c r="K67" i="7"/>
  <c r="J67" i="7"/>
  <c r="K51" i="7"/>
  <c r="J51" i="7"/>
  <c r="K205" i="7"/>
  <c r="J205" i="7"/>
  <c r="AI86" i="18"/>
  <c r="AI243" i="18" s="1"/>
  <c r="AI87" i="18"/>
  <c r="AI88" i="18"/>
  <c r="AI148" i="18"/>
  <c r="AI149" i="18"/>
  <c r="AI150" i="18"/>
  <c r="AI151" i="18"/>
  <c r="AI152" i="18"/>
  <c r="AI153" i="18"/>
  <c r="AI154" i="18"/>
  <c r="AI155" i="18"/>
  <c r="AI156" i="18"/>
  <c r="AI157" i="18"/>
  <c r="AI158" i="18"/>
  <c r="AI159" i="18"/>
  <c r="AI160" i="18"/>
  <c r="AI161" i="18"/>
  <c r="AI207" i="18"/>
  <c r="AI208" i="18"/>
  <c r="AI209" i="18"/>
  <c r="AI210" i="18"/>
  <c r="AI211" i="18"/>
  <c r="AI212" i="18"/>
  <c r="AI213" i="18"/>
  <c r="AI214" i="18"/>
  <c r="AI215" i="18"/>
  <c r="AI216" i="18"/>
  <c r="AI217" i="18"/>
  <c r="AI218" i="18"/>
  <c r="AI219" i="18"/>
  <c r="K59" i="7" l="1"/>
  <c r="G18" i="7"/>
  <c r="H18" i="7" s="1"/>
  <c r="I18" i="7" s="1"/>
  <c r="K18" i="7" s="1"/>
  <c r="K10" i="7"/>
  <c r="L10" i="7" s="1"/>
  <c r="M10" i="7" s="1"/>
  <c r="J18" i="7"/>
  <c r="J11" i="7"/>
  <c r="K11" i="7"/>
  <c r="J60" i="7"/>
  <c r="K60" i="7"/>
  <c r="J9" i="7"/>
  <c r="L9" i="7" s="1"/>
  <c r="M9" i="7" s="1"/>
  <c r="J68" i="7"/>
  <c r="K68" i="7"/>
  <c r="L219" i="7"/>
  <c r="M219" i="7" s="1"/>
  <c r="L175" i="7"/>
  <c r="M175" i="7" s="1"/>
  <c r="L229" i="7"/>
  <c r="M229" i="7" s="1"/>
  <c r="L153" i="7"/>
  <c r="M153" i="7" s="1"/>
  <c r="L137" i="7"/>
  <c r="M137" i="7" s="1"/>
  <c r="L129" i="7"/>
  <c r="M129" i="7" s="1"/>
  <c r="L80" i="7"/>
  <c r="M80" i="7" s="1"/>
  <c r="L164" i="7"/>
  <c r="M164" i="7" s="1"/>
  <c r="N58" i="4"/>
  <c r="N50" i="4"/>
  <c r="N40" i="4"/>
  <c r="N36" i="4"/>
  <c r="N34" i="4"/>
  <c r="N32" i="4"/>
  <c r="L233" i="7"/>
  <c r="M233" i="7" s="1"/>
  <c r="K121" i="7"/>
  <c r="J121" i="7"/>
  <c r="J58" i="7"/>
  <c r="K58" i="7"/>
  <c r="T233" i="5"/>
  <c r="V233" i="5"/>
  <c r="P233" i="5"/>
  <c r="W233" i="5"/>
  <c r="Q233" i="5"/>
  <c r="Q229" i="5"/>
  <c r="V229" i="5"/>
  <c r="W229" i="5"/>
  <c r="T229" i="5"/>
  <c r="P229" i="5"/>
  <c r="Q219" i="5"/>
  <c r="T219" i="5"/>
  <c r="W219" i="5"/>
  <c r="P219" i="5"/>
  <c r="V219" i="5"/>
  <c r="T215" i="5"/>
  <c r="W215" i="5"/>
  <c r="Q215" i="5"/>
  <c r="P215" i="5"/>
  <c r="V215" i="5"/>
  <c r="Q203" i="5"/>
  <c r="T203" i="5"/>
  <c r="W203" i="5"/>
  <c r="P203" i="5"/>
  <c r="V203" i="5"/>
  <c r="T199" i="5"/>
  <c r="W199" i="5"/>
  <c r="Q199" i="5"/>
  <c r="P199" i="5"/>
  <c r="V199" i="5"/>
  <c r="T195" i="5"/>
  <c r="W195" i="5"/>
  <c r="Q195" i="5"/>
  <c r="P195" i="5"/>
  <c r="V195" i="5"/>
  <c r="Q189" i="5"/>
  <c r="T189" i="5"/>
  <c r="W189" i="5"/>
  <c r="P189" i="5"/>
  <c r="V189" i="5"/>
  <c r="P185" i="5"/>
  <c r="V185" i="5"/>
  <c r="Q185" i="5"/>
  <c r="T185" i="5"/>
  <c r="W185" i="5"/>
  <c r="Q181" i="5"/>
  <c r="P181" i="5"/>
  <c r="V181" i="5"/>
  <c r="T181" i="5"/>
  <c r="W181" i="5"/>
  <c r="T175" i="5"/>
  <c r="W175" i="5"/>
  <c r="Q175" i="5"/>
  <c r="P175" i="5"/>
  <c r="V175" i="5"/>
  <c r="Q171" i="5"/>
  <c r="T171" i="5"/>
  <c r="W171" i="5"/>
  <c r="P171" i="5"/>
  <c r="V171" i="5"/>
  <c r="T159" i="5"/>
  <c r="W159" i="5"/>
  <c r="Q159" i="5"/>
  <c r="P159" i="5"/>
  <c r="V159" i="5"/>
  <c r="Q155" i="5"/>
  <c r="T155" i="5"/>
  <c r="W155" i="5"/>
  <c r="P155" i="5"/>
  <c r="V155" i="5"/>
  <c r="T151" i="5"/>
  <c r="W151" i="5"/>
  <c r="Q151" i="5"/>
  <c r="P151" i="5"/>
  <c r="V151" i="5"/>
  <c r="P145" i="5"/>
  <c r="V145" i="5"/>
  <c r="Q145" i="5"/>
  <c r="T145" i="5"/>
  <c r="W145" i="5"/>
  <c r="Q141" i="5"/>
  <c r="P141" i="5"/>
  <c r="V141" i="5"/>
  <c r="T141" i="5"/>
  <c r="W141" i="5"/>
  <c r="P137" i="5"/>
  <c r="V137" i="5"/>
  <c r="Q137" i="5"/>
  <c r="T137" i="5"/>
  <c r="W137" i="5"/>
  <c r="Q131" i="5"/>
  <c r="T131" i="5"/>
  <c r="W131" i="5"/>
  <c r="P131" i="5"/>
  <c r="V131" i="5"/>
  <c r="T127" i="5"/>
  <c r="W127" i="5"/>
  <c r="Q127" i="5"/>
  <c r="P127" i="5"/>
  <c r="V127" i="5"/>
  <c r="T116" i="4"/>
  <c r="N116" i="4"/>
  <c r="P116" i="4"/>
  <c r="T112" i="4"/>
  <c r="N112" i="4"/>
  <c r="P112" i="4"/>
  <c r="T100" i="4"/>
  <c r="N100" i="4"/>
  <c r="P100" i="4"/>
  <c r="N96" i="4"/>
  <c r="T96" i="4"/>
  <c r="P96" i="4"/>
  <c r="P80" i="4"/>
  <c r="T80" i="4"/>
  <c r="N80" i="4"/>
  <c r="N78" i="4"/>
  <c r="T78" i="4"/>
  <c r="P78" i="4"/>
  <c r="T76" i="4"/>
  <c r="P76" i="4"/>
  <c r="N76" i="4"/>
  <c r="N74" i="4"/>
  <c r="T74" i="4"/>
  <c r="P74" i="4"/>
  <c r="T70" i="4"/>
  <c r="P70" i="4"/>
  <c r="W67" i="5"/>
  <c r="P67" i="5"/>
  <c r="V67" i="5"/>
  <c r="T67" i="5"/>
  <c r="Q67" i="5"/>
  <c r="T65" i="5"/>
  <c r="V65" i="5"/>
  <c r="W65" i="5"/>
  <c r="P65" i="5"/>
  <c r="Q65" i="5"/>
  <c r="W63" i="5"/>
  <c r="P63" i="5"/>
  <c r="V63" i="5"/>
  <c r="T63" i="5"/>
  <c r="Q63" i="5"/>
  <c r="W58" i="5"/>
  <c r="V58" i="5"/>
  <c r="P58" i="5"/>
  <c r="T58" i="5"/>
  <c r="Q58" i="5"/>
  <c r="W50" i="5"/>
  <c r="V50" i="5"/>
  <c r="P50" i="5"/>
  <c r="T50" i="5"/>
  <c r="Q50" i="5"/>
  <c r="W46" i="5"/>
  <c r="V46" i="5"/>
  <c r="P46" i="5"/>
  <c r="T46" i="5"/>
  <c r="Q46" i="5"/>
  <c r="Q44" i="5"/>
  <c r="V44" i="5"/>
  <c r="W44" i="5"/>
  <c r="T44" i="5"/>
  <c r="P44" i="5"/>
  <c r="Q40" i="5"/>
  <c r="V40" i="5"/>
  <c r="W40" i="5"/>
  <c r="T40" i="5"/>
  <c r="P40" i="5"/>
  <c r="Q36" i="5"/>
  <c r="V36" i="5"/>
  <c r="W36" i="5"/>
  <c r="T36" i="5"/>
  <c r="P36" i="5"/>
  <c r="W34" i="5"/>
  <c r="V34" i="5"/>
  <c r="P34" i="5"/>
  <c r="T34" i="5"/>
  <c r="Q34" i="5"/>
  <c r="Q32" i="5"/>
  <c r="V32" i="5"/>
  <c r="W32" i="5"/>
  <c r="T32" i="5"/>
  <c r="P32" i="5"/>
  <c r="W26" i="5"/>
  <c r="V26" i="5"/>
  <c r="P26" i="5"/>
  <c r="T26" i="5"/>
  <c r="Q26" i="5"/>
  <c r="Q24" i="5"/>
  <c r="V24" i="5"/>
  <c r="W24" i="5"/>
  <c r="T24" i="5"/>
  <c r="P24" i="5"/>
  <c r="Q20" i="5"/>
  <c r="V20" i="5"/>
  <c r="W20" i="5"/>
  <c r="T20" i="5"/>
  <c r="P20" i="5"/>
  <c r="N17" i="4"/>
  <c r="P17" i="4"/>
  <c r="T17" i="4"/>
  <c r="N15" i="4"/>
  <c r="P15" i="4"/>
  <c r="T15" i="4"/>
  <c r="N232" i="4"/>
  <c r="T232" i="4"/>
  <c r="P232" i="4"/>
  <c r="N228" i="4"/>
  <c r="T228" i="4"/>
  <c r="P228" i="4"/>
  <c r="N224" i="4"/>
  <c r="T224" i="4"/>
  <c r="P224" i="4"/>
  <c r="N218" i="4"/>
  <c r="T218" i="4"/>
  <c r="P218" i="4"/>
  <c r="N214" i="4"/>
  <c r="P214" i="4"/>
  <c r="T214" i="4"/>
  <c r="N210" i="4"/>
  <c r="P210" i="4"/>
  <c r="T210" i="4"/>
  <c r="N204" i="4"/>
  <c r="T204" i="4"/>
  <c r="P204" i="4"/>
  <c r="N200" i="4"/>
  <c r="T200" i="4"/>
  <c r="P200" i="4"/>
  <c r="P190" i="4"/>
  <c r="T190" i="4"/>
  <c r="N190" i="4"/>
  <c r="P186" i="4"/>
  <c r="T186" i="4"/>
  <c r="N186" i="4"/>
  <c r="T174" i="4"/>
  <c r="P174" i="4"/>
  <c r="T170" i="4"/>
  <c r="P170" i="4"/>
  <c r="P166" i="4"/>
  <c r="N166" i="4"/>
  <c r="T166" i="4"/>
  <c r="T160" i="4"/>
  <c r="N160" i="4"/>
  <c r="P160" i="4"/>
  <c r="T156" i="4"/>
  <c r="N156" i="4"/>
  <c r="P156" i="4"/>
  <c r="T146" i="4"/>
  <c r="P146" i="4"/>
  <c r="N146" i="4"/>
  <c r="T142" i="4"/>
  <c r="P142" i="4"/>
  <c r="N142" i="4"/>
  <c r="T132" i="4"/>
  <c r="N132" i="4"/>
  <c r="P132" i="4"/>
  <c r="T128" i="4"/>
  <c r="N128" i="4"/>
  <c r="P128" i="4"/>
  <c r="T124" i="4"/>
  <c r="N124" i="4"/>
  <c r="P124" i="4"/>
  <c r="P117" i="4"/>
  <c r="T117" i="4"/>
  <c r="N117" i="4"/>
  <c r="T113" i="4"/>
  <c r="P113" i="4"/>
  <c r="N113" i="4"/>
  <c r="P109" i="4"/>
  <c r="T109" i="4"/>
  <c r="N109" i="4"/>
  <c r="P99" i="4"/>
  <c r="T99" i="4"/>
  <c r="N99" i="4"/>
  <c r="N95" i="4"/>
  <c r="T95" i="4"/>
  <c r="P95" i="4"/>
  <c r="T93" i="4"/>
  <c r="N93" i="4"/>
  <c r="P93" i="4"/>
  <c r="N79" i="4"/>
  <c r="P79" i="4"/>
  <c r="T79" i="4"/>
  <c r="N77" i="4"/>
  <c r="T77" i="4"/>
  <c r="P77" i="4"/>
  <c r="N75" i="4"/>
  <c r="P75" i="4"/>
  <c r="T75" i="4"/>
  <c r="N73" i="4"/>
  <c r="T73" i="4"/>
  <c r="P73" i="4"/>
  <c r="P71" i="4"/>
  <c r="N71" i="4"/>
  <c r="T71" i="4"/>
  <c r="T66" i="4"/>
  <c r="P66" i="4"/>
  <c r="T64" i="4"/>
  <c r="P64" i="4"/>
  <c r="T57" i="5"/>
  <c r="V57" i="5"/>
  <c r="W57" i="5"/>
  <c r="P57" i="5"/>
  <c r="Q57" i="5"/>
  <c r="T53" i="5"/>
  <c r="V53" i="5"/>
  <c r="W53" i="5"/>
  <c r="P53" i="5"/>
  <c r="Q53" i="5"/>
  <c r="W51" i="5"/>
  <c r="P51" i="5"/>
  <c r="V51" i="5"/>
  <c r="T51" i="5"/>
  <c r="Q51" i="5"/>
  <c r="T49" i="5"/>
  <c r="V49" i="5"/>
  <c r="W49" i="5"/>
  <c r="P49" i="5"/>
  <c r="Q49" i="5"/>
  <c r="W47" i="5"/>
  <c r="P47" i="5"/>
  <c r="V47" i="5"/>
  <c r="T47" i="5"/>
  <c r="Q47" i="5"/>
  <c r="T45" i="5"/>
  <c r="V45" i="5"/>
  <c r="W45" i="5"/>
  <c r="P45" i="5"/>
  <c r="Q45" i="5"/>
  <c r="W43" i="5"/>
  <c r="P43" i="5"/>
  <c r="V43" i="5"/>
  <c r="T43" i="5"/>
  <c r="Q43" i="5"/>
  <c r="T41" i="5"/>
  <c r="V41" i="5"/>
  <c r="W41" i="5"/>
  <c r="P41" i="5"/>
  <c r="Q41" i="5"/>
  <c r="T37" i="5"/>
  <c r="V37" i="5"/>
  <c r="W37" i="5"/>
  <c r="P37" i="5"/>
  <c r="Q37" i="5"/>
  <c r="W35" i="5"/>
  <c r="P35" i="5"/>
  <c r="V35" i="5"/>
  <c r="T35" i="5"/>
  <c r="Q35" i="5"/>
  <c r="T33" i="5"/>
  <c r="V33" i="5"/>
  <c r="W33" i="5"/>
  <c r="P33" i="5"/>
  <c r="Q33" i="5"/>
  <c r="T25" i="5"/>
  <c r="V25" i="5"/>
  <c r="W25" i="5"/>
  <c r="P25" i="5"/>
  <c r="Q25" i="5"/>
  <c r="T21" i="5"/>
  <c r="V21" i="5"/>
  <c r="W21" i="5"/>
  <c r="P21" i="5"/>
  <c r="Q21" i="5"/>
  <c r="Q16" i="5"/>
  <c r="V16" i="5"/>
  <c r="W16" i="5"/>
  <c r="T16" i="5"/>
  <c r="P16" i="5"/>
  <c r="W14" i="5"/>
  <c r="V14" i="5"/>
  <c r="Q14" i="5"/>
  <c r="P14" i="5"/>
  <c r="T14" i="5"/>
  <c r="P233" i="4"/>
  <c r="N233" i="4"/>
  <c r="T233" i="4"/>
  <c r="N229" i="4"/>
  <c r="P229" i="4"/>
  <c r="T229" i="4"/>
  <c r="P219" i="4"/>
  <c r="T219" i="4"/>
  <c r="N219" i="4"/>
  <c r="N215" i="4"/>
  <c r="P215" i="4"/>
  <c r="T215" i="4"/>
  <c r="T203" i="4"/>
  <c r="N203" i="4"/>
  <c r="P203" i="4"/>
  <c r="N199" i="4"/>
  <c r="P199" i="4"/>
  <c r="T199" i="4"/>
  <c r="T195" i="4"/>
  <c r="P195" i="4"/>
  <c r="N195" i="4"/>
  <c r="T189" i="4"/>
  <c r="N189" i="4"/>
  <c r="P189" i="4"/>
  <c r="N185" i="4"/>
  <c r="T185" i="4"/>
  <c r="P185" i="4"/>
  <c r="N181" i="4"/>
  <c r="T181" i="4"/>
  <c r="P181" i="4"/>
  <c r="T175" i="4"/>
  <c r="P175" i="4"/>
  <c r="N175" i="4"/>
  <c r="N171" i="4"/>
  <c r="T171" i="4"/>
  <c r="P171" i="4"/>
  <c r="P159" i="4"/>
  <c r="T159" i="4"/>
  <c r="N159" i="4"/>
  <c r="P155" i="4"/>
  <c r="T155" i="4"/>
  <c r="N155" i="4"/>
  <c r="P151" i="4"/>
  <c r="T151" i="4"/>
  <c r="N151" i="4"/>
  <c r="P145" i="4"/>
  <c r="T145" i="4"/>
  <c r="N145" i="4"/>
  <c r="P141" i="4"/>
  <c r="T141" i="4"/>
  <c r="N141" i="4"/>
  <c r="T137" i="4"/>
  <c r="P137" i="4"/>
  <c r="N137" i="4"/>
  <c r="P131" i="4"/>
  <c r="T131" i="4"/>
  <c r="N131" i="4"/>
  <c r="P127" i="4"/>
  <c r="T127" i="4"/>
  <c r="N127" i="4"/>
  <c r="T116" i="5"/>
  <c r="W116" i="5"/>
  <c r="Q116" i="5"/>
  <c r="P116" i="5"/>
  <c r="V116" i="5"/>
  <c r="T112" i="5"/>
  <c r="W112" i="5"/>
  <c r="Q112" i="5"/>
  <c r="P112" i="5"/>
  <c r="V112" i="5"/>
  <c r="W100" i="5"/>
  <c r="Q100" i="5"/>
  <c r="V100" i="5"/>
  <c r="T100" i="5"/>
  <c r="P100" i="5"/>
  <c r="V96" i="5"/>
  <c r="P96" i="5"/>
  <c r="T96" i="5"/>
  <c r="Q96" i="5"/>
  <c r="W96" i="5"/>
  <c r="Q80" i="5"/>
  <c r="V80" i="5"/>
  <c r="W80" i="5"/>
  <c r="T80" i="5"/>
  <c r="P80" i="5"/>
  <c r="W78" i="5"/>
  <c r="V78" i="5"/>
  <c r="P78" i="5"/>
  <c r="T78" i="5"/>
  <c r="Q78" i="5"/>
  <c r="Q76" i="5"/>
  <c r="V76" i="5"/>
  <c r="W76" i="5"/>
  <c r="T76" i="5"/>
  <c r="P76" i="5"/>
  <c r="W74" i="5"/>
  <c r="V74" i="5"/>
  <c r="P74" i="5"/>
  <c r="T74" i="5"/>
  <c r="Q74" i="5"/>
  <c r="W70" i="5"/>
  <c r="V70" i="5"/>
  <c r="P70" i="5"/>
  <c r="T70" i="5"/>
  <c r="Q70" i="5"/>
  <c r="N67" i="4"/>
  <c r="P67" i="4"/>
  <c r="T67" i="4"/>
  <c r="N65" i="4"/>
  <c r="T65" i="4"/>
  <c r="P65" i="4"/>
  <c r="N63" i="4"/>
  <c r="P63" i="4"/>
  <c r="T63" i="4"/>
  <c r="T58" i="4"/>
  <c r="P58" i="4"/>
  <c r="T50" i="4"/>
  <c r="P50" i="4"/>
  <c r="N46" i="4"/>
  <c r="P46" i="4"/>
  <c r="T46" i="4"/>
  <c r="T44" i="4"/>
  <c r="N44" i="4"/>
  <c r="P44" i="4"/>
  <c r="T40" i="4"/>
  <c r="P40" i="4"/>
  <c r="T36" i="4"/>
  <c r="P36" i="4"/>
  <c r="T34" i="4"/>
  <c r="P34" i="4"/>
  <c r="T32" i="4"/>
  <c r="P32" i="4"/>
  <c r="N26" i="4"/>
  <c r="T26" i="4"/>
  <c r="P26" i="4"/>
  <c r="N24" i="4"/>
  <c r="T24" i="4"/>
  <c r="P24" i="4"/>
  <c r="N20" i="4"/>
  <c r="T20" i="4"/>
  <c r="P20" i="4"/>
  <c r="T17" i="5"/>
  <c r="V17" i="5"/>
  <c r="W17" i="5"/>
  <c r="P17" i="5"/>
  <c r="Q17" i="5"/>
  <c r="W15" i="5"/>
  <c r="P15" i="5"/>
  <c r="V15" i="5"/>
  <c r="T15" i="5"/>
  <c r="Q15" i="5"/>
  <c r="T232" i="5"/>
  <c r="W232" i="5"/>
  <c r="Q232" i="5"/>
  <c r="P232" i="5"/>
  <c r="V232" i="5"/>
  <c r="T228" i="5"/>
  <c r="W228" i="5"/>
  <c r="Q228" i="5"/>
  <c r="P228" i="5"/>
  <c r="V228" i="5"/>
  <c r="W224" i="5"/>
  <c r="Q224" i="5"/>
  <c r="T224" i="5"/>
  <c r="P224" i="5"/>
  <c r="V224" i="5"/>
  <c r="V218" i="5"/>
  <c r="T218" i="5"/>
  <c r="Q218" i="5"/>
  <c r="P218" i="5"/>
  <c r="W218" i="5"/>
  <c r="V214" i="5"/>
  <c r="P214" i="5"/>
  <c r="W214" i="5"/>
  <c r="T214" i="5"/>
  <c r="Q214" i="5"/>
  <c r="T210" i="5"/>
  <c r="Q210" i="5"/>
  <c r="V210" i="5"/>
  <c r="P210" i="5"/>
  <c r="W210" i="5"/>
  <c r="T204" i="5"/>
  <c r="Q204" i="5"/>
  <c r="V204" i="5"/>
  <c r="P204" i="5"/>
  <c r="W204" i="5"/>
  <c r="T200" i="5"/>
  <c r="Q200" i="5"/>
  <c r="P200" i="5"/>
  <c r="W200" i="5"/>
  <c r="V200" i="5"/>
  <c r="P190" i="5"/>
  <c r="W190" i="5"/>
  <c r="V190" i="5"/>
  <c r="T190" i="5"/>
  <c r="Q190" i="5"/>
  <c r="T186" i="5"/>
  <c r="W186" i="5"/>
  <c r="P186" i="5"/>
  <c r="V186" i="5"/>
  <c r="Q186" i="5"/>
  <c r="T174" i="5"/>
  <c r="W174" i="5"/>
  <c r="P174" i="5"/>
  <c r="V174" i="5"/>
  <c r="Q174" i="5"/>
  <c r="T170" i="5"/>
  <c r="W170" i="5"/>
  <c r="P170" i="5"/>
  <c r="V170" i="5"/>
  <c r="Q170" i="5"/>
  <c r="T166" i="5"/>
  <c r="W166" i="5"/>
  <c r="P166" i="5"/>
  <c r="V166" i="5"/>
  <c r="Q166" i="5"/>
  <c r="T160" i="5"/>
  <c r="W160" i="5"/>
  <c r="Q160" i="5"/>
  <c r="P160" i="5"/>
  <c r="V160" i="5"/>
  <c r="T156" i="5"/>
  <c r="W156" i="5"/>
  <c r="Q156" i="5"/>
  <c r="P156" i="5"/>
  <c r="V156" i="5"/>
  <c r="T146" i="5"/>
  <c r="W146" i="5"/>
  <c r="P146" i="5"/>
  <c r="V146" i="5"/>
  <c r="Q146" i="5"/>
  <c r="T142" i="5"/>
  <c r="W142" i="5"/>
  <c r="P142" i="5"/>
  <c r="V142" i="5"/>
  <c r="Q142" i="5"/>
  <c r="T132" i="5"/>
  <c r="W132" i="5"/>
  <c r="Q132" i="5"/>
  <c r="P132" i="5"/>
  <c r="V132" i="5"/>
  <c r="T128" i="5"/>
  <c r="W128" i="5"/>
  <c r="Q128" i="5"/>
  <c r="P128" i="5"/>
  <c r="V128" i="5"/>
  <c r="T124" i="5"/>
  <c r="W124" i="5"/>
  <c r="Q124" i="5"/>
  <c r="P124" i="5"/>
  <c r="V124" i="5"/>
  <c r="Q117" i="5"/>
  <c r="P117" i="5"/>
  <c r="V117" i="5"/>
  <c r="T117" i="5"/>
  <c r="W117" i="5"/>
  <c r="P113" i="5"/>
  <c r="V113" i="5"/>
  <c r="Q113" i="5"/>
  <c r="T113" i="5"/>
  <c r="W113" i="5"/>
  <c r="Q109" i="5"/>
  <c r="P109" i="5"/>
  <c r="V109" i="5"/>
  <c r="T109" i="5"/>
  <c r="W109" i="5"/>
  <c r="Q99" i="5"/>
  <c r="V99" i="5"/>
  <c r="W99" i="5"/>
  <c r="P99" i="5"/>
  <c r="T99" i="5"/>
  <c r="T95" i="5"/>
  <c r="W95" i="5"/>
  <c r="P95" i="5"/>
  <c r="V95" i="5"/>
  <c r="Q95" i="5"/>
  <c r="W93" i="5"/>
  <c r="V93" i="5"/>
  <c r="T93" i="5"/>
  <c r="P93" i="5"/>
  <c r="Q93" i="5"/>
  <c r="W79" i="5"/>
  <c r="P79" i="5"/>
  <c r="V79" i="5"/>
  <c r="T79" i="5"/>
  <c r="Q79" i="5"/>
  <c r="T77" i="5"/>
  <c r="V77" i="5"/>
  <c r="W77" i="5"/>
  <c r="P77" i="5"/>
  <c r="Q77" i="5"/>
  <c r="W75" i="5"/>
  <c r="P75" i="5"/>
  <c r="V75" i="5"/>
  <c r="T75" i="5"/>
  <c r="Q75" i="5"/>
  <c r="T73" i="5"/>
  <c r="V73" i="5"/>
  <c r="W73" i="5"/>
  <c r="P73" i="5"/>
  <c r="Q73" i="5"/>
  <c r="W71" i="5"/>
  <c r="P71" i="5"/>
  <c r="V71" i="5"/>
  <c r="T71" i="5"/>
  <c r="Q71" i="5"/>
  <c r="N70" i="4"/>
  <c r="W66" i="5"/>
  <c r="V66" i="5"/>
  <c r="P66" i="5"/>
  <c r="T66" i="5"/>
  <c r="Q66" i="5"/>
  <c r="Q64" i="5"/>
  <c r="V64" i="5"/>
  <c r="W64" i="5"/>
  <c r="T64" i="5"/>
  <c r="P64" i="5"/>
  <c r="N57" i="4"/>
  <c r="T57" i="4"/>
  <c r="P57" i="4"/>
  <c r="N53" i="4"/>
  <c r="T53" i="4"/>
  <c r="P53" i="4"/>
  <c r="P51" i="4"/>
  <c r="N51" i="4"/>
  <c r="T51" i="4"/>
  <c r="N49" i="4"/>
  <c r="T49" i="4"/>
  <c r="P49" i="4"/>
  <c r="N47" i="4"/>
  <c r="P47" i="4"/>
  <c r="T47" i="4"/>
  <c r="P45" i="4"/>
  <c r="T45" i="4"/>
  <c r="N45" i="4"/>
  <c r="N43" i="4"/>
  <c r="P43" i="4"/>
  <c r="T43" i="4"/>
  <c r="N41" i="4"/>
  <c r="P41" i="4"/>
  <c r="T41" i="4"/>
  <c r="P37" i="4"/>
  <c r="N37" i="4"/>
  <c r="T37" i="4"/>
  <c r="N35" i="4"/>
  <c r="P35" i="4"/>
  <c r="T35" i="4"/>
  <c r="P33" i="4"/>
  <c r="T33" i="4"/>
  <c r="N33" i="4"/>
  <c r="N25" i="4"/>
  <c r="P25" i="4"/>
  <c r="T25" i="4"/>
  <c r="N21" i="4"/>
  <c r="P21" i="4"/>
  <c r="T21" i="4"/>
  <c r="T16" i="4"/>
  <c r="N16" i="4"/>
  <c r="P16" i="4"/>
  <c r="N14" i="4"/>
  <c r="T14" i="4"/>
  <c r="P14" i="4"/>
  <c r="L226" i="7"/>
  <c r="M226" i="7" s="1"/>
  <c r="L93" i="7"/>
  <c r="M93" i="7" s="1"/>
  <c r="L85" i="7"/>
  <c r="M85" i="7" s="1"/>
  <c r="L171" i="7"/>
  <c r="M171" i="7" s="1"/>
  <c r="L138" i="7"/>
  <c r="M138" i="7" s="1"/>
  <c r="L221" i="7"/>
  <c r="M221" i="7" s="1"/>
  <c r="L181" i="7"/>
  <c r="M181" i="7" s="1"/>
  <c r="L204" i="7"/>
  <c r="M204" i="7" s="1"/>
  <c r="L212" i="7"/>
  <c r="M212" i="7" s="1"/>
  <c r="L197" i="7"/>
  <c r="M197" i="7" s="1"/>
  <c r="L196" i="7"/>
  <c r="M196" i="7" s="1"/>
  <c r="L109" i="7"/>
  <c r="M109" i="7" s="1"/>
  <c r="L82" i="7"/>
  <c r="M82" i="7" s="1"/>
  <c r="L54" i="7"/>
  <c r="M54" i="7" s="1"/>
  <c r="L183" i="7"/>
  <c r="M183" i="7" s="1"/>
  <c r="L168" i="7"/>
  <c r="M168" i="7" s="1"/>
  <c r="L182" i="7"/>
  <c r="M182" i="7" s="1"/>
  <c r="L148" i="7"/>
  <c r="M148" i="7" s="1"/>
  <c r="L191" i="7"/>
  <c r="M191" i="7" s="1"/>
  <c r="L187" i="7"/>
  <c r="M187" i="7" s="1"/>
  <c r="L139" i="7"/>
  <c r="M139" i="7" s="1"/>
  <c r="L201" i="7"/>
  <c r="M201" i="7" s="1"/>
  <c r="L146" i="7"/>
  <c r="M146" i="7" s="1"/>
  <c r="L118" i="7"/>
  <c r="M118" i="7" s="1"/>
  <c r="L102" i="7"/>
  <c r="M102" i="7" s="1"/>
  <c r="L208" i="7"/>
  <c r="M208" i="7" s="1"/>
  <c r="L101" i="7"/>
  <c r="M101" i="7" s="1"/>
  <c r="L128" i="7"/>
  <c r="M128" i="7" s="1"/>
  <c r="L120" i="7"/>
  <c r="M120" i="7" s="1"/>
  <c r="L186" i="7"/>
  <c r="M186" i="7" s="1"/>
  <c r="L147" i="7"/>
  <c r="M147" i="7" s="1"/>
  <c r="L125" i="7"/>
  <c r="M125" i="7" s="1"/>
  <c r="L117" i="7"/>
  <c r="M117" i="7" s="1"/>
  <c r="L178" i="7"/>
  <c r="M178" i="7" s="1"/>
  <c r="L83" i="7"/>
  <c r="M83" i="7" s="1"/>
  <c r="L143" i="7"/>
  <c r="M143" i="7" s="1"/>
  <c r="L135" i="7"/>
  <c r="M135" i="7" s="1"/>
  <c r="L91" i="7"/>
  <c r="M91" i="7" s="1"/>
  <c r="L179" i="7"/>
  <c r="M179" i="7" s="1"/>
  <c r="L122" i="7"/>
  <c r="M122" i="7" s="1"/>
  <c r="L193" i="7"/>
  <c r="M193" i="7" s="1"/>
  <c r="L107" i="7"/>
  <c r="M107" i="7" s="1"/>
  <c r="L225" i="7"/>
  <c r="M225" i="7" s="1"/>
  <c r="L222" i="7"/>
  <c r="M222" i="7" s="1"/>
  <c r="L81" i="7"/>
  <c r="M81" i="7" s="1"/>
  <c r="L200" i="7"/>
  <c r="M200" i="7" s="1"/>
  <c r="L87" i="7"/>
  <c r="M87" i="7" s="1"/>
  <c r="L156" i="7"/>
  <c r="M156" i="7" s="1"/>
  <c r="L152" i="7"/>
  <c r="M152" i="7" s="1"/>
  <c r="L132" i="7"/>
  <c r="M132" i="7" s="1"/>
  <c r="L104" i="7"/>
  <c r="M104" i="7" s="1"/>
  <c r="L100" i="7"/>
  <c r="M100" i="7" s="1"/>
  <c r="L207" i="7"/>
  <c r="M207" i="7" s="1"/>
  <c r="L157" i="7"/>
  <c r="M157" i="7" s="1"/>
  <c r="L149" i="7"/>
  <c r="M149" i="7" s="1"/>
  <c r="L90" i="7"/>
  <c r="M90" i="7" s="1"/>
  <c r="L86" i="7"/>
  <c r="M86" i="7" s="1"/>
  <c r="L162" i="7"/>
  <c r="M162" i="7" s="1"/>
  <c r="L134" i="7"/>
  <c r="M134" i="7" s="1"/>
  <c r="L211" i="7"/>
  <c r="M211" i="7" s="1"/>
  <c r="L190" i="7"/>
  <c r="M190" i="7" s="1"/>
  <c r="L103" i="7"/>
  <c r="M103" i="7" s="1"/>
  <c r="L192" i="7"/>
  <c r="M192" i="7" s="1"/>
  <c r="L105" i="7"/>
  <c r="M105" i="7" s="1"/>
  <c r="L84" i="7"/>
  <c r="M84" i="7" s="1"/>
  <c r="L38" i="7"/>
  <c r="M38" i="7" s="1"/>
  <c r="L30" i="7"/>
  <c r="M30" i="7" s="1"/>
  <c r="L37" i="7"/>
  <c r="M37" i="7" s="1"/>
  <c r="L29" i="7"/>
  <c r="M29" i="7" s="1"/>
  <c r="L28" i="7"/>
  <c r="M28" i="7" s="1"/>
  <c r="L47" i="7"/>
  <c r="M47" i="7" s="1"/>
  <c r="L41" i="7"/>
  <c r="M41" i="7" s="1"/>
  <c r="L59" i="7"/>
  <c r="M59" i="7" s="1"/>
  <c r="L27" i="7"/>
  <c r="M27" i="7" s="1"/>
  <c r="L21" i="7"/>
  <c r="M21" i="7" s="1"/>
  <c r="L12" i="7"/>
  <c r="M12" i="7" s="1"/>
  <c r="L22" i="7"/>
  <c r="M22" i="7" s="1"/>
  <c r="L230" i="7"/>
  <c r="M230" i="7" s="1"/>
  <c r="L17" i="7"/>
  <c r="M17" i="7" s="1"/>
  <c r="L53" i="7"/>
  <c r="M53" i="7" s="1"/>
  <c r="L220" i="7"/>
  <c r="M220" i="7" s="1"/>
  <c r="L97" i="7"/>
  <c r="M97" i="7" s="1"/>
  <c r="L176" i="7"/>
  <c r="M176" i="7" s="1"/>
  <c r="L166" i="7"/>
  <c r="M166" i="7" s="1"/>
  <c r="L195" i="7"/>
  <c r="M195" i="7" s="1"/>
  <c r="L124" i="7"/>
  <c r="M124" i="7" s="1"/>
  <c r="L61" i="7"/>
  <c r="M61" i="7" s="1"/>
  <c r="L215" i="7"/>
  <c r="M215" i="7" s="1"/>
  <c r="L163" i="7"/>
  <c r="M163" i="7" s="1"/>
  <c r="L89" i="7"/>
  <c r="M89" i="7" s="1"/>
  <c r="L206" i="7"/>
  <c r="M206" i="7" s="1"/>
  <c r="L133" i="7"/>
  <c r="M133" i="7" s="1"/>
  <c r="L167" i="7"/>
  <c r="M167" i="7" s="1"/>
  <c r="L26" i="7"/>
  <c r="M26" i="7" s="1"/>
  <c r="L210" i="7"/>
  <c r="M210" i="7" s="1"/>
  <c r="L161" i="7"/>
  <c r="M161" i="7" s="1"/>
  <c r="L114" i="7"/>
  <c r="M114" i="7" s="1"/>
  <c r="L151" i="7"/>
  <c r="M151" i="7" s="1"/>
  <c r="L119" i="7"/>
  <c r="M119" i="7" s="1"/>
  <c r="L216" i="7"/>
  <c r="M216" i="7" s="1"/>
  <c r="L113" i="7"/>
  <c r="M113" i="7" s="1"/>
  <c r="K106" i="7"/>
  <c r="J106" i="7"/>
  <c r="J172" i="7"/>
  <c r="K172" i="7"/>
  <c r="L205" i="7"/>
  <c r="M205" i="7" s="1"/>
  <c r="L51" i="7"/>
  <c r="M51" i="7" s="1"/>
  <c r="L67" i="7"/>
  <c r="M67" i="7" s="1"/>
  <c r="L177" i="7"/>
  <c r="M177" i="7" s="1"/>
  <c r="L55" i="7"/>
  <c r="M55" i="7" s="1"/>
  <c r="L71" i="7"/>
  <c r="M71" i="7" s="1"/>
  <c r="L224" i="7"/>
  <c r="M224" i="7" s="1"/>
  <c r="L88" i="7"/>
  <c r="M88" i="7" s="1"/>
  <c r="L96" i="7"/>
  <c r="M96" i="7" s="1"/>
  <c r="L110" i="7"/>
  <c r="M110" i="7" s="1"/>
  <c r="L142" i="7"/>
  <c r="M142" i="7" s="1"/>
  <c r="L160" i="7"/>
  <c r="M160" i="7" s="1"/>
  <c r="AO112" i="11"/>
  <c r="AO111" i="11"/>
  <c r="AO110" i="11"/>
  <c r="AO109" i="11"/>
  <c r="AO108" i="11"/>
  <c r="AO107" i="11"/>
  <c r="AO106" i="11"/>
  <c r="AO105" i="11"/>
  <c r="AO104" i="11"/>
  <c r="AO103" i="11"/>
  <c r="AO102" i="11"/>
  <c r="AO101" i="11"/>
  <c r="AO100" i="11"/>
  <c r="AO99" i="11"/>
  <c r="AO98" i="11"/>
  <c r="AO97" i="11"/>
  <c r="AO96" i="11"/>
  <c r="AO95" i="11"/>
  <c r="AO94" i="11"/>
  <c r="AO93" i="11"/>
  <c r="AO92" i="11"/>
  <c r="AO91" i="11"/>
  <c r="AO90" i="11"/>
  <c r="AO89" i="11"/>
  <c r="AO88" i="11"/>
  <c r="AO87" i="11"/>
  <c r="AO86" i="11"/>
  <c r="AO85" i="11"/>
  <c r="AO84" i="11"/>
  <c r="AO83" i="11"/>
  <c r="AO82" i="11"/>
  <c r="AO81" i="11"/>
  <c r="AO80" i="11"/>
  <c r="AO79" i="11"/>
  <c r="AO78" i="11"/>
  <c r="AO77" i="11"/>
  <c r="AO76" i="11"/>
  <c r="AO75" i="11"/>
  <c r="AO74" i="11"/>
  <c r="AO73" i="11"/>
  <c r="AO72" i="11"/>
  <c r="AO71" i="11"/>
  <c r="AO70" i="11"/>
  <c r="AO69" i="11"/>
  <c r="AO68" i="11"/>
  <c r="AO67" i="11"/>
  <c r="AO66" i="11"/>
  <c r="AO65" i="11"/>
  <c r="AO64" i="11"/>
  <c r="AO63" i="11"/>
  <c r="AO62" i="11"/>
  <c r="AO61" i="11"/>
  <c r="AO60" i="11"/>
  <c r="AO59" i="11"/>
  <c r="AO58" i="11"/>
  <c r="AO57" i="11"/>
  <c r="AO56" i="11"/>
  <c r="AO55" i="11"/>
  <c r="AO54" i="11"/>
  <c r="AO53" i="11"/>
  <c r="AO52" i="11"/>
  <c r="AO51" i="11"/>
  <c r="AO50" i="11"/>
  <c r="AO49" i="11"/>
  <c r="AO48" i="11"/>
  <c r="AO47" i="11"/>
  <c r="AO46" i="11"/>
  <c r="AO45" i="11"/>
  <c r="AO44" i="11"/>
  <c r="AO43" i="11"/>
  <c r="AO42" i="11"/>
  <c r="AO41" i="11"/>
  <c r="AO40" i="11"/>
  <c r="AO39" i="11"/>
  <c r="AO38" i="11"/>
  <c r="AO37" i="11"/>
  <c r="AO36" i="11"/>
  <c r="AO35" i="11"/>
  <c r="AO34" i="11"/>
  <c r="AO33" i="11"/>
  <c r="AO32" i="11"/>
  <c r="AO31" i="11"/>
  <c r="AO30" i="11"/>
  <c r="AO29" i="11"/>
  <c r="AO28" i="11"/>
  <c r="AO27" i="11"/>
  <c r="AO26" i="11"/>
  <c r="AO25" i="11"/>
  <c r="AO24" i="11"/>
  <c r="AO23" i="11"/>
  <c r="AO22" i="11"/>
  <c r="AO21" i="11"/>
  <c r="AO20" i="11"/>
  <c r="AO19" i="11"/>
  <c r="AO18" i="11"/>
  <c r="AO17" i="11"/>
  <c r="AO16" i="11"/>
  <c r="AO15" i="11"/>
  <c r="AO14" i="11"/>
  <c r="AO13" i="11"/>
  <c r="AO12" i="11"/>
  <c r="AO11" i="11"/>
  <c r="L60" i="7" l="1"/>
  <c r="M60" i="7" s="1"/>
  <c r="L11" i="7"/>
  <c r="M11" i="7" s="1"/>
  <c r="L68" i="7"/>
  <c r="M68" i="7" s="1"/>
  <c r="L18" i="7"/>
  <c r="M18" i="7" s="1"/>
  <c r="W37" i="4"/>
  <c r="F36" i="7" s="1"/>
  <c r="W45" i="4"/>
  <c r="F44" i="7" s="1"/>
  <c r="W51" i="4"/>
  <c r="F50" i="7" s="1"/>
  <c r="Y64" i="5"/>
  <c r="E63" i="7" s="1"/>
  <c r="W70" i="4"/>
  <c r="F69" i="7" s="1"/>
  <c r="Y128" i="5"/>
  <c r="E127" i="7" s="1"/>
  <c r="Y156" i="5"/>
  <c r="E155" i="7" s="1"/>
  <c r="Y204" i="5"/>
  <c r="E203" i="7" s="1"/>
  <c r="Y224" i="5"/>
  <c r="E223" i="7" s="1"/>
  <c r="Y232" i="5"/>
  <c r="E231" i="7" s="1"/>
  <c r="Y17" i="5"/>
  <c r="E16" i="7" s="1"/>
  <c r="W44" i="4"/>
  <c r="F43" i="7" s="1"/>
  <c r="Y70" i="5"/>
  <c r="E69" i="7" s="1"/>
  <c r="Y76" i="5"/>
  <c r="E75" i="7" s="1"/>
  <c r="Y80" i="5"/>
  <c r="E79" i="7" s="1"/>
  <c r="Y100" i="5"/>
  <c r="E99" i="7" s="1"/>
  <c r="Y112" i="5"/>
  <c r="E111" i="7" s="1"/>
  <c r="W131" i="4"/>
  <c r="F130" i="7" s="1"/>
  <c r="W141" i="4"/>
  <c r="F140" i="7" s="1"/>
  <c r="W151" i="4"/>
  <c r="F150" i="7" s="1"/>
  <c r="W159" i="4"/>
  <c r="F158" i="7" s="1"/>
  <c r="W175" i="4"/>
  <c r="F174" i="7" s="1"/>
  <c r="W189" i="4"/>
  <c r="F188" i="7" s="1"/>
  <c r="W195" i="4"/>
  <c r="F194" i="7" s="1"/>
  <c r="W219" i="4"/>
  <c r="F218" i="7" s="1"/>
  <c r="Y14" i="5"/>
  <c r="E13" i="7" s="1"/>
  <c r="Y16" i="5"/>
  <c r="E15" i="7" s="1"/>
  <c r="Y21" i="5"/>
  <c r="E20" i="7" s="1"/>
  <c r="W64" i="4"/>
  <c r="F63" i="7" s="1"/>
  <c r="W66" i="4"/>
  <c r="F65" i="7" s="1"/>
  <c r="W93" i="4"/>
  <c r="F92" i="7" s="1"/>
  <c r="W109" i="4"/>
  <c r="F108" i="7" s="1"/>
  <c r="W117" i="4"/>
  <c r="F116" i="7" s="1"/>
  <c r="W124" i="4"/>
  <c r="F123" i="7" s="1"/>
  <c r="W132" i="4"/>
  <c r="F131" i="7" s="1"/>
  <c r="W142" i="4"/>
  <c r="F141" i="7" s="1"/>
  <c r="W160" i="4"/>
  <c r="F159" i="7" s="1"/>
  <c r="W190" i="4"/>
  <c r="F189" i="7" s="1"/>
  <c r="Y24" i="5"/>
  <c r="E23" i="7" s="1"/>
  <c r="Y32" i="5"/>
  <c r="E31" i="7" s="1"/>
  <c r="Y36" i="5"/>
  <c r="E35" i="7" s="1"/>
  <c r="Y44" i="5"/>
  <c r="E43" i="7" s="1"/>
  <c r="Y50" i="5"/>
  <c r="E49" i="7" s="1"/>
  <c r="Y65" i="5"/>
  <c r="E64" i="7" s="1"/>
  <c r="L58" i="7"/>
  <c r="M58" i="7" s="1"/>
  <c r="W32" i="4"/>
  <c r="F31" i="7" s="1"/>
  <c r="W34" i="4"/>
  <c r="F33" i="7" s="1"/>
  <c r="W36" i="4"/>
  <c r="F35" i="7" s="1"/>
  <c r="W40" i="4"/>
  <c r="F39" i="7" s="1"/>
  <c r="W50" i="4"/>
  <c r="F49" i="7" s="1"/>
  <c r="W58" i="4"/>
  <c r="F57" i="7" s="1"/>
  <c r="Y53" i="5"/>
  <c r="E52" i="7" s="1"/>
  <c r="W76" i="4"/>
  <c r="F75" i="7" s="1"/>
  <c r="W100" i="4"/>
  <c r="F99" i="7" s="1"/>
  <c r="W116" i="4"/>
  <c r="F115" i="7" s="1"/>
  <c r="Y131" i="5"/>
  <c r="E130" i="7" s="1"/>
  <c r="G130" i="7" s="1"/>
  <c r="H130" i="7" s="1"/>
  <c r="I130" i="7" s="1"/>
  <c r="Y151" i="5"/>
  <c r="E150" i="7" s="1"/>
  <c r="Y159" i="5"/>
  <c r="E158" i="7" s="1"/>
  <c r="Y175" i="5"/>
  <c r="E174" i="7" s="1"/>
  <c r="Y195" i="5"/>
  <c r="E194" i="7" s="1"/>
  <c r="G194" i="7" s="1"/>
  <c r="H194" i="7" s="1"/>
  <c r="I194" i="7" s="1"/>
  <c r="Y203" i="5"/>
  <c r="E202" i="7" s="1"/>
  <c r="Y219" i="5"/>
  <c r="E218" i="7" s="1"/>
  <c r="Y229" i="5"/>
  <c r="E228" i="7" s="1"/>
  <c r="L121" i="7"/>
  <c r="M121" i="7" s="1"/>
  <c r="W25" i="4"/>
  <c r="F24" i="7" s="1"/>
  <c r="W35" i="4"/>
  <c r="F34" i="7" s="1"/>
  <c r="W41" i="4"/>
  <c r="F40" i="7" s="1"/>
  <c r="W49" i="4"/>
  <c r="F48" i="7" s="1"/>
  <c r="W53" i="4"/>
  <c r="F52" i="7" s="1"/>
  <c r="Y71" i="5"/>
  <c r="E70" i="7" s="1"/>
  <c r="Y75" i="5"/>
  <c r="E74" i="7" s="1"/>
  <c r="Y79" i="5"/>
  <c r="E78" i="7" s="1"/>
  <c r="Y109" i="5"/>
  <c r="E108" i="7" s="1"/>
  <c r="Y113" i="5"/>
  <c r="E112" i="7" s="1"/>
  <c r="Y117" i="5"/>
  <c r="E116" i="7" s="1"/>
  <c r="Y146" i="5"/>
  <c r="E145" i="7" s="1"/>
  <c r="Y170" i="5"/>
  <c r="E169" i="7" s="1"/>
  <c r="Y186" i="5"/>
  <c r="E185" i="7" s="1"/>
  <c r="Y200" i="5"/>
  <c r="E199" i="7" s="1"/>
  <c r="Y214" i="5"/>
  <c r="E213" i="7" s="1"/>
  <c r="W20" i="4"/>
  <c r="F19" i="7" s="1"/>
  <c r="W26" i="4"/>
  <c r="F25" i="7" s="1"/>
  <c r="W46" i="4"/>
  <c r="F45" i="7" s="1"/>
  <c r="W65" i="4"/>
  <c r="F64" i="7" s="1"/>
  <c r="W185" i="4"/>
  <c r="F184" i="7" s="1"/>
  <c r="Y43" i="5"/>
  <c r="E42" i="7" s="1"/>
  <c r="Y47" i="5"/>
  <c r="E46" i="7" s="1"/>
  <c r="W75" i="4"/>
  <c r="F74" i="7" s="1"/>
  <c r="W79" i="4"/>
  <c r="F78" i="7" s="1"/>
  <c r="W95" i="4"/>
  <c r="F94" i="7" s="1"/>
  <c r="G116" i="7"/>
  <c r="H116" i="7" s="1"/>
  <c r="I116" i="7" s="1"/>
  <c r="W204" i="4"/>
  <c r="F203" i="7" s="1"/>
  <c r="W214" i="4"/>
  <c r="F213" i="7" s="1"/>
  <c r="W224" i="4"/>
  <c r="F223" i="7" s="1"/>
  <c r="W232" i="4"/>
  <c r="F231" i="7" s="1"/>
  <c r="W17" i="4"/>
  <c r="F16" i="7" s="1"/>
  <c r="Y67" i="5"/>
  <c r="E66" i="7" s="1"/>
  <c r="W74" i="4"/>
  <c r="F73" i="7" s="1"/>
  <c r="W78" i="4"/>
  <c r="F77" i="7" s="1"/>
  <c r="W96" i="4"/>
  <c r="F95" i="7" s="1"/>
  <c r="Y137" i="5"/>
  <c r="E136" i="7" s="1"/>
  <c r="Y141" i="5"/>
  <c r="E140" i="7" s="1"/>
  <c r="Y145" i="5"/>
  <c r="E144" i="7" s="1"/>
  <c r="W14" i="4"/>
  <c r="F13" i="7" s="1"/>
  <c r="W16" i="4"/>
  <c r="F15" i="7" s="1"/>
  <c r="W21" i="4"/>
  <c r="F20" i="7" s="1"/>
  <c r="W33" i="4"/>
  <c r="F32" i="7" s="1"/>
  <c r="W43" i="4"/>
  <c r="F42" i="7" s="1"/>
  <c r="W47" i="4"/>
  <c r="F46" i="7" s="1"/>
  <c r="W57" i="4"/>
  <c r="F56" i="7" s="1"/>
  <c r="Y66" i="5"/>
  <c r="E65" i="7" s="1"/>
  <c r="Y73" i="5"/>
  <c r="E72" i="7" s="1"/>
  <c r="Y77" i="5"/>
  <c r="E76" i="7" s="1"/>
  <c r="Y93" i="5"/>
  <c r="E92" i="7" s="1"/>
  <c r="Y95" i="5"/>
  <c r="E94" i="7" s="1"/>
  <c r="Y99" i="5"/>
  <c r="E98" i="7" s="1"/>
  <c r="Y124" i="5"/>
  <c r="E123" i="7" s="1"/>
  <c r="Y132" i="5"/>
  <c r="E131" i="7" s="1"/>
  <c r="Y142" i="5"/>
  <c r="E141" i="7" s="1"/>
  <c r="Y160" i="5"/>
  <c r="E159" i="7" s="1"/>
  <c r="Y166" i="5"/>
  <c r="E165" i="7" s="1"/>
  <c r="Y174" i="5"/>
  <c r="E173" i="7" s="1"/>
  <c r="Y190" i="5"/>
  <c r="E189" i="7" s="1"/>
  <c r="Y210" i="5"/>
  <c r="E209" i="7" s="1"/>
  <c r="Y218" i="5"/>
  <c r="E217" i="7" s="1"/>
  <c r="Y228" i="5"/>
  <c r="E227" i="7" s="1"/>
  <c r="Y15" i="5"/>
  <c r="E14" i="7" s="1"/>
  <c r="W24" i="4"/>
  <c r="F23" i="7" s="1"/>
  <c r="W63" i="4"/>
  <c r="F62" i="7" s="1"/>
  <c r="W67" i="4"/>
  <c r="F66" i="7" s="1"/>
  <c r="Y74" i="5"/>
  <c r="E73" i="7" s="1"/>
  <c r="Y78" i="5"/>
  <c r="E77" i="7" s="1"/>
  <c r="Y96" i="5"/>
  <c r="E95" i="7" s="1"/>
  <c r="Y116" i="5"/>
  <c r="E115" i="7" s="1"/>
  <c r="W127" i="4"/>
  <c r="F126" i="7" s="1"/>
  <c r="W137" i="4"/>
  <c r="F136" i="7" s="1"/>
  <c r="W145" i="4"/>
  <c r="F144" i="7" s="1"/>
  <c r="W155" i="4"/>
  <c r="F154" i="7" s="1"/>
  <c r="W171" i="4"/>
  <c r="F170" i="7" s="1"/>
  <c r="W181" i="4"/>
  <c r="F180" i="7" s="1"/>
  <c r="W199" i="4"/>
  <c r="F198" i="7" s="1"/>
  <c r="W203" i="4"/>
  <c r="F202" i="7" s="1"/>
  <c r="W215" i="4"/>
  <c r="F214" i="7" s="1"/>
  <c r="W229" i="4"/>
  <c r="F228" i="7" s="1"/>
  <c r="W233" i="4"/>
  <c r="F232" i="7" s="1"/>
  <c r="Y25" i="5"/>
  <c r="E24" i="7" s="1"/>
  <c r="Y33" i="5"/>
  <c r="E32" i="7" s="1"/>
  <c r="Y35" i="5"/>
  <c r="E34" i="7" s="1"/>
  <c r="Y37" i="5"/>
  <c r="E36" i="7" s="1"/>
  <c r="G36" i="7" s="1"/>
  <c r="H36" i="7" s="1"/>
  <c r="I36" i="7" s="1"/>
  <c r="Y41" i="5"/>
  <c r="E40" i="7" s="1"/>
  <c r="Y45" i="5"/>
  <c r="E44" i="7" s="1"/>
  <c r="Y49" i="5"/>
  <c r="E48" i="7" s="1"/>
  <c r="Y51" i="5"/>
  <c r="E50" i="7" s="1"/>
  <c r="G50" i="7" s="1"/>
  <c r="H50" i="7" s="1"/>
  <c r="I50" i="7" s="1"/>
  <c r="Y57" i="5"/>
  <c r="E56" i="7" s="1"/>
  <c r="W71" i="4"/>
  <c r="F70" i="7" s="1"/>
  <c r="W73" i="4"/>
  <c r="F72" i="7" s="1"/>
  <c r="G72" i="7" s="1"/>
  <c r="H72" i="7" s="1"/>
  <c r="I72" i="7" s="1"/>
  <c r="W77" i="4"/>
  <c r="F76" i="7" s="1"/>
  <c r="G76" i="7" s="1"/>
  <c r="H76" i="7" s="1"/>
  <c r="I76" i="7" s="1"/>
  <c r="W99" i="4"/>
  <c r="F98" i="7" s="1"/>
  <c r="W113" i="4"/>
  <c r="F112" i="7" s="1"/>
  <c r="W128" i="4"/>
  <c r="F127" i="7" s="1"/>
  <c r="W146" i="4"/>
  <c r="F145" i="7" s="1"/>
  <c r="W156" i="4"/>
  <c r="F155" i="7" s="1"/>
  <c r="W166" i="4"/>
  <c r="F165" i="7" s="1"/>
  <c r="G165" i="7" s="1"/>
  <c r="H165" i="7" s="1"/>
  <c r="I165" i="7" s="1"/>
  <c r="W170" i="4"/>
  <c r="F169" i="7" s="1"/>
  <c r="W174" i="4"/>
  <c r="F173" i="7" s="1"/>
  <c r="W186" i="4"/>
  <c r="F185" i="7" s="1"/>
  <c r="W200" i="4"/>
  <c r="F199" i="7" s="1"/>
  <c r="W210" i="4"/>
  <c r="F209" i="7" s="1"/>
  <c r="G209" i="7" s="1"/>
  <c r="H209" i="7" s="1"/>
  <c r="I209" i="7" s="1"/>
  <c r="W218" i="4"/>
  <c r="F217" i="7" s="1"/>
  <c r="G217" i="7" s="1"/>
  <c r="H217" i="7" s="1"/>
  <c r="I217" i="7" s="1"/>
  <c r="W228" i="4"/>
  <c r="F227" i="7" s="1"/>
  <c r="G227" i="7" s="1"/>
  <c r="H227" i="7" s="1"/>
  <c r="I227" i="7" s="1"/>
  <c r="W15" i="4"/>
  <c r="F14" i="7" s="1"/>
  <c r="G14" i="7" s="1"/>
  <c r="H14" i="7" s="1"/>
  <c r="I14" i="7" s="1"/>
  <c r="Y20" i="5"/>
  <c r="E19" i="7" s="1"/>
  <c r="Y26" i="5"/>
  <c r="E25" i="7" s="1"/>
  <c r="Y34" i="5"/>
  <c r="E33" i="7" s="1"/>
  <c r="Y40" i="5"/>
  <c r="E39" i="7" s="1"/>
  <c r="G39" i="7" s="1"/>
  <c r="H39" i="7" s="1"/>
  <c r="I39" i="7" s="1"/>
  <c r="Y46" i="5"/>
  <c r="E45" i="7" s="1"/>
  <c r="Y58" i="5"/>
  <c r="E57" i="7" s="1"/>
  <c r="G57" i="7" s="1"/>
  <c r="H57" i="7" s="1"/>
  <c r="I57" i="7" s="1"/>
  <c r="Y63" i="5"/>
  <c r="E62" i="7" s="1"/>
  <c r="W80" i="4"/>
  <c r="F79" i="7" s="1"/>
  <c r="G79" i="7" s="1"/>
  <c r="H79" i="7" s="1"/>
  <c r="I79" i="7" s="1"/>
  <c r="W112" i="4"/>
  <c r="F111" i="7" s="1"/>
  <c r="Y127" i="5"/>
  <c r="E126" i="7" s="1"/>
  <c r="Y155" i="5"/>
  <c r="E154" i="7" s="1"/>
  <c r="Y171" i="5"/>
  <c r="E170" i="7" s="1"/>
  <c r="Y181" i="5"/>
  <c r="E180" i="7" s="1"/>
  <c r="Y185" i="5"/>
  <c r="E184" i="7" s="1"/>
  <c r="Y189" i="5"/>
  <c r="E188" i="7" s="1"/>
  <c r="Y199" i="5"/>
  <c r="E198" i="7" s="1"/>
  <c r="Y215" i="5"/>
  <c r="E214" i="7" s="1"/>
  <c r="Y233" i="5"/>
  <c r="E232" i="7" s="1"/>
  <c r="L172" i="7"/>
  <c r="M172" i="7" s="1"/>
  <c r="L106" i="7"/>
  <c r="M106" i="7" s="1"/>
  <c r="C9" i="5"/>
  <c r="C6" i="5"/>
  <c r="C5" i="5"/>
  <c r="C8" i="7"/>
  <c r="C9" i="4"/>
  <c r="C6" i="4"/>
  <c r="C5" i="4"/>
  <c r="B113" i="11"/>
  <c r="C113" i="11"/>
  <c r="J113" i="11"/>
  <c r="S113" i="11"/>
  <c r="T113" i="11"/>
  <c r="AD113" i="11"/>
  <c r="AH113" i="11"/>
  <c r="D113" i="11"/>
  <c r="E113" i="11"/>
  <c r="F113" i="11"/>
  <c r="G113" i="11"/>
  <c r="H113" i="11"/>
  <c r="I113" i="11"/>
  <c r="K113" i="11"/>
  <c r="L113" i="11"/>
  <c r="M113" i="11"/>
  <c r="N113" i="11"/>
  <c r="O113" i="11"/>
  <c r="P113" i="11"/>
  <c r="Q113" i="11"/>
  <c r="R113" i="11"/>
  <c r="U113" i="11"/>
  <c r="V113" i="11"/>
  <c r="W113" i="11"/>
  <c r="X113" i="11"/>
  <c r="Y113" i="11"/>
  <c r="Z113" i="11"/>
  <c r="AA113" i="11"/>
  <c r="AB113" i="11"/>
  <c r="AC113" i="11"/>
  <c r="AE113" i="11"/>
  <c r="AF113" i="11"/>
  <c r="AG113" i="11"/>
  <c r="G98" i="7" l="1"/>
  <c r="H98" i="7" s="1"/>
  <c r="I98" i="7" s="1"/>
  <c r="G31" i="7"/>
  <c r="H31" i="7" s="1"/>
  <c r="I31" i="7" s="1"/>
  <c r="K31" i="7" s="1"/>
  <c r="G144" i="7"/>
  <c r="H144" i="7" s="1"/>
  <c r="I144" i="7" s="1"/>
  <c r="J144" i="7" s="1"/>
  <c r="G15" i="7"/>
  <c r="H15" i="7" s="1"/>
  <c r="I15" i="7" s="1"/>
  <c r="K15" i="7" s="1"/>
  <c r="G188" i="7"/>
  <c r="H188" i="7" s="1"/>
  <c r="I188" i="7" s="1"/>
  <c r="G159" i="7"/>
  <c r="H159" i="7" s="1"/>
  <c r="I159" i="7" s="1"/>
  <c r="J159" i="7" s="1"/>
  <c r="G131" i="7"/>
  <c r="H131" i="7" s="1"/>
  <c r="I131" i="7" s="1"/>
  <c r="G92" i="7"/>
  <c r="H92" i="7" s="1"/>
  <c r="I92" i="7" s="1"/>
  <c r="J92" i="7" s="1"/>
  <c r="G140" i="7"/>
  <c r="H140" i="7" s="1"/>
  <c r="I140" i="7" s="1"/>
  <c r="G218" i="7"/>
  <c r="H218" i="7" s="1"/>
  <c r="I218" i="7" s="1"/>
  <c r="J218" i="7" s="1"/>
  <c r="G158" i="7"/>
  <c r="H158" i="7" s="1"/>
  <c r="I158" i="7" s="1"/>
  <c r="J158" i="7" s="1"/>
  <c r="G111" i="7"/>
  <c r="H111" i="7" s="1"/>
  <c r="I111" i="7" s="1"/>
  <c r="J111" i="7" s="1"/>
  <c r="G155" i="7"/>
  <c r="H155" i="7" s="1"/>
  <c r="I155" i="7" s="1"/>
  <c r="K155" i="7" s="1"/>
  <c r="G23" i="7"/>
  <c r="H23" i="7" s="1"/>
  <c r="I23" i="7" s="1"/>
  <c r="K23" i="7" s="1"/>
  <c r="G16" i="7"/>
  <c r="H16" i="7" s="1"/>
  <c r="I16" i="7" s="1"/>
  <c r="K16" i="7" s="1"/>
  <c r="G223" i="7"/>
  <c r="H223" i="7" s="1"/>
  <c r="I223" i="7" s="1"/>
  <c r="J223" i="7" s="1"/>
  <c r="G49" i="7"/>
  <c r="H49" i="7" s="1"/>
  <c r="I49" i="7" s="1"/>
  <c r="K49" i="7" s="1"/>
  <c r="G35" i="7"/>
  <c r="H35" i="7" s="1"/>
  <c r="I35" i="7" s="1"/>
  <c r="J35" i="7" s="1"/>
  <c r="G99" i="7"/>
  <c r="H99" i="7" s="1"/>
  <c r="I99" i="7" s="1"/>
  <c r="K99" i="7" s="1"/>
  <c r="G145" i="7"/>
  <c r="H145" i="7" s="1"/>
  <c r="I145" i="7" s="1"/>
  <c r="J145" i="7" s="1"/>
  <c r="G112" i="7"/>
  <c r="H112" i="7" s="1"/>
  <c r="I112" i="7" s="1"/>
  <c r="J112" i="7" s="1"/>
  <c r="G70" i="7"/>
  <c r="H70" i="7" s="1"/>
  <c r="I70" i="7" s="1"/>
  <c r="K70" i="7" s="1"/>
  <c r="G127" i="7"/>
  <c r="H127" i="7" s="1"/>
  <c r="I127" i="7" s="1"/>
  <c r="K127" i="7" s="1"/>
  <c r="G20" i="7"/>
  <c r="H20" i="7" s="1"/>
  <c r="I20" i="7" s="1"/>
  <c r="J20" i="7" s="1"/>
  <c r="G13" i="7"/>
  <c r="H13" i="7" s="1"/>
  <c r="I13" i="7" s="1"/>
  <c r="K13" i="7" s="1"/>
  <c r="G231" i="7"/>
  <c r="H231" i="7" s="1"/>
  <c r="I231" i="7" s="1"/>
  <c r="K231" i="7" s="1"/>
  <c r="G108" i="7"/>
  <c r="H108" i="7" s="1"/>
  <c r="I108" i="7" s="1"/>
  <c r="K108" i="7" s="1"/>
  <c r="G52" i="7"/>
  <c r="H52" i="7" s="1"/>
  <c r="I52" i="7" s="1"/>
  <c r="K52" i="7" s="1"/>
  <c r="G63" i="7"/>
  <c r="H63" i="7" s="1"/>
  <c r="I63" i="7" s="1"/>
  <c r="G43" i="7"/>
  <c r="H43" i="7" s="1"/>
  <c r="I43" i="7" s="1"/>
  <c r="G44" i="7"/>
  <c r="H44" i="7" s="1"/>
  <c r="I44" i="7" s="1"/>
  <c r="K44" i="7" s="1"/>
  <c r="G214" i="7"/>
  <c r="H214" i="7" s="1"/>
  <c r="I214" i="7" s="1"/>
  <c r="J214" i="7" s="1"/>
  <c r="G62" i="7"/>
  <c r="H62" i="7" s="1"/>
  <c r="I62" i="7" s="1"/>
  <c r="K62" i="7" s="1"/>
  <c r="G189" i="7"/>
  <c r="H189" i="7" s="1"/>
  <c r="I189" i="7" s="1"/>
  <c r="K189" i="7" s="1"/>
  <c r="G141" i="7"/>
  <c r="H141" i="7" s="1"/>
  <c r="I141" i="7" s="1"/>
  <c r="K141" i="7" s="1"/>
  <c r="G123" i="7"/>
  <c r="H123" i="7" s="1"/>
  <c r="I123" i="7" s="1"/>
  <c r="J123" i="7" s="1"/>
  <c r="G65" i="7"/>
  <c r="H65" i="7" s="1"/>
  <c r="I65" i="7" s="1"/>
  <c r="J65" i="7" s="1"/>
  <c r="G46" i="7"/>
  <c r="H46" i="7" s="1"/>
  <c r="I46" i="7" s="1"/>
  <c r="K46" i="7" s="1"/>
  <c r="G203" i="7"/>
  <c r="H203" i="7" s="1"/>
  <c r="I203" i="7" s="1"/>
  <c r="J203" i="7" s="1"/>
  <c r="G64" i="7"/>
  <c r="H64" i="7" s="1"/>
  <c r="I64" i="7" s="1"/>
  <c r="J64" i="7" s="1"/>
  <c r="J31" i="7"/>
  <c r="L31" i="7" s="1"/>
  <c r="M31" i="7" s="1"/>
  <c r="G174" i="7"/>
  <c r="H174" i="7" s="1"/>
  <c r="I174" i="7" s="1"/>
  <c r="K174" i="7" s="1"/>
  <c r="G150" i="7"/>
  <c r="H150" i="7" s="1"/>
  <c r="I150" i="7" s="1"/>
  <c r="J150" i="7" s="1"/>
  <c r="G75" i="7"/>
  <c r="H75" i="7" s="1"/>
  <c r="I75" i="7" s="1"/>
  <c r="K75" i="7" s="1"/>
  <c r="G69" i="7"/>
  <c r="H69" i="7" s="1"/>
  <c r="I69" i="7" s="1"/>
  <c r="G33" i="7"/>
  <c r="H33" i="7" s="1"/>
  <c r="I33" i="7" s="1"/>
  <c r="J33" i="7" s="1"/>
  <c r="G228" i="7"/>
  <c r="H228" i="7" s="1"/>
  <c r="I228" i="7" s="1"/>
  <c r="J228" i="7" s="1"/>
  <c r="G202" i="7"/>
  <c r="H202" i="7" s="1"/>
  <c r="I202" i="7" s="1"/>
  <c r="K202" i="7" s="1"/>
  <c r="G115" i="7"/>
  <c r="H115" i="7" s="1"/>
  <c r="I115" i="7" s="1"/>
  <c r="K115" i="7" s="1"/>
  <c r="G77" i="7"/>
  <c r="H77" i="7" s="1"/>
  <c r="I77" i="7" s="1"/>
  <c r="K77" i="7" s="1"/>
  <c r="G213" i="7"/>
  <c r="H213" i="7" s="1"/>
  <c r="I213" i="7" s="1"/>
  <c r="K213" i="7" s="1"/>
  <c r="G24" i="7"/>
  <c r="H24" i="7" s="1"/>
  <c r="I24" i="7" s="1"/>
  <c r="J24" i="7" s="1"/>
  <c r="K218" i="7"/>
  <c r="J194" i="7"/>
  <c r="K194" i="7"/>
  <c r="K130" i="7"/>
  <c r="J130" i="7"/>
  <c r="G74" i="7"/>
  <c r="H74" i="7" s="1"/>
  <c r="I74" i="7" s="1"/>
  <c r="K74" i="7" s="1"/>
  <c r="K57" i="7"/>
  <c r="J57" i="7"/>
  <c r="K39" i="7"/>
  <c r="J39" i="7"/>
  <c r="J50" i="7"/>
  <c r="K50" i="7"/>
  <c r="J36" i="7"/>
  <c r="K36" i="7"/>
  <c r="J140" i="7"/>
  <c r="K140" i="7"/>
  <c r="J188" i="7"/>
  <c r="K188" i="7"/>
  <c r="K159" i="7"/>
  <c r="K131" i="7"/>
  <c r="J131" i="7"/>
  <c r="K79" i="7"/>
  <c r="J79" i="7"/>
  <c r="J14" i="7"/>
  <c r="K14" i="7"/>
  <c r="K217" i="7"/>
  <c r="J217" i="7"/>
  <c r="J165" i="7"/>
  <c r="K165" i="7"/>
  <c r="J76" i="7"/>
  <c r="K76" i="7"/>
  <c r="G232" i="7"/>
  <c r="H232" i="7" s="1"/>
  <c r="I232" i="7" s="1"/>
  <c r="G198" i="7"/>
  <c r="H198" i="7" s="1"/>
  <c r="I198" i="7" s="1"/>
  <c r="G170" i="7"/>
  <c r="H170" i="7" s="1"/>
  <c r="I170" i="7" s="1"/>
  <c r="K144" i="7"/>
  <c r="G126" i="7"/>
  <c r="H126" i="7" s="1"/>
  <c r="I126" i="7" s="1"/>
  <c r="G32" i="7"/>
  <c r="H32" i="7" s="1"/>
  <c r="I32" i="7" s="1"/>
  <c r="G184" i="7"/>
  <c r="H184" i="7" s="1"/>
  <c r="I184" i="7" s="1"/>
  <c r="G25" i="7"/>
  <c r="H25" i="7" s="1"/>
  <c r="I25" i="7" s="1"/>
  <c r="K227" i="7"/>
  <c r="J227" i="7"/>
  <c r="K209" i="7"/>
  <c r="J209" i="7"/>
  <c r="G185" i="7"/>
  <c r="H185" i="7" s="1"/>
  <c r="I185" i="7" s="1"/>
  <c r="J98" i="7"/>
  <c r="K98" i="7"/>
  <c r="K72" i="7"/>
  <c r="J72" i="7"/>
  <c r="G180" i="7"/>
  <c r="H180" i="7" s="1"/>
  <c r="I180" i="7" s="1"/>
  <c r="G154" i="7"/>
  <c r="H154" i="7" s="1"/>
  <c r="I154" i="7" s="1"/>
  <c r="G136" i="7"/>
  <c r="H136" i="7" s="1"/>
  <c r="I136" i="7" s="1"/>
  <c r="G66" i="7"/>
  <c r="H66" i="7" s="1"/>
  <c r="I66" i="7" s="1"/>
  <c r="J23" i="7"/>
  <c r="G173" i="7"/>
  <c r="H173" i="7" s="1"/>
  <c r="I173" i="7" s="1"/>
  <c r="G56" i="7"/>
  <c r="H56" i="7" s="1"/>
  <c r="I56" i="7" s="1"/>
  <c r="G42" i="7"/>
  <c r="H42" i="7" s="1"/>
  <c r="I42" i="7" s="1"/>
  <c r="G95" i="7"/>
  <c r="H95" i="7" s="1"/>
  <c r="I95" i="7" s="1"/>
  <c r="G73" i="7"/>
  <c r="H73" i="7" s="1"/>
  <c r="I73" i="7" s="1"/>
  <c r="J116" i="7"/>
  <c r="K116" i="7"/>
  <c r="G94" i="7"/>
  <c r="H94" i="7" s="1"/>
  <c r="I94" i="7" s="1"/>
  <c r="G78" i="7"/>
  <c r="H78" i="7" s="1"/>
  <c r="I78" i="7" s="1"/>
  <c r="G45" i="7"/>
  <c r="H45" i="7" s="1"/>
  <c r="I45" i="7" s="1"/>
  <c r="G19" i="7"/>
  <c r="H19" i="7" s="1"/>
  <c r="I19" i="7" s="1"/>
  <c r="G199" i="7"/>
  <c r="H199" i="7" s="1"/>
  <c r="I199" i="7" s="1"/>
  <c r="G169" i="7"/>
  <c r="H169" i="7" s="1"/>
  <c r="I169" i="7" s="1"/>
  <c r="G48" i="7"/>
  <c r="H48" i="7" s="1"/>
  <c r="I48" i="7" s="1"/>
  <c r="G40" i="7"/>
  <c r="H40" i="7" s="1"/>
  <c r="I40" i="7" s="1"/>
  <c r="G34" i="7"/>
  <c r="H34" i="7" s="1"/>
  <c r="I34" i="7" s="1"/>
  <c r="J15" i="7" l="1"/>
  <c r="K111" i="7"/>
  <c r="K158" i="7"/>
  <c r="K223" i="7"/>
  <c r="L223" i="7" s="1"/>
  <c r="M223" i="7" s="1"/>
  <c r="K150" i="7"/>
  <c r="K92" i="7"/>
  <c r="J70" i="7"/>
  <c r="L70" i="7" s="1"/>
  <c r="M70" i="7" s="1"/>
  <c r="K35" i="7"/>
  <c r="L35" i="7" s="1"/>
  <c r="M35" i="7" s="1"/>
  <c r="J16" i="7"/>
  <c r="L16" i="7" s="1"/>
  <c r="M16" i="7" s="1"/>
  <c r="J155" i="7"/>
  <c r="K112" i="7"/>
  <c r="L112" i="7" s="1"/>
  <c r="M112" i="7" s="1"/>
  <c r="J174" i="7"/>
  <c r="L174" i="7" s="1"/>
  <c r="M174" i="7" s="1"/>
  <c r="K64" i="7"/>
  <c r="L64" i="7" s="1"/>
  <c r="M64" i="7" s="1"/>
  <c r="J108" i="7"/>
  <c r="L108" i="7" s="1"/>
  <c r="M108" i="7" s="1"/>
  <c r="K123" i="7"/>
  <c r="L123" i="7" s="1"/>
  <c r="M123" i="7" s="1"/>
  <c r="J13" i="7"/>
  <c r="L13" i="7" s="1"/>
  <c r="M13" i="7" s="1"/>
  <c r="J127" i="7"/>
  <c r="L127" i="7" s="1"/>
  <c r="M127" i="7" s="1"/>
  <c r="J99" i="7"/>
  <c r="L99" i="7" s="1"/>
  <c r="M99" i="7" s="1"/>
  <c r="J46" i="7"/>
  <c r="L46" i="7" s="1"/>
  <c r="M46" i="7" s="1"/>
  <c r="K214" i="7"/>
  <c r="L214" i="7" s="1"/>
  <c r="M214" i="7" s="1"/>
  <c r="J115" i="7"/>
  <c r="L115" i="7" s="1"/>
  <c r="M115" i="7" s="1"/>
  <c r="J189" i="7"/>
  <c r="L189" i="7" s="1"/>
  <c r="M189" i="7" s="1"/>
  <c r="J49" i="7"/>
  <c r="L49" i="7" s="1"/>
  <c r="M49" i="7" s="1"/>
  <c r="K228" i="7"/>
  <c r="L228" i="7" s="1"/>
  <c r="M228" i="7" s="1"/>
  <c r="J213" i="7"/>
  <c r="L213" i="7" s="1"/>
  <c r="M213" i="7" s="1"/>
  <c r="K20" i="7"/>
  <c r="L20" i="7" s="1"/>
  <c r="M20" i="7" s="1"/>
  <c r="L209" i="7"/>
  <c r="M209" i="7" s="1"/>
  <c r="K33" i="7"/>
  <c r="L33" i="7" s="1"/>
  <c r="M33" i="7" s="1"/>
  <c r="J77" i="7"/>
  <c r="L77" i="7" s="1"/>
  <c r="M77" i="7" s="1"/>
  <c r="J62" i="7"/>
  <c r="L62" i="7" s="1"/>
  <c r="M62" i="7" s="1"/>
  <c r="K145" i="7"/>
  <c r="L145" i="7" s="1"/>
  <c r="M145" i="7" s="1"/>
  <c r="L140" i="7"/>
  <c r="M140" i="7" s="1"/>
  <c r="K65" i="7"/>
  <c r="L65" i="7" s="1"/>
  <c r="M65" i="7" s="1"/>
  <c r="J52" i="7"/>
  <c r="L52" i="7" s="1"/>
  <c r="M52" i="7" s="1"/>
  <c r="L155" i="7"/>
  <c r="M155" i="7" s="1"/>
  <c r="J74" i="7"/>
  <c r="L74" i="7" s="1"/>
  <c r="M74" i="7" s="1"/>
  <c r="J231" i="7"/>
  <c r="L231" i="7" s="1"/>
  <c r="M231" i="7" s="1"/>
  <c r="J44" i="7"/>
  <c r="L44" i="7" s="1"/>
  <c r="M44" i="7" s="1"/>
  <c r="L116" i="7"/>
  <c r="M116" i="7" s="1"/>
  <c r="K203" i="7"/>
  <c r="L203" i="7" s="1"/>
  <c r="M203" i="7" s="1"/>
  <c r="J202" i="7"/>
  <c r="L202" i="7" s="1"/>
  <c r="M202" i="7" s="1"/>
  <c r="L72" i="7"/>
  <c r="M72" i="7" s="1"/>
  <c r="L98" i="7"/>
  <c r="M98" i="7" s="1"/>
  <c r="K24" i="7"/>
  <c r="L24" i="7" s="1"/>
  <c r="M24" i="7" s="1"/>
  <c r="J141" i="7"/>
  <c r="L141" i="7" s="1"/>
  <c r="M141" i="7" s="1"/>
  <c r="L39" i="7"/>
  <c r="M39" i="7" s="1"/>
  <c r="J75" i="7"/>
  <c r="L75" i="7" s="1"/>
  <c r="M75" i="7" s="1"/>
  <c r="L165" i="7"/>
  <c r="M165" i="7" s="1"/>
  <c r="L131" i="7"/>
  <c r="M131" i="7" s="1"/>
  <c r="K63" i="7"/>
  <c r="J63" i="7"/>
  <c r="L188" i="7"/>
  <c r="M188" i="7" s="1"/>
  <c r="L50" i="7"/>
  <c r="M50" i="7" s="1"/>
  <c r="L130" i="7"/>
  <c r="M130" i="7" s="1"/>
  <c r="L218" i="7"/>
  <c r="M218" i="7" s="1"/>
  <c r="K69" i="7"/>
  <c r="J69" i="7"/>
  <c r="K43" i="7"/>
  <c r="J43" i="7"/>
  <c r="L23" i="7"/>
  <c r="M23" i="7" s="1"/>
  <c r="L111" i="7"/>
  <c r="M111" i="7" s="1"/>
  <c r="L15" i="7"/>
  <c r="M15" i="7" s="1"/>
  <c r="L144" i="7"/>
  <c r="M144" i="7" s="1"/>
  <c r="L14" i="7"/>
  <c r="M14" i="7" s="1"/>
  <c r="L79" i="7"/>
  <c r="M79" i="7" s="1"/>
  <c r="L194" i="7"/>
  <c r="M194" i="7" s="1"/>
  <c r="L227" i="7"/>
  <c r="M227" i="7" s="1"/>
  <c r="L92" i="7"/>
  <c r="M92" i="7" s="1"/>
  <c r="L76" i="7"/>
  <c r="M76" i="7" s="1"/>
  <c r="L217" i="7"/>
  <c r="M217" i="7" s="1"/>
  <c r="L159" i="7"/>
  <c r="M159" i="7" s="1"/>
  <c r="L36" i="7"/>
  <c r="M36" i="7" s="1"/>
  <c r="L57" i="7"/>
  <c r="M57" i="7" s="1"/>
  <c r="L158" i="7"/>
  <c r="M158" i="7" s="1"/>
  <c r="L150" i="7"/>
  <c r="M150" i="7" s="1"/>
  <c r="J34" i="7"/>
  <c r="K34" i="7"/>
  <c r="J48" i="7"/>
  <c r="K48" i="7"/>
  <c r="J169" i="7"/>
  <c r="K169" i="7"/>
  <c r="K19" i="7"/>
  <c r="J19" i="7"/>
  <c r="K45" i="7"/>
  <c r="J45" i="7"/>
  <c r="J78" i="7"/>
  <c r="K78" i="7"/>
  <c r="K73" i="7"/>
  <c r="J73" i="7"/>
  <c r="K42" i="7"/>
  <c r="J42" i="7"/>
  <c r="J173" i="7"/>
  <c r="K173" i="7"/>
  <c r="J66" i="7"/>
  <c r="K66" i="7"/>
  <c r="J154" i="7"/>
  <c r="K154" i="7"/>
  <c r="J32" i="7"/>
  <c r="K32" i="7"/>
  <c r="K126" i="7"/>
  <c r="J126" i="7"/>
  <c r="J170" i="7"/>
  <c r="K170" i="7"/>
  <c r="K40" i="7"/>
  <c r="J40" i="7"/>
  <c r="J199" i="7"/>
  <c r="K199" i="7"/>
  <c r="J94" i="7"/>
  <c r="K94" i="7"/>
  <c r="K95" i="7"/>
  <c r="J95" i="7"/>
  <c r="K56" i="7"/>
  <c r="J56" i="7"/>
  <c r="J136" i="7"/>
  <c r="K136" i="7"/>
  <c r="J180" i="7"/>
  <c r="K180" i="7"/>
  <c r="K185" i="7"/>
  <c r="J185" i="7"/>
  <c r="K25" i="7"/>
  <c r="J25" i="7"/>
  <c r="J184" i="7"/>
  <c r="K184" i="7"/>
  <c r="J198" i="7"/>
  <c r="K198" i="7"/>
  <c r="K232" i="7"/>
  <c r="J232" i="7"/>
  <c r="L78" i="7" l="1"/>
  <c r="M78" i="7" s="1"/>
  <c r="L232" i="7"/>
  <c r="M232" i="7" s="1"/>
  <c r="L25" i="7"/>
  <c r="M25" i="7" s="1"/>
  <c r="L40" i="7"/>
  <c r="M40" i="7" s="1"/>
  <c r="L66" i="7"/>
  <c r="M66" i="7" s="1"/>
  <c r="L42" i="7"/>
  <c r="M42" i="7" s="1"/>
  <c r="L73" i="7"/>
  <c r="M73" i="7" s="1"/>
  <c r="L63" i="7"/>
  <c r="M63" i="7" s="1"/>
  <c r="L184" i="7"/>
  <c r="M184" i="7" s="1"/>
  <c r="L56" i="7"/>
  <c r="M56" i="7" s="1"/>
  <c r="L94" i="7"/>
  <c r="M94" i="7" s="1"/>
  <c r="L199" i="7"/>
  <c r="M199" i="7" s="1"/>
  <c r="L48" i="7"/>
  <c r="M48" i="7" s="1"/>
  <c r="L43" i="7"/>
  <c r="M43" i="7" s="1"/>
  <c r="L69" i="7"/>
  <c r="M69" i="7" s="1"/>
  <c r="L180" i="7"/>
  <c r="M180" i="7" s="1"/>
  <c r="L136" i="7"/>
  <c r="M136" i="7" s="1"/>
  <c r="L126" i="7"/>
  <c r="M126" i="7" s="1"/>
  <c r="L154" i="7"/>
  <c r="M154" i="7" s="1"/>
  <c r="L19" i="7"/>
  <c r="M19" i="7" s="1"/>
  <c r="L169" i="7"/>
  <c r="M169" i="7" s="1"/>
  <c r="L198" i="7"/>
  <c r="M198" i="7" s="1"/>
  <c r="L185" i="7"/>
  <c r="M185" i="7" s="1"/>
  <c r="L95" i="7"/>
  <c r="M95" i="7" s="1"/>
  <c r="L170" i="7"/>
  <c r="M170" i="7" s="1"/>
  <c r="L173" i="7"/>
  <c r="M173" i="7" s="1"/>
  <c r="L45" i="7"/>
  <c r="M45" i="7" s="1"/>
  <c r="L34" i="7"/>
  <c r="M34" i="7" s="1"/>
  <c r="L32" i="7"/>
  <c r="M32" i="7" s="1"/>
  <c r="B8" i="7"/>
  <c r="S9" i="4"/>
  <c r="N247" i="6" l="1"/>
  <c r="AI113" i="11" l="1"/>
  <c r="AJ113" i="11"/>
  <c r="AK113" i="11"/>
  <c r="AL113" i="11"/>
  <c r="AM113" i="11"/>
  <c r="AN10" i="11"/>
  <c r="AN31" i="11"/>
  <c r="AP31" i="11" s="1"/>
  <c r="AN32" i="11"/>
  <c r="AP32" i="11" s="1"/>
  <c r="AN33" i="11"/>
  <c r="AN34" i="11"/>
  <c r="AN35" i="11"/>
  <c r="AN36" i="11"/>
  <c r="AP36" i="11" s="1"/>
  <c r="AN37" i="11"/>
  <c r="AN38" i="11"/>
  <c r="AN39" i="11"/>
  <c r="AP39" i="11" s="1"/>
  <c r="AN40" i="11"/>
  <c r="AN41" i="11"/>
  <c r="AN42" i="11"/>
  <c r="AN43" i="11"/>
  <c r="AP43" i="11" s="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P56" i="11" s="1"/>
  <c r="AN57" i="11"/>
  <c r="AP57" i="11" s="1"/>
  <c r="AN58" i="11"/>
  <c r="AN59" i="11"/>
  <c r="AN60" i="11"/>
  <c r="AP60" i="11" s="1"/>
  <c r="AN61" i="11"/>
  <c r="AN62" i="11"/>
  <c r="AN63" i="11"/>
  <c r="AN64" i="11"/>
  <c r="AP64" i="11" s="1"/>
  <c r="AN65" i="11"/>
  <c r="AN66" i="11"/>
  <c r="AN67" i="11"/>
  <c r="AN68" i="11"/>
  <c r="AP68" i="11" s="1"/>
  <c r="AN69" i="11"/>
  <c r="AP69" i="11" s="1"/>
  <c r="AN70" i="11"/>
  <c r="AP70" i="11" s="1"/>
  <c r="AN71" i="11"/>
  <c r="AN72" i="11"/>
  <c r="AN73" i="11"/>
  <c r="AN74" i="11"/>
  <c r="AN75" i="11"/>
  <c r="AN76" i="11"/>
  <c r="AN77" i="11"/>
  <c r="AN78" i="11"/>
  <c r="AN79" i="11"/>
  <c r="AN80" i="11"/>
  <c r="AP80" i="11" s="1"/>
  <c r="AN81" i="11"/>
  <c r="AP81" i="11" s="1"/>
  <c r="AN82" i="11"/>
  <c r="AN83" i="11"/>
  <c r="AN84" i="11"/>
  <c r="AP84" i="11"/>
  <c r="AN85" i="11"/>
  <c r="AN86" i="11"/>
  <c r="AP86" i="11" s="1"/>
  <c r="AN87" i="11"/>
  <c r="AN88" i="11"/>
  <c r="AN89" i="11"/>
  <c r="AN90" i="11"/>
  <c r="AN91" i="11"/>
  <c r="AN92" i="11"/>
  <c r="AN93" i="11"/>
  <c r="AN94" i="11"/>
  <c r="AN95" i="11"/>
  <c r="AP95" i="11" s="1"/>
  <c r="AN96" i="11"/>
  <c r="AN97" i="11"/>
  <c r="AN98" i="11"/>
  <c r="AN99" i="11"/>
  <c r="AP99" i="11" s="1"/>
  <c r="AN100" i="11"/>
  <c r="AN101" i="11"/>
  <c r="AN102" i="11"/>
  <c r="AN103" i="11"/>
  <c r="AN104" i="11"/>
  <c r="AP104" i="11" s="1"/>
  <c r="AN105" i="11"/>
  <c r="AP105" i="11" s="1"/>
  <c r="AN106" i="11"/>
  <c r="AN107" i="11"/>
  <c r="AN108" i="11"/>
  <c r="AN109" i="11"/>
  <c r="AN110" i="11"/>
  <c r="AP110" i="11" s="1"/>
  <c r="AN111" i="11"/>
  <c r="AN112" i="11"/>
  <c r="AP76" i="11"/>
  <c r="AP97" i="11"/>
  <c r="AP93" i="11"/>
  <c r="AP53" i="11"/>
  <c r="AP41" i="11"/>
  <c r="AP37" i="11"/>
  <c r="B9" i="4"/>
  <c r="B6" i="4"/>
  <c r="B5" i="4"/>
  <c r="H9" i="5"/>
  <c r="L9" i="4"/>
  <c r="K9" i="4"/>
  <c r="J9" i="4"/>
  <c r="H9" i="4"/>
  <c r="G9" i="4"/>
  <c r="L9" i="5"/>
  <c r="K9" i="5"/>
  <c r="J9" i="5"/>
  <c r="G9" i="5"/>
  <c r="D9" i="4"/>
  <c r="E9" i="4"/>
  <c r="B9" i="5"/>
  <c r="A9" i="4"/>
  <c r="E9" i="5"/>
  <c r="A9" i="5"/>
  <c r="D9" i="5"/>
  <c r="A8" i="7"/>
  <c r="D8" i="7"/>
  <c r="D250" i="7" s="1"/>
  <c r="F9" i="5"/>
  <c r="I9" i="5"/>
  <c r="B6" i="5"/>
  <c r="B5" i="5"/>
  <c r="AN30" i="11"/>
  <c r="AP30" i="11" s="1"/>
  <c r="AN29" i="11"/>
  <c r="AP29" i="11" s="1"/>
  <c r="AN28" i="11"/>
  <c r="AN27" i="11"/>
  <c r="AP27" i="11" s="1"/>
  <c r="AN26" i="11"/>
  <c r="AP26" i="11" s="1"/>
  <c r="AN22" i="11"/>
  <c r="AP22" i="11" s="1"/>
  <c r="AN21" i="11"/>
  <c r="AP21" i="11" s="1"/>
  <c r="AN20" i="11"/>
  <c r="AP20" i="11" s="1"/>
  <c r="AN19" i="11"/>
  <c r="AN18" i="11"/>
  <c r="AN17" i="11"/>
  <c r="AP17" i="11" s="1"/>
  <c r="AN15" i="11"/>
  <c r="AP15" i="11" s="1"/>
  <c r="AN11" i="11"/>
  <c r="AN12" i="11"/>
  <c r="AP12" i="11" s="1"/>
  <c r="AN13" i="11"/>
  <c r="AN14" i="11"/>
  <c r="AP14" i="11" s="1"/>
  <c r="AN16" i="11"/>
  <c r="AN23" i="11"/>
  <c r="AP23" i="11" s="1"/>
  <c r="AN24" i="11"/>
  <c r="AN25" i="11"/>
  <c r="AP25" i="11" s="1"/>
  <c r="A1" i="11"/>
  <c r="A1" i="5"/>
  <c r="A1" i="7"/>
  <c r="A1" i="4"/>
  <c r="L6" i="5"/>
  <c r="AO10" i="11" l="1"/>
  <c r="AP10" i="11" s="1"/>
  <c r="AP19" i="11"/>
  <c r="AP66" i="11"/>
  <c r="AP75" i="11"/>
  <c r="AP55" i="11"/>
  <c r="AP38" i="11"/>
  <c r="AP16" i="11"/>
  <c r="AP79" i="11"/>
  <c r="AP59" i="11"/>
  <c r="AP50" i="11"/>
  <c r="AP24" i="11"/>
  <c r="AP94" i="11"/>
  <c r="Q9" i="5"/>
  <c r="T9" i="5"/>
  <c r="P9" i="5"/>
  <c r="W9" i="5"/>
  <c r="V9" i="5"/>
  <c r="AP100" i="11"/>
  <c r="AP107" i="11"/>
  <c r="AP98" i="11"/>
  <c r="AP77" i="11"/>
  <c r="AP61" i="11"/>
  <c r="AP42" i="11"/>
  <c r="AP18" i="11"/>
  <c r="AP73" i="11"/>
  <c r="AP44" i="11"/>
  <c r="AP111" i="11"/>
  <c r="AP103" i="11"/>
  <c r="AP102" i="11"/>
  <c r="AP90" i="11"/>
  <c r="AP88" i="11"/>
  <c r="AP71" i="11"/>
  <c r="AP54" i="11"/>
  <c r="AP48" i="11"/>
  <c r="AP45" i="11"/>
  <c r="AP34" i="11"/>
  <c r="AP13" i="11"/>
  <c r="AP112" i="11"/>
  <c r="AP92" i="11"/>
  <c r="AP108" i="11"/>
  <c r="AP101" i="11"/>
  <c r="AP85" i="11"/>
  <c r="AP83" i="11"/>
  <c r="AP78" i="11"/>
  <c r="AP74" i="11"/>
  <c r="AP63" i="11"/>
  <c r="AP58" i="11"/>
  <c r="AP52" i="11"/>
  <c r="AP47" i="11"/>
  <c r="AP109" i="11"/>
  <c r="AP28" i="11"/>
  <c r="AP33" i="11"/>
  <c r="AP49" i="11"/>
  <c r="AP65" i="11"/>
  <c r="AP89" i="11"/>
  <c r="AP40" i="11"/>
  <c r="AP72" i="11"/>
  <c r="AP106" i="11"/>
  <c r="AP91" i="11"/>
  <c r="AP87" i="11"/>
  <c r="AP82" i="11"/>
  <c r="AP67" i="11"/>
  <c r="AP62" i="11"/>
  <c r="AP51" i="11"/>
  <c r="AP46" i="11"/>
  <c r="AP35" i="11"/>
  <c r="AP96" i="11"/>
  <c r="AP11" i="11"/>
  <c r="P9" i="4"/>
  <c r="N9" i="4"/>
  <c r="T9" i="4"/>
  <c r="AR10" i="11" l="1"/>
  <c r="AS10" i="11" s="1"/>
  <c r="AT10" i="11" s="1"/>
  <c r="AU10" i="11" s="1"/>
  <c r="AV10" i="11" s="1"/>
  <c r="E248" i="7"/>
  <c r="G248" i="7" s="1"/>
  <c r="H248" i="7" s="1"/>
  <c r="I248" i="7" s="1"/>
  <c r="Y9" i="5"/>
  <c r="E8" i="7" s="1"/>
  <c r="W9" i="4"/>
  <c r="F8" i="7" s="1"/>
  <c r="E250" i="7" l="1"/>
  <c r="K248" i="7"/>
  <c r="J248" i="7"/>
  <c r="G8" i="7"/>
  <c r="H8" i="7" s="1"/>
  <c r="I8" i="7" s="1"/>
  <c r="L248" i="7" l="1"/>
  <c r="M248" i="7" s="1"/>
  <c r="J8" i="7"/>
  <c r="K8" i="7"/>
  <c r="K250" i="7" s="1"/>
  <c r="L8" i="7" l="1"/>
  <c r="M8" i="7" s="1"/>
  <c r="M246" i="7" l="1"/>
  <c r="M250" i="7" s="1"/>
  <c r="M254" i="7" s="1"/>
</calcChain>
</file>

<file path=xl/sharedStrings.xml><?xml version="1.0" encoding="utf-8"?>
<sst xmlns="http://schemas.openxmlformats.org/spreadsheetml/2006/main" count="5828" uniqueCount="832">
  <si>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</si>
  <si>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</si>
  <si>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</si>
  <si>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</si>
  <si>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</si>
  <si>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</si>
  <si>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</si>
  <si>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</si>
  <si>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</si>
  <si>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</si>
  <si>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</si>
  <si>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</si>
  <si>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</si>
  <si>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</si>
  <si>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</si>
  <si>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</si>
  <si>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</si>
  <si>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 xml:space="preserve">Rate 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</si>
  <si>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</si>
  <si>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</si>
  <si>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</si>
  <si>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</si>
  <si>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</si>
  <si>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</si>
  <si>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</si>
  <si>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</si>
  <si>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</si>
  <si>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</si>
  <si>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</si>
  <si>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</si>
  <si>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</si>
  <si>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</si>
  <si>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</si>
  <si>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</si>
  <si>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</si>
  <si>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</si>
  <si>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</si>
  <si>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</si>
  <si>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</si>
  <si>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</si>
  <si>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</si>
  <si>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</si>
  <si>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</si>
  <si>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</si>
  <si>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</si>
  <si>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</si>
  <si>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</si>
  <si>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</si>
  <si>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</si>
  <si>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</si>
  <si>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</si>
  <si>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</si>
  <si>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</si>
  <si>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</si>
  <si>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</si>
  <si>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</si>
  <si>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</si>
  <si>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</si>
  <si>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</si>
  <si>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</si>
  <si>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</si>
  <si>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</si>
  <si>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</si>
  <si>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</si>
  <si>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</si>
  <si>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</si>
  <si>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</si>
  <si>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</si>
  <si>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</si>
  <si>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Pull handle (bespoke)</t>
  </si>
  <si>
    <t>Sheer lock/keypad etc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</si>
  <si>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</si>
  <si>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</si>
  <si>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</si>
  <si>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</si>
  <si>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</si>
  <si>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</si>
  <si>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</si>
  <si>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</si>
  <si>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</si>
  <si>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Inflation</t>
  </si>
  <si>
    <t>Ref</t>
  </si>
  <si>
    <t>Check</t>
  </si>
  <si>
    <t>Multipoint lock</t>
  </si>
  <si>
    <t>Sliding gear</t>
  </si>
  <si>
    <t>Letter box</t>
  </si>
  <si>
    <t>Metal</t>
  </si>
  <si>
    <t>Yes</t>
  </si>
  <si>
    <t>Timber</t>
  </si>
  <si>
    <t>Material</t>
  </si>
  <si>
    <t>MATERIAL</t>
  </si>
  <si>
    <t>By others</t>
  </si>
  <si>
    <t>Guard</t>
  </si>
  <si>
    <t>Supply</t>
  </si>
  <si>
    <t>Sub Total</t>
  </si>
  <si>
    <t>O,H&amp;P</t>
  </si>
  <si>
    <t>Nett</t>
  </si>
  <si>
    <t xml:space="preserve">SRM - VSW - Red Car Park </t>
  </si>
  <si>
    <t>Fire</t>
  </si>
  <si>
    <t>COST</t>
  </si>
  <si>
    <t>Finish</t>
  </si>
  <si>
    <t>Ground</t>
  </si>
  <si>
    <t>DGF01.01</t>
  </si>
  <si>
    <t>Int</t>
  </si>
  <si>
    <t>L20</t>
  </si>
  <si>
    <t>TBC</t>
  </si>
  <si>
    <t>Painted</t>
  </si>
  <si>
    <t>FD60s</t>
  </si>
  <si>
    <t>DGF06.01</t>
  </si>
  <si>
    <t>GF.06</t>
  </si>
  <si>
    <t>PPC</t>
  </si>
  <si>
    <t>DGF07.01</t>
  </si>
  <si>
    <t>GF.07</t>
  </si>
  <si>
    <t>DGF08.01</t>
  </si>
  <si>
    <t>GF.08</t>
  </si>
  <si>
    <t>DGF09.01</t>
  </si>
  <si>
    <t>Ext</t>
  </si>
  <si>
    <t>GF.09</t>
  </si>
  <si>
    <t>L20/460</t>
  </si>
  <si>
    <t>N/A</t>
  </si>
  <si>
    <t>FD30s</t>
  </si>
  <si>
    <t>DGF09.02</t>
  </si>
  <si>
    <t>DGF11.01</t>
  </si>
  <si>
    <t>GF.11</t>
  </si>
  <si>
    <t>DGF15.01</t>
  </si>
  <si>
    <t>GF.15</t>
  </si>
  <si>
    <t>DGF16.01</t>
  </si>
  <si>
    <t>GF.16</t>
  </si>
  <si>
    <t>DGF17.01</t>
  </si>
  <si>
    <t>GF.17</t>
  </si>
  <si>
    <t>DGF18.01</t>
  </si>
  <si>
    <t>GF.18</t>
  </si>
  <si>
    <t>DGF18.02</t>
  </si>
  <si>
    <t>NFR</t>
  </si>
  <si>
    <t>DGF20.01</t>
  </si>
  <si>
    <t>GF.20</t>
  </si>
  <si>
    <t>DGF21.01</t>
  </si>
  <si>
    <t>GF.21</t>
  </si>
  <si>
    <t>DGF21.02</t>
  </si>
  <si>
    <t>DGF22.01</t>
  </si>
  <si>
    <t>GF.22</t>
  </si>
  <si>
    <t>DGF22.02</t>
  </si>
  <si>
    <t>Service Corridor 2</t>
  </si>
  <si>
    <t>Service Corridor 7</t>
  </si>
  <si>
    <t>DGF28.01</t>
  </si>
  <si>
    <t>GF.28</t>
  </si>
  <si>
    <t>FD120</t>
  </si>
  <si>
    <t>DGF28.02</t>
  </si>
  <si>
    <t>DGF29.01</t>
  </si>
  <si>
    <t>UKPN Substation</t>
  </si>
  <si>
    <t>GF.29</t>
  </si>
  <si>
    <t>DGF29.02</t>
  </si>
  <si>
    <t>DGF35.01</t>
  </si>
  <si>
    <t>DGF36.01</t>
  </si>
  <si>
    <t>GF.36</t>
  </si>
  <si>
    <t>Service Corridor 1</t>
  </si>
  <si>
    <t>Ground Upper</t>
  </si>
  <si>
    <t>DUG01.01</t>
  </si>
  <si>
    <t>Core 1 Lobby</t>
  </si>
  <si>
    <t>DUG02.01</t>
  </si>
  <si>
    <t>Stair 1</t>
  </si>
  <si>
    <t>UG.02</t>
  </si>
  <si>
    <t>DUG06.01</t>
  </si>
  <si>
    <t>Riser 1.1</t>
  </si>
  <si>
    <t>UG.06</t>
  </si>
  <si>
    <t>DUG07.01</t>
  </si>
  <si>
    <t>Riser 1.2</t>
  </si>
  <si>
    <t>UG.07</t>
  </si>
  <si>
    <t>DUG08.01</t>
  </si>
  <si>
    <t>Riser 1.3</t>
  </si>
  <si>
    <t>UG.08</t>
  </si>
  <si>
    <t>DUG09.01</t>
  </si>
  <si>
    <t>CORE 2 Lobby</t>
  </si>
  <si>
    <t>UG.09</t>
  </si>
  <si>
    <t>DUG10.01</t>
  </si>
  <si>
    <t>Stair 2</t>
  </si>
  <si>
    <t>UG.10</t>
  </si>
  <si>
    <t>DUG11.01</t>
  </si>
  <si>
    <t>Stair 2 Lobby</t>
  </si>
  <si>
    <t>UG.11</t>
  </si>
  <si>
    <t>DUG15.01</t>
  </si>
  <si>
    <t>Riser 2.1</t>
  </si>
  <si>
    <t>UG.15</t>
  </si>
  <si>
    <t>DUG16.01</t>
  </si>
  <si>
    <t>Riser 2.2</t>
  </si>
  <si>
    <t>UG.16</t>
  </si>
  <si>
    <t>DUG17.01</t>
  </si>
  <si>
    <t>Core 3 Lobby</t>
  </si>
  <si>
    <t>UG.17</t>
  </si>
  <si>
    <t>DUG18.01</t>
  </si>
  <si>
    <t>Stair 3</t>
  </si>
  <si>
    <t>UG.18</t>
  </si>
  <si>
    <t>DUG20.01</t>
  </si>
  <si>
    <t>Riser 3.1</t>
  </si>
  <si>
    <t>UG.20</t>
  </si>
  <si>
    <t>DUG21.01</t>
  </si>
  <si>
    <t>Core 4 Lobby</t>
  </si>
  <si>
    <t>UG.21</t>
  </si>
  <si>
    <t>DUG21.02</t>
  </si>
  <si>
    <t>DUG21.03</t>
  </si>
  <si>
    <t>DUG22.01</t>
  </si>
  <si>
    <t>Stair 4</t>
  </si>
  <si>
    <t>Service Corridor 3</t>
  </si>
  <si>
    <t>Service Corridor 4</t>
  </si>
  <si>
    <t>DUG27.01</t>
  </si>
  <si>
    <t>DUG28.01</t>
  </si>
  <si>
    <t>Plant Room 1</t>
  </si>
  <si>
    <t>UG.28</t>
  </si>
  <si>
    <t>DUG32.02</t>
  </si>
  <si>
    <t>DUG34.01</t>
  </si>
  <si>
    <t>UG.34</t>
  </si>
  <si>
    <t>Parking Level 1</t>
  </si>
  <si>
    <t>CORE 1 Lobby</t>
  </si>
  <si>
    <t>D0106.01</t>
  </si>
  <si>
    <t>D0110.01</t>
  </si>
  <si>
    <t>D0117.01</t>
  </si>
  <si>
    <t>CORE 3 Lobby</t>
  </si>
  <si>
    <t>D0121.03</t>
  </si>
  <si>
    <t>PLANT SPACE</t>
  </si>
  <si>
    <t>D0201.01</t>
  </si>
  <si>
    <t>D0210.01</t>
  </si>
  <si>
    <t>D0211.01</t>
  </si>
  <si>
    <t>D0217.01</t>
  </si>
  <si>
    <t>D0218.01</t>
  </si>
  <si>
    <t>D0301.01</t>
  </si>
  <si>
    <t>D0302.01</t>
  </si>
  <si>
    <t>D0310.01</t>
  </si>
  <si>
    <t>D0311.01</t>
  </si>
  <si>
    <t>D0317.01</t>
  </si>
  <si>
    <t>D0318.01</t>
  </si>
  <si>
    <t>D0320.01</t>
  </si>
  <si>
    <t>D0401.01</t>
  </si>
  <si>
    <t>Core1 Lobby</t>
  </si>
  <si>
    <t>D0402.01</t>
  </si>
  <si>
    <t>D0406.01</t>
  </si>
  <si>
    <t>D0407.01</t>
  </si>
  <si>
    <t>D0408.01</t>
  </si>
  <si>
    <t>D0410.01</t>
  </si>
  <si>
    <t>D0411.01</t>
  </si>
  <si>
    <t>D0415.01</t>
  </si>
  <si>
    <t>D0416.01</t>
  </si>
  <si>
    <t>D0417.01</t>
  </si>
  <si>
    <t>D0418.01</t>
  </si>
  <si>
    <t>D0420.01</t>
  </si>
  <si>
    <t>D0501.01</t>
  </si>
  <si>
    <t>D0506.01</t>
  </si>
  <si>
    <t>D0507.01</t>
  </si>
  <si>
    <t>D0508.01</t>
  </si>
  <si>
    <t>D0510.01</t>
  </si>
  <si>
    <t>D0511.01</t>
  </si>
  <si>
    <t>D0516.01</t>
  </si>
  <si>
    <t>D0517.01</t>
  </si>
  <si>
    <t>D0520.01</t>
  </si>
  <si>
    <t>D0602.01</t>
  </si>
  <si>
    <t>D0608.01</t>
  </si>
  <si>
    <t>D0610.01</t>
  </si>
  <si>
    <t>D0615.01</t>
  </si>
  <si>
    <t>D0616.01</t>
  </si>
  <si>
    <t>D0618.01</t>
  </si>
  <si>
    <t>D0620.01</t>
  </si>
  <si>
    <t>D0701.01</t>
  </si>
  <si>
    <t>D0702.01</t>
  </si>
  <si>
    <t>D0706.01</t>
  </si>
  <si>
    <t>D0707.01</t>
  </si>
  <si>
    <t>D0708.01</t>
  </si>
  <si>
    <t>D0711.01</t>
  </si>
  <si>
    <t>D0715.01</t>
  </si>
  <si>
    <t>D0716.01</t>
  </si>
  <si>
    <t>D0717.01</t>
  </si>
  <si>
    <t>D0718.01</t>
  </si>
  <si>
    <t>D0720.01</t>
  </si>
  <si>
    <t>D0801.01</t>
  </si>
  <si>
    <t>D0802.01</t>
  </si>
  <si>
    <t>D0806.01</t>
  </si>
  <si>
    <t>D0807.01</t>
  </si>
  <si>
    <t>D0808.01</t>
  </si>
  <si>
    <t>D0811.01</t>
  </si>
  <si>
    <t>D0815.01</t>
  </si>
  <si>
    <t>D0816.01</t>
  </si>
  <si>
    <t>D0817.01</t>
  </si>
  <si>
    <t>D0818.01</t>
  </si>
  <si>
    <t>D0820.01</t>
  </si>
  <si>
    <t>D0822.01</t>
  </si>
  <si>
    <t>D0901.01</t>
  </si>
  <si>
    <t>D0906.01</t>
  </si>
  <si>
    <t>D0907.01</t>
  </si>
  <si>
    <t>D0910.01</t>
  </si>
  <si>
    <t>D0911.01</t>
  </si>
  <si>
    <t>D0915.01</t>
  </si>
  <si>
    <t>D0917.01</t>
  </si>
  <si>
    <t>D0918.01</t>
  </si>
  <si>
    <t>Parking Level 10</t>
  </si>
  <si>
    <t>D1001.01</t>
  </si>
  <si>
    <t>D1006.01</t>
  </si>
  <si>
    <t>D1007.01</t>
  </si>
  <si>
    <t>D1010.01</t>
  </si>
  <si>
    <t>D1011.01</t>
  </si>
  <si>
    <t>D1016.01</t>
  </si>
  <si>
    <t>D1017.01</t>
  </si>
  <si>
    <t>D1020.01</t>
  </si>
  <si>
    <t>D1109.01</t>
  </si>
  <si>
    <t>D1117.01</t>
  </si>
  <si>
    <t>Plant Room 2</t>
  </si>
  <si>
    <t>D1115.01</t>
  </si>
  <si>
    <t>D1118.01</t>
  </si>
  <si>
    <t>Elite</t>
  </si>
  <si>
    <t>Shadbolt</t>
  </si>
  <si>
    <t>IRONMONGERY</t>
  </si>
  <si>
    <t>PRELIMINARIES</t>
  </si>
  <si>
    <t>CONT'GCY</t>
  </si>
  <si>
    <r>
      <rPr>
        <sz val="14"/>
        <rFont val="Arial"/>
        <family val="2"/>
      </rPr>
      <t>Room</t>
    </r>
  </si>
  <si>
    <r>
      <rPr>
        <sz val="14"/>
        <rFont val="Arial"/>
        <family val="2"/>
      </rPr>
      <t>Structural Opening</t>
    </r>
  </si>
  <si>
    <r>
      <rPr>
        <sz val="14"/>
        <rFont val="Arial"/>
        <family val="2"/>
      </rPr>
      <t>Door Leaf</t>
    </r>
  </si>
  <si>
    <r>
      <rPr>
        <sz val="14"/>
        <rFont val="Arial"/>
        <family val="2"/>
      </rPr>
      <t>Louvre</t>
    </r>
  </si>
  <si>
    <r>
      <rPr>
        <sz val="14"/>
        <rFont val="Arial"/>
        <family val="2"/>
      </rPr>
      <t>Vision Panel</t>
    </r>
  </si>
  <si>
    <r>
      <rPr>
        <sz val="14"/>
        <rFont val="Arial"/>
        <family val="2"/>
      </rPr>
      <t>Frame</t>
    </r>
  </si>
  <si>
    <t>Clear</t>
  </si>
  <si>
    <r>
      <rPr>
        <sz val="14"/>
        <rFont val="Arial"/>
        <family val="2"/>
      </rPr>
      <t>MainLeaf</t>
    </r>
  </si>
  <si>
    <r>
      <rPr>
        <sz val="14"/>
        <rFont val="Arial"/>
        <family val="2"/>
      </rPr>
      <t>Door</t>
    </r>
  </si>
  <si>
    <r>
      <rPr>
        <sz val="14"/>
        <rFont val="Arial"/>
        <family val="2"/>
      </rPr>
      <t>Transfer</t>
    </r>
  </si>
  <si>
    <r>
      <rPr>
        <sz val="14"/>
        <rFont val="Arial"/>
        <family val="2"/>
      </rPr>
      <t>Fire /</t>
    </r>
  </si>
  <si>
    <r>
      <rPr>
        <sz val="14"/>
        <rFont val="Arial"/>
        <family val="2"/>
      </rPr>
      <t>Ironmongery</t>
    </r>
  </si>
  <si>
    <r>
      <rPr>
        <sz val="14"/>
        <rFont val="Arial"/>
        <family val="2"/>
      </rPr>
      <t>Acoustic</t>
    </r>
  </si>
  <si>
    <r>
      <rPr>
        <sz val="14"/>
        <rFont val="Arial"/>
        <family val="2"/>
      </rPr>
      <t>From Room:</t>
    </r>
  </si>
  <si>
    <r>
      <rPr>
        <sz val="14"/>
        <rFont val="Arial"/>
        <family val="2"/>
      </rPr>
      <t>NBS</t>
    </r>
  </si>
  <si>
    <t>Opening</t>
  </si>
  <si>
    <r>
      <rPr>
        <sz val="14"/>
        <rFont val="Arial"/>
        <family val="2"/>
      </rPr>
      <t>LeafHeight</t>
    </r>
  </si>
  <si>
    <r>
      <rPr>
        <sz val="14"/>
        <rFont val="Arial"/>
        <family val="2"/>
      </rPr>
      <t>Width</t>
    </r>
  </si>
  <si>
    <r>
      <rPr>
        <sz val="14"/>
        <rFont val="Arial"/>
        <family val="2"/>
      </rPr>
      <t>Panel</t>
    </r>
  </si>
  <si>
    <r>
      <rPr>
        <sz val="14"/>
        <rFont val="Arial"/>
        <family val="2"/>
      </rPr>
      <t>Grille Louvre</t>
    </r>
  </si>
  <si>
    <r>
      <rPr>
        <sz val="14"/>
        <rFont val="Arial"/>
        <family val="2"/>
      </rPr>
      <t>Smoke</t>
    </r>
  </si>
  <si>
    <r>
      <rPr>
        <sz val="14"/>
        <rFont val="Arial"/>
        <family val="2"/>
      </rPr>
      <t>Set (refer to</t>
    </r>
  </si>
  <si>
    <r>
      <rPr>
        <sz val="14"/>
        <rFont val="Arial"/>
        <family val="2"/>
      </rPr>
      <t>Performance</t>
    </r>
  </si>
  <si>
    <t>FRAME</t>
  </si>
  <si>
    <r>
      <rPr>
        <sz val="14"/>
        <rFont val="Arial"/>
        <family val="2"/>
      </rPr>
      <t>Door No.</t>
    </r>
  </si>
  <si>
    <r>
      <rPr>
        <sz val="14"/>
        <rFont val="Arial"/>
        <family val="2"/>
      </rPr>
      <t>Use</t>
    </r>
  </si>
  <si>
    <r>
      <rPr>
        <sz val="14"/>
        <rFont val="Arial"/>
        <family val="2"/>
      </rPr>
      <t>From Room: Name</t>
    </r>
  </si>
  <si>
    <r>
      <rPr>
        <sz val="14"/>
        <rFont val="Arial"/>
        <family val="2"/>
      </rPr>
      <t>Number</t>
    </r>
  </si>
  <si>
    <r>
      <rPr>
        <sz val="14"/>
        <rFont val="Arial"/>
        <family val="2"/>
      </rPr>
      <t>Level</t>
    </r>
  </si>
  <si>
    <r>
      <rPr>
        <sz val="14"/>
        <rFont val="Arial"/>
        <family val="2"/>
      </rPr>
      <t>Door Type</t>
    </r>
  </si>
  <si>
    <r>
      <rPr>
        <sz val="14"/>
        <rFont val="Arial"/>
        <family val="2"/>
      </rPr>
      <t>Spec</t>
    </r>
  </si>
  <si>
    <r>
      <rPr>
        <sz val="14"/>
        <rFont val="Arial"/>
        <family val="2"/>
      </rPr>
      <t>Width (W)</t>
    </r>
  </si>
  <si>
    <r>
      <rPr>
        <sz val="14"/>
        <rFont val="Arial"/>
        <family val="2"/>
      </rPr>
      <t>Height (H)</t>
    </r>
  </si>
  <si>
    <r>
      <rPr>
        <sz val="14"/>
        <rFont val="Arial"/>
        <family val="2"/>
      </rPr>
      <t>from spec</t>
    </r>
  </si>
  <si>
    <r>
      <rPr>
        <sz val="14"/>
        <rFont val="Arial"/>
        <family val="2"/>
      </rPr>
      <t>Thickness</t>
    </r>
  </si>
  <si>
    <r>
      <rPr>
        <sz val="14"/>
        <rFont val="Arial"/>
        <family val="2"/>
      </rPr>
      <t>Material</t>
    </r>
  </si>
  <si>
    <r>
      <rPr>
        <sz val="14"/>
        <rFont val="Arial"/>
        <family val="2"/>
      </rPr>
      <t>Finish</t>
    </r>
  </si>
  <si>
    <r>
      <rPr>
        <sz val="14"/>
        <rFont val="Arial"/>
        <family val="2"/>
      </rPr>
      <t>Louvre Type</t>
    </r>
  </si>
  <si>
    <r>
      <rPr>
        <sz val="14"/>
        <rFont val="Arial"/>
        <family val="2"/>
      </rPr>
      <t>Size W x H</t>
    </r>
  </si>
  <si>
    <r>
      <rPr>
        <sz val="14"/>
        <rFont val="Arial"/>
        <family val="2"/>
      </rPr>
      <t>Height</t>
    </r>
  </si>
  <si>
    <r>
      <rPr>
        <sz val="14"/>
        <rFont val="Arial"/>
        <family val="2"/>
      </rPr>
      <t>Jamb</t>
    </r>
  </si>
  <si>
    <t>Rating</t>
  </si>
  <si>
    <r>
      <rPr>
        <sz val="14"/>
        <rFont val="Arial"/>
        <family val="2"/>
      </rPr>
      <t>Seals</t>
    </r>
  </si>
  <si>
    <r>
      <rPr>
        <sz val="14"/>
        <rFont val="Arial"/>
        <family val="2"/>
      </rPr>
      <t>81-ZZ.05)</t>
    </r>
  </si>
  <si>
    <r>
      <rPr>
        <sz val="14"/>
        <rFont val="Arial"/>
        <family val="2"/>
      </rPr>
      <t>(dB)</t>
    </r>
  </si>
  <si>
    <r>
      <rPr>
        <sz val="14"/>
        <rFont val="Arial"/>
        <family val="2"/>
      </rPr>
      <t>Comments</t>
    </r>
  </si>
  <si>
    <t>Lm</t>
  </si>
  <si>
    <t>rate</t>
  </si>
  <si>
    <t>cost</t>
  </si>
  <si>
    <t>ms</t>
  </si>
  <si>
    <t>js</t>
  </si>
  <si>
    <t>ps</t>
  </si>
  <si>
    <t>JMS Notes</t>
  </si>
  <si>
    <t>GF.02</t>
  </si>
  <si>
    <t>L20/410A</t>
  </si>
  <si>
    <t>B1</t>
  </si>
  <si>
    <t>01a</t>
  </si>
  <si>
    <t>Sapele 210mm x 44mm 3 sided rebated frame primed</t>
  </si>
  <si>
    <t>L20/480A</t>
  </si>
  <si>
    <t>K1</t>
  </si>
  <si>
    <t>02a</t>
  </si>
  <si>
    <t>Sapele 150mm x 44mm 3 sided rebated frame primed</t>
  </si>
  <si>
    <t>L20/482A</t>
  </si>
  <si>
    <t>Glazed</t>
  </si>
  <si>
    <t>K2</t>
  </si>
  <si>
    <t>See manufacturer details</t>
  </si>
  <si>
    <t>01b</t>
  </si>
  <si>
    <t>DGF09.05</t>
  </si>
  <si>
    <t>TENANT</t>
  </si>
  <si>
    <t>GF.TB</t>
  </si>
  <si>
    <t>A1</t>
  </si>
  <si>
    <t>DGF09.06</t>
  </si>
  <si>
    <t>SWD 210mm x 44mm 3 sided rebated frame primed</t>
  </si>
  <si>
    <t>02b</t>
  </si>
  <si>
    <t>C1</t>
  </si>
  <si>
    <t>Sapele 420mm x 50mm 3 sided rebated split frame primed</t>
  </si>
  <si>
    <t>J2</t>
  </si>
  <si>
    <t>SWD 150mm x 44mm 3 sided rebated frame primed</t>
  </si>
  <si>
    <t>J1</t>
  </si>
  <si>
    <t>TW Twin Substation</t>
  </si>
  <si>
    <t>L20/485B</t>
  </si>
  <si>
    <t>To UKPN Specification</t>
  </si>
  <si>
    <t>Full Door</t>
  </si>
  <si>
    <t>M1</t>
  </si>
  <si>
    <t>L20/485A</t>
  </si>
  <si>
    <t>GF.38</t>
  </si>
  <si>
    <t>08a</t>
  </si>
  <si>
    <t>Service Corridor 1 Lobby</t>
  </si>
  <si>
    <t>03b</t>
  </si>
  <si>
    <t>DGF38.01</t>
  </si>
  <si>
    <t>04b</t>
  </si>
  <si>
    <t>DGF38.02</t>
  </si>
  <si>
    <t>GF.39</t>
  </si>
  <si>
    <t>DGF40.01</t>
  </si>
  <si>
    <t>DGF40.02</t>
  </si>
  <si>
    <t>Service Corridor 3 Lobby</t>
  </si>
  <si>
    <t>GF.47</t>
  </si>
  <si>
    <t>DGF40.03</t>
  </si>
  <si>
    <t>GF.40</t>
  </si>
  <si>
    <t>H1</t>
  </si>
  <si>
    <t>DGF40.04</t>
  </si>
  <si>
    <t>DGF40.05</t>
  </si>
  <si>
    <t>DGF41.01</t>
  </si>
  <si>
    <t>Service Corridor 4 Lobby</t>
  </si>
  <si>
    <t>GF.46</t>
  </si>
  <si>
    <t>03a</t>
  </si>
  <si>
    <t>DGF41.02</t>
  </si>
  <si>
    <t>GF.41</t>
  </si>
  <si>
    <t>L1</t>
  </si>
  <si>
    <t>DGF42.01</t>
  </si>
  <si>
    <t>Service Corridor 5 Lobby</t>
  </si>
  <si>
    <t>GF.45</t>
  </si>
  <si>
    <t>DGF42.02</t>
  </si>
  <si>
    <t>Service Corridor 6</t>
  </si>
  <si>
    <t>GF.43</t>
  </si>
  <si>
    <t>DGF43.01</t>
  </si>
  <si>
    <t>Lobby</t>
  </si>
  <si>
    <t>GF.61</t>
  </si>
  <si>
    <t>DGF43.02</t>
  </si>
  <si>
    <t>GF.44</t>
  </si>
  <si>
    <t>04a</t>
  </si>
  <si>
    <t xml:space="preserve">DGF44.01 </t>
  </si>
  <si>
    <t>DGF44.02</t>
  </si>
  <si>
    <t>Riser</t>
  </si>
  <si>
    <t>GF.50</t>
  </si>
  <si>
    <t>DGF45.01</t>
  </si>
  <si>
    <t>DGF46.01</t>
  </si>
  <si>
    <t>UNIT A</t>
  </si>
  <si>
    <t>GF.TA</t>
  </si>
  <si>
    <t>DGF47.01</t>
  </si>
  <si>
    <t>DGF52.01</t>
  </si>
  <si>
    <t>UNIT B</t>
  </si>
  <si>
    <t>DGF61.01</t>
  </si>
  <si>
    <t>DGFTA.01</t>
  </si>
  <si>
    <t>DGFTA.02</t>
  </si>
  <si>
    <t>DGFTB.01</t>
  </si>
  <si>
    <t>UG.TB</t>
  </si>
  <si>
    <t>SWD 420mm x 50mm 3 sided rebated split frame primed</t>
  </si>
  <si>
    <t xml:space="preserve">Ground Upper </t>
  </si>
  <si>
    <t>G1</t>
  </si>
  <si>
    <t>DUG09.02</t>
  </si>
  <si>
    <t>P1</t>
  </si>
  <si>
    <t>DUG09.07</t>
  </si>
  <si>
    <t>DUG09.08</t>
  </si>
  <si>
    <t xml:space="preserve">Stair 2                        </t>
  </si>
  <si>
    <t>08c</t>
  </si>
  <si>
    <t>CORE 4 Lobby</t>
  </si>
  <si>
    <t>Service Corridor 10 Lobby</t>
  </si>
  <si>
    <t>UG.35</t>
  </si>
  <si>
    <t>WC</t>
  </si>
  <si>
    <t>DUG54.01</t>
  </si>
  <si>
    <t>DUGTB.01</t>
  </si>
  <si>
    <t>Unit B</t>
  </si>
  <si>
    <t>DUGTB.02</t>
  </si>
  <si>
    <t>DGFR1.01</t>
  </si>
  <si>
    <t>PUMP HOUSE</t>
  </si>
  <si>
    <t>GFR1.01</t>
  </si>
  <si>
    <t>Sprinkler Pump</t>
  </si>
  <si>
    <t>Q1</t>
  </si>
  <si>
    <t>DGFR1.02</t>
  </si>
  <si>
    <t>Ramp 1 Centre</t>
  </si>
  <si>
    <t>GFR1.02</t>
  </si>
  <si>
    <t>DGFR2.01</t>
  </si>
  <si>
    <t>Spiral Ramp 2 Centre</t>
  </si>
  <si>
    <t>GFR2.01</t>
  </si>
  <si>
    <t>R1</t>
  </si>
  <si>
    <t>Gate in fence</t>
  </si>
  <si>
    <t>DGFR2.02</t>
  </si>
  <si>
    <t>D01P1.01</t>
  </si>
  <si>
    <t>COMMS</t>
  </si>
  <si>
    <t>01.P2</t>
  </si>
  <si>
    <t>FD120s</t>
  </si>
  <si>
    <t>08d</t>
  </si>
  <si>
    <t>D01P2.01</t>
  </si>
  <si>
    <t>01.P4</t>
  </si>
  <si>
    <t>D01P2.02</t>
  </si>
  <si>
    <t>08b</t>
  </si>
  <si>
    <t>D01P3.01</t>
  </si>
  <si>
    <t>D0101.01</t>
  </si>
  <si>
    <r>
      <rPr>
        <vertAlign val="subscript"/>
        <sz val="10"/>
        <rFont val="Arial"/>
        <family val="2"/>
      </rPr>
      <t xml:space="preserve">1010 </t>
    </r>
    <r>
      <rPr>
        <sz val="10"/>
        <rFont val="Arial"/>
        <family val="2"/>
      </rPr>
      <t>(see comments)</t>
    </r>
  </si>
  <si>
    <r>
      <rPr>
        <vertAlign val="subscript"/>
        <sz val="10"/>
        <rFont val="Arial"/>
        <family val="2"/>
      </rPr>
      <t xml:space="preserve">2110 </t>
    </r>
    <r>
      <rPr>
        <sz val="10"/>
        <rFont val="Arial"/>
        <family val="2"/>
      </rPr>
      <t>(see comments)</t>
    </r>
  </si>
  <si>
    <t>01c</t>
  </si>
  <si>
    <t>Structural Opening Width: Door + Fixed Glazing Panel 2510</t>
  </si>
  <si>
    <t xml:space="preserve">SWD 210mm x 44mm 3 sided door frame &amp; 4 sided screen all peimed. Glass to screen glazed on site by our glazers. </t>
  </si>
  <si>
    <t>D0102.01</t>
  </si>
  <si>
    <t>VARIES</t>
  </si>
  <si>
    <t>H2</t>
  </si>
  <si>
    <t>D0111.01</t>
  </si>
  <si>
    <t>D0115.01</t>
  </si>
  <si>
    <t>D0116.01</t>
  </si>
  <si>
    <t>D0118.01</t>
  </si>
  <si>
    <t>D0120.01</t>
  </si>
  <si>
    <t>D0121.01</t>
  </si>
  <si>
    <t>Car Park Level 01</t>
  </si>
  <si>
    <t>Access to canopy</t>
  </si>
  <si>
    <t>D0121.02</t>
  </si>
  <si>
    <t>Pedestrian access to Hotel. Door operation / use required</t>
  </si>
  <si>
    <t>N/A (BY MAPLE)</t>
  </si>
  <si>
    <t>Fin Panel access door to Core 04 Roof</t>
  </si>
  <si>
    <t>D0121.04</t>
  </si>
  <si>
    <t>D0121.05</t>
  </si>
  <si>
    <t>High level hinged panel to catering ducts</t>
  </si>
  <si>
    <t>D0121.06</t>
  </si>
  <si>
    <t>Parking Level 2</t>
  </si>
  <si>
    <t>D0202.01</t>
  </si>
  <si>
    <t>D0206.01</t>
  </si>
  <si>
    <t>D0208.01</t>
  </si>
  <si>
    <t>Builder's work structural opening Height 2260 from SSL</t>
  </si>
  <si>
    <t>D0215.01</t>
  </si>
  <si>
    <t>D0216.01</t>
  </si>
  <si>
    <t>D0220.01</t>
  </si>
  <si>
    <t>D0221.01</t>
  </si>
  <si>
    <t>Car Park Level 02</t>
  </si>
  <si>
    <t>Link Bridge access to maintenance area</t>
  </si>
  <si>
    <t>D0221.02</t>
  </si>
  <si>
    <t>D0222.01</t>
  </si>
  <si>
    <t>Link Bridge</t>
  </si>
  <si>
    <t>D0236.06</t>
  </si>
  <si>
    <t>Peacocks</t>
  </si>
  <si>
    <t>Parking Level 3</t>
  </si>
  <si>
    <t>D0306.01</t>
  </si>
  <si>
    <t>D0308.01</t>
  </si>
  <si>
    <t>D0315.01</t>
  </si>
  <si>
    <t>D0316.01</t>
  </si>
  <si>
    <t>D0321.01</t>
  </si>
  <si>
    <t>Car Park Level 03</t>
  </si>
  <si>
    <t>D0321.02</t>
  </si>
  <si>
    <t>Parking Level 4</t>
  </si>
  <si>
    <t>D0421.01</t>
  </si>
  <si>
    <t>Car Park Level 04</t>
  </si>
  <si>
    <t>D0421.02</t>
  </si>
  <si>
    <t>Parking Level 5</t>
  </si>
  <si>
    <t>D0502.01</t>
  </si>
  <si>
    <t>D0515.01</t>
  </si>
  <si>
    <t>D0518.01</t>
  </si>
  <si>
    <t>D0521.01</t>
  </si>
  <si>
    <t>Car Park Level 05</t>
  </si>
  <si>
    <t>D0521.02</t>
  </si>
  <si>
    <t>D0521.03</t>
  </si>
  <si>
    <t>Fin Panel access door to Gantry</t>
  </si>
  <si>
    <t>D0601.01</t>
  </si>
  <si>
    <t>CORE LOBBY 1</t>
  </si>
  <si>
    <t>Parking Level 6</t>
  </si>
  <si>
    <r>
      <rPr>
        <sz val="10"/>
        <rFont val="Arial"/>
        <family val="2"/>
      </rPr>
      <t xml:space="preserve">1010 </t>
    </r>
    <r>
      <rPr>
        <vertAlign val="superscript"/>
        <sz val="10"/>
        <rFont val="Arial"/>
        <family val="2"/>
      </rPr>
      <t>(see comments)</t>
    </r>
  </si>
  <si>
    <r>
      <rPr>
        <sz val="10"/>
        <rFont val="Arial"/>
        <family val="2"/>
      </rPr>
      <t xml:space="preserve">2110 </t>
    </r>
    <r>
      <rPr>
        <vertAlign val="superscript"/>
        <sz val="10"/>
        <rFont val="Arial"/>
        <family val="2"/>
      </rPr>
      <t>(see comments)</t>
    </r>
  </si>
  <si>
    <t>D0606.01</t>
  </si>
  <si>
    <t>D0607.01</t>
  </si>
  <si>
    <t>D0611.01</t>
  </si>
  <si>
    <t>D0617.01</t>
  </si>
  <si>
    <t>D0621.01</t>
  </si>
  <si>
    <t>Link Bridge Lobby</t>
  </si>
  <si>
    <t>FD90S</t>
  </si>
  <si>
    <t>D0622.01</t>
  </si>
  <si>
    <t>Car Park Level 06</t>
  </si>
  <si>
    <t>D0622.02</t>
  </si>
  <si>
    <t>Parking Level 7</t>
  </si>
  <si>
    <t>D0709.01</t>
  </si>
  <si>
    <t>CORE 2</t>
  </si>
  <si>
    <t>D0721.01</t>
  </si>
  <si>
    <t>Car Park Level 07</t>
  </si>
  <si>
    <t>D0721.02</t>
  </si>
  <si>
    <t>Parking Level 8</t>
  </si>
  <si>
    <t>D0809.01</t>
  </si>
  <si>
    <t>Core 2 Lobby</t>
  </si>
  <si>
    <t>D0821.01</t>
  </si>
  <si>
    <t>Car Park Level 08</t>
  </si>
  <si>
    <t>D0821.02</t>
  </si>
  <si>
    <t>Hotel link</t>
  </si>
  <si>
    <t>Access to Hotel Link</t>
  </si>
  <si>
    <t>Parking Level 9</t>
  </si>
  <si>
    <r>
      <rPr>
        <sz val="10"/>
        <rFont val="Arial"/>
        <family val="2"/>
      </rPr>
      <t>1010 (see comments)</t>
    </r>
  </si>
  <si>
    <r>
      <rPr>
        <sz val="10"/>
        <rFont val="Arial"/>
        <family val="2"/>
      </rPr>
      <t>2110 (see comments)</t>
    </r>
  </si>
  <si>
    <t>D0902.01</t>
  </si>
  <si>
    <t>D0908.01</t>
  </si>
  <si>
    <t>D0916.01</t>
  </si>
  <si>
    <t>D0920.01</t>
  </si>
  <si>
    <t>D0921.01</t>
  </si>
  <si>
    <t>Car Park Level 09</t>
  </si>
  <si>
    <t>D0921.02</t>
  </si>
  <si>
    <t>D1002.01</t>
  </si>
  <si>
    <t>D1008.01</t>
  </si>
  <si>
    <t>D1015.01</t>
  </si>
  <si>
    <t>D1018.01</t>
  </si>
  <si>
    <t>D1021.01</t>
  </si>
  <si>
    <t>Car Park Level 10</t>
  </si>
  <si>
    <t>FF1 hinged fin panel door</t>
  </si>
  <si>
    <t>D1021.02</t>
  </si>
  <si>
    <t>D1021.03</t>
  </si>
  <si>
    <t>D1021.04</t>
  </si>
  <si>
    <t>D1101.01</t>
  </si>
  <si>
    <t>Roof Level SSL</t>
  </si>
  <si>
    <t>D1102.01</t>
  </si>
  <si>
    <t>D1109.02</t>
  </si>
  <si>
    <t>Stair 3 Lobby</t>
  </si>
  <si>
    <t>Might be wrong spec</t>
  </si>
  <si>
    <t>Might be wrong material</t>
  </si>
  <si>
    <t>Have no details</t>
  </si>
  <si>
    <t>Rev A. Jan 2021</t>
  </si>
  <si>
    <t>Screen</t>
  </si>
  <si>
    <t>Shadbolt no.</t>
  </si>
  <si>
    <t>Customer name</t>
  </si>
  <si>
    <t>Raphael Contracting Ltd</t>
  </si>
  <si>
    <t>Customer reference</t>
  </si>
  <si>
    <t>VICTORIA SQUARE RED CAR PARK</t>
  </si>
  <si>
    <t>I n t e r n a t i o n a l</t>
  </si>
  <si>
    <t>Email Address</t>
  </si>
  <si>
    <t>simon@raphaelltd.co.uk</t>
  </si>
  <si>
    <t>7-9 Springwood Drive
BRAINTREE
CM7 2YN
T: +44 (0)1376 333376
rmc@shadbolt.co.uk
www.shadbolt.co.uk</t>
  </si>
  <si>
    <t>CC Email Address</t>
  </si>
  <si>
    <t>pbs@shadbolt.co.uk</t>
  </si>
  <si>
    <t>Number Of deliveries allowed for</t>
  </si>
  <si>
    <t>E/O for additional delivery</t>
  </si>
  <si>
    <t>Weekend or special delivery will cost extra</t>
  </si>
  <si>
    <t>DOOR NO. / TYPE / REFERENCE</t>
  </si>
  <si>
    <t>SIZES</t>
  </si>
  <si>
    <t>PERFORMANCE</t>
  </si>
  <si>
    <t>DOOR DETAILS</t>
  </si>
  <si>
    <t>GENERAL</t>
  </si>
  <si>
    <t>GLAZING DETAILS</t>
  </si>
  <si>
    <t>PRICES</t>
  </si>
  <si>
    <t>M/L</t>
  </si>
  <si>
    <t>S/L</t>
  </si>
  <si>
    <t>Item no.</t>
  </si>
  <si>
    <t>Door Ref</t>
  </si>
  <si>
    <t>Item Reference</t>
  </si>
  <si>
    <t>Structural Opening Height</t>
  </si>
  <si>
    <t>Structural Opening Width</t>
  </si>
  <si>
    <t>Door Height</t>
  </si>
  <si>
    <t>Leaf-1 Width</t>
  </si>
  <si>
    <t>Leaf-2 Width</t>
  </si>
  <si>
    <t>Thickness</t>
  </si>
  <si>
    <t>Core Material</t>
  </si>
  <si>
    <t>Fire rating</t>
  </si>
  <si>
    <t>Acoustic rating</t>
  </si>
  <si>
    <t>Sustainable material</t>
  </si>
  <si>
    <t>Leaf-1 Veneer</t>
  </si>
  <si>
    <t>Leaf-1 Veneer Note</t>
  </si>
  <si>
    <t>Leaf-2 Veneer</t>
  </si>
  <si>
    <t>Leaf-2 Veneer Note</t>
  </si>
  <si>
    <t>Lipping Material</t>
  </si>
  <si>
    <t>Lip B/V or A/V</t>
  </si>
  <si>
    <t>Lipping Code</t>
  </si>
  <si>
    <t>Leaf-1 Finish</t>
  </si>
  <si>
    <t>Leaf-2 Finish</t>
  </si>
  <si>
    <t>Intumescent Strips</t>
  </si>
  <si>
    <t>Main or Both leaves</t>
  </si>
  <si>
    <t>Leaf-1 Vision Panel Qty.</t>
  </si>
  <si>
    <t>Leaf-1 VP size</t>
  </si>
  <si>
    <t>Leaf-1 Glass Type</t>
  </si>
  <si>
    <t>Leaf-1 Bead Type</t>
  </si>
  <si>
    <t>Main Leaf Price GBP</t>
  </si>
  <si>
    <t>Side Leaf Price GBP</t>
  </si>
  <si>
    <t>Unit Price GBP</t>
  </si>
  <si>
    <t>SS</t>
  </si>
  <si>
    <t>TQNO</t>
  </si>
  <si>
    <t xml:space="preserve">DGF01.01,  </t>
  </si>
  <si>
    <t>TYPE 214</t>
  </si>
  <si>
    <t>SHADEXTERNAL 60</t>
  </si>
  <si>
    <t>FD60S Not Cert.</t>
  </si>
  <si>
    <t>FSC</t>
  </si>
  <si>
    <t>SHADCLAD (f/sanded)</t>
  </si>
  <si>
    <t>V-001</t>
  </si>
  <si>
    <t>M/L &amp; S/L: FSC Hardwood for paint</t>
  </si>
  <si>
    <t>B/V</t>
  </si>
  <si>
    <t>LAR</t>
  </si>
  <si>
    <t>PRIME2</t>
  </si>
  <si>
    <t>BOTH</t>
  </si>
  <si>
    <t>1385x250</t>
  </si>
  <si>
    <t>16mm Pyrobel CLASS B</t>
  </si>
  <si>
    <t>splayed and rebated.</t>
  </si>
  <si>
    <t>Y</t>
  </si>
  <si>
    <t xml:space="preserve">DGF09.02,  </t>
  </si>
  <si>
    <t>TYPE 210</t>
  </si>
  <si>
    <t>ML LAR, SL LAR</t>
  </si>
  <si>
    <t>MAIN</t>
  </si>
  <si>
    <t>1385x400</t>
  </si>
  <si>
    <t xml:space="preserve">DGF09.05,  </t>
  </si>
  <si>
    <t>TYPE 202</t>
  </si>
  <si>
    <t xml:space="preserve">DGF09.06,  </t>
  </si>
  <si>
    <t xml:space="preserve">DGF11.01,  </t>
  </si>
  <si>
    <t>SHADEXTERNAL 30</t>
  </si>
  <si>
    <t>FD30S</t>
  </si>
  <si>
    <t>*F*</t>
  </si>
  <si>
    <t>Clear FD30 rated CLASS - C</t>
  </si>
  <si>
    <t xml:space="preserve">DGF17.01,  </t>
  </si>
  <si>
    <t>FD60S</t>
  </si>
  <si>
    <t xml:space="preserve">DGF18.01,  </t>
  </si>
  <si>
    <t xml:space="preserve">DGF21.01,  </t>
  </si>
  <si>
    <t>TYPE 203</t>
  </si>
  <si>
    <t xml:space="preserve">DGF21.02,  </t>
  </si>
  <si>
    <t xml:space="preserve">DGF22.01,  </t>
  </si>
  <si>
    <t xml:space="preserve">DGF35.01,  </t>
  </si>
  <si>
    <t>TYPE 207</t>
  </si>
  <si>
    <t>FSC Hardwood for paint</t>
  </si>
  <si>
    <t xml:space="preserve">DGF36.01,  </t>
  </si>
  <si>
    <t>TYPE 209</t>
  </si>
  <si>
    <t xml:space="preserve">DGF38.01,  </t>
  </si>
  <si>
    <t xml:space="preserve">DGF38.02,  </t>
  </si>
  <si>
    <t>TYPE 213</t>
  </si>
  <si>
    <t xml:space="preserve">DGF40.01,  </t>
  </si>
  <si>
    <t xml:space="preserve">DGF27.02,  </t>
  </si>
  <si>
    <t>750x250,400x250</t>
  </si>
  <si>
    <t xml:space="preserve">DGF40.02,  </t>
  </si>
  <si>
    <t xml:space="preserve">DGF27.04,  </t>
  </si>
  <si>
    <t xml:space="preserve">DGF40.05,  </t>
  </si>
  <si>
    <t xml:space="preserve">DGF41.01,  </t>
  </si>
  <si>
    <t xml:space="preserve">DGF42.01,  </t>
  </si>
  <si>
    <t xml:space="preserve">DGF42.02,  </t>
  </si>
  <si>
    <t xml:space="preserve">DGF43.01,  </t>
  </si>
  <si>
    <t xml:space="preserve">DGF43.02,  </t>
  </si>
  <si>
    <t xml:space="preserve">DGF44.01,  </t>
  </si>
  <si>
    <t xml:space="preserve">DGF45.01,  </t>
  </si>
  <si>
    <t xml:space="preserve">DGF46.01,  </t>
  </si>
  <si>
    <t xml:space="preserve">DGF47.01,  </t>
  </si>
  <si>
    <t xml:space="preserve">DGF61.01,  </t>
  </si>
  <si>
    <t xml:space="preserve">DUG01.01,  </t>
  </si>
  <si>
    <t>TYPE 208</t>
  </si>
  <si>
    <t xml:space="preserve">DUG09.02,  </t>
  </si>
  <si>
    <t xml:space="preserve">DUG09.07,  </t>
  </si>
  <si>
    <t xml:space="preserve">DUG09.08,  </t>
  </si>
  <si>
    <t xml:space="preserve">DUG10.01,  </t>
  </si>
  <si>
    <t xml:space="preserve">DUG11.01,  </t>
  </si>
  <si>
    <t xml:space="preserve">DUG02.01,  </t>
  </si>
  <si>
    <t xml:space="preserve">DUG17.01,  </t>
  </si>
  <si>
    <t xml:space="preserve">DUG18.01,  </t>
  </si>
  <si>
    <t xml:space="preserve">DUG21.01,  </t>
  </si>
  <si>
    <t xml:space="preserve">DUG21.02,  </t>
  </si>
  <si>
    <t xml:space="preserve">DUG21.03,  </t>
  </si>
  <si>
    <t xml:space="preserve">DUG22.01,  </t>
  </si>
  <si>
    <t xml:space="preserve">DUG27.01,  </t>
  </si>
  <si>
    <t xml:space="preserve">DUG28.01,  </t>
  </si>
  <si>
    <t xml:space="preserve">DUG32.02,  </t>
  </si>
  <si>
    <t xml:space="preserve">DUG34.01,  </t>
  </si>
  <si>
    <t xml:space="preserve">D0101.01,  </t>
  </si>
  <si>
    <t>TYPE 205</t>
  </si>
  <si>
    <t>FSC External HW for paint</t>
  </si>
  <si>
    <t>EXPRI2</t>
  </si>
  <si>
    <t xml:space="preserve">D0102.01,  </t>
  </si>
  <si>
    <t>TYPE 201</t>
  </si>
  <si>
    <t xml:space="preserve">D0110.01,  </t>
  </si>
  <si>
    <t xml:space="preserve">D0111.01,  </t>
  </si>
  <si>
    <t xml:space="preserve">D0117.01,  </t>
  </si>
  <si>
    <t xml:space="preserve">D0118.01,  </t>
  </si>
  <si>
    <t xml:space="preserve">D0201.01,  </t>
  </si>
  <si>
    <t xml:space="preserve">D0202.01,  </t>
  </si>
  <si>
    <t xml:space="preserve">D0210.01,  </t>
  </si>
  <si>
    <t xml:space="preserve">D0211.01,  </t>
  </si>
  <si>
    <t xml:space="preserve">D0217.01,  </t>
  </si>
  <si>
    <t xml:space="preserve">D0218.01,  </t>
  </si>
  <si>
    <t xml:space="preserve">D0301.01,  </t>
  </si>
  <si>
    <t xml:space="preserve">D0302.01,  </t>
  </si>
  <si>
    <t xml:space="preserve">D0310.01,  </t>
  </si>
  <si>
    <t xml:space="preserve">D0311.01,  </t>
  </si>
  <si>
    <t xml:space="preserve">D0317.01,  </t>
  </si>
  <si>
    <t xml:space="preserve">D0318.01,  </t>
  </si>
  <si>
    <t xml:space="preserve">D0401.01,  </t>
  </si>
  <si>
    <t xml:space="preserve">D0402.01,  </t>
  </si>
  <si>
    <t xml:space="preserve">D0410.01,  </t>
  </si>
  <si>
    <t xml:space="preserve">D0411.01,  </t>
  </si>
  <si>
    <t xml:space="preserve">D0417.01,  </t>
  </si>
  <si>
    <t xml:space="preserve">D0418.01,  </t>
  </si>
  <si>
    <t xml:space="preserve">D0501.01,  </t>
  </si>
  <si>
    <t xml:space="preserve">D0502.01,  </t>
  </si>
  <si>
    <t xml:space="preserve">D0510.01,  </t>
  </si>
  <si>
    <t xml:space="preserve">D0511.01,  </t>
  </si>
  <si>
    <t xml:space="preserve">D0517.01,  </t>
  </si>
  <si>
    <t xml:space="preserve">D0518.01,  </t>
  </si>
  <si>
    <t xml:space="preserve">D0601.01,  </t>
  </si>
  <si>
    <t xml:space="preserve">D0602.01,  </t>
  </si>
  <si>
    <t xml:space="preserve">D0610.01,  </t>
  </si>
  <si>
    <t xml:space="preserve">D0611.01,  </t>
  </si>
  <si>
    <t xml:space="preserve">D0617.01,  </t>
  </si>
  <si>
    <t xml:space="preserve">D0618.01,  </t>
  </si>
  <si>
    <t xml:space="preserve">D0701.01,  </t>
  </si>
  <si>
    <t xml:space="preserve">D0702.01,  </t>
  </si>
  <si>
    <t xml:space="preserve">D0709.01,  </t>
  </si>
  <si>
    <t xml:space="preserve">D0711.01,  </t>
  </si>
  <si>
    <t xml:space="preserve">D0717.01,  </t>
  </si>
  <si>
    <t xml:space="preserve">D0718.01,  </t>
  </si>
  <si>
    <t xml:space="preserve">D0801.01,  </t>
  </si>
  <si>
    <t xml:space="preserve">D0802.01,  </t>
  </si>
  <si>
    <t xml:space="preserve">D0809.01,  </t>
  </si>
  <si>
    <t xml:space="preserve">D0811.01,  </t>
  </si>
  <si>
    <t xml:space="preserve">D0817.01,  </t>
  </si>
  <si>
    <t xml:space="preserve">D0818.01,  </t>
  </si>
  <si>
    <t xml:space="preserve">D0901.01,  </t>
  </si>
  <si>
    <t xml:space="preserve">D0902.01,  </t>
  </si>
  <si>
    <t xml:space="preserve">D0910.01,  </t>
  </si>
  <si>
    <t xml:space="preserve">D0911.01,  </t>
  </si>
  <si>
    <t xml:space="preserve">D0917.01,  </t>
  </si>
  <si>
    <t xml:space="preserve">D0918.01,  </t>
  </si>
  <si>
    <t xml:space="preserve">D1001.01,  </t>
  </si>
  <si>
    <t xml:space="preserve">D1002.01,  </t>
  </si>
  <si>
    <t xml:space="preserve">D1010.01,  </t>
  </si>
  <si>
    <t xml:space="preserve">D1011.01,  </t>
  </si>
  <si>
    <t xml:space="preserve">D1017.01,  </t>
  </si>
  <si>
    <t xml:space="preserve">D1018.01,  </t>
  </si>
  <si>
    <t xml:space="preserve">D1102.01,  </t>
  </si>
  <si>
    <t xml:space="preserve">D1109.02,  </t>
  </si>
  <si>
    <t>Total</t>
  </si>
  <si>
    <t>QUOTATION NOTES</t>
  </si>
  <si>
    <t>We have made no allowance for Rebated Meeting Edge</t>
  </si>
  <si>
    <t>We have made no allowance for Machining for Ironmongery in Doors</t>
  </si>
  <si>
    <t>*F* in Intumescent Strips indicates Strips required in Frame</t>
  </si>
  <si>
    <t>For full description please refer to PDF quotation</t>
  </si>
  <si>
    <t>Please also read sheets 'Notes &amp; Legend' and 'Terms &amp; Conditions'</t>
  </si>
  <si>
    <t>SUMMARY</t>
  </si>
  <si>
    <t>Quotation value GBP excluding VAT :    72,668.66</t>
  </si>
  <si>
    <t>Total Number Of Door Leaves : 143</t>
  </si>
  <si>
    <t>NOTES</t>
  </si>
  <si>
    <t>PRIMED FOR ON SITE FINISH BY OTHERS</t>
  </si>
  <si>
    <t>FINISHING DEFINITIONS</t>
  </si>
  <si>
    <t>1 Coat Of External Primer To 2/sides</t>
  </si>
  <si>
    <t>One coat of primer 2 Sides</t>
  </si>
  <si>
    <t>CROSS REFERENCE</t>
  </si>
  <si>
    <t>Leaf 1 : SS</t>
  </si>
  <si>
    <t>SPECIAL STRIPS</t>
  </si>
  <si>
    <t>Leaf 1 : TQNO</t>
  </si>
  <si>
    <t>Please note the above door / set dimensions exceed that for which we have positive TRADA assessment cover under their Quality Assurance Scheme.</t>
  </si>
  <si>
    <t>Leaf 2 : TQNO</t>
  </si>
  <si>
    <t>Schedule says metal but door type is timber</t>
  </si>
  <si>
    <t>ELITE QUALS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</si>
</sst>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_-[$£-809]* #,##0.00_-;\-[$£-809]* #,##0.00_-;_-[$£-809]* &quot;-&quot;??_-;_-@_-"/>
    <numFmt numFmtId="168" formatCode="00"/>
    <numFmt numFmtId="169" formatCode="00.00"/>
    <numFmt numFmtId="170" formatCode="#,##0_ ;\-#,##0\ "/>
    <numFmt numFmtId="171" formatCode="0.000"/>
    <numFmt numFmtId="172" formatCode="&quot;£&quot;#,##0.00"/>
    <numFmt numFmtId="173" formatCode="#,###,##0.00_);\(#,###,##0.00\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FF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26" fillId="0" borderId="0"/>
    <xf numFmtId="0" fontId="1" fillId="0" borderId="0"/>
  </cellStyleXfs>
  <cellXfs count="308">
    <xf numFmtId="0" fontId="0" fillId="0" borderId="0" xfId="0"/>
    <xf numFmtId="2" fontId="2" fillId="0" borderId="0" xfId="7" applyNumberFormat="1" applyFont="1"/>
    <xf numFmtId="2" fontId="4" fillId="0" borderId="0" xfId="7" applyNumberFormat="1" applyFont="1" applyAlignment="1">
      <alignment horizontal="center"/>
    </xf>
    <xf numFmtId="2" fontId="4" fillId="0" borderId="0" xfId="7" applyNumberFormat="1" applyFont="1"/>
    <xf numFmtId="2" fontId="2" fillId="0" borderId="0" xfId="7" applyNumberFormat="1" applyFont="1" applyAlignment="1">
      <alignment horizontal="center"/>
    </xf>
    <xf numFmtId="2" fontId="6" fillId="0" borderId="0" xfId="7" applyNumberFormat="1" applyFont="1" applyAlignment="1">
      <alignment horizontal="center"/>
    </xf>
    <xf numFmtId="1" fontId="6" fillId="0" borderId="0" xfId="7" applyNumberFormat="1" applyFont="1" applyAlignment="1">
      <alignment horizontal="center"/>
    </xf>
    <xf numFmtId="1" fontId="5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2" fontId="9" fillId="0" borderId="0" xfId="5" applyNumberFormat="1" applyFont="1"/>
    <xf numFmtId="1" fontId="8" fillId="0" borderId="0" xfId="5" applyNumberFormat="1" applyFont="1" applyAlignment="1">
      <alignment horizontal="right"/>
    </xf>
    <xf numFmtId="1" fontId="8" fillId="0" borderId="0" xfId="5" applyNumberFormat="1" applyFont="1"/>
    <xf numFmtId="0" fontId="8" fillId="0" borderId="0" xfId="5" applyFont="1"/>
    <xf numFmtId="2" fontId="8" fillId="0" borderId="0" xfId="5" applyNumberFormat="1" applyFont="1" applyAlignment="1">
      <alignment horizontal="right"/>
    </xf>
    <xf numFmtId="0" fontId="10" fillId="0" borderId="0" xfId="5" applyFont="1"/>
    <xf numFmtId="0" fontId="8" fillId="0" borderId="0" xfId="5" applyFont="1" applyAlignment="1">
      <alignment horizontal="center"/>
    </xf>
    <xf numFmtId="1" fontId="9" fillId="0" borderId="0" xfId="5" applyNumberFormat="1" applyFont="1"/>
    <xf numFmtId="1" fontId="8" fillId="0" borderId="0" xfId="5" applyNumberFormat="1" applyFont="1" applyAlignment="1">
      <alignment horizontal="center"/>
    </xf>
    <xf numFmtId="2" fontId="8" fillId="0" borderId="0" xfId="5" applyNumberFormat="1" applyFont="1" applyAlignment="1">
      <alignment horizontal="center"/>
    </xf>
    <xf numFmtId="0" fontId="10" fillId="0" borderId="0" xfId="5" applyFont="1" applyAlignment="1">
      <alignment horizontal="center"/>
    </xf>
    <xf numFmtId="2" fontId="8" fillId="0" borderId="0" xfId="6" applyNumberFormat="1" applyFont="1" applyAlignment="1">
      <alignment horizontal="right"/>
    </xf>
    <xf numFmtId="2" fontId="10" fillId="0" borderId="0" xfId="5" applyNumberFormat="1" applyFont="1"/>
    <xf numFmtId="2" fontId="6" fillId="0" borderId="0" xfId="7" applyNumberFormat="1" applyFont="1"/>
    <xf numFmtId="44" fontId="2" fillId="0" borderId="0" xfId="2"/>
    <xf numFmtId="44" fontId="6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2" fontId="12" fillId="0" borderId="0" xfId="5" applyNumberFormat="1" applyFont="1" applyAlignment="1">
      <alignment horizontal="right"/>
    </xf>
    <xf numFmtId="2" fontId="12" fillId="0" borderId="0" xfId="5" applyNumberFormat="1" applyFont="1" applyAlignment="1">
      <alignment horizontal="center"/>
    </xf>
    <xf numFmtId="1" fontId="12" fillId="0" borderId="0" xfId="5" applyNumberFormat="1" applyFont="1" applyAlignment="1">
      <alignment horizontal="left"/>
    </xf>
    <xf numFmtId="0" fontId="12" fillId="0" borderId="0" xfId="5" applyFont="1"/>
    <xf numFmtId="0" fontId="13" fillId="0" borderId="0" xfId="5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1" fontId="15" fillId="0" borderId="0" xfId="0" applyNumberFormat="1" applyFont="1"/>
    <xf numFmtId="1" fontId="9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1" fontId="8" fillId="0" borderId="2" xfId="0" applyNumberFormat="1" applyFont="1" applyBorder="1"/>
    <xf numFmtId="0" fontId="8" fillId="0" borderId="2" xfId="0" applyFont="1" applyBorder="1"/>
    <xf numFmtId="1" fontId="8" fillId="0" borderId="3" xfId="0" applyNumberFormat="1" applyFont="1" applyBorder="1"/>
    <xf numFmtId="0" fontId="18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/>
    </xf>
    <xf numFmtId="1" fontId="8" fillId="0" borderId="5" xfId="0" applyNumberFormat="1" applyFont="1" applyBorder="1"/>
    <xf numFmtId="2" fontId="18" fillId="0" borderId="6" xfId="0" applyNumberFormat="1" applyFont="1" applyBorder="1" applyAlignment="1">
      <alignment horizontal="center" vertical="center"/>
    </xf>
    <xf numFmtId="164" fontId="20" fillId="0" borderId="7" xfId="2" applyNumberFormat="1" applyFont="1" applyBorder="1" applyAlignment="1">
      <alignment horizontal="center"/>
    </xf>
    <xf numFmtId="44" fontId="20" fillId="0" borderId="7" xfId="2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2" fontId="8" fillId="0" borderId="4" xfId="0" applyNumberFormat="1" applyFont="1" applyBorder="1"/>
    <xf numFmtId="0" fontId="8" fillId="0" borderId="10" xfId="0" applyFont="1" applyBorder="1" applyAlignment="1">
      <alignment horizontal="center"/>
    </xf>
    <xf numFmtId="2" fontId="6" fillId="0" borderId="0" xfId="6" applyNumberFormat="1" applyFont="1"/>
    <xf numFmtId="1" fontId="4" fillId="0" borderId="0" xfId="6" applyNumberFormat="1" applyFont="1" applyAlignment="1">
      <alignment horizontal="right"/>
    </xf>
    <xf numFmtId="1" fontId="4" fillId="0" borderId="0" xfId="6" applyNumberFormat="1" applyFont="1"/>
    <xf numFmtId="1" fontId="6" fillId="0" borderId="0" xfId="6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0" fontId="4" fillId="0" borderId="0" xfId="6" applyFont="1"/>
    <xf numFmtId="2" fontId="4" fillId="0" borderId="0" xfId="6" applyNumberFormat="1" applyFont="1" applyAlignment="1">
      <alignment horizontal="right"/>
    </xf>
    <xf numFmtId="2" fontId="5" fillId="0" borderId="0" xfId="6" applyNumberFormat="1" applyFont="1"/>
    <xf numFmtId="0" fontId="7" fillId="0" borderId="0" xfId="0" applyFont="1" applyAlignment="1">
      <alignment horizontal="center"/>
    </xf>
    <xf numFmtId="0" fontId="4" fillId="0" borderId="0" xfId="6" applyFont="1" applyAlignment="1">
      <alignment horizontal="center"/>
    </xf>
    <xf numFmtId="2" fontId="5" fillId="0" borderId="0" xfId="6" applyNumberFormat="1" applyFont="1" applyAlignment="1">
      <alignment horizontal="center"/>
    </xf>
    <xf numFmtId="2" fontId="5" fillId="0" borderId="0" xfId="7" applyNumberFormat="1" applyFont="1"/>
    <xf numFmtId="1" fontId="23" fillId="0" borderId="0" xfId="6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textRotation="90"/>
    </xf>
    <xf numFmtId="0" fontId="23" fillId="0" borderId="0" xfId="0" applyFont="1"/>
    <xf numFmtId="2" fontId="22" fillId="0" borderId="0" xfId="5" applyNumberFormat="1" applyFont="1" applyAlignment="1">
      <alignment horizontal="right"/>
    </xf>
    <xf numFmtId="0" fontId="22" fillId="0" borderId="0" xfId="5" applyFont="1"/>
    <xf numFmtId="2" fontId="22" fillId="0" borderId="0" xfId="5" applyNumberFormat="1" applyFont="1" applyAlignment="1">
      <alignment horizontal="center"/>
    </xf>
    <xf numFmtId="1" fontId="4" fillId="0" borderId="0" xfId="8" applyNumberFormat="1" applyFont="1" applyAlignment="1">
      <alignment horizontal="center"/>
    </xf>
    <xf numFmtId="2" fontId="14" fillId="2" borderId="0" xfId="7" applyNumberFormat="1" applyFont="1" applyFill="1"/>
    <xf numFmtId="2" fontId="5" fillId="2" borderId="0" xfId="7" applyNumberFormat="1" applyFont="1" applyFill="1"/>
    <xf numFmtId="42" fontId="23" fillId="2" borderId="0" xfId="7" applyNumberFormat="1" applyFont="1" applyFill="1"/>
    <xf numFmtId="2" fontId="11" fillId="0" borderId="0" xfId="5" applyNumberFormat="1" applyFont="1" applyAlignment="1">
      <alignment horizontal="right"/>
    </xf>
    <xf numFmtId="4" fontId="2" fillId="0" borderId="0" xfId="0" applyNumberFormat="1" applyFont="1"/>
    <xf numFmtId="2" fontId="22" fillId="0" borderId="0" xfId="7" applyNumberFormat="1" applyFont="1"/>
    <xf numFmtId="1" fontId="2" fillId="0" borderId="0" xfId="6" applyNumberFormat="1" applyFont="1"/>
    <xf numFmtId="1" fontId="7" fillId="0" borderId="0" xfId="6" applyNumberFormat="1" applyFont="1" applyAlignment="1">
      <alignment horizontal="left"/>
    </xf>
    <xf numFmtId="1" fontId="6" fillId="0" borderId="0" xfId="6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1" fontId="5" fillId="0" borderId="0" xfId="6" applyNumberFormat="1" applyFont="1" applyAlignment="1">
      <alignment horizontal="left"/>
    </xf>
    <xf numFmtId="1" fontId="5" fillId="0" borderId="0" xfId="6" applyNumberFormat="1" applyFont="1"/>
    <xf numFmtId="0" fontId="5" fillId="0" borderId="0" xfId="0" applyFont="1"/>
    <xf numFmtId="1" fontId="2" fillId="0" borderId="0" xfId="6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7" fillId="0" borderId="0" xfId="6" applyNumberFormat="1" applyFont="1" applyAlignment="1">
      <alignment horizontal="center"/>
    </xf>
    <xf numFmtId="1" fontId="7" fillId="0" borderId="0" xfId="6" applyNumberFormat="1" applyFont="1"/>
    <xf numFmtId="0" fontId="6" fillId="0" borderId="0" xfId="0" applyFont="1" applyAlignment="1">
      <alignment horizontal="center"/>
    </xf>
    <xf numFmtId="3" fontId="2" fillId="0" borderId="1" xfId="0" applyNumberFormat="1" applyFont="1" applyBorder="1"/>
    <xf numFmtId="2" fontId="9" fillId="0" borderId="0" xfId="5" applyNumberFormat="1" applyFont="1" applyAlignment="1">
      <alignment horizontal="left"/>
    </xf>
    <xf numFmtId="1" fontId="9" fillId="0" borderId="0" xfId="5" applyNumberFormat="1" applyFont="1" applyAlignment="1">
      <alignment horizontal="left"/>
    </xf>
    <xf numFmtId="1" fontId="6" fillId="0" borderId="0" xfId="7" applyNumberFormat="1" applyFont="1" applyAlignment="1">
      <alignment horizontal="left"/>
    </xf>
    <xf numFmtId="4" fontId="4" fillId="0" borderId="0" xfId="6" applyNumberFormat="1" applyFont="1"/>
    <xf numFmtId="2" fontId="25" fillId="0" borderId="6" xfId="0" applyNumberFormat="1" applyFont="1" applyBorder="1" applyAlignment="1">
      <alignment horizontal="center" vertical="center"/>
    </xf>
    <xf numFmtId="2" fontId="19" fillId="0" borderId="6" xfId="0" applyNumberFormat="1" applyFont="1" applyBorder="1" applyAlignment="1">
      <alignment horizontal="center" vertical="center"/>
    </xf>
    <xf numFmtId="1" fontId="2" fillId="0" borderId="0" xfId="8" applyNumberFormat="1" applyAlignment="1">
      <alignment horizontal="center"/>
    </xf>
    <xf numFmtId="0" fontId="23" fillId="0" borderId="0" xfId="6" applyFont="1"/>
    <xf numFmtId="0" fontId="22" fillId="0" borderId="4" xfId="0" applyFont="1" applyBorder="1" applyAlignment="1">
      <alignment horizontal="center"/>
    </xf>
    <xf numFmtId="2" fontId="22" fillId="0" borderId="4" xfId="0" applyNumberFormat="1" applyFont="1" applyBorder="1"/>
    <xf numFmtId="0" fontId="22" fillId="0" borderId="0" xfId="0" applyFont="1"/>
    <xf numFmtId="165" fontId="4" fillId="0" borderId="0" xfId="8" applyNumberFormat="1" applyFont="1" applyAlignment="1">
      <alignment horizontal="center"/>
    </xf>
    <xf numFmtId="1" fontId="4" fillId="0" borderId="0" xfId="7" applyNumberFormat="1" applyFont="1" applyAlignment="1">
      <alignment horizontal="left"/>
    </xf>
    <xf numFmtId="1" fontId="5" fillId="0" borderId="0" xfId="6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2" fontId="2" fillId="0" borderId="0" xfId="5" applyNumberFormat="1" applyFont="1" applyAlignment="1">
      <alignment horizontal="right"/>
    </xf>
    <xf numFmtId="2" fontId="2" fillId="0" borderId="0" xfId="5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2" fontId="2" fillId="0" borderId="0" xfId="0" applyNumberFormat="1" applyFont="1"/>
    <xf numFmtId="0" fontId="22" fillId="0" borderId="2" xfId="0" applyFont="1" applyBorder="1"/>
    <xf numFmtId="44" fontId="27" fillId="0" borderId="7" xfId="2" applyFont="1" applyBorder="1" applyAlignment="1">
      <alignment horizontal="center"/>
    </xf>
    <xf numFmtId="0" fontId="22" fillId="0" borderId="9" xfId="0" applyFont="1" applyBorder="1"/>
    <xf numFmtId="1" fontId="8" fillId="0" borderId="11" xfId="0" applyNumberFormat="1" applyFont="1" applyBorder="1"/>
    <xf numFmtId="0" fontId="8" fillId="0" borderId="12" xfId="0" applyFont="1" applyBorder="1" applyAlignment="1">
      <alignment horizontal="center"/>
    </xf>
    <xf numFmtId="2" fontId="14" fillId="0" borderId="0" xfId="7" applyNumberFormat="1" applyFont="1"/>
    <xf numFmtId="42" fontId="23" fillId="0" borderId="0" xfId="7" applyNumberFormat="1" applyFont="1"/>
    <xf numFmtId="44" fontId="2" fillId="0" borderId="2" xfId="2" applyBorder="1"/>
    <xf numFmtId="2" fontId="2" fillId="0" borderId="0" xfId="0" applyNumberFormat="1" applyFont="1" applyAlignment="1">
      <alignment horizontal="left"/>
    </xf>
    <xf numFmtId="2" fontId="22" fillId="0" borderId="0" xfId="7" applyNumberFormat="1" applyFont="1" applyAlignment="1">
      <alignment horizontal="right" vertical="top"/>
    </xf>
    <xf numFmtId="2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22" fillId="0" borderId="0" xfId="6" applyNumberFormat="1" applyFont="1" applyAlignment="1">
      <alignment horizontal="right"/>
    </xf>
    <xf numFmtId="49" fontId="6" fillId="0" borderId="0" xfId="6" applyNumberFormat="1" applyFont="1" applyAlignment="1">
      <alignment horizontal="left"/>
    </xf>
    <xf numFmtId="49" fontId="6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2" fontId="2" fillId="0" borderId="0" xfId="6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28" fillId="0" borderId="0" xfId="5" applyNumberFormat="1" applyFont="1"/>
    <xf numFmtId="2" fontId="28" fillId="0" borderId="0" xfId="7" applyNumberFormat="1" applyFont="1"/>
    <xf numFmtId="1" fontId="14" fillId="0" borderId="0" xfId="5" applyNumberFormat="1" applyFont="1"/>
    <xf numFmtId="42" fontId="23" fillId="0" borderId="0" xfId="5" applyNumberFormat="1" applyFont="1"/>
    <xf numFmtId="0" fontId="23" fillId="0" borderId="0" xfId="5" applyFont="1"/>
    <xf numFmtId="1" fontId="8" fillId="0" borderId="13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2" fontId="22" fillId="0" borderId="0" xfId="0" applyNumberFormat="1" applyFont="1"/>
    <xf numFmtId="44" fontId="2" fillId="0" borderId="1" xfId="2" applyBorder="1"/>
    <xf numFmtId="2" fontId="11" fillId="2" borderId="0" xfId="5" applyNumberFormat="1" applyFont="1" applyFill="1" applyAlignment="1">
      <alignment horizontal="center"/>
    </xf>
    <xf numFmtId="2" fontId="22" fillId="2" borderId="0" xfId="5" applyNumberFormat="1" applyFont="1" applyFill="1" applyAlignment="1">
      <alignment horizontal="center"/>
    </xf>
    <xf numFmtId="2" fontId="2" fillId="0" borderId="0" xfId="7" applyNumberFormat="1" applyFont="1" applyFill="1"/>
    <xf numFmtId="2" fontId="29" fillId="0" borderId="0" xfId="7" applyNumberFormat="1" applyFont="1" applyFill="1"/>
    <xf numFmtId="2" fontId="11" fillId="0" borderId="0" xfId="7" applyNumberFormat="1" applyFont="1" applyFill="1"/>
    <xf numFmtId="2" fontId="2" fillId="0" borderId="0" xfId="7" applyNumberFormat="1" applyFont="1" applyFill="1" applyAlignment="1">
      <alignment horizontal="center"/>
    </xf>
    <xf numFmtId="1" fontId="22" fillId="0" borderId="0" xfId="5" applyNumberFormat="1" applyFont="1"/>
    <xf numFmtId="2" fontId="2" fillId="0" borderId="0" xfId="5" applyNumberFormat="1" applyFont="1" applyFill="1"/>
    <xf numFmtId="2" fontId="8" fillId="0" borderId="0" xfId="5" applyNumberFormat="1" applyFont="1" applyFill="1"/>
    <xf numFmtId="0" fontId="8" fillId="0" borderId="0" xfId="5" applyFont="1" applyFill="1"/>
    <xf numFmtId="2" fontId="8" fillId="0" borderId="0" xfId="5" applyNumberFormat="1" applyFont="1" applyFill="1" applyAlignment="1">
      <alignment horizontal="center"/>
    </xf>
    <xf numFmtId="1" fontId="7" fillId="0" borderId="0" xfId="6" applyNumberFormat="1" applyFont="1" applyFill="1" applyAlignment="1">
      <alignment horizontal="center"/>
    </xf>
    <xf numFmtId="4" fontId="8" fillId="0" borderId="0" xfId="0" applyNumberFormat="1" applyFont="1"/>
    <xf numFmtId="167" fontId="8" fillId="0" borderId="0" xfId="0" applyNumberFormat="1" applyFont="1"/>
    <xf numFmtId="2" fontId="2" fillId="0" borderId="0" xfId="5" applyNumberFormat="1" applyFont="1" applyFill="1" applyAlignment="1">
      <alignment horizontal="center"/>
    </xf>
    <xf numFmtId="2" fontId="11" fillId="0" borderId="0" xfId="5" applyNumberFormat="1" applyFont="1" applyFill="1" applyAlignment="1">
      <alignment horizontal="center"/>
    </xf>
    <xf numFmtId="2" fontId="2" fillId="0" borderId="0" xfId="6" applyNumberFormat="1" applyFont="1" applyFill="1" applyAlignment="1">
      <alignment horizontal="center"/>
    </xf>
    <xf numFmtId="2" fontId="6" fillId="0" borderId="0" xfId="5" applyNumberFormat="1" applyFont="1" applyFill="1"/>
    <xf numFmtId="1" fontId="6" fillId="0" borderId="0" xfId="5" applyNumberFormat="1" applyFont="1" applyFill="1"/>
    <xf numFmtId="1" fontId="2" fillId="0" borderId="0" xfId="6" applyNumberFormat="1" applyFont="1" applyFill="1" applyAlignment="1">
      <alignment horizontal="center"/>
    </xf>
    <xf numFmtId="2" fontId="2" fillId="0" borderId="0" xfId="6" applyNumberFormat="1" applyFont="1" applyFill="1"/>
    <xf numFmtId="1" fontId="2" fillId="0" borderId="0" xfId="6" applyNumberFormat="1" applyFont="1" applyFill="1"/>
    <xf numFmtId="2" fontId="6" fillId="0" borderId="0" xfId="6" applyNumberFormat="1" applyFont="1" applyFill="1"/>
    <xf numFmtId="1" fontId="6" fillId="0" borderId="0" xfId="6" applyNumberFormat="1" applyFont="1" applyFill="1"/>
    <xf numFmtId="1" fontId="5" fillId="0" borderId="0" xfId="6" applyNumberFormat="1" applyFont="1" applyFill="1" applyAlignment="1">
      <alignment horizontal="center"/>
    </xf>
    <xf numFmtId="2" fontId="2" fillId="0" borderId="0" xfId="0" applyNumberFormat="1" applyFont="1" applyFill="1"/>
    <xf numFmtId="1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/>
    <xf numFmtId="2" fontId="4" fillId="0" borderId="0" xfId="6" applyNumberFormat="1" applyFont="1"/>
    <xf numFmtId="167" fontId="2" fillId="0" borderId="1" xfId="0" applyNumberFormat="1" applyFont="1" applyBorder="1"/>
    <xf numFmtId="1" fontId="7" fillId="2" borderId="0" xfId="6" applyNumberFormat="1" applyFont="1" applyFill="1" applyAlignment="1">
      <alignment horizontal="center"/>
    </xf>
    <xf numFmtId="2" fontId="8" fillId="0" borderId="0" xfId="5" applyNumberFormat="1" applyFont="1"/>
    <xf numFmtId="2" fontId="2" fillId="0" borderId="0" xfId="6" applyNumberFormat="1" applyFont="1" applyAlignment="1">
      <alignment horizontal="right"/>
    </xf>
    <xf numFmtId="2" fontId="2" fillId="0" borderId="0" xfId="7" applyNumberFormat="1" applyFont="1" applyAlignment="1">
      <alignment horizontal="right"/>
    </xf>
    <xf numFmtId="2" fontId="4" fillId="2" borderId="0" xfId="7" applyNumberFormat="1" applyFont="1" applyFill="1" applyAlignment="1">
      <alignment horizontal="center"/>
    </xf>
    <xf numFmtId="4" fontId="2" fillId="0" borderId="0" xfId="0" applyNumberFormat="1" applyFont="1" applyFill="1"/>
    <xf numFmtId="0" fontId="2" fillId="0" borderId="0" xfId="0" applyFont="1" applyFill="1"/>
    <xf numFmtId="2" fontId="23" fillId="0" borderId="0" xfId="7" applyNumberFormat="1" applyFont="1" applyFill="1"/>
    <xf numFmtId="4" fontId="7" fillId="0" borderId="0" xfId="0" applyNumberFormat="1" applyFont="1" applyFill="1" applyAlignment="1">
      <alignment horizontal="center"/>
    </xf>
    <xf numFmtId="44" fontId="2" fillId="0" borderId="22" xfId="2" applyBorder="1"/>
    <xf numFmtId="44" fontId="2" fillId="0" borderId="0" xfId="2" applyBorder="1"/>
    <xf numFmtId="170" fontId="2" fillId="0" borderId="1" xfId="2" applyNumberFormat="1" applyBorder="1" applyAlignment="1">
      <alignment horizontal="center"/>
    </xf>
    <xf numFmtId="1" fontId="2" fillId="0" borderId="0" xfId="7" applyNumberFormat="1" applyFont="1" applyAlignment="1">
      <alignment horizontal="left"/>
    </xf>
    <xf numFmtId="1" fontId="6" fillId="0" borderId="0" xfId="7" applyNumberFormat="1" applyFont="1" applyFill="1" applyAlignment="1">
      <alignment horizontal="center"/>
    </xf>
    <xf numFmtId="44" fontId="22" fillId="0" borderId="1" xfId="2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71" fontId="0" fillId="0" borderId="0" xfId="0" applyNumberFormat="1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center" vertical="center"/>
    </xf>
    <xf numFmtId="0" fontId="30" fillId="0" borderId="14" xfId="0" applyFont="1" applyBorder="1" applyAlignment="1">
      <alignment horizontal="left" vertical="top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30" fillId="0" borderId="14" xfId="0" applyFont="1" applyBorder="1" applyAlignment="1">
      <alignment horizontal="center" vertical="top"/>
    </xf>
    <xf numFmtId="0" fontId="30" fillId="0" borderId="16" xfId="0" applyFont="1" applyBorder="1" applyAlignment="1">
      <alignment horizontal="center" vertical="top"/>
    </xf>
    <xf numFmtId="0" fontId="30" fillId="0" borderId="15" xfId="0" applyFont="1" applyBorder="1" applyAlignment="1">
      <alignment horizontal="center" vertical="top"/>
    </xf>
    <xf numFmtId="0" fontId="0" fillId="0" borderId="17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30" fillId="0" borderId="23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top"/>
    </xf>
    <xf numFmtId="0" fontId="30" fillId="0" borderId="23" xfId="0" applyFont="1" applyBorder="1" applyAlignment="1">
      <alignment horizontal="center" vertical="top"/>
    </xf>
    <xf numFmtId="0" fontId="30" fillId="0" borderId="24" xfId="0" applyFont="1" applyBorder="1" applyAlignment="1">
      <alignment horizontal="center" vertical="top"/>
    </xf>
    <xf numFmtId="0" fontId="0" fillId="0" borderId="23" xfId="0" applyBorder="1" applyAlignment="1">
      <alignment horizontal="left" vertical="center"/>
    </xf>
    <xf numFmtId="0" fontId="30" fillId="0" borderId="21" xfId="0" applyFont="1" applyBorder="1" applyAlignment="1">
      <alignment horizontal="center" vertical="top"/>
    </xf>
    <xf numFmtId="2" fontId="31" fillId="0" borderId="0" xfId="0" applyNumberFormat="1" applyFont="1" applyAlignment="1">
      <alignment horizontal="center" vertical="top" wrapText="1"/>
    </xf>
    <xf numFmtId="0" fontId="30" fillId="0" borderId="19" xfId="0" applyFont="1" applyBorder="1" applyAlignment="1">
      <alignment horizontal="center" vertical="top"/>
    </xf>
    <xf numFmtId="0" fontId="30" fillId="0" borderId="21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1" fontId="32" fillId="0" borderId="18" xfId="0" applyNumberFormat="1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8" xfId="0" applyFont="1" applyBorder="1" applyAlignment="1">
      <alignment horizontal="left" vertical="center"/>
    </xf>
    <xf numFmtId="171" fontId="32" fillId="0" borderId="0" xfId="0" applyNumberFormat="1" applyFont="1" applyAlignment="1">
      <alignment horizontal="left" vertical="center"/>
    </xf>
    <xf numFmtId="2" fontId="32" fillId="0" borderId="0" xfId="0" applyNumberFormat="1" applyFont="1" applyAlignment="1">
      <alignment horizontal="left" vertical="center"/>
    </xf>
    <xf numFmtId="2" fontId="0" fillId="0" borderId="0" xfId="0" applyNumberFormat="1"/>
    <xf numFmtId="0" fontId="32" fillId="0" borderId="0" xfId="0" applyFont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168" fontId="32" fillId="0" borderId="18" xfId="0" applyNumberFormat="1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69" fontId="32" fillId="0" borderId="18" xfId="0" applyNumberFormat="1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18" xfId="0" applyFont="1" applyBorder="1" applyAlignment="1">
      <alignment horizontal="right" vertical="center"/>
    </xf>
    <xf numFmtId="0" fontId="2" fillId="5" borderId="18" xfId="0" applyFont="1" applyFill="1" applyBorder="1" applyAlignment="1">
      <alignment horizontal="center" vertical="center"/>
    </xf>
    <xf numFmtId="2" fontId="32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4" borderId="0" xfId="0" applyFont="1" applyFill="1" applyAlignment="1">
      <alignment horizontal="left" vertical="top"/>
    </xf>
    <xf numFmtId="0" fontId="0" fillId="4" borderId="0" xfId="0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4" fontId="28" fillId="0" borderId="0" xfId="0" applyNumberFormat="1" applyFont="1" applyAlignment="1">
      <alignment horizontal="left"/>
    </xf>
    <xf numFmtId="1" fontId="22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1" fontId="22" fillId="0" borderId="0" xfId="0" applyNumberFormat="1" applyFont="1" applyFill="1" applyAlignment="1">
      <alignment horizontal="center"/>
    </xf>
    <xf numFmtId="2" fontId="2" fillId="3" borderId="0" xfId="5" applyNumberFormat="1" applyFont="1" applyFill="1" applyAlignment="1">
      <alignment horizontal="center"/>
    </xf>
    <xf numFmtId="2" fontId="22" fillId="3" borderId="0" xfId="7" applyNumberFormat="1" applyFont="1" applyFill="1" applyAlignment="1">
      <alignment horizontal="center"/>
    </xf>
    <xf numFmtId="2" fontId="2" fillId="3" borderId="0" xfId="7" applyNumberFormat="1" applyFont="1" applyFill="1"/>
    <xf numFmtId="2" fontId="4" fillId="3" borderId="0" xfId="7" applyNumberFormat="1" applyFont="1" applyFill="1"/>
    <xf numFmtId="0" fontId="0" fillId="6" borderId="10" xfId="0" applyFill="1" applyBorder="1" applyAlignment="1">
      <alignment horizontal="center" vertical="center"/>
    </xf>
    <xf numFmtId="0" fontId="35" fillId="7" borderId="10" xfId="0" applyFont="1" applyFill="1" applyBorder="1" applyAlignment="1">
      <alignment horizontal="center" textRotation="90" wrapText="1"/>
    </xf>
    <xf numFmtId="173" fontId="35" fillId="7" borderId="10" xfId="0" applyNumberFormat="1" applyFont="1" applyFill="1" applyBorder="1" applyAlignment="1">
      <alignment horizontal="center" textRotation="90" wrapText="1"/>
    </xf>
    <xf numFmtId="0" fontId="0" fillId="0" borderId="10" xfId="0" applyBorder="1" applyAlignment="1">
      <alignment horizontal="center"/>
    </xf>
    <xf numFmtId="173" fontId="35" fillId="0" borderId="10" xfId="0" applyNumberFormat="1" applyFont="1" applyBorder="1" applyAlignment="1">
      <alignment horizontal="right"/>
    </xf>
    <xf numFmtId="0" fontId="0" fillId="7" borderId="10" xfId="0" applyFill="1" applyBorder="1" applyAlignment="1">
      <alignment horizontal="center"/>
    </xf>
    <xf numFmtId="173" fontId="35" fillId="7" borderId="10" xfId="0" applyNumberFormat="1" applyFont="1" applyFill="1" applyBorder="1" applyAlignment="1">
      <alignment horizontal="right"/>
    </xf>
    <xf numFmtId="0" fontId="0" fillId="8" borderId="10" xfId="0" applyFill="1" applyBorder="1" applyAlignment="1">
      <alignment horizontal="center"/>
    </xf>
    <xf numFmtId="173" fontId="35" fillId="8" borderId="10" xfId="0" applyNumberFormat="1" applyFont="1" applyFill="1" applyBorder="1" applyAlignment="1">
      <alignment horizontal="right"/>
    </xf>
    <xf numFmtId="0" fontId="35" fillId="0" borderId="25" xfId="0" applyFont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35" fillId="0" borderId="27" xfId="0" applyFont="1" applyBorder="1" applyAlignment="1">
      <alignment horizontal="center"/>
    </xf>
    <xf numFmtId="0" fontId="0" fillId="0" borderId="28" xfId="0" applyBorder="1"/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/>
    <xf numFmtId="0" fontId="0" fillId="0" borderId="29" xfId="0" applyBorder="1"/>
    <xf numFmtId="2" fontId="0" fillId="0" borderId="0" xfId="0" applyNumberFormat="1" applyFill="1"/>
    <xf numFmtId="0" fontId="0" fillId="0" borderId="10" xfId="0" applyFill="1" applyBorder="1" applyAlignment="1">
      <alignment horizontal="center"/>
    </xf>
    <xf numFmtId="173" fontId="35" fillId="0" borderId="10" xfId="0" applyNumberFormat="1" applyFont="1" applyFill="1" applyBorder="1" applyAlignment="1">
      <alignment horizontal="right"/>
    </xf>
    <xf numFmtId="0" fontId="0" fillId="0" borderId="0" xfId="0" applyFill="1"/>
    <xf numFmtId="173" fontId="35" fillId="7" borderId="4" xfId="0" applyNumberFormat="1" applyFont="1" applyFill="1" applyBorder="1" applyAlignment="1">
      <alignment horizontal="right"/>
    </xf>
    <xf numFmtId="173" fontId="35" fillId="7" borderId="32" xfId="0" applyNumberFormat="1" applyFont="1" applyFill="1" applyBorder="1" applyAlignment="1">
      <alignment horizontal="right"/>
    </xf>
    <xf numFmtId="4" fontId="22" fillId="0" borderId="0" xfId="0" applyNumberFormat="1" applyFont="1" applyFill="1"/>
    <xf numFmtId="2" fontId="4" fillId="0" borderId="0" xfId="6" applyNumberFormat="1" applyFont="1" applyFill="1" applyAlignment="1">
      <alignment horizontal="right"/>
    </xf>
    <xf numFmtId="2" fontId="4" fillId="0" borderId="0" xfId="6" applyNumberFormat="1" applyFont="1" applyFill="1" applyAlignment="1">
      <alignment horizontal="center"/>
    </xf>
    <xf numFmtId="166" fontId="2" fillId="0" borderId="0" xfId="7" applyNumberFormat="1" applyFont="1" applyFill="1"/>
    <xf numFmtId="0" fontId="8" fillId="0" borderId="4" xfId="0" applyFont="1" applyFill="1" applyBorder="1" applyAlignment="1">
      <alignment horizontal="center"/>
    </xf>
    <xf numFmtId="2" fontId="23" fillId="3" borderId="0" xfId="7" applyNumberFormat="1" applyFont="1" applyFill="1"/>
    <xf numFmtId="0" fontId="0" fillId="0" borderId="27" xfId="0" applyBorder="1" applyAlignment="1">
      <alignment horizontal="left"/>
    </xf>
    <xf numFmtId="0" fontId="0" fillId="0" borderId="0" xfId="0" applyAlignment="1">
      <alignment horizontal="left"/>
    </xf>
    <xf numFmtId="0" fontId="37" fillId="0" borderId="0" xfId="0" applyFont="1" applyAlignment="1">
      <alignment horizontal="right" vertical="center"/>
    </xf>
    <xf numFmtId="0" fontId="37" fillId="0" borderId="28" xfId="0" applyFont="1" applyBorder="1" applyAlignment="1">
      <alignment horizontal="right" vertical="center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left"/>
    </xf>
    <xf numFmtId="0" fontId="36" fillId="0" borderId="22" xfId="0" applyFont="1" applyBorder="1" applyAlignment="1">
      <alignment horizontal="right" vertical="center"/>
    </xf>
    <xf numFmtId="0" fontId="36" fillId="0" borderId="26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6" fillId="0" borderId="28" xfId="0" applyFont="1" applyBorder="1" applyAlignment="1">
      <alignment horizontal="right" vertical="center"/>
    </xf>
    <xf numFmtId="0" fontId="38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/>
    </xf>
    <xf numFmtId="0" fontId="38" fillId="0" borderId="28" xfId="0" applyFont="1" applyBorder="1" applyAlignment="1">
      <alignment horizontal="right" vertical="center"/>
    </xf>
    <xf numFmtId="0" fontId="38" fillId="0" borderId="2" xfId="0" applyFont="1" applyBorder="1" applyAlignment="1">
      <alignment horizontal="right" vertical="center"/>
    </xf>
    <xf numFmtId="0" fontId="38" fillId="0" borderId="29" xfId="0" applyFont="1" applyBorder="1" applyAlignment="1">
      <alignment horizontal="right" vertical="center"/>
    </xf>
    <xf numFmtId="172" fontId="0" fillId="0" borderId="0" xfId="0" applyNumberFormat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6" borderId="3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173" fontId="35" fillId="6" borderId="3" xfId="0" applyNumberFormat="1" applyFont="1" applyFill="1" applyBorder="1" applyAlignment="1">
      <alignment horizontal="center" vertical="center"/>
    </xf>
    <xf numFmtId="173" fontId="35" fillId="6" borderId="30" xfId="0" applyNumberFormat="1" applyFont="1" applyFill="1" applyBorder="1" applyAlignment="1">
      <alignment horizontal="center" vertical="center"/>
    </xf>
    <xf numFmtId="173" fontId="35" fillId="6" borderId="31" xfId="0" applyNumberFormat="1" applyFont="1" applyFill="1" applyBorder="1" applyAlignment="1">
      <alignment horizontal="center" vertical="center"/>
    </xf>
  </cellXfs>
  <cellStyles count="14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3" xfId="4" xr:uid="{00000000-0005-0000-0000-000007000000}"/>
    <cellStyle name="Normal 4" xfId="13" xr:uid="{85E40D68-E7B7-4685-94BF-B471165D9534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6071</xdr:colOff>
      <xdr:row>35</xdr:row>
      <xdr:rowOff>90095</xdr:rowOff>
    </xdr:to>
    <xdr:pic>
      <xdr:nvPicPr>
        <xdr:cNvPr id="2" name="image11.png">
          <a:extLst>
            <a:ext uri="{FF2B5EF4-FFF2-40B4-BE49-F238E27FC236}">
              <a16:creationId xmlns:a16="http://schemas.microsoft.com/office/drawing/2014/main" id="{B65BE0FC-9D92-4F1D-9218-D0A1DBF7B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86204"/>
          <a:ext cx="6071" cy="3513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6071</xdr:colOff>
      <xdr:row>33</xdr:row>
      <xdr:rowOff>36841</xdr:rowOff>
    </xdr:to>
    <xdr:pic>
      <xdr:nvPicPr>
        <xdr:cNvPr id="3" name="image12.png">
          <a:extLst>
            <a:ext uri="{FF2B5EF4-FFF2-40B4-BE49-F238E27FC236}">
              <a16:creationId xmlns:a16="http://schemas.microsoft.com/office/drawing/2014/main" id="{BC314F2E-C5E5-418F-A744-6D15BFDFB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86204"/>
          <a:ext cx="6071" cy="1674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6071</xdr:colOff>
      <xdr:row>115</xdr:row>
      <xdr:rowOff>10707</xdr:rowOff>
    </xdr:to>
    <xdr:pic>
      <xdr:nvPicPr>
        <xdr:cNvPr id="4" name="image11.png">
          <a:extLst>
            <a:ext uri="{FF2B5EF4-FFF2-40B4-BE49-F238E27FC236}">
              <a16:creationId xmlns:a16="http://schemas.microsoft.com/office/drawing/2014/main" id="{614A638A-134B-42B4-9EB5-819DAEEDF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26015"/>
          <a:ext cx="6071" cy="173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6071</xdr:colOff>
      <xdr:row>115</xdr:row>
      <xdr:rowOff>4218</xdr:rowOff>
    </xdr:to>
    <xdr:pic>
      <xdr:nvPicPr>
        <xdr:cNvPr id="5" name="image12.png">
          <a:extLst>
            <a:ext uri="{FF2B5EF4-FFF2-40B4-BE49-F238E27FC236}">
              <a16:creationId xmlns:a16="http://schemas.microsoft.com/office/drawing/2014/main" id="{4A53C514-BA14-420C-BF40-BFC14E703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26015"/>
          <a:ext cx="6071" cy="1674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6071</xdr:colOff>
      <xdr:row>176</xdr:row>
      <xdr:rowOff>10706</xdr:rowOff>
    </xdr:to>
    <xdr:pic>
      <xdr:nvPicPr>
        <xdr:cNvPr id="6" name="image11.png">
          <a:extLst>
            <a:ext uri="{FF2B5EF4-FFF2-40B4-BE49-F238E27FC236}">
              <a16:creationId xmlns:a16="http://schemas.microsoft.com/office/drawing/2014/main" id="{BAC2ABD3-13C2-4CCB-9A1C-F9DD55AE6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02860"/>
          <a:ext cx="6071" cy="173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6071</xdr:colOff>
      <xdr:row>176</xdr:row>
      <xdr:rowOff>4217</xdr:rowOff>
    </xdr:to>
    <xdr:pic>
      <xdr:nvPicPr>
        <xdr:cNvPr id="7" name="image12.png">
          <a:extLst>
            <a:ext uri="{FF2B5EF4-FFF2-40B4-BE49-F238E27FC236}">
              <a16:creationId xmlns:a16="http://schemas.microsoft.com/office/drawing/2014/main" id="{99D3A23D-BA1B-48D6-B8EB-386562088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02860"/>
          <a:ext cx="6071" cy="167492"/>
        </a:xfrm>
        <a:prstGeom prst="rect">
          <a:avLst/>
        </a:prstGeom>
      </xdr:spPr>
    </xdr:pic>
    <xdr:clientData/>
  </xdr:twoCellAnchor>
  <xdr:twoCellAnchor editAs="oneCell">
    <xdr:from>
      <xdr:col>23</xdr:col>
      <xdr:colOff>197604</xdr:colOff>
      <xdr:row>173</xdr:row>
      <xdr:rowOff>28263</xdr:rowOff>
    </xdr:from>
    <xdr:to>
      <xdr:col>23</xdr:col>
      <xdr:colOff>382797</xdr:colOff>
      <xdr:row>173</xdr:row>
      <xdr:rowOff>104155</xdr:rowOff>
    </xdr:to>
    <xdr:pic>
      <xdr:nvPicPr>
        <xdr:cNvPr id="8" name="image5.png">
          <a:extLst>
            <a:ext uri="{FF2B5EF4-FFF2-40B4-BE49-F238E27FC236}">
              <a16:creationId xmlns:a16="http://schemas.microsoft.com/office/drawing/2014/main" id="{12F77448-E831-48D3-A798-940297B6D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85" y="11777440"/>
          <a:ext cx="185193" cy="75892"/>
        </a:xfrm>
        <a:prstGeom prst="rect">
          <a:avLst/>
        </a:prstGeom>
      </xdr:spPr>
    </xdr:pic>
    <xdr:clientData/>
  </xdr:twoCellAnchor>
  <xdr:twoCellAnchor editAs="oneCell">
    <xdr:from>
      <xdr:col>23</xdr:col>
      <xdr:colOff>198239</xdr:colOff>
      <xdr:row>174</xdr:row>
      <xdr:rowOff>29259</xdr:rowOff>
    </xdr:from>
    <xdr:to>
      <xdr:col>23</xdr:col>
      <xdr:colOff>383433</xdr:colOff>
      <xdr:row>174</xdr:row>
      <xdr:rowOff>105152</xdr:rowOff>
    </xdr:to>
    <xdr:pic>
      <xdr:nvPicPr>
        <xdr:cNvPr id="9" name="image6.png">
          <a:extLst>
            <a:ext uri="{FF2B5EF4-FFF2-40B4-BE49-F238E27FC236}">
              <a16:creationId xmlns:a16="http://schemas.microsoft.com/office/drawing/2014/main" id="{623F7A38-BF5E-4F1E-B805-9C8E6AD9C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4420" y="12132119"/>
          <a:ext cx="185194" cy="75893"/>
        </a:xfrm>
        <a:prstGeom prst="rect">
          <a:avLst/>
        </a:prstGeom>
      </xdr:spPr>
    </xdr:pic>
    <xdr:clientData/>
  </xdr:twoCellAnchor>
  <xdr:twoCellAnchor editAs="oneCell">
    <xdr:from>
      <xdr:col>0</xdr:col>
      <xdr:colOff>950977</xdr:colOff>
      <xdr:row>84</xdr:row>
      <xdr:rowOff>0</xdr:rowOff>
    </xdr:from>
    <xdr:to>
      <xdr:col>0</xdr:col>
      <xdr:colOff>1004317</xdr:colOff>
      <xdr:row>84</xdr:row>
      <xdr:rowOff>0</xdr:rowOff>
    </xdr:to>
    <xdr:sp macro="" textlink="">
      <xdr:nvSpPr>
        <xdr:cNvPr id="10" name="Shape 20">
          <a:extLst>
            <a:ext uri="{FF2B5EF4-FFF2-40B4-BE49-F238E27FC236}">
              <a16:creationId xmlns:a16="http://schemas.microsoft.com/office/drawing/2014/main" id="{C1022FAC-26B9-4FB6-8084-711AEB3E0A2F}"/>
            </a:ext>
          </a:extLst>
        </xdr:cNvPr>
        <xdr:cNvSpPr/>
      </xdr:nvSpPr>
      <xdr:spPr>
        <a:xfrm>
          <a:off x="950977" y="13616247"/>
          <a:ext cx="53340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0" y="0"/>
              </a:moveTo>
              <a:lnTo>
                <a:pt x="53339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1059179</xdr:colOff>
      <xdr:row>84</xdr:row>
      <xdr:rowOff>0</xdr:rowOff>
    </xdr:from>
    <xdr:to>
      <xdr:col>1</xdr:col>
      <xdr:colOff>33019</xdr:colOff>
      <xdr:row>84</xdr:row>
      <xdr:rowOff>0</xdr:rowOff>
    </xdr:to>
    <xdr:sp macro="" textlink="">
      <xdr:nvSpPr>
        <xdr:cNvPr id="11" name="Shape 21">
          <a:extLst>
            <a:ext uri="{FF2B5EF4-FFF2-40B4-BE49-F238E27FC236}">
              <a16:creationId xmlns:a16="http://schemas.microsoft.com/office/drawing/2014/main" id="{E22AE7E3-32A2-4AE3-945F-7926EB4FAEA7}"/>
            </a:ext>
          </a:extLst>
        </xdr:cNvPr>
        <xdr:cNvSpPr/>
      </xdr:nvSpPr>
      <xdr:spPr>
        <a:xfrm>
          <a:off x="1059179" y="13616247"/>
          <a:ext cx="104371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0" y="0"/>
              </a:moveTo>
              <a:lnTo>
                <a:pt x="53339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53340</xdr:colOff>
      <xdr:row>84</xdr:row>
      <xdr:rowOff>0</xdr:rowOff>
    </xdr:to>
    <xdr:sp macro="" textlink="">
      <xdr:nvSpPr>
        <xdr:cNvPr id="12" name="Shape 22">
          <a:extLst>
            <a:ext uri="{FF2B5EF4-FFF2-40B4-BE49-F238E27FC236}">
              <a16:creationId xmlns:a16="http://schemas.microsoft.com/office/drawing/2014/main" id="{43F509EB-2192-47A3-AEF2-E188677DE307}"/>
            </a:ext>
          </a:extLst>
        </xdr:cNvPr>
        <xdr:cNvSpPr/>
      </xdr:nvSpPr>
      <xdr:spPr>
        <a:xfrm>
          <a:off x="1130531" y="13616247"/>
          <a:ext cx="53340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0" y="0"/>
              </a:moveTo>
              <a:lnTo>
                <a:pt x="53339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53340</xdr:colOff>
      <xdr:row>84</xdr:row>
      <xdr:rowOff>0</xdr:rowOff>
    </xdr:to>
    <xdr:sp macro="" textlink="">
      <xdr:nvSpPr>
        <xdr:cNvPr id="13" name="Shape 29">
          <a:extLst>
            <a:ext uri="{FF2B5EF4-FFF2-40B4-BE49-F238E27FC236}">
              <a16:creationId xmlns:a16="http://schemas.microsoft.com/office/drawing/2014/main" id="{DBDFCF1A-F6DD-460A-AF81-D9512458FAA2}"/>
            </a:ext>
          </a:extLst>
        </xdr:cNvPr>
        <xdr:cNvSpPr/>
      </xdr:nvSpPr>
      <xdr:spPr>
        <a:xfrm>
          <a:off x="1130531" y="13616247"/>
          <a:ext cx="53340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53339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1059179</xdr:colOff>
      <xdr:row>84</xdr:row>
      <xdr:rowOff>0</xdr:rowOff>
    </xdr:from>
    <xdr:to>
      <xdr:col>1</xdr:col>
      <xdr:colOff>33019</xdr:colOff>
      <xdr:row>84</xdr:row>
      <xdr:rowOff>0</xdr:rowOff>
    </xdr:to>
    <xdr:sp macro="" textlink="">
      <xdr:nvSpPr>
        <xdr:cNvPr id="14" name="Shape 30">
          <a:extLst>
            <a:ext uri="{FF2B5EF4-FFF2-40B4-BE49-F238E27FC236}">
              <a16:creationId xmlns:a16="http://schemas.microsoft.com/office/drawing/2014/main" id="{04DF1796-106A-4FFB-B9D7-5FFFAA1E2B7D}"/>
            </a:ext>
          </a:extLst>
        </xdr:cNvPr>
        <xdr:cNvSpPr/>
      </xdr:nvSpPr>
      <xdr:spPr>
        <a:xfrm>
          <a:off x="1059179" y="13616247"/>
          <a:ext cx="104371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53339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950977</xdr:colOff>
      <xdr:row>84</xdr:row>
      <xdr:rowOff>0</xdr:rowOff>
    </xdr:from>
    <xdr:to>
      <xdr:col>0</xdr:col>
      <xdr:colOff>1004317</xdr:colOff>
      <xdr:row>84</xdr:row>
      <xdr:rowOff>0</xdr:rowOff>
    </xdr:to>
    <xdr:sp macro="" textlink="">
      <xdr:nvSpPr>
        <xdr:cNvPr id="15" name="Shape 31">
          <a:extLst>
            <a:ext uri="{FF2B5EF4-FFF2-40B4-BE49-F238E27FC236}">
              <a16:creationId xmlns:a16="http://schemas.microsoft.com/office/drawing/2014/main" id="{8582BB7A-5ED7-4C2A-AD56-0EA1E75933E4}"/>
            </a:ext>
          </a:extLst>
        </xdr:cNvPr>
        <xdr:cNvSpPr/>
      </xdr:nvSpPr>
      <xdr:spPr>
        <a:xfrm>
          <a:off x="950977" y="13616247"/>
          <a:ext cx="53340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53339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55245</xdr:colOff>
      <xdr:row>84</xdr:row>
      <xdr:rowOff>0</xdr:rowOff>
    </xdr:to>
    <xdr:sp macro="" textlink="">
      <xdr:nvSpPr>
        <xdr:cNvPr id="16" name="Shape 36">
          <a:extLst>
            <a:ext uri="{FF2B5EF4-FFF2-40B4-BE49-F238E27FC236}">
              <a16:creationId xmlns:a16="http://schemas.microsoft.com/office/drawing/2014/main" id="{23086CF1-5F4C-4BF2-9CFD-92ED90123229}"/>
            </a:ext>
          </a:extLst>
        </xdr:cNvPr>
        <xdr:cNvSpPr/>
      </xdr:nvSpPr>
      <xdr:spPr>
        <a:xfrm>
          <a:off x="1911927" y="13616247"/>
          <a:ext cx="55245" cy="0"/>
        </a:xfrm>
        <a:custGeom>
          <a:avLst/>
          <a:gdLst/>
          <a:ahLst/>
          <a:cxnLst/>
          <a:rect l="0" t="0" r="0" b="0"/>
          <a:pathLst>
            <a:path w="55244">
              <a:moveTo>
                <a:pt x="54858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55245</xdr:colOff>
      <xdr:row>84</xdr:row>
      <xdr:rowOff>0</xdr:rowOff>
    </xdr:to>
    <xdr:sp macro="" textlink="">
      <xdr:nvSpPr>
        <xdr:cNvPr id="17" name="Shape 37">
          <a:extLst>
            <a:ext uri="{FF2B5EF4-FFF2-40B4-BE49-F238E27FC236}">
              <a16:creationId xmlns:a16="http://schemas.microsoft.com/office/drawing/2014/main" id="{08BEB6B7-D766-4155-A458-40EC335CC0F7}"/>
            </a:ext>
          </a:extLst>
        </xdr:cNvPr>
        <xdr:cNvSpPr/>
      </xdr:nvSpPr>
      <xdr:spPr>
        <a:xfrm>
          <a:off x="1911927" y="13616247"/>
          <a:ext cx="55245" cy="0"/>
        </a:xfrm>
        <a:custGeom>
          <a:avLst/>
          <a:gdLst/>
          <a:ahLst/>
          <a:cxnLst/>
          <a:rect l="0" t="0" r="0" b="0"/>
          <a:pathLst>
            <a:path w="55244">
              <a:moveTo>
                <a:pt x="54878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368683</xdr:colOff>
      <xdr:row>84</xdr:row>
      <xdr:rowOff>0</xdr:rowOff>
    </xdr:from>
    <xdr:to>
      <xdr:col>1</xdr:col>
      <xdr:colOff>431548</xdr:colOff>
      <xdr:row>84</xdr:row>
      <xdr:rowOff>0</xdr:rowOff>
    </xdr:to>
    <xdr:sp macro="" textlink="">
      <xdr:nvSpPr>
        <xdr:cNvPr id="18" name="Shape 38">
          <a:extLst>
            <a:ext uri="{FF2B5EF4-FFF2-40B4-BE49-F238E27FC236}">
              <a16:creationId xmlns:a16="http://schemas.microsoft.com/office/drawing/2014/main" id="{CFC147EE-01C6-433C-9A4D-ED564D4C6CB2}"/>
            </a:ext>
          </a:extLst>
        </xdr:cNvPr>
        <xdr:cNvSpPr/>
      </xdr:nvSpPr>
      <xdr:spPr>
        <a:xfrm>
          <a:off x="1499214" y="13616247"/>
          <a:ext cx="62865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53330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260473</xdr:colOff>
      <xdr:row>84</xdr:row>
      <xdr:rowOff>0</xdr:rowOff>
    </xdr:from>
    <xdr:to>
      <xdr:col>1</xdr:col>
      <xdr:colOff>313813</xdr:colOff>
      <xdr:row>84</xdr:row>
      <xdr:rowOff>0</xdr:rowOff>
    </xdr:to>
    <xdr:sp macro="" textlink="">
      <xdr:nvSpPr>
        <xdr:cNvPr id="19" name="Shape 39">
          <a:extLst>
            <a:ext uri="{FF2B5EF4-FFF2-40B4-BE49-F238E27FC236}">
              <a16:creationId xmlns:a16="http://schemas.microsoft.com/office/drawing/2014/main" id="{11288513-F281-4065-82BC-68588AD687BC}"/>
            </a:ext>
          </a:extLst>
        </xdr:cNvPr>
        <xdr:cNvSpPr/>
      </xdr:nvSpPr>
      <xdr:spPr>
        <a:xfrm>
          <a:off x="1391004" y="13616247"/>
          <a:ext cx="53340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53330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152263</xdr:colOff>
      <xdr:row>84</xdr:row>
      <xdr:rowOff>0</xdr:rowOff>
    </xdr:from>
    <xdr:to>
      <xdr:col>1</xdr:col>
      <xdr:colOff>206238</xdr:colOff>
      <xdr:row>84</xdr:row>
      <xdr:rowOff>0</xdr:rowOff>
    </xdr:to>
    <xdr:sp macro="" textlink="">
      <xdr:nvSpPr>
        <xdr:cNvPr id="20" name="Shape 40">
          <a:extLst>
            <a:ext uri="{FF2B5EF4-FFF2-40B4-BE49-F238E27FC236}">
              <a16:creationId xmlns:a16="http://schemas.microsoft.com/office/drawing/2014/main" id="{447A91B4-2AFE-45AC-8FB2-7C9D1C8D8CE0}"/>
            </a:ext>
          </a:extLst>
        </xdr:cNvPr>
        <xdr:cNvSpPr/>
      </xdr:nvSpPr>
      <xdr:spPr>
        <a:xfrm>
          <a:off x="1282794" y="13616247"/>
          <a:ext cx="53975" cy="0"/>
        </a:xfrm>
        <a:custGeom>
          <a:avLst/>
          <a:gdLst/>
          <a:ahLst/>
          <a:cxnLst/>
          <a:rect l="0" t="0" r="0" b="0"/>
          <a:pathLst>
            <a:path w="53975">
              <a:moveTo>
                <a:pt x="53351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53975</xdr:colOff>
      <xdr:row>84</xdr:row>
      <xdr:rowOff>0</xdr:rowOff>
    </xdr:to>
    <xdr:sp macro="" textlink="">
      <xdr:nvSpPr>
        <xdr:cNvPr id="21" name="Shape 41">
          <a:extLst>
            <a:ext uri="{FF2B5EF4-FFF2-40B4-BE49-F238E27FC236}">
              <a16:creationId xmlns:a16="http://schemas.microsoft.com/office/drawing/2014/main" id="{AAB35347-781A-441E-BD54-0534AC231E1C}"/>
            </a:ext>
          </a:extLst>
        </xdr:cNvPr>
        <xdr:cNvSpPr/>
      </xdr:nvSpPr>
      <xdr:spPr>
        <a:xfrm>
          <a:off x="1911927" y="13616247"/>
          <a:ext cx="53975" cy="0"/>
        </a:xfrm>
        <a:custGeom>
          <a:avLst/>
          <a:gdLst/>
          <a:ahLst/>
          <a:cxnLst/>
          <a:rect l="0" t="0" r="0" b="0"/>
          <a:pathLst>
            <a:path w="53975">
              <a:moveTo>
                <a:pt x="0" y="0"/>
              </a:moveTo>
              <a:lnTo>
                <a:pt x="53351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55245</xdr:colOff>
      <xdr:row>84</xdr:row>
      <xdr:rowOff>0</xdr:rowOff>
    </xdr:to>
    <xdr:sp macro="" textlink="">
      <xdr:nvSpPr>
        <xdr:cNvPr id="22" name="Shape 42">
          <a:extLst>
            <a:ext uri="{FF2B5EF4-FFF2-40B4-BE49-F238E27FC236}">
              <a16:creationId xmlns:a16="http://schemas.microsoft.com/office/drawing/2014/main" id="{3144392C-EDC6-49D1-B9E0-E3288F80BFC2}"/>
            </a:ext>
          </a:extLst>
        </xdr:cNvPr>
        <xdr:cNvSpPr/>
      </xdr:nvSpPr>
      <xdr:spPr>
        <a:xfrm>
          <a:off x="1911927" y="13616247"/>
          <a:ext cx="55245" cy="0"/>
        </a:xfrm>
        <a:custGeom>
          <a:avLst/>
          <a:gdLst/>
          <a:ahLst/>
          <a:cxnLst/>
          <a:rect l="0" t="0" r="0" b="0"/>
          <a:pathLst>
            <a:path w="55244">
              <a:moveTo>
                <a:pt x="0" y="0"/>
              </a:moveTo>
              <a:lnTo>
                <a:pt x="54878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55245</xdr:colOff>
      <xdr:row>84</xdr:row>
      <xdr:rowOff>0</xdr:rowOff>
    </xdr:to>
    <xdr:sp macro="" textlink="">
      <xdr:nvSpPr>
        <xdr:cNvPr id="23" name="Shape 43">
          <a:extLst>
            <a:ext uri="{FF2B5EF4-FFF2-40B4-BE49-F238E27FC236}">
              <a16:creationId xmlns:a16="http://schemas.microsoft.com/office/drawing/2014/main" id="{8984CA67-4D9C-4DA9-BE2F-4BFAB07E31C6}"/>
            </a:ext>
          </a:extLst>
        </xdr:cNvPr>
        <xdr:cNvSpPr/>
      </xdr:nvSpPr>
      <xdr:spPr>
        <a:xfrm>
          <a:off x="1911927" y="13616247"/>
          <a:ext cx="55245" cy="0"/>
        </a:xfrm>
        <a:custGeom>
          <a:avLst/>
          <a:gdLst/>
          <a:ahLst/>
          <a:cxnLst/>
          <a:rect l="0" t="0" r="0" b="0"/>
          <a:pathLst>
            <a:path w="55244">
              <a:moveTo>
                <a:pt x="0" y="0"/>
              </a:moveTo>
              <a:lnTo>
                <a:pt x="54858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21</xdr:col>
      <xdr:colOff>0</xdr:colOff>
      <xdr:row>84</xdr:row>
      <xdr:rowOff>0</xdr:rowOff>
    </xdr:from>
    <xdr:to>
      <xdr:col>21</xdr:col>
      <xdr:colOff>30480</xdr:colOff>
      <xdr:row>84</xdr:row>
      <xdr:rowOff>76200</xdr:rowOff>
    </xdr:to>
    <xdr:sp macro="" textlink="">
      <xdr:nvSpPr>
        <xdr:cNvPr id="24" name="Shape 60">
          <a:extLst>
            <a:ext uri="{FF2B5EF4-FFF2-40B4-BE49-F238E27FC236}">
              <a16:creationId xmlns:a16="http://schemas.microsoft.com/office/drawing/2014/main" id="{4EA11045-E0B8-4598-9817-608C8FA163E1}"/>
            </a:ext>
          </a:extLst>
        </xdr:cNvPr>
        <xdr:cNvSpPr/>
      </xdr:nvSpPr>
      <xdr:spPr>
        <a:xfrm>
          <a:off x="19684538" y="13616247"/>
          <a:ext cx="30480" cy="76200"/>
        </a:xfrm>
        <a:custGeom>
          <a:avLst/>
          <a:gdLst/>
          <a:ahLst/>
          <a:cxnLst/>
          <a:rect l="0" t="0" r="0" b="0"/>
          <a:pathLst>
            <a:path w="30480" h="76200">
              <a:moveTo>
                <a:pt x="0" y="0"/>
              </a:moveTo>
              <a:lnTo>
                <a:pt x="0" y="76194"/>
              </a:lnTo>
              <a:lnTo>
                <a:pt x="30474" y="76194"/>
              </a:lnTo>
              <a:lnTo>
                <a:pt x="30474" y="0"/>
              </a:lnTo>
              <a:lnTo>
                <a:pt x="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2344189</xdr:colOff>
      <xdr:row>2</xdr:row>
      <xdr:rowOff>66502</xdr:rowOff>
    </xdr:from>
    <xdr:to>
      <xdr:col>21</xdr:col>
      <xdr:colOff>16625</xdr:colOff>
      <xdr:row>8</xdr:row>
      <xdr:rowOff>133004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449E11-AB55-4360-8DE0-8CAC08501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5418" y="448887"/>
          <a:ext cx="1712422" cy="1014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3"/>
  <sheetViews>
    <sheetView tabSelected="1" topLeftCell="A218" zoomScaleNormal="100" workbookViewId="0">
      <selection activeCell="N247" sqref="N247"/>
    </sheetView>
  </sheetViews>
  <sheetFormatPr defaultColWidth="9.109375" defaultRowHeight="13.2" x14ac:dyDescent="0.25"/>
  <cols>
    <col min="1" max="1" width="9.88671875" style="168" customWidth="1"/>
    <col min="2" max="2" width="8.44140625" style="169" customWidth="1"/>
    <col min="3" max="3" width="11" style="169" customWidth="1"/>
    <col min="4" max="5" width="6.33203125" style="162" customWidth="1"/>
    <col min="6" max="6" width="1" style="77" customWidth="1"/>
    <col min="7" max="7" width="6.109375" style="77" customWidth="1"/>
    <col min="8" max="8" width="5.44140625" style="86" customWidth="1"/>
    <col min="9" max="9" width="1" style="77" customWidth="1"/>
    <col min="10" max="10" width="7.33203125" style="86" customWidth="1"/>
    <col min="11" max="11" width="6.44140625" style="77" customWidth="1"/>
    <col min="12" max="12" width="9" style="77" customWidth="1"/>
    <col min="13" max="13" width="0.88671875" style="80" customWidth="1"/>
    <col min="14" max="14" width="9.44140625" style="80" customWidth="1"/>
    <col min="15" max="15" width="0.88671875" style="80" customWidth="1"/>
    <col min="16" max="16" width="12.44140625" style="106" customWidth="1"/>
    <col min="17" max="17" width="37.109375" style="81" bestFit="1" customWidth="1"/>
    <col min="18" max="16384" width="9.109375" style="81"/>
  </cols>
  <sheetData>
    <row r="1" spans="1:17" x14ac:dyDescent="0.25">
      <c r="A1" s="160" t="s">
        <v>97</v>
      </c>
      <c r="B1" s="161"/>
      <c r="C1" s="161"/>
      <c r="H1" s="78"/>
      <c r="J1" s="79"/>
    </row>
    <row r="2" spans="1:17" x14ac:dyDescent="0.25">
      <c r="A2" s="163"/>
      <c r="B2" s="164"/>
      <c r="C2" s="164"/>
      <c r="G2" s="82"/>
      <c r="H2" s="82"/>
      <c r="I2" s="82"/>
      <c r="J2" s="82"/>
      <c r="K2" s="82"/>
      <c r="L2" s="82"/>
      <c r="M2" s="82"/>
      <c r="N2" s="82"/>
      <c r="O2" s="82"/>
    </row>
    <row r="3" spans="1:17" s="85" customFormat="1" x14ac:dyDescent="0.25">
      <c r="A3" s="165" t="s">
        <v>76</v>
      </c>
      <c r="B3" s="166"/>
      <c r="C3" s="166"/>
      <c r="D3" s="162"/>
      <c r="E3" s="167"/>
      <c r="F3" s="83"/>
      <c r="G3" s="82"/>
      <c r="H3" s="82"/>
      <c r="I3" s="82"/>
      <c r="J3" s="82"/>
      <c r="K3" s="82"/>
      <c r="L3" s="82"/>
      <c r="M3" s="82"/>
      <c r="N3" s="82"/>
      <c r="O3" s="82"/>
      <c r="P3" s="245" t="s">
        <v>607</v>
      </c>
    </row>
    <row r="4" spans="1:17" x14ac:dyDescent="0.25">
      <c r="G4" s="82"/>
      <c r="H4" s="82"/>
      <c r="I4" s="82"/>
      <c r="J4" s="83"/>
      <c r="K4" s="84"/>
      <c r="L4" s="82"/>
      <c r="M4" s="82"/>
      <c r="N4" s="82"/>
    </row>
    <row r="5" spans="1:17" s="85" customFormat="1" x14ac:dyDescent="0.25">
      <c r="A5" s="170" t="s">
        <v>13</v>
      </c>
      <c r="B5" s="171" t="s">
        <v>13</v>
      </c>
      <c r="C5" s="171" t="s">
        <v>13</v>
      </c>
      <c r="D5" s="162" t="s">
        <v>0</v>
      </c>
      <c r="E5" s="162" t="s">
        <v>0</v>
      </c>
      <c r="F5" s="77"/>
      <c r="G5" s="77"/>
      <c r="H5" s="86"/>
      <c r="I5" s="77"/>
      <c r="J5" s="86"/>
      <c r="K5" s="77"/>
      <c r="L5" s="77"/>
      <c r="M5" s="80"/>
      <c r="N5" s="80"/>
      <c r="O5" s="80"/>
      <c r="P5" s="109"/>
    </row>
    <row r="6" spans="1:17" x14ac:dyDescent="0.25">
      <c r="A6" s="172" t="s">
        <v>81</v>
      </c>
      <c r="B6" s="173" t="s">
        <v>89</v>
      </c>
      <c r="C6" s="173" t="s">
        <v>32</v>
      </c>
      <c r="D6" s="154" t="s">
        <v>1</v>
      </c>
      <c r="E6" s="154" t="s">
        <v>2</v>
      </c>
      <c r="F6" s="89"/>
      <c r="G6" s="154" t="s">
        <v>3</v>
      </c>
      <c r="H6" s="154" t="s">
        <v>4</v>
      </c>
      <c r="I6" s="89"/>
      <c r="J6" s="88" t="s">
        <v>5</v>
      </c>
      <c r="K6" s="88" t="s">
        <v>6</v>
      </c>
      <c r="L6" s="178" t="s">
        <v>27</v>
      </c>
      <c r="M6" s="59"/>
      <c r="N6" s="59" t="s">
        <v>16</v>
      </c>
      <c r="O6" s="59"/>
      <c r="P6" s="247" t="s">
        <v>306</v>
      </c>
    </row>
    <row r="7" spans="1:17" s="85" customFormat="1" x14ac:dyDescent="0.25">
      <c r="A7" s="174"/>
      <c r="B7" s="175"/>
      <c r="C7" s="175"/>
      <c r="D7" s="162"/>
      <c r="E7" s="162"/>
      <c r="F7" s="77"/>
      <c r="G7" s="77"/>
      <c r="H7" s="86"/>
      <c r="I7" s="77"/>
      <c r="J7" s="86"/>
      <c r="K7" s="89" t="s">
        <v>28</v>
      </c>
      <c r="L7" s="77"/>
      <c r="M7" s="90"/>
      <c r="N7" s="90"/>
      <c r="O7" s="90"/>
      <c r="P7" s="186" t="s">
        <v>17</v>
      </c>
    </row>
    <row r="8" spans="1:17" x14ac:dyDescent="0.25">
      <c r="M8" s="59"/>
      <c r="N8" s="59"/>
      <c r="O8" s="59"/>
    </row>
    <row r="9" spans="1:17" ht="13.2" customHeight="1" x14ac:dyDescent="0.25">
      <c r="A9" s="170" t="str">
        <f>JMS!A6</f>
        <v>DGF01.01</v>
      </c>
      <c r="B9" s="171" t="str">
        <f>JMS!N6</f>
        <v>Timber</v>
      </c>
      <c r="C9" s="171">
        <f>JMS!F6</f>
        <v>214</v>
      </c>
      <c r="D9" s="171">
        <f>JMS!H6</f>
        <v>2210</v>
      </c>
      <c r="E9" s="171">
        <f>JMS!I6</f>
        <v>2110</v>
      </c>
      <c r="G9" s="86"/>
      <c r="H9" s="86">
        <v>1</v>
      </c>
      <c r="K9" s="86">
        <v>1</v>
      </c>
      <c r="L9" s="87"/>
      <c r="M9" s="59"/>
      <c r="N9" s="80">
        <v>1</v>
      </c>
      <c r="O9" s="59"/>
      <c r="P9" s="183">
        <v>1316.24</v>
      </c>
      <c r="Q9" s="110"/>
    </row>
    <row r="10" spans="1:17" ht="13.2" customHeight="1" x14ac:dyDescent="0.25">
      <c r="A10" s="170" t="str">
        <f>JMS!A7</f>
        <v>DGF06.01</v>
      </c>
      <c r="B10" s="248" t="s">
        <v>88</v>
      </c>
      <c r="C10" s="171">
        <f>JMS!F7</f>
        <v>207</v>
      </c>
      <c r="D10" s="171">
        <f>JMS!H7</f>
        <v>1010</v>
      </c>
      <c r="E10" s="171">
        <f>JMS!I7</f>
        <v>2110</v>
      </c>
      <c r="G10" s="162"/>
      <c r="H10" s="162">
        <v>1</v>
      </c>
      <c r="I10" s="164"/>
      <c r="J10" s="162"/>
      <c r="K10" s="162">
        <v>1</v>
      </c>
      <c r="L10" s="87"/>
      <c r="M10" s="59"/>
      <c r="N10" s="80">
        <v>1</v>
      </c>
      <c r="O10" s="59"/>
      <c r="P10" s="278">
        <v>612.53</v>
      </c>
      <c r="Q10" s="141" t="s">
        <v>830</v>
      </c>
    </row>
    <row r="11" spans="1:17" ht="13.2" customHeight="1" x14ac:dyDescent="0.25">
      <c r="A11" s="170" t="str">
        <f>JMS!A8</f>
        <v>DGF07.01</v>
      </c>
      <c r="B11" s="248" t="s">
        <v>88</v>
      </c>
      <c r="C11" s="171">
        <f>JMS!F8</f>
        <v>207</v>
      </c>
      <c r="D11" s="171">
        <f>JMS!H8</f>
        <v>1010</v>
      </c>
      <c r="E11" s="171">
        <f>JMS!I8</f>
        <v>2110</v>
      </c>
      <c r="G11" s="162"/>
      <c r="H11" s="162">
        <v>1</v>
      </c>
      <c r="I11" s="164"/>
      <c r="J11" s="162"/>
      <c r="K11" s="162">
        <v>1</v>
      </c>
      <c r="L11" s="87"/>
      <c r="M11" s="59"/>
      <c r="N11" s="80">
        <v>1</v>
      </c>
      <c r="O11" s="59"/>
      <c r="P11" s="278">
        <v>612.53</v>
      </c>
      <c r="Q11" s="141" t="s">
        <v>830</v>
      </c>
    </row>
    <row r="12" spans="1:17" ht="13.2" customHeight="1" x14ac:dyDescent="0.25">
      <c r="A12" s="170" t="str">
        <f>JMS!A9</f>
        <v>DGF08.01</v>
      </c>
      <c r="B12" s="248" t="s">
        <v>88</v>
      </c>
      <c r="C12" s="171">
        <f>JMS!F9</f>
        <v>207</v>
      </c>
      <c r="D12" s="171">
        <f>JMS!H9</f>
        <v>1010</v>
      </c>
      <c r="E12" s="171">
        <f>JMS!I9</f>
        <v>2110</v>
      </c>
      <c r="G12" s="162"/>
      <c r="H12" s="162">
        <v>1</v>
      </c>
      <c r="I12" s="164"/>
      <c r="J12" s="162"/>
      <c r="K12" s="162">
        <v>1</v>
      </c>
      <c r="L12" s="87"/>
      <c r="M12" s="59"/>
      <c r="N12" s="80">
        <v>1</v>
      </c>
      <c r="O12" s="59"/>
      <c r="P12" s="278">
        <v>612.53</v>
      </c>
      <c r="Q12" s="141" t="s">
        <v>830</v>
      </c>
    </row>
    <row r="13" spans="1:17" ht="13.2" customHeight="1" x14ac:dyDescent="0.25">
      <c r="A13" s="170" t="str">
        <f>JMS!A10</f>
        <v>DGF09.01</v>
      </c>
      <c r="B13" s="171" t="str">
        <f>JMS!N10</f>
        <v>Glazed</v>
      </c>
      <c r="C13" s="171">
        <f>JMS!F10</f>
        <v>101</v>
      </c>
      <c r="D13" s="171"/>
      <c r="E13" s="171"/>
      <c r="G13" s="86"/>
      <c r="K13" s="86"/>
      <c r="L13" s="87"/>
      <c r="M13" s="59"/>
      <c r="O13" s="59"/>
      <c r="P13" s="183">
        <v>0</v>
      </c>
      <c r="Q13" s="110" t="str">
        <f>JMS!AJ10</f>
        <v>By others</v>
      </c>
    </row>
    <row r="14" spans="1:17" ht="13.2" customHeight="1" x14ac:dyDescent="0.25">
      <c r="A14" s="170" t="str">
        <f>JMS!A11</f>
        <v>DGF09.02</v>
      </c>
      <c r="B14" s="171" t="str">
        <f>JMS!N11</f>
        <v>Timber</v>
      </c>
      <c r="C14" s="171">
        <f>JMS!F11</f>
        <v>210</v>
      </c>
      <c r="D14" s="171">
        <f>JMS!H11</f>
        <v>1510</v>
      </c>
      <c r="E14" s="171">
        <f>JMS!I11</f>
        <v>2110</v>
      </c>
      <c r="G14" s="86"/>
      <c r="H14" s="86">
        <v>1</v>
      </c>
      <c r="K14" s="86">
        <v>1</v>
      </c>
      <c r="L14" s="87"/>
      <c r="M14" s="59"/>
      <c r="N14" s="80">
        <v>1</v>
      </c>
      <c r="O14" s="59"/>
      <c r="P14" s="183">
        <v>975.02</v>
      </c>
      <c r="Q14" s="110"/>
    </row>
    <row r="15" spans="1:17" ht="13.2" customHeight="1" x14ac:dyDescent="0.25">
      <c r="A15" s="170" t="str">
        <f>JMS!A12</f>
        <v>DGF09.05</v>
      </c>
      <c r="B15" s="171" t="str">
        <f>JMS!N12</f>
        <v>Timber</v>
      </c>
      <c r="C15" s="171">
        <f>JMS!F12</f>
        <v>202</v>
      </c>
      <c r="D15" s="171">
        <f>JMS!H12</f>
        <v>1585</v>
      </c>
      <c r="E15" s="171">
        <f>JMS!I12</f>
        <v>2110</v>
      </c>
      <c r="G15" s="86"/>
      <c r="H15" s="86">
        <v>1</v>
      </c>
      <c r="K15" s="86">
        <v>1</v>
      </c>
      <c r="L15" s="87"/>
      <c r="M15" s="59"/>
      <c r="N15" s="80">
        <v>1</v>
      </c>
      <c r="O15" s="59"/>
      <c r="P15" s="183">
        <v>985.85</v>
      </c>
      <c r="Q15" s="110"/>
    </row>
    <row r="16" spans="1:17" ht="13.2" customHeight="1" x14ac:dyDescent="0.25">
      <c r="A16" s="170" t="str">
        <f>JMS!A13</f>
        <v>DGF09.06</v>
      </c>
      <c r="B16" s="171" t="str">
        <f>JMS!N13</f>
        <v>Timber</v>
      </c>
      <c r="C16" s="171">
        <f>JMS!F13</f>
        <v>202</v>
      </c>
      <c r="D16" s="171">
        <f>JMS!H13</f>
        <v>1585</v>
      </c>
      <c r="E16" s="171">
        <f>JMS!I13</f>
        <v>2110</v>
      </c>
      <c r="G16" s="86"/>
      <c r="H16" s="86">
        <v>1</v>
      </c>
      <c r="K16" s="86">
        <v>1</v>
      </c>
      <c r="L16" s="87"/>
      <c r="M16" s="59"/>
      <c r="N16" s="80">
        <v>1</v>
      </c>
      <c r="O16" s="59"/>
      <c r="P16" s="183">
        <v>985.85</v>
      </c>
      <c r="Q16" s="110"/>
    </row>
    <row r="17" spans="1:17" ht="13.2" customHeight="1" x14ac:dyDescent="0.25">
      <c r="A17" s="170" t="str">
        <f>JMS!A14</f>
        <v>DGF11.01</v>
      </c>
      <c r="B17" s="171" t="str">
        <f>JMS!N14</f>
        <v>Timber</v>
      </c>
      <c r="C17" s="171">
        <f>JMS!F14</f>
        <v>202</v>
      </c>
      <c r="D17" s="171">
        <f>JMS!H14</f>
        <v>1510</v>
      </c>
      <c r="E17" s="171">
        <f>JMS!I14</f>
        <v>2100</v>
      </c>
      <c r="G17" s="86">
        <v>1</v>
      </c>
      <c r="J17" s="86">
        <v>1</v>
      </c>
      <c r="K17" s="86"/>
      <c r="L17" s="87"/>
      <c r="M17" s="59"/>
      <c r="N17" s="80">
        <v>1</v>
      </c>
      <c r="O17" s="59"/>
      <c r="P17" s="183">
        <v>783.87</v>
      </c>
      <c r="Q17" s="110"/>
    </row>
    <row r="18" spans="1:17" ht="13.2" customHeight="1" x14ac:dyDescent="0.25">
      <c r="A18" s="170" t="str">
        <f>JMS!A15</f>
        <v>DGF15.01</v>
      </c>
      <c r="B18" s="171" t="str">
        <f>JMS!N15</f>
        <v>Metal</v>
      </c>
      <c r="C18" s="171">
        <f>JMS!F15</f>
        <v>206</v>
      </c>
      <c r="D18" s="171"/>
      <c r="E18" s="171"/>
      <c r="G18" s="86"/>
      <c r="K18" s="86"/>
      <c r="L18" s="87"/>
      <c r="M18" s="59"/>
      <c r="O18" s="59"/>
      <c r="P18" s="183">
        <v>0</v>
      </c>
      <c r="Q18" s="110" t="str">
        <f>JMS!AJ15</f>
        <v>By others</v>
      </c>
    </row>
    <row r="19" spans="1:17" ht="13.2" customHeight="1" x14ac:dyDescent="0.25">
      <c r="A19" s="170" t="str">
        <f>JMS!A16</f>
        <v>DGF16.01</v>
      </c>
      <c r="B19" s="248" t="s">
        <v>88</v>
      </c>
      <c r="C19" s="171">
        <f>JMS!F16</f>
        <v>207</v>
      </c>
      <c r="D19" s="171">
        <f>JMS!H16</f>
        <v>1010</v>
      </c>
      <c r="E19" s="171">
        <f>JMS!I16</f>
        <v>2110</v>
      </c>
      <c r="G19" s="162"/>
      <c r="H19" s="162">
        <v>1</v>
      </c>
      <c r="I19" s="164"/>
      <c r="J19" s="162"/>
      <c r="K19" s="162">
        <v>1</v>
      </c>
      <c r="L19" s="87"/>
      <c r="M19" s="59"/>
      <c r="N19" s="80">
        <v>1</v>
      </c>
      <c r="O19" s="59"/>
      <c r="P19" s="278">
        <v>612.53</v>
      </c>
      <c r="Q19" s="141" t="s">
        <v>830</v>
      </c>
    </row>
    <row r="20" spans="1:17" ht="13.2" customHeight="1" x14ac:dyDescent="0.25">
      <c r="A20" s="170" t="str">
        <f>JMS!A17</f>
        <v>DGF17.01</v>
      </c>
      <c r="B20" s="171" t="str">
        <f>JMS!N17</f>
        <v>Timber</v>
      </c>
      <c r="C20" s="171">
        <f>JMS!F17</f>
        <v>202</v>
      </c>
      <c r="D20" s="171">
        <f>JMS!H17</f>
        <v>1585</v>
      </c>
      <c r="E20" s="171">
        <f>JMS!I17</f>
        <v>2110</v>
      </c>
      <c r="G20" s="86"/>
      <c r="H20" s="86">
        <v>1</v>
      </c>
      <c r="K20" s="86">
        <v>1</v>
      </c>
      <c r="L20" s="87"/>
      <c r="M20" s="59"/>
      <c r="N20" s="80">
        <v>1</v>
      </c>
      <c r="O20" s="59"/>
      <c r="P20" s="183">
        <v>985.84</v>
      </c>
      <c r="Q20" s="110"/>
    </row>
    <row r="21" spans="1:17" x14ac:dyDescent="0.25">
      <c r="A21" s="170" t="str">
        <f>JMS!A18</f>
        <v>DGF18.01</v>
      </c>
      <c r="B21" s="171" t="str">
        <f>JMS!N18</f>
        <v>Timber</v>
      </c>
      <c r="C21" s="171">
        <f>JMS!F18</f>
        <v>202</v>
      </c>
      <c r="D21" s="171">
        <f>JMS!H18</f>
        <v>1585</v>
      </c>
      <c r="E21" s="171">
        <f>JMS!I18</f>
        <v>2110</v>
      </c>
      <c r="G21" s="86">
        <v>1</v>
      </c>
      <c r="J21" s="86">
        <v>1</v>
      </c>
      <c r="K21" s="86"/>
      <c r="L21" s="87"/>
      <c r="M21" s="59"/>
      <c r="N21" s="80">
        <v>1</v>
      </c>
      <c r="O21" s="59"/>
      <c r="P21" s="183">
        <v>985.84</v>
      </c>
      <c r="Q21" s="110"/>
    </row>
    <row r="22" spans="1:17" x14ac:dyDescent="0.25">
      <c r="A22" s="170" t="str">
        <f>JMS!A19</f>
        <v>DGF18.02</v>
      </c>
      <c r="B22" s="171" t="str">
        <f>JMS!N19</f>
        <v>Metal</v>
      </c>
      <c r="C22" s="171">
        <f>JMS!F19</f>
        <v>106</v>
      </c>
      <c r="D22" s="171"/>
      <c r="E22" s="171"/>
      <c r="G22" s="86"/>
      <c r="K22" s="86"/>
      <c r="L22" s="87"/>
      <c r="M22" s="59"/>
      <c r="O22" s="59"/>
      <c r="P22" s="183">
        <v>0</v>
      </c>
      <c r="Q22" s="110" t="str">
        <f>JMS!AJ19</f>
        <v>By others</v>
      </c>
    </row>
    <row r="23" spans="1:17" x14ac:dyDescent="0.25">
      <c r="A23" s="170" t="str">
        <f>JMS!A20</f>
        <v>DGF20.01</v>
      </c>
      <c r="B23" s="171" t="str">
        <f>JMS!N20</f>
        <v>Metal</v>
      </c>
      <c r="C23" s="171">
        <f>JMS!F20</f>
        <v>206</v>
      </c>
      <c r="D23" s="171"/>
      <c r="E23" s="171"/>
      <c r="G23" s="86"/>
      <c r="K23" s="86"/>
      <c r="L23" s="87"/>
      <c r="M23" s="59"/>
      <c r="O23" s="59"/>
      <c r="P23" s="183">
        <v>0</v>
      </c>
      <c r="Q23" s="110" t="str">
        <f>JMS!AJ20</f>
        <v>By others</v>
      </c>
    </row>
    <row r="24" spans="1:17" x14ac:dyDescent="0.25">
      <c r="A24" s="170" t="str">
        <f>JMS!A21</f>
        <v>DGF21.01</v>
      </c>
      <c r="B24" s="171" t="str">
        <f>JMS!N21</f>
        <v>Timber</v>
      </c>
      <c r="C24" s="171">
        <f>JMS!F21</f>
        <v>203</v>
      </c>
      <c r="D24" s="171">
        <f>JMS!H21</f>
        <v>2210</v>
      </c>
      <c r="E24" s="171">
        <f>JMS!I21</f>
        <v>2100</v>
      </c>
      <c r="G24" s="86">
        <v>1</v>
      </c>
      <c r="J24" s="86">
        <v>1</v>
      </c>
      <c r="K24" s="86"/>
      <c r="L24" s="87"/>
      <c r="M24" s="59"/>
      <c r="N24" s="80">
        <v>1</v>
      </c>
      <c r="O24" s="59"/>
      <c r="P24" s="183">
        <v>1043.06</v>
      </c>
      <c r="Q24" s="110"/>
    </row>
    <row r="25" spans="1:17" x14ac:dyDescent="0.25">
      <c r="A25" s="170" t="str">
        <f>JMS!A22</f>
        <v>DGF21.02</v>
      </c>
      <c r="B25" s="171" t="str">
        <f>JMS!N22</f>
        <v>Timber</v>
      </c>
      <c r="C25" s="171">
        <f>JMS!F22</f>
        <v>203</v>
      </c>
      <c r="D25" s="171">
        <f>JMS!H22</f>
        <v>2210</v>
      </c>
      <c r="E25" s="171">
        <f>JMS!I22</f>
        <v>2100</v>
      </c>
      <c r="G25" s="86">
        <v>1</v>
      </c>
      <c r="J25" s="86">
        <v>1</v>
      </c>
      <c r="K25" s="86"/>
      <c r="L25" s="87"/>
      <c r="M25" s="59"/>
      <c r="N25" s="80">
        <v>1</v>
      </c>
      <c r="O25" s="59"/>
      <c r="P25" s="183">
        <v>1043.06</v>
      </c>
      <c r="Q25" s="110"/>
    </row>
    <row r="26" spans="1:17" x14ac:dyDescent="0.25">
      <c r="A26" s="170" t="str">
        <f>JMS!A23</f>
        <v>DGF22.01</v>
      </c>
      <c r="B26" s="171" t="str">
        <f>JMS!N23</f>
        <v>Timber</v>
      </c>
      <c r="C26" s="171">
        <f>JMS!F23</f>
        <v>202</v>
      </c>
      <c r="D26" s="171">
        <f>JMS!H23</f>
        <v>1585</v>
      </c>
      <c r="E26" s="171">
        <f>JMS!I23</f>
        <v>2110</v>
      </c>
      <c r="G26" s="86"/>
      <c r="H26" s="86">
        <v>1</v>
      </c>
      <c r="K26" s="86">
        <v>1</v>
      </c>
      <c r="L26" s="87"/>
      <c r="M26" s="59"/>
      <c r="N26" s="80">
        <v>1</v>
      </c>
      <c r="O26" s="59"/>
      <c r="P26" s="183">
        <v>985.84</v>
      </c>
      <c r="Q26" s="110"/>
    </row>
    <row r="27" spans="1:17" x14ac:dyDescent="0.25">
      <c r="A27" s="170" t="str">
        <f>JMS!A24</f>
        <v>DGF22.02</v>
      </c>
      <c r="B27" s="171" t="str">
        <f>JMS!N24</f>
        <v>Metal</v>
      </c>
      <c r="C27" s="171">
        <f>JMS!F24</f>
        <v>106</v>
      </c>
      <c r="D27" s="171"/>
      <c r="E27" s="171"/>
      <c r="G27" s="86"/>
      <c r="K27" s="86"/>
      <c r="L27" s="87"/>
      <c r="M27" s="59"/>
      <c r="O27" s="59"/>
      <c r="P27" s="183">
        <v>0</v>
      </c>
      <c r="Q27" s="110" t="str">
        <f>JMS!AJ24</f>
        <v>By others</v>
      </c>
    </row>
    <row r="28" spans="1:17" x14ac:dyDescent="0.25">
      <c r="A28" s="170" t="str">
        <f>JMS!A25</f>
        <v>DGF28.01</v>
      </c>
      <c r="B28" s="171" t="str">
        <f>JMS!N25</f>
        <v>Metal</v>
      </c>
      <c r="C28" s="171">
        <f>JMS!F25</f>
        <v>103</v>
      </c>
      <c r="D28" s="171"/>
      <c r="E28" s="171"/>
      <c r="G28" s="86"/>
      <c r="K28" s="86"/>
      <c r="L28" s="87"/>
      <c r="M28" s="59"/>
      <c r="O28" s="59"/>
      <c r="P28" s="183">
        <v>0</v>
      </c>
      <c r="Q28" s="110" t="str">
        <f>JMS!AJ25</f>
        <v>By others</v>
      </c>
    </row>
    <row r="29" spans="1:17" x14ac:dyDescent="0.25">
      <c r="A29" s="170" t="str">
        <f>JMS!A26</f>
        <v>DGF28.02</v>
      </c>
      <c r="B29" s="171" t="str">
        <f>JMS!N26</f>
        <v>Metal</v>
      </c>
      <c r="C29" s="171">
        <f>JMS!F26</f>
        <v>103</v>
      </c>
      <c r="D29" s="171"/>
      <c r="E29" s="171"/>
      <c r="G29" s="86"/>
      <c r="K29" s="86"/>
      <c r="L29" s="87"/>
      <c r="M29" s="59"/>
      <c r="O29" s="59"/>
      <c r="P29" s="183">
        <v>0</v>
      </c>
      <c r="Q29" s="110" t="str">
        <f>JMS!AJ26</f>
        <v>By others</v>
      </c>
    </row>
    <row r="30" spans="1:17" x14ac:dyDescent="0.25">
      <c r="A30" s="170" t="str">
        <f>JMS!A27</f>
        <v>DGF29.01</v>
      </c>
      <c r="B30" s="171" t="str">
        <f>JMS!N27</f>
        <v>Metal</v>
      </c>
      <c r="C30" s="171">
        <f>JMS!F27</f>
        <v>104</v>
      </c>
      <c r="D30" s="171"/>
      <c r="E30" s="171"/>
      <c r="G30" s="86"/>
      <c r="K30" s="86"/>
      <c r="L30" s="87"/>
      <c r="M30" s="59"/>
      <c r="O30" s="59"/>
      <c r="P30" s="183">
        <v>0</v>
      </c>
      <c r="Q30" s="110" t="str">
        <f>JMS!AJ27</f>
        <v>By others</v>
      </c>
    </row>
    <row r="31" spans="1:17" x14ac:dyDescent="0.25">
      <c r="A31" s="170" t="str">
        <f>JMS!A28</f>
        <v>DGF29.02</v>
      </c>
      <c r="B31" s="171" t="str">
        <f>JMS!N28</f>
        <v>Metal</v>
      </c>
      <c r="C31" s="171">
        <f>JMS!F28</f>
        <v>103</v>
      </c>
      <c r="D31" s="171"/>
      <c r="E31" s="171"/>
      <c r="G31" s="86"/>
      <c r="K31" s="86"/>
      <c r="L31" s="87"/>
      <c r="M31" s="59"/>
      <c r="O31" s="59"/>
      <c r="P31" s="183">
        <v>0</v>
      </c>
      <c r="Q31" s="110" t="str">
        <f>JMS!AJ28</f>
        <v>By others</v>
      </c>
    </row>
    <row r="32" spans="1:17" x14ac:dyDescent="0.25">
      <c r="A32" s="170" t="str">
        <f>JMS!A29</f>
        <v>DGF35.01</v>
      </c>
      <c r="B32" s="171" t="str">
        <f>JMS!N29</f>
        <v>Timber</v>
      </c>
      <c r="C32" s="171">
        <f>JMS!F29</f>
        <v>207</v>
      </c>
      <c r="D32" s="171">
        <f>JMS!H29</f>
        <v>1010</v>
      </c>
      <c r="E32" s="171">
        <f>JMS!I29</f>
        <v>2110</v>
      </c>
      <c r="G32" s="86"/>
      <c r="H32" s="86">
        <v>1</v>
      </c>
      <c r="K32" s="86">
        <v>1</v>
      </c>
      <c r="L32" s="87"/>
      <c r="M32" s="59"/>
      <c r="N32" s="80">
        <v>1</v>
      </c>
      <c r="O32" s="59"/>
      <c r="P32" s="183">
        <v>612.53</v>
      </c>
      <c r="Q32" s="110"/>
    </row>
    <row r="33" spans="1:17" x14ac:dyDescent="0.25">
      <c r="A33" s="170" t="str">
        <f>JMS!A30</f>
        <v>DGF36.01</v>
      </c>
      <c r="B33" s="171" t="str">
        <f>JMS!N30</f>
        <v>Timber</v>
      </c>
      <c r="C33" s="171">
        <f>JMS!F30</f>
        <v>209</v>
      </c>
      <c r="D33" s="171">
        <f>JMS!H30</f>
        <v>1150</v>
      </c>
      <c r="E33" s="171">
        <f>JMS!I30</f>
        <v>2100</v>
      </c>
      <c r="G33" s="86">
        <v>1</v>
      </c>
      <c r="J33" s="86">
        <v>1</v>
      </c>
      <c r="K33" s="86"/>
      <c r="L33" s="87"/>
      <c r="M33" s="59"/>
      <c r="N33" s="80">
        <v>1</v>
      </c>
      <c r="O33" s="59"/>
      <c r="P33" s="183">
        <v>455.51</v>
      </c>
      <c r="Q33" s="110"/>
    </row>
    <row r="34" spans="1:17" x14ac:dyDescent="0.25">
      <c r="A34" s="170" t="str">
        <f>JMS!A31</f>
        <v>DGF38.01</v>
      </c>
      <c r="B34" s="171" t="str">
        <f>JMS!N31</f>
        <v>Timber</v>
      </c>
      <c r="C34" s="171">
        <f>JMS!F31</f>
        <v>209</v>
      </c>
      <c r="D34" s="171">
        <f>JMS!H31</f>
        <v>1010</v>
      </c>
      <c r="E34" s="171">
        <f>JMS!I31</f>
        <v>2100</v>
      </c>
      <c r="G34" s="86">
        <v>1</v>
      </c>
      <c r="J34" s="86">
        <v>1</v>
      </c>
      <c r="K34" s="86"/>
      <c r="L34" s="87"/>
      <c r="M34" s="59"/>
      <c r="N34" s="80">
        <v>1</v>
      </c>
      <c r="O34" s="59"/>
      <c r="P34" s="183">
        <v>455.53</v>
      </c>
      <c r="Q34" s="110"/>
    </row>
    <row r="35" spans="1:17" x14ac:dyDescent="0.25">
      <c r="A35" s="170" t="str">
        <f>JMS!A32</f>
        <v>DGF38.02</v>
      </c>
      <c r="B35" s="171" t="str">
        <f>JMS!N32</f>
        <v>Timber</v>
      </c>
      <c r="C35" s="171">
        <f>JMS!F32</f>
        <v>213</v>
      </c>
      <c r="D35" s="171">
        <f>JMS!H32</f>
        <v>2410</v>
      </c>
      <c r="E35" s="171">
        <f>JMS!I32</f>
        <v>2110</v>
      </c>
      <c r="G35" s="86">
        <v>1</v>
      </c>
      <c r="J35" s="86">
        <v>1</v>
      </c>
      <c r="K35" s="86"/>
      <c r="L35" s="87"/>
      <c r="M35" s="59"/>
      <c r="N35" s="80">
        <v>1</v>
      </c>
      <c r="O35" s="59"/>
      <c r="P35" s="183">
        <v>1058.76</v>
      </c>
      <c r="Q35" s="110"/>
    </row>
    <row r="36" spans="1:17" x14ac:dyDescent="0.25">
      <c r="A36" s="170" t="str">
        <f>JMS!A33</f>
        <v>DGF40.01</v>
      </c>
      <c r="B36" s="171" t="str">
        <f>JMS!N33</f>
        <v>Timber</v>
      </c>
      <c r="C36" s="171">
        <f>JMS!F33</f>
        <v>213</v>
      </c>
      <c r="D36" s="171">
        <f>JMS!H33</f>
        <v>2410</v>
      </c>
      <c r="E36" s="171">
        <f>JMS!I33</f>
        <v>2110</v>
      </c>
      <c r="G36" s="86">
        <v>1</v>
      </c>
      <c r="J36" s="86">
        <v>1</v>
      </c>
      <c r="K36" s="86"/>
      <c r="L36" s="87"/>
      <c r="M36" s="59"/>
      <c r="N36" s="80">
        <v>1</v>
      </c>
      <c r="O36" s="59"/>
      <c r="P36" s="183">
        <v>1058.76</v>
      </c>
      <c r="Q36" s="110"/>
    </row>
    <row r="37" spans="1:17" x14ac:dyDescent="0.25">
      <c r="A37" s="170" t="str">
        <f>JMS!A34</f>
        <v>DGF40.02</v>
      </c>
      <c r="B37" s="171" t="str">
        <f>JMS!N34</f>
        <v>Timber</v>
      </c>
      <c r="C37" s="171">
        <f>JMS!F34</f>
        <v>209</v>
      </c>
      <c r="D37" s="171">
        <f>JMS!H34</f>
        <v>1150</v>
      </c>
      <c r="E37" s="171">
        <f>JMS!I34</f>
        <v>2100</v>
      </c>
      <c r="G37" s="86">
        <v>1</v>
      </c>
      <c r="J37" s="86">
        <v>1</v>
      </c>
      <c r="K37" s="86"/>
      <c r="L37" s="87"/>
      <c r="M37" s="59"/>
      <c r="N37" s="80">
        <v>1</v>
      </c>
      <c r="O37" s="59"/>
      <c r="P37" s="183">
        <v>455.51</v>
      </c>
      <c r="Q37" s="110"/>
    </row>
    <row r="38" spans="1:17" x14ac:dyDescent="0.25">
      <c r="A38" s="170" t="str">
        <f>JMS!A35</f>
        <v>DGF40.03</v>
      </c>
      <c r="B38" s="171" t="str">
        <f>JMS!N35</f>
        <v>Metal</v>
      </c>
      <c r="C38" s="171">
        <f>JMS!F35</f>
        <v>206</v>
      </c>
      <c r="D38" s="171"/>
      <c r="E38" s="171"/>
      <c r="G38" s="86"/>
      <c r="K38" s="86"/>
      <c r="L38" s="87"/>
      <c r="M38" s="59"/>
      <c r="O38" s="59"/>
      <c r="P38" s="183">
        <v>0</v>
      </c>
      <c r="Q38" s="110" t="str">
        <f>JMS!AJ35</f>
        <v>By others</v>
      </c>
    </row>
    <row r="39" spans="1:17" x14ac:dyDescent="0.25">
      <c r="A39" s="170" t="str">
        <f>JMS!A36</f>
        <v>DGF40.04</v>
      </c>
      <c r="B39" s="171" t="str">
        <f>JMS!N36</f>
        <v>Metal</v>
      </c>
      <c r="C39" s="171">
        <f>JMS!F36</f>
        <v>206</v>
      </c>
      <c r="D39" s="171"/>
      <c r="E39" s="171"/>
      <c r="G39" s="86"/>
      <c r="K39" s="86"/>
      <c r="L39" s="87"/>
      <c r="M39" s="59"/>
      <c r="O39" s="59"/>
      <c r="P39" s="183">
        <v>0</v>
      </c>
      <c r="Q39" s="110" t="str">
        <f>JMS!AJ36</f>
        <v>By others</v>
      </c>
    </row>
    <row r="40" spans="1:17" x14ac:dyDescent="0.25">
      <c r="A40" s="170" t="str">
        <f>JMS!A37</f>
        <v>DGF40.05</v>
      </c>
      <c r="B40" s="171" t="str">
        <f>JMS!N37</f>
        <v>Timber</v>
      </c>
      <c r="C40" s="171">
        <f>JMS!F37</f>
        <v>213</v>
      </c>
      <c r="D40" s="171">
        <f>JMS!H37</f>
        <v>2410</v>
      </c>
      <c r="E40" s="171">
        <f>JMS!I37</f>
        <v>2110</v>
      </c>
      <c r="G40" s="86">
        <v>1</v>
      </c>
      <c r="J40" s="86">
        <v>1</v>
      </c>
      <c r="K40" s="86"/>
      <c r="L40" s="87"/>
      <c r="M40" s="59"/>
      <c r="N40" s="80">
        <v>1</v>
      </c>
      <c r="O40" s="59"/>
      <c r="P40" s="183">
        <v>1058.76</v>
      </c>
      <c r="Q40" s="110"/>
    </row>
    <row r="41" spans="1:17" x14ac:dyDescent="0.25">
      <c r="A41" s="170" t="str">
        <f>JMS!A38</f>
        <v>DGF41.01</v>
      </c>
      <c r="B41" s="171" t="str">
        <f>JMS!N38</f>
        <v>Timber</v>
      </c>
      <c r="C41" s="171">
        <f>JMS!F38</f>
        <v>213</v>
      </c>
      <c r="D41" s="171">
        <f>JMS!H38</f>
        <v>2410</v>
      </c>
      <c r="E41" s="171">
        <f>JMS!I38</f>
        <v>2110</v>
      </c>
      <c r="G41" s="86">
        <v>1</v>
      </c>
      <c r="J41" s="86">
        <v>1</v>
      </c>
      <c r="K41" s="86"/>
      <c r="L41" s="87"/>
      <c r="M41" s="59"/>
      <c r="N41" s="80">
        <v>1</v>
      </c>
      <c r="O41" s="59"/>
      <c r="P41" s="183">
        <v>1058.76</v>
      </c>
      <c r="Q41" s="110"/>
    </row>
    <row r="42" spans="1:17" x14ac:dyDescent="0.25">
      <c r="A42" s="170" t="str">
        <f>JMS!A39</f>
        <v>DGF41.02</v>
      </c>
      <c r="B42" s="171" t="str">
        <f>JMS!N39</f>
        <v>Metal</v>
      </c>
      <c r="C42" s="171">
        <f>JMS!F39</f>
        <v>111</v>
      </c>
      <c r="D42" s="171"/>
      <c r="E42" s="171"/>
      <c r="G42" s="86"/>
      <c r="K42" s="86"/>
      <c r="L42" s="87"/>
      <c r="M42" s="59"/>
      <c r="O42" s="59"/>
      <c r="P42" s="183">
        <v>0</v>
      </c>
      <c r="Q42" s="110" t="str">
        <f>JMS!AJ39</f>
        <v>By others</v>
      </c>
    </row>
    <row r="43" spans="1:17" x14ac:dyDescent="0.25">
      <c r="A43" s="170" t="str">
        <f>JMS!A40</f>
        <v>DGF42.01</v>
      </c>
      <c r="B43" s="171" t="str">
        <f>JMS!N40</f>
        <v>Timber</v>
      </c>
      <c r="C43" s="171">
        <f>JMS!F40</f>
        <v>213</v>
      </c>
      <c r="D43" s="171">
        <f>JMS!H40</f>
        <v>2410</v>
      </c>
      <c r="E43" s="171">
        <f>JMS!I40</f>
        <v>2110</v>
      </c>
      <c r="G43" s="86">
        <v>1</v>
      </c>
      <c r="J43" s="86">
        <v>1</v>
      </c>
      <c r="K43" s="86"/>
      <c r="L43" s="87"/>
      <c r="M43" s="59"/>
      <c r="N43" s="80">
        <v>1</v>
      </c>
      <c r="O43" s="59"/>
      <c r="P43" s="183">
        <v>1058.76</v>
      </c>
      <c r="Q43" s="110"/>
    </row>
    <row r="44" spans="1:17" x14ac:dyDescent="0.25">
      <c r="A44" s="170" t="str">
        <f>JMS!A41</f>
        <v>DGF42.02</v>
      </c>
      <c r="B44" s="171" t="str">
        <f>JMS!N41</f>
        <v>Timber</v>
      </c>
      <c r="C44" s="171">
        <f>JMS!F41</f>
        <v>213</v>
      </c>
      <c r="D44" s="171">
        <f>JMS!H41</f>
        <v>2410</v>
      </c>
      <c r="E44" s="171">
        <f>JMS!I41</f>
        <v>2110</v>
      </c>
      <c r="G44" s="86">
        <v>1</v>
      </c>
      <c r="J44" s="86">
        <v>1</v>
      </c>
      <c r="K44" s="86"/>
      <c r="L44" s="87"/>
      <c r="M44" s="59"/>
      <c r="N44" s="80">
        <v>1</v>
      </c>
      <c r="O44" s="59"/>
      <c r="P44" s="183">
        <v>1058.74</v>
      </c>
      <c r="Q44" s="110"/>
    </row>
    <row r="45" spans="1:17" x14ac:dyDescent="0.25">
      <c r="A45" s="170" t="str">
        <f>JMS!A42</f>
        <v>DGF43.01</v>
      </c>
      <c r="B45" s="171" t="str">
        <f>JMS!N42</f>
        <v>Timber</v>
      </c>
      <c r="C45" s="171">
        <f>JMS!F42</f>
        <v>209</v>
      </c>
      <c r="D45" s="171">
        <f>JMS!H42</f>
        <v>1150</v>
      </c>
      <c r="E45" s="171">
        <f>JMS!I42</f>
        <v>2100</v>
      </c>
      <c r="G45" s="86">
        <v>1</v>
      </c>
      <c r="J45" s="86">
        <v>1</v>
      </c>
      <c r="K45" s="86"/>
      <c r="L45" s="87"/>
      <c r="M45" s="59"/>
      <c r="N45" s="80">
        <v>1</v>
      </c>
      <c r="O45" s="59"/>
      <c r="P45" s="183">
        <v>455.51</v>
      </c>
      <c r="Q45" s="110"/>
    </row>
    <row r="46" spans="1:17" x14ac:dyDescent="0.25">
      <c r="A46" s="170" t="str">
        <f>JMS!A43</f>
        <v>DGF43.02</v>
      </c>
      <c r="B46" s="171" t="str">
        <f>JMS!N43</f>
        <v>Timber</v>
      </c>
      <c r="C46" s="171">
        <f>JMS!F43</f>
        <v>213</v>
      </c>
      <c r="D46" s="171">
        <f>JMS!H43</f>
        <v>2410</v>
      </c>
      <c r="E46" s="171">
        <f>JMS!I43</f>
        <v>2110</v>
      </c>
      <c r="G46" s="86">
        <v>1</v>
      </c>
      <c r="J46" s="86">
        <v>1</v>
      </c>
      <c r="K46" s="86"/>
      <c r="L46" s="87"/>
      <c r="M46" s="59"/>
      <c r="N46" s="80">
        <v>1</v>
      </c>
      <c r="O46" s="59"/>
      <c r="P46" s="183">
        <v>1058.74</v>
      </c>
      <c r="Q46" s="110"/>
    </row>
    <row r="47" spans="1:17" x14ac:dyDescent="0.25">
      <c r="A47" s="170" t="str">
        <f>JMS!A44</f>
        <v xml:space="preserve">DGF44.01 </v>
      </c>
      <c r="B47" s="171" t="str">
        <f>JMS!N44</f>
        <v>Timber</v>
      </c>
      <c r="C47" s="171">
        <f>JMS!F44</f>
        <v>213</v>
      </c>
      <c r="D47" s="171">
        <f>JMS!H44</f>
        <v>2410</v>
      </c>
      <c r="E47" s="171">
        <f>JMS!I44</f>
        <v>2110</v>
      </c>
      <c r="G47" s="86">
        <v>1</v>
      </c>
      <c r="J47" s="86">
        <v>1</v>
      </c>
      <c r="K47" s="86"/>
      <c r="L47" s="87"/>
      <c r="M47" s="59"/>
      <c r="N47" s="80">
        <v>1</v>
      </c>
      <c r="O47" s="59"/>
      <c r="P47" s="183">
        <v>1058.76</v>
      </c>
      <c r="Q47" s="110"/>
    </row>
    <row r="48" spans="1:17" x14ac:dyDescent="0.25">
      <c r="A48" s="170" t="str">
        <f>JMS!A45</f>
        <v>DGF44.02</v>
      </c>
      <c r="B48" s="171" t="str">
        <f>JMS!N45</f>
        <v>Metal</v>
      </c>
      <c r="C48" s="171">
        <f>JMS!F45</f>
        <v>206</v>
      </c>
      <c r="D48" s="171"/>
      <c r="E48" s="171"/>
      <c r="G48" s="86"/>
      <c r="K48" s="86"/>
      <c r="L48" s="87"/>
      <c r="M48" s="59"/>
      <c r="O48" s="59"/>
      <c r="P48" s="183">
        <v>0</v>
      </c>
      <c r="Q48" s="110" t="str">
        <f>JMS!AJ45</f>
        <v>By others</v>
      </c>
    </row>
    <row r="49" spans="1:17" x14ac:dyDescent="0.25">
      <c r="A49" s="170" t="str">
        <f>JMS!A46</f>
        <v>DGF45.01</v>
      </c>
      <c r="B49" s="171" t="str">
        <f>JMS!N46</f>
        <v>Timber</v>
      </c>
      <c r="C49" s="171">
        <f>JMS!F46</f>
        <v>213</v>
      </c>
      <c r="D49" s="171">
        <f>JMS!H46</f>
        <v>2410</v>
      </c>
      <c r="E49" s="171">
        <f>JMS!I46</f>
        <v>2110</v>
      </c>
      <c r="G49" s="86">
        <v>1</v>
      </c>
      <c r="J49" s="86">
        <v>1</v>
      </c>
      <c r="K49" s="86"/>
      <c r="L49" s="87"/>
      <c r="M49" s="59"/>
      <c r="N49" s="80">
        <v>1</v>
      </c>
      <c r="O49" s="59"/>
      <c r="P49" s="183">
        <v>1058.76</v>
      </c>
      <c r="Q49" s="110"/>
    </row>
    <row r="50" spans="1:17" x14ac:dyDescent="0.25">
      <c r="A50" s="170" t="str">
        <f>JMS!A47</f>
        <v>DGF46.01</v>
      </c>
      <c r="B50" s="171" t="str">
        <f>JMS!N47</f>
        <v>Timber</v>
      </c>
      <c r="C50" s="171">
        <f>JMS!F47</f>
        <v>213</v>
      </c>
      <c r="D50" s="171">
        <f>JMS!H47</f>
        <v>2410</v>
      </c>
      <c r="E50" s="171">
        <f>JMS!I47</f>
        <v>2110</v>
      </c>
      <c r="G50" s="86">
        <v>1</v>
      </c>
      <c r="J50" s="86">
        <v>1</v>
      </c>
      <c r="K50" s="86"/>
      <c r="L50" s="87"/>
      <c r="M50" s="59"/>
      <c r="N50" s="80">
        <v>1</v>
      </c>
      <c r="O50" s="59"/>
      <c r="P50" s="183">
        <v>1058.76</v>
      </c>
      <c r="Q50" s="110"/>
    </row>
    <row r="51" spans="1:17" x14ac:dyDescent="0.25">
      <c r="A51" s="170" t="str">
        <f>JMS!A48</f>
        <v>DGF47.01</v>
      </c>
      <c r="B51" s="171" t="str">
        <f>JMS!N48</f>
        <v>Timber</v>
      </c>
      <c r="C51" s="171">
        <f>JMS!F48</f>
        <v>209</v>
      </c>
      <c r="D51" s="171">
        <f>JMS!H48</f>
        <v>1150</v>
      </c>
      <c r="E51" s="171">
        <f>JMS!I48</f>
        <v>2100</v>
      </c>
      <c r="G51" s="86">
        <v>1</v>
      </c>
      <c r="J51" s="86">
        <v>1</v>
      </c>
      <c r="K51" s="86"/>
      <c r="L51" s="87"/>
      <c r="M51" s="59"/>
      <c r="N51" s="80">
        <v>1</v>
      </c>
      <c r="O51" s="59"/>
      <c r="P51" s="183">
        <v>455.51</v>
      </c>
      <c r="Q51" s="110"/>
    </row>
    <row r="52" spans="1:17" x14ac:dyDescent="0.25">
      <c r="A52" s="170" t="str">
        <f>JMS!A49</f>
        <v>DGF52.01</v>
      </c>
      <c r="B52" s="171" t="str">
        <f>JMS!N49</f>
        <v>Glazed</v>
      </c>
      <c r="C52" s="171">
        <f>JMS!F49</f>
        <v>101</v>
      </c>
      <c r="D52" s="171"/>
      <c r="E52" s="171"/>
      <c r="G52" s="86"/>
      <c r="K52" s="86"/>
      <c r="L52" s="87"/>
      <c r="M52" s="59"/>
      <c r="O52" s="59"/>
      <c r="P52" s="183">
        <v>0</v>
      </c>
      <c r="Q52" s="110" t="str">
        <f>JMS!AJ49</f>
        <v>By others</v>
      </c>
    </row>
    <row r="53" spans="1:17" x14ac:dyDescent="0.25">
      <c r="A53" s="170" t="str">
        <f>JMS!A50</f>
        <v>DGF61.01</v>
      </c>
      <c r="B53" s="171" t="str">
        <f>JMS!N50</f>
        <v>Timber</v>
      </c>
      <c r="C53" s="171">
        <f>JMS!F50</f>
        <v>209</v>
      </c>
      <c r="D53" s="171">
        <f>JMS!H50</f>
        <v>1150</v>
      </c>
      <c r="E53" s="171">
        <f>JMS!I50</f>
        <v>2100</v>
      </c>
      <c r="G53" s="86">
        <v>1</v>
      </c>
      <c r="J53" s="86">
        <v>1</v>
      </c>
      <c r="K53" s="86"/>
      <c r="L53" s="87"/>
      <c r="M53" s="59"/>
      <c r="N53" s="80">
        <v>1</v>
      </c>
      <c r="O53" s="59"/>
      <c r="P53" s="183">
        <v>455.51</v>
      </c>
      <c r="Q53" s="110"/>
    </row>
    <row r="54" spans="1:17" x14ac:dyDescent="0.25">
      <c r="A54" s="170" t="str">
        <f>JMS!A51</f>
        <v>DGFTA.01</v>
      </c>
      <c r="B54" s="171" t="str">
        <f>JMS!N51</f>
        <v>Glazed</v>
      </c>
      <c r="C54" s="171">
        <f>JMS!F51</f>
        <v>101</v>
      </c>
      <c r="D54" s="171"/>
      <c r="E54" s="171"/>
      <c r="G54" s="86"/>
      <c r="K54" s="86"/>
      <c r="L54" s="87"/>
      <c r="M54" s="59"/>
      <c r="O54" s="59"/>
      <c r="P54" s="183">
        <v>0</v>
      </c>
      <c r="Q54" s="110" t="str">
        <f>JMS!AJ51</f>
        <v>By others</v>
      </c>
    </row>
    <row r="55" spans="1:17" x14ac:dyDescent="0.25">
      <c r="A55" s="170" t="str">
        <f>JMS!A52</f>
        <v>DGFTA.02</v>
      </c>
      <c r="B55" s="171" t="str">
        <f>JMS!N52</f>
        <v>Glazed</v>
      </c>
      <c r="C55" s="171">
        <f>JMS!F52</f>
        <v>101</v>
      </c>
      <c r="D55" s="171"/>
      <c r="E55" s="171"/>
      <c r="G55" s="86"/>
      <c r="K55" s="86"/>
      <c r="L55" s="87"/>
      <c r="M55" s="59"/>
      <c r="O55" s="59"/>
      <c r="P55" s="183">
        <v>0</v>
      </c>
      <c r="Q55" s="110" t="str">
        <f>JMS!AJ52</f>
        <v>By others</v>
      </c>
    </row>
    <row r="56" spans="1:17" x14ac:dyDescent="0.25">
      <c r="A56" s="170" t="str">
        <f>JMS!A53</f>
        <v>DGFTB.01</v>
      </c>
      <c r="B56" s="171" t="str">
        <f>JMS!N53</f>
        <v>Glazed</v>
      </c>
      <c r="C56" s="171">
        <f>JMS!F53</f>
        <v>101</v>
      </c>
      <c r="D56" s="171"/>
      <c r="E56" s="171"/>
      <c r="G56" s="86"/>
      <c r="K56" s="86"/>
      <c r="L56" s="87"/>
      <c r="M56" s="59"/>
      <c r="O56" s="59"/>
      <c r="P56" s="183">
        <v>0</v>
      </c>
      <c r="Q56" s="110" t="str">
        <f>JMS!AJ53</f>
        <v>By others</v>
      </c>
    </row>
    <row r="57" spans="1:17" x14ac:dyDescent="0.25">
      <c r="A57" s="170" t="str">
        <f>JMS!A54</f>
        <v>DUG01.01</v>
      </c>
      <c r="B57" s="171" t="str">
        <f>JMS!N54</f>
        <v>Timber</v>
      </c>
      <c r="C57" s="171">
        <f>JMS!F54</f>
        <v>208</v>
      </c>
      <c r="D57" s="171">
        <f>JMS!H54</f>
        <v>2510</v>
      </c>
      <c r="E57" s="171">
        <f>JMS!I54</f>
        <v>2110</v>
      </c>
      <c r="G57" s="86">
        <v>1</v>
      </c>
      <c r="J57" s="86">
        <v>1</v>
      </c>
      <c r="K57" s="86"/>
      <c r="L57" s="87"/>
      <c r="M57" s="59"/>
      <c r="N57" s="80">
        <v>1</v>
      </c>
      <c r="O57" s="59"/>
      <c r="P57" s="183">
        <v>1066.5999999999999</v>
      </c>
      <c r="Q57" s="110"/>
    </row>
    <row r="58" spans="1:17" x14ac:dyDescent="0.25">
      <c r="A58" s="170" t="str">
        <f>JMS!A55</f>
        <v>DUG02.01</v>
      </c>
      <c r="B58" s="171" t="str">
        <f>JMS!N55</f>
        <v>Timber</v>
      </c>
      <c r="C58" s="171">
        <f>JMS!F55</f>
        <v>210</v>
      </c>
      <c r="D58" s="171">
        <f>JMS!H55</f>
        <v>1510</v>
      </c>
      <c r="E58" s="171">
        <f>JMS!I55</f>
        <v>2110</v>
      </c>
      <c r="G58" s="86"/>
      <c r="H58" s="86">
        <v>1</v>
      </c>
      <c r="K58" s="86">
        <v>1</v>
      </c>
      <c r="L58" s="87"/>
      <c r="M58" s="59"/>
      <c r="N58" s="80">
        <v>1</v>
      </c>
      <c r="O58" s="59"/>
      <c r="P58" s="183">
        <v>975.02</v>
      </c>
      <c r="Q58" s="110"/>
    </row>
    <row r="59" spans="1:17" x14ac:dyDescent="0.25">
      <c r="A59" s="170" t="str">
        <f>JMS!A56</f>
        <v>DUG06.01</v>
      </c>
      <c r="B59" s="248" t="s">
        <v>88</v>
      </c>
      <c r="C59" s="171">
        <f>JMS!F56</f>
        <v>207</v>
      </c>
      <c r="D59" s="171">
        <f>JMS!H56</f>
        <v>1010</v>
      </c>
      <c r="E59" s="171">
        <f>JMS!I56</f>
        <v>2110</v>
      </c>
      <c r="G59" s="162"/>
      <c r="H59" s="162">
        <v>1</v>
      </c>
      <c r="I59" s="164"/>
      <c r="J59" s="162"/>
      <c r="K59" s="162">
        <v>1</v>
      </c>
      <c r="L59" s="87"/>
      <c r="M59" s="59"/>
      <c r="N59" s="80">
        <v>1</v>
      </c>
      <c r="O59" s="59"/>
      <c r="P59" s="278">
        <v>612.53</v>
      </c>
      <c r="Q59" s="141" t="s">
        <v>830</v>
      </c>
    </row>
    <row r="60" spans="1:17" x14ac:dyDescent="0.25">
      <c r="A60" s="170" t="str">
        <f>JMS!A57</f>
        <v>DUG07.01</v>
      </c>
      <c r="B60" s="248" t="s">
        <v>88</v>
      </c>
      <c r="C60" s="171">
        <f>JMS!F57</f>
        <v>207</v>
      </c>
      <c r="D60" s="171">
        <f>JMS!H57</f>
        <v>1010</v>
      </c>
      <c r="E60" s="171">
        <f>JMS!I57</f>
        <v>2110</v>
      </c>
      <c r="G60" s="162"/>
      <c r="H60" s="162">
        <v>1</v>
      </c>
      <c r="I60" s="164"/>
      <c r="J60" s="162"/>
      <c r="K60" s="162">
        <v>1</v>
      </c>
      <c r="L60" s="87"/>
      <c r="M60" s="59"/>
      <c r="N60" s="80">
        <v>1</v>
      </c>
      <c r="O60" s="59"/>
      <c r="P60" s="278">
        <v>612.53</v>
      </c>
      <c r="Q60" s="141" t="s">
        <v>830</v>
      </c>
    </row>
    <row r="61" spans="1:17" x14ac:dyDescent="0.25">
      <c r="A61" s="170" t="str">
        <f>JMS!A58</f>
        <v>DUG08.01</v>
      </c>
      <c r="B61" s="248" t="s">
        <v>88</v>
      </c>
      <c r="C61" s="171">
        <f>JMS!F58</f>
        <v>207</v>
      </c>
      <c r="D61" s="171">
        <f>JMS!H58</f>
        <v>1010</v>
      </c>
      <c r="E61" s="171">
        <f>JMS!I58</f>
        <v>2110</v>
      </c>
      <c r="G61" s="162"/>
      <c r="H61" s="162">
        <v>1</v>
      </c>
      <c r="I61" s="164"/>
      <c r="J61" s="162"/>
      <c r="K61" s="162">
        <v>1</v>
      </c>
      <c r="L61" s="87"/>
      <c r="M61" s="59"/>
      <c r="N61" s="80">
        <v>1</v>
      </c>
      <c r="O61" s="59"/>
      <c r="P61" s="278">
        <v>612.53</v>
      </c>
      <c r="Q61" s="141" t="s">
        <v>830</v>
      </c>
    </row>
    <row r="62" spans="1:17" x14ac:dyDescent="0.25">
      <c r="A62" s="170" t="str">
        <f>JMS!A59</f>
        <v>DUG09.01</v>
      </c>
      <c r="B62" s="171" t="str">
        <f>JMS!N59</f>
        <v>Glazed</v>
      </c>
      <c r="C62" s="171">
        <f>JMS!F59</f>
        <v>112</v>
      </c>
      <c r="D62" s="171"/>
      <c r="E62" s="171"/>
      <c r="G62" s="86"/>
      <c r="K62" s="86"/>
      <c r="L62" s="87"/>
      <c r="M62" s="59"/>
      <c r="O62" s="59"/>
      <c r="P62" s="183">
        <v>0</v>
      </c>
      <c r="Q62" s="110" t="str">
        <f>JMS!AJ59</f>
        <v>By others</v>
      </c>
    </row>
    <row r="63" spans="1:17" x14ac:dyDescent="0.25">
      <c r="A63" s="170" t="str">
        <f>JMS!A60</f>
        <v>DUG09.02</v>
      </c>
      <c r="B63" s="171" t="str">
        <f>JMS!N60</f>
        <v>Timber</v>
      </c>
      <c r="C63" s="171">
        <f>JMS!F60</f>
        <v>208</v>
      </c>
      <c r="D63" s="171">
        <f>JMS!H60</f>
        <v>2510</v>
      </c>
      <c r="E63" s="171">
        <f>JMS!I60</f>
        <v>2110</v>
      </c>
      <c r="G63" s="86">
        <v>1</v>
      </c>
      <c r="J63" s="86">
        <v>1</v>
      </c>
      <c r="K63" s="86"/>
      <c r="L63" s="87"/>
      <c r="M63" s="59"/>
      <c r="N63" s="80">
        <v>1</v>
      </c>
      <c r="O63" s="59"/>
      <c r="P63" s="183">
        <v>1066.5999999999999</v>
      </c>
      <c r="Q63" s="110"/>
    </row>
    <row r="64" spans="1:17" x14ac:dyDescent="0.25">
      <c r="A64" s="170" t="str">
        <f>JMS!A61</f>
        <v>DUG09.07</v>
      </c>
      <c r="B64" s="171" t="str">
        <f>JMS!N61</f>
        <v>Timber</v>
      </c>
      <c r="C64" s="171">
        <f>JMS!F61</f>
        <v>202</v>
      </c>
      <c r="D64" s="171">
        <f>JMS!H61</f>
        <v>1585</v>
      </c>
      <c r="E64" s="171">
        <f>JMS!I61</f>
        <v>2110</v>
      </c>
      <c r="G64" s="86"/>
      <c r="H64" s="86">
        <v>1</v>
      </c>
      <c r="K64" s="86">
        <v>1</v>
      </c>
      <c r="L64" s="87"/>
      <c r="M64" s="59"/>
      <c r="N64" s="80">
        <v>1</v>
      </c>
      <c r="O64" s="59"/>
      <c r="P64" s="183">
        <v>985.85</v>
      </c>
      <c r="Q64" s="110"/>
    </row>
    <row r="65" spans="1:17" x14ac:dyDescent="0.25">
      <c r="A65" s="170" t="str">
        <f>JMS!A62</f>
        <v>DUG09.08</v>
      </c>
      <c r="B65" s="171" t="str">
        <f>JMS!N62</f>
        <v>Timber</v>
      </c>
      <c r="C65" s="171">
        <f>JMS!F62</f>
        <v>202</v>
      </c>
      <c r="D65" s="171">
        <f>JMS!H62</f>
        <v>1585</v>
      </c>
      <c r="E65" s="171">
        <f>JMS!I62</f>
        <v>2110</v>
      </c>
      <c r="G65" s="86"/>
      <c r="H65" s="86">
        <v>1</v>
      </c>
      <c r="K65" s="86">
        <v>1</v>
      </c>
      <c r="L65" s="87"/>
      <c r="M65" s="59"/>
      <c r="N65" s="80">
        <v>1</v>
      </c>
      <c r="O65" s="59"/>
      <c r="P65" s="183">
        <v>985.85</v>
      </c>
      <c r="Q65" s="110"/>
    </row>
    <row r="66" spans="1:17" x14ac:dyDescent="0.25">
      <c r="A66" s="170" t="str">
        <f>JMS!A63</f>
        <v>DUG10.01</v>
      </c>
      <c r="B66" s="171" t="str">
        <f>JMS!N63</f>
        <v>Timber</v>
      </c>
      <c r="C66" s="171">
        <f>JMS!F63</f>
        <v>202</v>
      </c>
      <c r="D66" s="171">
        <f>JMS!H63</f>
        <v>1510</v>
      </c>
      <c r="E66" s="171">
        <f>JMS!I63</f>
        <v>2100</v>
      </c>
      <c r="G66" s="86">
        <v>1</v>
      </c>
      <c r="J66" s="86">
        <v>1</v>
      </c>
      <c r="K66" s="86"/>
      <c r="L66" s="87"/>
      <c r="M66" s="59"/>
      <c r="N66" s="80">
        <v>1</v>
      </c>
      <c r="O66" s="59"/>
      <c r="P66" s="183">
        <v>783.87</v>
      </c>
      <c r="Q66" s="110"/>
    </row>
    <row r="67" spans="1:17" x14ac:dyDescent="0.25">
      <c r="A67" s="170" t="str">
        <f>JMS!A64</f>
        <v>DUG11.01</v>
      </c>
      <c r="B67" s="171" t="str">
        <f>JMS!N64</f>
        <v>Timber</v>
      </c>
      <c r="C67" s="171">
        <f>JMS!F64</f>
        <v>210</v>
      </c>
      <c r="D67" s="171">
        <f>JMS!H64</f>
        <v>1510</v>
      </c>
      <c r="E67" s="171">
        <f>JMS!I64</f>
        <v>2110</v>
      </c>
      <c r="G67" s="86"/>
      <c r="H67" s="86">
        <v>1</v>
      </c>
      <c r="K67" s="86">
        <v>1</v>
      </c>
      <c r="L67" s="87"/>
      <c r="M67" s="59"/>
      <c r="N67" s="80">
        <v>1</v>
      </c>
      <c r="O67" s="59"/>
      <c r="P67" s="183">
        <v>975.02</v>
      </c>
      <c r="Q67" s="110"/>
    </row>
    <row r="68" spans="1:17" x14ac:dyDescent="0.25">
      <c r="A68" s="170" t="str">
        <f>JMS!A65</f>
        <v>DUG15.01</v>
      </c>
      <c r="B68" s="171" t="str">
        <f>JMS!N65</f>
        <v>Metal</v>
      </c>
      <c r="C68" s="171">
        <f>JMS!F65</f>
        <v>206</v>
      </c>
      <c r="D68" s="171"/>
      <c r="E68" s="171"/>
      <c r="G68" s="86"/>
      <c r="K68" s="86"/>
      <c r="L68" s="87"/>
      <c r="M68" s="59"/>
      <c r="O68" s="59"/>
      <c r="P68" s="183">
        <v>0</v>
      </c>
      <c r="Q68" s="110" t="str">
        <f>JMS!AJ65</f>
        <v>By others</v>
      </c>
    </row>
    <row r="69" spans="1:17" x14ac:dyDescent="0.25">
      <c r="A69" s="170" t="str">
        <f>JMS!A66</f>
        <v>DUG16.01</v>
      </c>
      <c r="B69" s="248" t="s">
        <v>88</v>
      </c>
      <c r="C69" s="171">
        <f>JMS!F66</f>
        <v>207</v>
      </c>
      <c r="D69" s="171">
        <f>JMS!H66</f>
        <v>1010</v>
      </c>
      <c r="E69" s="171">
        <f>JMS!I66</f>
        <v>2110</v>
      </c>
      <c r="G69" s="162"/>
      <c r="H69" s="162">
        <v>1</v>
      </c>
      <c r="I69" s="164"/>
      <c r="J69" s="162"/>
      <c r="K69" s="162">
        <v>1</v>
      </c>
      <c r="L69" s="87"/>
      <c r="M69" s="59"/>
      <c r="N69" s="80">
        <v>1</v>
      </c>
      <c r="O69" s="59"/>
      <c r="P69" s="278">
        <v>612.53</v>
      </c>
      <c r="Q69" s="141" t="s">
        <v>830</v>
      </c>
    </row>
    <row r="70" spans="1:17" x14ac:dyDescent="0.25">
      <c r="A70" s="170" t="str">
        <f>JMS!A67</f>
        <v>DUG17.01</v>
      </c>
      <c r="B70" s="171" t="str">
        <f>JMS!N67</f>
        <v>Timber</v>
      </c>
      <c r="C70" s="171">
        <f>JMS!F67</f>
        <v>202</v>
      </c>
      <c r="D70" s="171">
        <f>JMS!H67</f>
        <v>1585</v>
      </c>
      <c r="E70" s="171">
        <f>JMS!I67</f>
        <v>2110</v>
      </c>
      <c r="G70" s="86"/>
      <c r="H70" s="86">
        <v>1</v>
      </c>
      <c r="K70" s="86">
        <v>1</v>
      </c>
      <c r="L70" s="87"/>
      <c r="M70" s="59"/>
      <c r="N70" s="80">
        <v>1</v>
      </c>
      <c r="O70" s="59"/>
      <c r="P70" s="183">
        <v>985.84</v>
      </c>
      <c r="Q70" s="110"/>
    </row>
    <row r="71" spans="1:17" x14ac:dyDescent="0.25">
      <c r="A71" s="170" t="str">
        <f>JMS!A68</f>
        <v>DUG18.01</v>
      </c>
      <c r="B71" s="171" t="str">
        <f>JMS!N68</f>
        <v>Timber</v>
      </c>
      <c r="C71" s="171">
        <f>JMS!F68</f>
        <v>202</v>
      </c>
      <c r="D71" s="171">
        <f>JMS!H68</f>
        <v>1585</v>
      </c>
      <c r="E71" s="171">
        <f>JMS!I68</f>
        <v>2110</v>
      </c>
      <c r="G71" s="86">
        <v>1</v>
      </c>
      <c r="J71" s="86">
        <v>1</v>
      </c>
      <c r="K71" s="86"/>
      <c r="L71" s="87"/>
      <c r="M71" s="59"/>
      <c r="N71" s="80">
        <v>1</v>
      </c>
      <c r="O71" s="59"/>
      <c r="P71" s="183">
        <v>783.87</v>
      </c>
      <c r="Q71" s="110"/>
    </row>
    <row r="72" spans="1:17" x14ac:dyDescent="0.25">
      <c r="A72" s="170" t="str">
        <f>JMS!A69</f>
        <v>DUG20.01</v>
      </c>
      <c r="B72" s="171" t="str">
        <f>JMS!N69</f>
        <v>Metal</v>
      </c>
      <c r="C72" s="171">
        <f>JMS!F69</f>
        <v>206</v>
      </c>
      <c r="D72" s="171"/>
      <c r="E72" s="171"/>
      <c r="G72" s="86"/>
      <c r="K72" s="86"/>
      <c r="L72" s="87"/>
      <c r="M72" s="59"/>
      <c r="O72" s="59"/>
      <c r="P72" s="183">
        <v>0</v>
      </c>
      <c r="Q72" s="110" t="str">
        <f>JMS!AJ69</f>
        <v>By others</v>
      </c>
    </row>
    <row r="73" spans="1:17" x14ac:dyDescent="0.25">
      <c r="A73" s="170" t="str">
        <f>JMS!A70</f>
        <v>DUG21.01</v>
      </c>
      <c r="B73" s="171" t="str">
        <f>JMS!N70</f>
        <v>Timber</v>
      </c>
      <c r="C73" s="171">
        <f>JMS!F70</f>
        <v>214</v>
      </c>
      <c r="D73" s="171">
        <f>JMS!H70</f>
        <v>2210</v>
      </c>
      <c r="E73" s="171">
        <f>JMS!I70</f>
        <v>2110</v>
      </c>
      <c r="G73" s="86"/>
      <c r="H73" s="86">
        <v>1</v>
      </c>
      <c r="K73" s="86">
        <v>1</v>
      </c>
      <c r="L73" s="87"/>
      <c r="M73" s="59"/>
      <c r="N73" s="80">
        <v>1</v>
      </c>
      <c r="O73" s="59"/>
      <c r="P73" s="183">
        <v>1316.24</v>
      </c>
      <c r="Q73" s="110"/>
    </row>
    <row r="74" spans="1:17" x14ac:dyDescent="0.25">
      <c r="A74" s="170" t="str">
        <f>JMS!A71</f>
        <v>DUG21.02</v>
      </c>
      <c r="B74" s="171" t="str">
        <f>JMS!N71</f>
        <v>Timber</v>
      </c>
      <c r="C74" s="171">
        <f>JMS!F71</f>
        <v>213</v>
      </c>
      <c r="D74" s="171">
        <f>JMS!H71</f>
        <v>2410</v>
      </c>
      <c r="E74" s="171">
        <f>JMS!I71</f>
        <v>2110</v>
      </c>
      <c r="G74" s="86">
        <v>1</v>
      </c>
      <c r="J74" s="86">
        <v>1</v>
      </c>
      <c r="K74" s="86"/>
      <c r="L74" s="87"/>
      <c r="M74" s="59"/>
      <c r="N74" s="80">
        <v>1</v>
      </c>
      <c r="O74" s="59"/>
      <c r="P74" s="183">
        <v>1043.06</v>
      </c>
      <c r="Q74" s="110"/>
    </row>
    <row r="75" spans="1:17" x14ac:dyDescent="0.25">
      <c r="A75" s="170" t="str">
        <f>JMS!A72</f>
        <v>DUG21.03</v>
      </c>
      <c r="B75" s="171" t="str">
        <f>JMS!N72</f>
        <v>Timber</v>
      </c>
      <c r="C75" s="171">
        <f>JMS!F72</f>
        <v>213</v>
      </c>
      <c r="D75" s="171">
        <f>JMS!H72</f>
        <v>2210</v>
      </c>
      <c r="E75" s="171">
        <f>JMS!I72</f>
        <v>2100</v>
      </c>
      <c r="G75" s="86">
        <v>1</v>
      </c>
      <c r="J75" s="86">
        <v>1</v>
      </c>
      <c r="K75" s="86"/>
      <c r="L75" s="87"/>
      <c r="M75" s="59"/>
      <c r="N75" s="80">
        <v>1</v>
      </c>
      <c r="O75" s="59"/>
      <c r="P75" s="183">
        <v>1043.06</v>
      </c>
      <c r="Q75" s="110"/>
    </row>
    <row r="76" spans="1:17" x14ac:dyDescent="0.25">
      <c r="A76" s="170" t="str">
        <f>JMS!A73</f>
        <v>DUG22.01</v>
      </c>
      <c r="B76" s="171" t="str">
        <f>JMS!N73</f>
        <v>Timber</v>
      </c>
      <c r="C76" s="171">
        <f>JMS!F73</f>
        <v>202</v>
      </c>
      <c r="D76" s="171">
        <f>JMS!H73</f>
        <v>1585</v>
      </c>
      <c r="E76" s="171">
        <f>JMS!I73</f>
        <v>2110</v>
      </c>
      <c r="G76" s="86"/>
      <c r="H76" s="86">
        <v>1</v>
      </c>
      <c r="K76" s="86">
        <v>1</v>
      </c>
      <c r="L76" s="87"/>
      <c r="M76" s="59"/>
      <c r="N76" s="80">
        <v>1</v>
      </c>
      <c r="O76" s="59"/>
      <c r="P76" s="183">
        <v>985.84</v>
      </c>
      <c r="Q76" s="110"/>
    </row>
    <row r="77" spans="1:17" x14ac:dyDescent="0.25">
      <c r="A77" s="170" t="str">
        <f>JMS!A74</f>
        <v>DUG27.01</v>
      </c>
      <c r="B77" s="171" t="str">
        <f>JMS!N74</f>
        <v>Timber</v>
      </c>
      <c r="C77" s="171">
        <f>JMS!F74</f>
        <v>209</v>
      </c>
      <c r="D77" s="171">
        <f>JMS!H74</f>
        <v>1150</v>
      </c>
      <c r="E77" s="171">
        <f>JMS!I74</f>
        <v>2100</v>
      </c>
      <c r="G77" s="86">
        <v>1</v>
      </c>
      <c r="J77" s="86">
        <v>1</v>
      </c>
      <c r="K77" s="86"/>
      <c r="L77" s="87"/>
      <c r="M77" s="59"/>
      <c r="N77" s="80">
        <v>1</v>
      </c>
      <c r="O77" s="59"/>
      <c r="P77" s="183">
        <v>455.53</v>
      </c>
      <c r="Q77" s="110"/>
    </row>
    <row r="78" spans="1:17" x14ac:dyDescent="0.25">
      <c r="A78" s="170" t="str">
        <f>JMS!A75</f>
        <v>DUG28.01</v>
      </c>
      <c r="B78" s="171" t="str">
        <f>JMS!N75</f>
        <v>Timber</v>
      </c>
      <c r="C78" s="171">
        <f>JMS!F75</f>
        <v>207</v>
      </c>
      <c r="D78" s="171">
        <f>JMS!H75</f>
        <v>1010</v>
      </c>
      <c r="E78" s="171">
        <f>JMS!I75</f>
        <v>2110</v>
      </c>
      <c r="G78" s="86"/>
      <c r="H78" s="86">
        <v>1</v>
      </c>
      <c r="K78" s="86">
        <v>1</v>
      </c>
      <c r="L78" s="87"/>
      <c r="M78" s="59"/>
      <c r="N78" s="80">
        <v>1</v>
      </c>
      <c r="O78" s="59"/>
      <c r="P78" s="183">
        <v>612.53</v>
      </c>
      <c r="Q78" s="110"/>
    </row>
    <row r="79" spans="1:17" x14ac:dyDescent="0.25">
      <c r="A79" s="170" t="str">
        <f>JMS!A76</f>
        <v>DUG32.02</v>
      </c>
      <c r="B79" s="171" t="str">
        <f>JMS!N76</f>
        <v>Timber</v>
      </c>
      <c r="C79" s="171">
        <f>JMS!F76</f>
        <v>209</v>
      </c>
      <c r="D79" s="171">
        <f>JMS!H76</f>
        <v>1150</v>
      </c>
      <c r="E79" s="171">
        <f>JMS!I76</f>
        <v>2100</v>
      </c>
      <c r="G79" s="86">
        <v>1</v>
      </c>
      <c r="J79" s="86">
        <v>1</v>
      </c>
      <c r="K79" s="86"/>
      <c r="L79" s="87"/>
      <c r="M79" s="59"/>
      <c r="N79" s="80">
        <v>1</v>
      </c>
      <c r="O79" s="59"/>
      <c r="P79" s="183">
        <v>455.51</v>
      </c>
      <c r="Q79" s="110"/>
    </row>
    <row r="80" spans="1:17" x14ac:dyDescent="0.25">
      <c r="A80" s="170" t="str">
        <f>JMS!A77</f>
        <v>DUG34.01</v>
      </c>
      <c r="B80" s="171" t="str">
        <f>JMS!N77</f>
        <v>Timber</v>
      </c>
      <c r="C80" s="171">
        <f>JMS!F77</f>
        <v>207</v>
      </c>
      <c r="D80" s="171">
        <f>JMS!H77</f>
        <v>1010</v>
      </c>
      <c r="E80" s="171">
        <f>JMS!I77</f>
        <v>2110</v>
      </c>
      <c r="G80" s="86"/>
      <c r="H80" s="86">
        <v>1</v>
      </c>
      <c r="K80" s="86">
        <v>1</v>
      </c>
      <c r="L80" s="87"/>
      <c r="M80" s="59"/>
      <c r="N80" s="80">
        <v>1</v>
      </c>
      <c r="O80" s="59"/>
      <c r="P80" s="183">
        <v>612.54999999999995</v>
      </c>
      <c r="Q80" s="110"/>
    </row>
    <row r="81" spans="1:17" x14ac:dyDescent="0.25">
      <c r="A81" s="170" t="str">
        <f>JMS!A78</f>
        <v>DUG54.01</v>
      </c>
      <c r="B81" s="171" t="str">
        <f>JMS!N78</f>
        <v>Metal</v>
      </c>
      <c r="C81" s="171">
        <f>JMS!F78</f>
        <v>206</v>
      </c>
      <c r="D81" s="171"/>
      <c r="E81" s="171"/>
      <c r="G81" s="86"/>
      <c r="K81" s="86"/>
      <c r="L81" s="87"/>
      <c r="M81" s="59"/>
      <c r="O81" s="59"/>
      <c r="P81" s="183">
        <v>0</v>
      </c>
      <c r="Q81" s="110" t="str">
        <f>JMS!AJ78</f>
        <v>By others</v>
      </c>
    </row>
    <row r="82" spans="1:17" x14ac:dyDescent="0.25">
      <c r="A82" s="170" t="str">
        <f>JMS!A79</f>
        <v>DUGTB.01</v>
      </c>
      <c r="B82" s="171" t="str">
        <f>JMS!N79</f>
        <v>Glazed</v>
      </c>
      <c r="C82" s="171">
        <f>JMS!F79</f>
        <v>102</v>
      </c>
      <c r="D82" s="171"/>
      <c r="E82" s="171"/>
      <c r="G82" s="86"/>
      <c r="K82" s="86"/>
      <c r="L82" s="87"/>
      <c r="M82" s="59"/>
      <c r="O82" s="59"/>
      <c r="P82" s="183">
        <v>0</v>
      </c>
      <c r="Q82" s="110" t="str">
        <f>JMS!AJ79</f>
        <v>By others</v>
      </c>
    </row>
    <row r="83" spans="1:17" x14ac:dyDescent="0.25">
      <c r="A83" s="170" t="str">
        <f>JMS!A80</f>
        <v>DUGTB.02</v>
      </c>
      <c r="B83" s="171" t="str">
        <f>JMS!N80</f>
        <v>Glazed</v>
      </c>
      <c r="C83" s="171">
        <f>JMS!F80</f>
        <v>102</v>
      </c>
      <c r="D83" s="171"/>
      <c r="E83" s="171"/>
      <c r="G83" s="86"/>
      <c r="K83" s="86"/>
      <c r="L83" s="87"/>
      <c r="M83" s="59"/>
      <c r="O83" s="59"/>
      <c r="P83" s="183">
        <v>0</v>
      </c>
      <c r="Q83" s="110" t="str">
        <f>JMS!AJ80</f>
        <v>By others</v>
      </c>
    </row>
    <row r="84" spans="1:17" x14ac:dyDescent="0.25">
      <c r="A84" s="170" t="str">
        <f>JMS!A81</f>
        <v>DGFR1.01</v>
      </c>
      <c r="B84" s="171" t="str">
        <f>JMS!N81</f>
        <v>Metal</v>
      </c>
      <c r="C84" s="171">
        <f>JMS!F81</f>
        <v>211</v>
      </c>
      <c r="D84" s="171"/>
      <c r="E84" s="171"/>
      <c r="G84" s="86"/>
      <c r="K84" s="86"/>
      <c r="L84" s="87"/>
      <c r="M84" s="59"/>
      <c r="O84" s="59"/>
      <c r="P84" s="183">
        <v>0</v>
      </c>
      <c r="Q84" s="110" t="str">
        <f>JMS!AJ81</f>
        <v>By others</v>
      </c>
    </row>
    <row r="85" spans="1:17" x14ac:dyDescent="0.25">
      <c r="A85" s="170" t="str">
        <f>JMS!A82</f>
        <v>DGFR1.02</v>
      </c>
      <c r="B85" s="171" t="str">
        <f>JMS!N82</f>
        <v>Metal</v>
      </c>
      <c r="C85" s="171">
        <f>JMS!F82</f>
        <v>212</v>
      </c>
      <c r="D85" s="171"/>
      <c r="E85" s="171"/>
      <c r="G85" s="86"/>
      <c r="K85" s="86"/>
      <c r="L85" s="87"/>
      <c r="M85" s="59"/>
      <c r="O85" s="59"/>
      <c r="P85" s="183">
        <v>0</v>
      </c>
      <c r="Q85" s="110" t="str">
        <f>JMS!AJ82</f>
        <v>By others</v>
      </c>
    </row>
    <row r="86" spans="1:17" x14ac:dyDescent="0.25">
      <c r="A86" s="170" t="str">
        <f>JMS!A83</f>
        <v>DGFR2.01</v>
      </c>
      <c r="B86" s="171"/>
      <c r="C86" s="171"/>
      <c r="D86" s="171"/>
      <c r="E86" s="171"/>
      <c r="G86" s="86"/>
      <c r="K86" s="86"/>
      <c r="L86" s="87"/>
      <c r="M86" s="59"/>
      <c r="O86" s="59"/>
      <c r="P86" s="183">
        <v>0</v>
      </c>
      <c r="Q86" s="168" t="str">
        <f>JMS!AJ83</f>
        <v>By others</v>
      </c>
    </row>
    <row r="87" spans="1:17" x14ac:dyDescent="0.25">
      <c r="A87" s="170" t="str">
        <f>JMS!A84</f>
        <v>DGFR2.02</v>
      </c>
      <c r="B87" s="171"/>
      <c r="C87" s="171"/>
      <c r="D87" s="171"/>
      <c r="E87" s="171"/>
      <c r="G87" s="86"/>
      <c r="K87" s="86"/>
      <c r="L87" s="87"/>
      <c r="M87" s="59"/>
      <c r="O87" s="59"/>
      <c r="P87" s="183">
        <v>0</v>
      </c>
      <c r="Q87" s="168" t="str">
        <f>JMS!AJ84</f>
        <v>By others</v>
      </c>
    </row>
    <row r="88" spans="1:17" x14ac:dyDescent="0.25">
      <c r="A88" s="170" t="str">
        <f>JMS!A85</f>
        <v>D01P1.01</v>
      </c>
      <c r="B88" s="171" t="str">
        <f>JMS!N85</f>
        <v>Metal</v>
      </c>
      <c r="C88" s="171">
        <f>JMS!F85</f>
        <v>211</v>
      </c>
      <c r="D88" s="171"/>
      <c r="E88" s="171"/>
      <c r="G88" s="86"/>
      <c r="K88" s="86"/>
      <c r="L88" s="87"/>
      <c r="M88" s="59"/>
      <c r="O88" s="59"/>
      <c r="P88" s="183">
        <v>0</v>
      </c>
      <c r="Q88" s="110" t="str">
        <f>JMS!AJ85</f>
        <v>By others</v>
      </c>
    </row>
    <row r="89" spans="1:17" x14ac:dyDescent="0.25">
      <c r="A89" s="170" t="str">
        <f>JMS!A86</f>
        <v>D01P2.01</v>
      </c>
      <c r="B89" s="171" t="str">
        <f>JMS!N86</f>
        <v>Metal</v>
      </c>
      <c r="C89" s="171">
        <f>JMS!F86</f>
        <v>211</v>
      </c>
      <c r="D89" s="171"/>
      <c r="E89" s="171"/>
      <c r="G89" s="86"/>
      <c r="K89" s="86"/>
      <c r="L89" s="87"/>
      <c r="M89" s="59"/>
      <c r="O89" s="59"/>
      <c r="P89" s="183">
        <v>0</v>
      </c>
      <c r="Q89" s="110" t="str">
        <f>JMS!AJ86</f>
        <v>By others</v>
      </c>
    </row>
    <row r="90" spans="1:17" x14ac:dyDescent="0.25">
      <c r="A90" s="170" t="str">
        <f>JMS!A87</f>
        <v>D01P2.02</v>
      </c>
      <c r="B90" s="171" t="str">
        <f>JMS!N87</f>
        <v>Metal</v>
      </c>
      <c r="C90" s="171">
        <f>JMS!F87</f>
        <v>212</v>
      </c>
      <c r="D90" s="171"/>
      <c r="E90" s="171"/>
      <c r="G90" s="86"/>
      <c r="K90" s="86"/>
      <c r="L90" s="87"/>
      <c r="M90" s="59"/>
      <c r="O90" s="59"/>
      <c r="P90" s="183">
        <v>0</v>
      </c>
      <c r="Q90" s="110" t="str">
        <f>JMS!AJ87</f>
        <v>By others</v>
      </c>
    </row>
    <row r="91" spans="1:17" x14ac:dyDescent="0.25">
      <c r="A91" s="170" t="str">
        <f>JMS!A88</f>
        <v>D01P3.01</v>
      </c>
      <c r="B91" s="171" t="str">
        <f>JMS!N88</f>
        <v>Metal</v>
      </c>
      <c r="C91" s="171">
        <f>JMS!F88</f>
        <v>212</v>
      </c>
      <c r="D91" s="171"/>
      <c r="E91" s="171"/>
      <c r="G91" s="86"/>
      <c r="K91" s="86"/>
      <c r="L91" s="87"/>
      <c r="M91" s="59"/>
      <c r="O91" s="59"/>
      <c r="P91" s="183">
        <v>0</v>
      </c>
      <c r="Q91" s="110" t="str">
        <f>JMS!AJ88</f>
        <v>By others</v>
      </c>
    </row>
    <row r="92" spans="1:17" x14ac:dyDescent="0.25">
      <c r="A92" s="170" t="str">
        <f>JMS!A89</f>
        <v>D0101.01</v>
      </c>
      <c r="B92" s="171" t="str">
        <f>JMS!N89</f>
        <v>Timber</v>
      </c>
      <c r="C92" s="171">
        <f>JMS!F89</f>
        <v>205</v>
      </c>
      <c r="D92" s="246">
        <v>1010</v>
      </c>
      <c r="E92" s="246">
        <v>2110</v>
      </c>
      <c r="G92" s="86">
        <v>1</v>
      </c>
      <c r="J92" s="86">
        <v>1</v>
      </c>
      <c r="K92" s="86"/>
      <c r="L92" s="87"/>
      <c r="M92" s="59"/>
      <c r="N92" s="80">
        <v>1</v>
      </c>
      <c r="O92" s="59"/>
      <c r="P92" s="183">
        <v>263.94</v>
      </c>
      <c r="Q92" s="110"/>
    </row>
    <row r="93" spans="1:17" x14ac:dyDescent="0.25">
      <c r="A93" s="170" t="str">
        <f>JMS!A90</f>
        <v>D0102.01</v>
      </c>
      <c r="B93" s="171" t="str">
        <f>JMS!N90</f>
        <v>Timber</v>
      </c>
      <c r="C93" s="171">
        <f>JMS!F90</f>
        <v>201</v>
      </c>
      <c r="D93" s="171">
        <f>JMS!H90</f>
        <v>1010</v>
      </c>
      <c r="E93" s="171">
        <f>JMS!I90</f>
        <v>2110</v>
      </c>
      <c r="G93" s="86"/>
      <c r="H93" s="86">
        <v>1</v>
      </c>
      <c r="K93" s="86">
        <v>1</v>
      </c>
      <c r="L93" s="87"/>
      <c r="M93" s="59"/>
      <c r="N93" s="80">
        <v>1</v>
      </c>
      <c r="O93" s="59"/>
      <c r="P93" s="183">
        <v>588.34</v>
      </c>
      <c r="Q93" s="110"/>
    </row>
    <row r="94" spans="1:17" x14ac:dyDescent="0.25">
      <c r="A94" s="170" t="str">
        <f>JMS!A91</f>
        <v>D0106.01</v>
      </c>
      <c r="B94" s="171" t="str">
        <f>JMS!N91</f>
        <v>Metal</v>
      </c>
      <c r="C94" s="171">
        <f>JMS!F91</f>
        <v>204</v>
      </c>
      <c r="D94" s="171"/>
      <c r="E94" s="171"/>
      <c r="G94" s="86"/>
      <c r="K94" s="86"/>
      <c r="L94" s="87"/>
      <c r="M94" s="59"/>
      <c r="O94" s="59"/>
      <c r="P94" s="183">
        <v>0</v>
      </c>
      <c r="Q94" s="110" t="str">
        <f>JMS!AJ91</f>
        <v>By others</v>
      </c>
    </row>
    <row r="95" spans="1:17" x14ac:dyDescent="0.25">
      <c r="A95" s="170" t="str">
        <f>JMS!A92</f>
        <v>D0110.01</v>
      </c>
      <c r="B95" s="171" t="str">
        <f>JMS!N92</f>
        <v>Timber</v>
      </c>
      <c r="C95" s="171">
        <f>JMS!F92</f>
        <v>201</v>
      </c>
      <c r="D95" s="171">
        <f>JMS!H92</f>
        <v>1010</v>
      </c>
      <c r="E95" s="171">
        <f>JMS!I92</f>
        <v>2100</v>
      </c>
      <c r="G95" s="86">
        <v>1</v>
      </c>
      <c r="J95" s="86">
        <v>1</v>
      </c>
      <c r="K95" s="86"/>
      <c r="L95" s="87"/>
      <c r="M95" s="59"/>
      <c r="N95" s="80">
        <v>1</v>
      </c>
      <c r="O95" s="59"/>
      <c r="P95" s="183">
        <v>426.75</v>
      </c>
      <c r="Q95" s="110"/>
    </row>
    <row r="96" spans="1:17" x14ac:dyDescent="0.25">
      <c r="A96" s="170" t="str">
        <f>JMS!A93</f>
        <v>D0111.01</v>
      </c>
      <c r="B96" s="171" t="str">
        <f>JMS!N93</f>
        <v>Timber</v>
      </c>
      <c r="C96" s="171">
        <f>JMS!F93</f>
        <v>201</v>
      </c>
      <c r="D96" s="171">
        <f>JMS!H93</f>
        <v>1010</v>
      </c>
      <c r="E96" s="171">
        <f>JMS!I93</f>
        <v>2110</v>
      </c>
      <c r="G96" s="86"/>
      <c r="H96" s="86">
        <v>1</v>
      </c>
      <c r="K96" s="86">
        <v>1</v>
      </c>
      <c r="L96" s="87"/>
      <c r="M96" s="59"/>
      <c r="N96" s="80">
        <v>1</v>
      </c>
      <c r="O96" s="59"/>
      <c r="P96" s="183">
        <v>588.34</v>
      </c>
      <c r="Q96" s="110"/>
    </row>
    <row r="97" spans="1:17" x14ac:dyDescent="0.25">
      <c r="A97" s="170" t="str">
        <f>JMS!A94</f>
        <v>D0115.01</v>
      </c>
      <c r="B97" s="171" t="str">
        <f>JMS!N94</f>
        <v>Metal</v>
      </c>
      <c r="C97" s="171">
        <f>JMS!F94</f>
        <v>206</v>
      </c>
      <c r="D97" s="171"/>
      <c r="E97" s="171"/>
      <c r="G97" s="86"/>
      <c r="K97" s="86"/>
      <c r="L97" s="87"/>
      <c r="M97" s="59"/>
      <c r="O97" s="59"/>
      <c r="P97" s="183">
        <v>0</v>
      </c>
      <c r="Q97" s="110" t="str">
        <f>JMS!AJ94</f>
        <v>By others</v>
      </c>
    </row>
    <row r="98" spans="1:17" x14ac:dyDescent="0.25">
      <c r="A98" s="170" t="str">
        <f>JMS!A95</f>
        <v>D0116.01</v>
      </c>
      <c r="B98" s="171" t="str">
        <f>JMS!N95</f>
        <v>Metal</v>
      </c>
      <c r="C98" s="171">
        <f>JMS!F95</f>
        <v>204</v>
      </c>
      <c r="D98" s="171"/>
      <c r="E98" s="171"/>
      <c r="G98" s="86"/>
      <c r="K98" s="86"/>
      <c r="L98" s="87"/>
      <c r="M98" s="59"/>
      <c r="O98" s="59"/>
      <c r="P98" s="183">
        <v>0</v>
      </c>
      <c r="Q98" s="110" t="str">
        <f>JMS!AJ95</f>
        <v>By others</v>
      </c>
    </row>
    <row r="99" spans="1:17" x14ac:dyDescent="0.25">
      <c r="A99" s="170" t="str">
        <f>JMS!A96</f>
        <v>D0117.01</v>
      </c>
      <c r="B99" s="171" t="str">
        <f>JMS!N96</f>
        <v>Timber</v>
      </c>
      <c r="C99" s="171">
        <f>JMS!F96</f>
        <v>201</v>
      </c>
      <c r="D99" s="171">
        <f>JMS!H96</f>
        <v>1100</v>
      </c>
      <c r="E99" s="171">
        <f>JMS!I96</f>
        <v>2110</v>
      </c>
      <c r="G99" s="86"/>
      <c r="H99" s="86">
        <v>1</v>
      </c>
      <c r="K99" s="86">
        <v>1</v>
      </c>
      <c r="L99" s="87"/>
      <c r="M99" s="59"/>
      <c r="N99" s="80">
        <v>1</v>
      </c>
      <c r="O99" s="59"/>
      <c r="P99" s="183">
        <v>588.34</v>
      </c>
      <c r="Q99" s="110"/>
    </row>
    <row r="100" spans="1:17" x14ac:dyDescent="0.25">
      <c r="A100" s="170" t="str">
        <f>JMS!A97</f>
        <v>D0118.01</v>
      </c>
      <c r="B100" s="171" t="str">
        <f>JMS!N97</f>
        <v>Timber</v>
      </c>
      <c r="C100" s="171">
        <f>JMS!F97</f>
        <v>201</v>
      </c>
      <c r="D100" s="171">
        <f>JMS!H97</f>
        <v>1010</v>
      </c>
      <c r="E100" s="171">
        <f>JMS!I97</f>
        <v>2100</v>
      </c>
      <c r="G100" s="86">
        <v>1</v>
      </c>
      <c r="J100" s="86">
        <v>1</v>
      </c>
      <c r="K100" s="86"/>
      <c r="L100" s="87"/>
      <c r="M100" s="59"/>
      <c r="N100" s="80">
        <v>1</v>
      </c>
      <c r="O100" s="59"/>
      <c r="P100" s="183">
        <v>588.34</v>
      </c>
      <c r="Q100" s="110"/>
    </row>
    <row r="101" spans="1:17" x14ac:dyDescent="0.25">
      <c r="A101" s="170" t="str">
        <f>JMS!A98</f>
        <v>D0120.01</v>
      </c>
      <c r="B101" s="171" t="str">
        <f>JMS!N98</f>
        <v>Metal</v>
      </c>
      <c r="C101" s="171">
        <f>JMS!F98</f>
        <v>206</v>
      </c>
      <c r="D101" s="171"/>
      <c r="E101" s="171"/>
      <c r="G101" s="86"/>
      <c r="K101" s="86"/>
      <c r="L101" s="87"/>
      <c r="M101" s="59"/>
      <c r="O101" s="59"/>
      <c r="P101" s="183">
        <v>0</v>
      </c>
      <c r="Q101" s="110" t="str">
        <f>JMS!AJ98</f>
        <v>By others</v>
      </c>
    </row>
    <row r="102" spans="1:17" x14ac:dyDescent="0.25">
      <c r="A102" s="170" t="str">
        <f>JMS!A99</f>
        <v>D0121.01</v>
      </c>
      <c r="B102" s="171" t="str">
        <f>JMS!N99</f>
        <v>Metal</v>
      </c>
      <c r="C102" s="171">
        <f>JMS!F99</f>
        <v>109</v>
      </c>
      <c r="D102" s="171"/>
      <c r="E102" s="171"/>
      <c r="G102" s="86"/>
      <c r="K102" s="86"/>
      <c r="L102" s="87"/>
      <c r="M102" s="59"/>
      <c r="O102" s="59"/>
      <c r="P102" s="183">
        <v>0</v>
      </c>
      <c r="Q102" s="110" t="str">
        <f>JMS!AJ99</f>
        <v>By others</v>
      </c>
    </row>
    <row r="103" spans="1:17" x14ac:dyDescent="0.25">
      <c r="A103" s="170" t="str">
        <f>JMS!A100</f>
        <v>D0121.02</v>
      </c>
      <c r="B103" s="171" t="str">
        <f>JMS!N100</f>
        <v>Metal</v>
      </c>
      <c r="C103" s="171">
        <f>JMS!F100</f>
        <v>211</v>
      </c>
      <c r="D103" s="171"/>
      <c r="E103" s="171"/>
      <c r="G103" s="86"/>
      <c r="K103" s="86"/>
      <c r="L103" s="87"/>
      <c r="M103" s="59"/>
      <c r="O103" s="59"/>
      <c r="P103" s="183">
        <v>0</v>
      </c>
      <c r="Q103" s="110" t="str">
        <f>JMS!AJ100</f>
        <v>By others</v>
      </c>
    </row>
    <row r="104" spans="1:17" x14ac:dyDescent="0.25">
      <c r="A104" s="170" t="str">
        <f>JMS!A101</f>
        <v>D0121.03</v>
      </c>
      <c r="B104" s="171" t="str">
        <f>JMS!N101</f>
        <v>Metal</v>
      </c>
      <c r="C104" s="171">
        <f>JMS!F101</f>
        <v>107</v>
      </c>
      <c r="D104" s="171"/>
      <c r="E104" s="171"/>
      <c r="G104" s="86"/>
      <c r="K104" s="86"/>
      <c r="L104" s="87"/>
      <c r="M104" s="59"/>
      <c r="O104" s="59"/>
      <c r="P104" s="183">
        <v>0</v>
      </c>
      <c r="Q104" s="110" t="str">
        <f>JMS!AJ101</f>
        <v>By others</v>
      </c>
    </row>
    <row r="105" spans="1:17" x14ac:dyDescent="0.25">
      <c r="A105" s="170" t="str">
        <f>JMS!A102</f>
        <v>D0121.04</v>
      </c>
      <c r="B105" s="171" t="str">
        <f>JMS!N102</f>
        <v>Metal</v>
      </c>
      <c r="C105" s="171">
        <f>JMS!F102</f>
        <v>215</v>
      </c>
      <c r="D105" s="171"/>
      <c r="E105" s="171"/>
      <c r="G105" s="86"/>
      <c r="K105" s="86"/>
      <c r="L105" s="87"/>
      <c r="M105" s="59"/>
      <c r="O105" s="59"/>
      <c r="P105" s="183">
        <v>0</v>
      </c>
      <c r="Q105" s="110" t="str">
        <f>JMS!AJ102</f>
        <v>By others</v>
      </c>
    </row>
    <row r="106" spans="1:17" x14ac:dyDescent="0.25">
      <c r="A106" s="170" t="str">
        <f>JMS!A103</f>
        <v>D0121.05</v>
      </c>
      <c r="B106" s="171" t="str">
        <f>JMS!N103</f>
        <v>Metal</v>
      </c>
      <c r="C106" s="171">
        <f>JMS!F103</f>
        <v>110</v>
      </c>
      <c r="D106" s="171"/>
      <c r="E106" s="171"/>
      <c r="G106" s="86"/>
      <c r="K106" s="86"/>
      <c r="L106" s="87"/>
      <c r="M106" s="59"/>
      <c r="O106" s="59"/>
      <c r="P106" s="183">
        <v>0</v>
      </c>
      <c r="Q106" s="110" t="str">
        <f>JMS!AJ103</f>
        <v>By others</v>
      </c>
    </row>
    <row r="107" spans="1:17" x14ac:dyDescent="0.25">
      <c r="A107" s="170" t="str">
        <f>JMS!A104</f>
        <v>D0121.06</v>
      </c>
      <c r="B107" s="171" t="str">
        <f>JMS!N104</f>
        <v>Metal</v>
      </c>
      <c r="C107" s="171">
        <f>JMS!F104</f>
        <v>110</v>
      </c>
      <c r="D107" s="171"/>
      <c r="E107" s="171"/>
      <c r="G107" s="86"/>
      <c r="K107" s="86"/>
      <c r="L107" s="87"/>
      <c r="M107" s="59"/>
      <c r="O107" s="59"/>
      <c r="P107" s="183">
        <v>0</v>
      </c>
      <c r="Q107" s="110" t="str">
        <f>JMS!AJ104</f>
        <v>By others</v>
      </c>
    </row>
    <row r="108" spans="1:17" x14ac:dyDescent="0.25">
      <c r="A108" s="170" t="str">
        <f>JMS!A105</f>
        <v>D0201.01</v>
      </c>
      <c r="B108" s="171" t="str">
        <f>JMS!N105</f>
        <v>Timber</v>
      </c>
      <c r="C108" s="171">
        <f>JMS!F105</f>
        <v>205</v>
      </c>
      <c r="D108" s="246">
        <v>1010</v>
      </c>
      <c r="E108" s="246">
        <v>2110</v>
      </c>
      <c r="G108" s="86">
        <v>1</v>
      </c>
      <c r="J108" s="86">
        <v>1</v>
      </c>
      <c r="K108" s="86"/>
      <c r="L108" s="87"/>
      <c r="M108" s="59"/>
      <c r="N108" s="80">
        <v>1</v>
      </c>
      <c r="O108" s="59"/>
      <c r="P108" s="183">
        <v>426.78</v>
      </c>
      <c r="Q108" s="110"/>
    </row>
    <row r="109" spans="1:17" x14ac:dyDescent="0.25">
      <c r="A109" s="170" t="str">
        <f>JMS!A106</f>
        <v>D0202.01</v>
      </c>
      <c r="B109" s="171" t="str">
        <f>JMS!N106</f>
        <v>Timber</v>
      </c>
      <c r="C109" s="171">
        <f>JMS!F106</f>
        <v>201</v>
      </c>
      <c r="D109" s="171">
        <f>JMS!H106</f>
        <v>1010</v>
      </c>
      <c r="E109" s="171">
        <f>JMS!I106</f>
        <v>2110</v>
      </c>
      <c r="G109" s="86"/>
      <c r="H109" s="86">
        <v>1</v>
      </c>
      <c r="K109" s="86">
        <v>1</v>
      </c>
      <c r="L109" s="87"/>
      <c r="M109" s="59"/>
      <c r="N109" s="80">
        <v>1</v>
      </c>
      <c r="O109" s="59"/>
      <c r="P109" s="183">
        <v>588.34</v>
      </c>
      <c r="Q109" s="110"/>
    </row>
    <row r="110" spans="1:17" x14ac:dyDescent="0.25">
      <c r="A110" s="170" t="str">
        <f>JMS!A107</f>
        <v>D0206.01</v>
      </c>
      <c r="B110" s="171" t="str">
        <f>JMS!N107</f>
        <v>Metal</v>
      </c>
      <c r="C110" s="171">
        <f>JMS!F107</f>
        <v>204</v>
      </c>
      <c r="D110" s="171"/>
      <c r="E110" s="171"/>
      <c r="G110" s="86"/>
      <c r="K110" s="86"/>
      <c r="L110" s="87"/>
      <c r="M110" s="59"/>
      <c r="O110" s="59"/>
      <c r="P110" s="183">
        <v>0</v>
      </c>
      <c r="Q110" s="110" t="str">
        <f>JMS!AJ107</f>
        <v>By others</v>
      </c>
    </row>
    <row r="111" spans="1:17" x14ac:dyDescent="0.25">
      <c r="A111" s="170" t="str">
        <f>JMS!A108</f>
        <v>D0208.01</v>
      </c>
      <c r="B111" s="171" t="str">
        <f>JMS!N108</f>
        <v>Metal</v>
      </c>
      <c r="C111" s="171">
        <f>JMS!F108</f>
        <v>204</v>
      </c>
      <c r="D111" s="248"/>
      <c r="E111" s="248"/>
      <c r="G111" s="86"/>
      <c r="K111" s="86"/>
      <c r="L111" s="87"/>
      <c r="M111" s="59"/>
      <c r="O111" s="59"/>
      <c r="P111" s="183">
        <v>0</v>
      </c>
      <c r="Q111" s="110" t="str">
        <f>JMS!AJ108</f>
        <v>By others</v>
      </c>
    </row>
    <row r="112" spans="1:17" x14ac:dyDescent="0.25">
      <c r="A112" s="170" t="str">
        <f>JMS!A109</f>
        <v>D0210.01</v>
      </c>
      <c r="B112" s="171" t="str">
        <f>JMS!N109</f>
        <v>Timber</v>
      </c>
      <c r="C112" s="171">
        <f>JMS!F109</f>
        <v>201</v>
      </c>
      <c r="D112" s="171">
        <f>JMS!H109</f>
        <v>1010</v>
      </c>
      <c r="E112" s="171">
        <f>JMS!I109</f>
        <v>2100</v>
      </c>
      <c r="G112" s="86">
        <v>1</v>
      </c>
      <c r="J112" s="86">
        <v>1</v>
      </c>
      <c r="K112" s="86"/>
      <c r="L112" s="87"/>
      <c r="M112" s="59"/>
      <c r="N112" s="80">
        <v>1</v>
      </c>
      <c r="O112" s="59"/>
      <c r="P112" s="183">
        <v>426.75</v>
      </c>
      <c r="Q112" s="110"/>
    </row>
    <row r="113" spans="1:17" x14ac:dyDescent="0.25">
      <c r="A113" s="170" t="str">
        <f>JMS!A110</f>
        <v>D0211.01</v>
      </c>
      <c r="B113" s="171" t="str">
        <f>JMS!N110</f>
        <v>Timber</v>
      </c>
      <c r="C113" s="171">
        <f>JMS!F110</f>
        <v>201</v>
      </c>
      <c r="D113" s="171">
        <f>JMS!H110</f>
        <v>1010</v>
      </c>
      <c r="E113" s="171">
        <f>JMS!I110</f>
        <v>2110</v>
      </c>
      <c r="G113" s="86"/>
      <c r="H113" s="86">
        <v>1</v>
      </c>
      <c r="K113" s="86">
        <v>1</v>
      </c>
      <c r="L113" s="87"/>
      <c r="M113" s="59"/>
      <c r="N113" s="80">
        <v>1</v>
      </c>
      <c r="O113" s="59"/>
      <c r="P113" s="183">
        <v>588.34</v>
      </c>
      <c r="Q113" s="110"/>
    </row>
    <row r="114" spans="1:17" x14ac:dyDescent="0.25">
      <c r="A114" s="170" t="str">
        <f>JMS!A111</f>
        <v>D0215.01</v>
      </c>
      <c r="B114" s="171" t="str">
        <f>JMS!N111</f>
        <v>Metal</v>
      </c>
      <c r="C114" s="171">
        <f>JMS!F111</f>
        <v>206</v>
      </c>
      <c r="D114" s="171"/>
      <c r="E114" s="171"/>
      <c r="G114" s="86"/>
      <c r="K114" s="86"/>
      <c r="L114" s="87"/>
      <c r="M114" s="59"/>
      <c r="O114" s="59"/>
      <c r="P114" s="183">
        <v>0</v>
      </c>
      <c r="Q114" s="110" t="str">
        <f>JMS!AJ111</f>
        <v>By others</v>
      </c>
    </row>
    <row r="115" spans="1:17" x14ac:dyDescent="0.25">
      <c r="A115" s="170" t="str">
        <f>JMS!A112</f>
        <v>D0216.01</v>
      </c>
      <c r="B115" s="171" t="str">
        <f>JMS!N112</f>
        <v>Metal</v>
      </c>
      <c r="C115" s="171">
        <f>JMS!F112</f>
        <v>204</v>
      </c>
      <c r="D115" s="171"/>
      <c r="E115" s="171"/>
      <c r="G115" s="86"/>
      <c r="K115" s="86"/>
      <c r="L115" s="87"/>
      <c r="M115" s="59"/>
      <c r="O115" s="59"/>
      <c r="P115" s="183">
        <v>0</v>
      </c>
      <c r="Q115" s="110" t="str">
        <f>JMS!AJ112</f>
        <v>By others</v>
      </c>
    </row>
    <row r="116" spans="1:17" x14ac:dyDescent="0.25">
      <c r="A116" s="170" t="str">
        <f>JMS!A113</f>
        <v>D0217.01</v>
      </c>
      <c r="B116" s="171" t="str">
        <f>JMS!N113</f>
        <v>Timber</v>
      </c>
      <c r="C116" s="171">
        <f>JMS!F113</f>
        <v>201</v>
      </c>
      <c r="D116" s="171">
        <f>JMS!H113</f>
        <v>1100</v>
      </c>
      <c r="E116" s="171">
        <f>JMS!I113</f>
        <v>2110</v>
      </c>
      <c r="G116" s="86"/>
      <c r="H116" s="86">
        <v>1</v>
      </c>
      <c r="K116" s="86">
        <v>1</v>
      </c>
      <c r="L116" s="87"/>
      <c r="M116" s="59"/>
      <c r="N116" s="80">
        <v>1</v>
      </c>
      <c r="O116" s="59"/>
      <c r="P116" s="183">
        <v>588.34</v>
      </c>
      <c r="Q116" s="110"/>
    </row>
    <row r="117" spans="1:17" x14ac:dyDescent="0.25">
      <c r="A117" s="170" t="str">
        <f>JMS!A114</f>
        <v>D0218.01</v>
      </c>
      <c r="B117" s="171" t="str">
        <f>JMS!N114</f>
        <v>Timber</v>
      </c>
      <c r="C117" s="171">
        <f>JMS!F114</f>
        <v>201</v>
      </c>
      <c r="D117" s="171">
        <f>JMS!H114</f>
        <v>1010</v>
      </c>
      <c r="E117" s="171">
        <f>JMS!I114</f>
        <v>2100</v>
      </c>
      <c r="G117" s="86">
        <v>1</v>
      </c>
      <c r="J117" s="86">
        <v>1</v>
      </c>
      <c r="K117" s="86"/>
      <c r="L117" s="87"/>
      <c r="M117" s="59"/>
      <c r="N117" s="80">
        <v>1</v>
      </c>
      <c r="O117" s="59"/>
      <c r="P117" s="183">
        <v>426.75</v>
      </c>
      <c r="Q117" s="110"/>
    </row>
    <row r="118" spans="1:17" x14ac:dyDescent="0.25">
      <c r="A118" s="170" t="str">
        <f>JMS!A115</f>
        <v>D0220.01</v>
      </c>
      <c r="B118" s="171" t="str">
        <f>JMS!N115</f>
        <v>Metal</v>
      </c>
      <c r="C118" s="171">
        <f>JMS!F115</f>
        <v>206</v>
      </c>
      <c r="D118" s="171"/>
      <c r="E118" s="171"/>
      <c r="G118" s="86"/>
      <c r="K118" s="86"/>
      <c r="L118" s="87"/>
      <c r="M118" s="59"/>
      <c r="O118" s="59"/>
      <c r="P118" s="183">
        <v>0</v>
      </c>
      <c r="Q118" s="110" t="str">
        <f>JMS!AJ115</f>
        <v>By others</v>
      </c>
    </row>
    <row r="119" spans="1:17" x14ac:dyDescent="0.25">
      <c r="A119" s="170" t="str">
        <f>JMS!A116</f>
        <v>D0221.01</v>
      </c>
      <c r="B119" s="171" t="str">
        <f>JMS!N116</f>
        <v>Metal</v>
      </c>
      <c r="C119" s="171">
        <f>JMS!F116</f>
        <v>110</v>
      </c>
      <c r="D119" s="171"/>
      <c r="E119" s="171"/>
      <c r="G119" s="86"/>
      <c r="K119" s="86"/>
      <c r="L119" s="87"/>
      <c r="M119" s="59"/>
      <c r="O119" s="59"/>
      <c r="P119" s="183">
        <v>0</v>
      </c>
      <c r="Q119" s="110" t="str">
        <f>JMS!AJ116</f>
        <v>By others</v>
      </c>
    </row>
    <row r="120" spans="1:17" x14ac:dyDescent="0.25">
      <c r="A120" s="170" t="str">
        <f>JMS!A117</f>
        <v>D0221.02</v>
      </c>
      <c r="B120" s="171" t="str">
        <f>JMS!N117</f>
        <v>Metal</v>
      </c>
      <c r="C120" s="171">
        <f>JMS!F117</f>
        <v>110</v>
      </c>
      <c r="D120" s="171"/>
      <c r="E120" s="171"/>
      <c r="G120" s="86"/>
      <c r="K120" s="86"/>
      <c r="L120" s="87"/>
      <c r="M120" s="59"/>
      <c r="O120" s="59"/>
      <c r="P120" s="183">
        <v>0</v>
      </c>
      <c r="Q120" s="110" t="str">
        <f>JMS!AJ117</f>
        <v>By others</v>
      </c>
    </row>
    <row r="121" spans="1:17" x14ac:dyDescent="0.25">
      <c r="A121" s="170" t="str">
        <f>JMS!A118</f>
        <v>D0222.01</v>
      </c>
      <c r="B121" s="171" t="str">
        <f>JMS!N118</f>
        <v>Metal</v>
      </c>
      <c r="C121" s="171">
        <f>JMS!F118</f>
        <v>108</v>
      </c>
      <c r="D121" s="171"/>
      <c r="E121" s="171"/>
      <c r="G121" s="86"/>
      <c r="K121" s="86"/>
      <c r="L121" s="87"/>
      <c r="M121" s="59"/>
      <c r="O121" s="59"/>
      <c r="P121" s="183">
        <v>0</v>
      </c>
      <c r="Q121" s="110" t="str">
        <f>JMS!AJ118</f>
        <v>By others</v>
      </c>
    </row>
    <row r="122" spans="1:17" x14ac:dyDescent="0.25">
      <c r="A122" s="170" t="str">
        <f>JMS!A119</f>
        <v>D0236.06</v>
      </c>
      <c r="B122" s="248" t="s">
        <v>88</v>
      </c>
      <c r="C122" s="171">
        <f>JMS!F119</f>
        <v>210</v>
      </c>
      <c r="D122" s="171">
        <f>JMS!H119</f>
        <v>1510</v>
      </c>
      <c r="E122" s="171">
        <f>JMS!I119</f>
        <v>2110</v>
      </c>
      <c r="G122" s="162"/>
      <c r="H122" s="162">
        <v>1</v>
      </c>
      <c r="I122" s="164"/>
      <c r="J122" s="162"/>
      <c r="K122" s="162">
        <v>1</v>
      </c>
      <c r="L122" s="87"/>
      <c r="M122" s="59"/>
      <c r="N122" s="80">
        <v>1</v>
      </c>
      <c r="O122" s="59"/>
      <c r="P122" s="278">
        <v>975.02</v>
      </c>
      <c r="Q122" s="141" t="s">
        <v>830</v>
      </c>
    </row>
    <row r="123" spans="1:17" x14ac:dyDescent="0.25">
      <c r="A123" s="170" t="str">
        <f>JMS!A120</f>
        <v>D0301.01</v>
      </c>
      <c r="B123" s="171" t="str">
        <f>JMS!N120</f>
        <v>Timber</v>
      </c>
      <c r="C123" s="171">
        <f>JMS!F120</f>
        <v>205</v>
      </c>
      <c r="D123" s="246">
        <v>1010</v>
      </c>
      <c r="E123" s="246">
        <v>2110</v>
      </c>
      <c r="G123" s="86">
        <v>1</v>
      </c>
      <c r="J123" s="86">
        <v>1</v>
      </c>
      <c r="K123" s="86"/>
      <c r="L123" s="87"/>
      <c r="M123" s="59"/>
      <c r="N123" s="80">
        <v>1</v>
      </c>
      <c r="O123" s="59"/>
      <c r="P123" s="183">
        <v>447.74</v>
      </c>
      <c r="Q123" s="110"/>
    </row>
    <row r="124" spans="1:17" x14ac:dyDescent="0.25">
      <c r="A124" s="170" t="str">
        <f>JMS!A121</f>
        <v>D0302.01</v>
      </c>
      <c r="B124" s="171" t="str">
        <f>JMS!N121</f>
        <v>Timber</v>
      </c>
      <c r="C124" s="171">
        <f>JMS!F121</f>
        <v>201</v>
      </c>
      <c r="D124" s="171">
        <f>JMS!H121</f>
        <v>1010</v>
      </c>
      <c r="E124" s="171">
        <f>JMS!I121</f>
        <v>2110</v>
      </c>
      <c r="G124" s="86"/>
      <c r="H124" s="86">
        <v>1</v>
      </c>
      <c r="K124" s="86">
        <v>1</v>
      </c>
      <c r="L124" s="87"/>
      <c r="M124" s="59"/>
      <c r="N124" s="80">
        <v>1</v>
      </c>
      <c r="O124" s="59"/>
      <c r="P124" s="183">
        <v>564.09</v>
      </c>
      <c r="Q124" s="110"/>
    </row>
    <row r="125" spans="1:17" x14ac:dyDescent="0.25">
      <c r="A125" s="170" t="str">
        <f>JMS!A122</f>
        <v>D0306.01</v>
      </c>
      <c r="B125" s="171" t="str">
        <f>JMS!N122</f>
        <v>Metal</v>
      </c>
      <c r="C125" s="171">
        <f>JMS!F122</f>
        <v>204</v>
      </c>
      <c r="D125" s="171"/>
      <c r="E125" s="171"/>
      <c r="G125" s="86"/>
      <c r="K125" s="86"/>
      <c r="L125" s="87"/>
      <c r="M125" s="59"/>
      <c r="O125" s="59"/>
      <c r="P125" s="183">
        <v>0</v>
      </c>
      <c r="Q125" s="110" t="str">
        <f>JMS!AJ122</f>
        <v>By others</v>
      </c>
    </row>
    <row r="126" spans="1:17" x14ac:dyDescent="0.25">
      <c r="A126" s="170" t="str">
        <f>JMS!A123</f>
        <v>D0308.01</v>
      </c>
      <c r="B126" s="171" t="str">
        <f>JMS!N123</f>
        <v>Metal</v>
      </c>
      <c r="C126" s="171">
        <f>JMS!F123</f>
        <v>204</v>
      </c>
      <c r="D126" s="171"/>
      <c r="E126" s="171"/>
      <c r="G126" s="86"/>
      <c r="K126" s="86"/>
      <c r="L126" s="87"/>
      <c r="M126" s="59"/>
      <c r="O126" s="59"/>
      <c r="P126" s="183">
        <v>0</v>
      </c>
      <c r="Q126" s="110" t="str">
        <f>JMS!AJ123</f>
        <v>By others</v>
      </c>
    </row>
    <row r="127" spans="1:17" x14ac:dyDescent="0.25">
      <c r="A127" s="170" t="str">
        <f>JMS!A124</f>
        <v>D0310.01</v>
      </c>
      <c r="B127" s="171" t="str">
        <f>JMS!N124</f>
        <v>Timber</v>
      </c>
      <c r="C127" s="171">
        <f>JMS!F124</f>
        <v>201</v>
      </c>
      <c r="D127" s="171">
        <f>JMS!H124</f>
        <v>1010</v>
      </c>
      <c r="E127" s="171">
        <f>JMS!I124</f>
        <v>2100</v>
      </c>
      <c r="G127" s="86">
        <v>1</v>
      </c>
      <c r="J127" s="86">
        <v>1</v>
      </c>
      <c r="K127" s="86"/>
      <c r="L127" s="87"/>
      <c r="M127" s="59"/>
      <c r="N127" s="80">
        <v>1</v>
      </c>
      <c r="O127" s="59"/>
      <c r="P127" s="183">
        <v>426.75</v>
      </c>
      <c r="Q127" s="110"/>
    </row>
    <row r="128" spans="1:17" x14ac:dyDescent="0.25">
      <c r="A128" s="170" t="str">
        <f>JMS!A125</f>
        <v>D0311.01</v>
      </c>
      <c r="B128" s="171" t="str">
        <f>JMS!N125</f>
        <v>Timber</v>
      </c>
      <c r="C128" s="171">
        <f>JMS!F125</f>
        <v>201</v>
      </c>
      <c r="D128" s="171">
        <f>JMS!H125</f>
        <v>1010</v>
      </c>
      <c r="E128" s="171">
        <f>JMS!I125</f>
        <v>2110</v>
      </c>
      <c r="G128" s="86"/>
      <c r="H128" s="86">
        <v>1</v>
      </c>
      <c r="K128" s="86">
        <v>1</v>
      </c>
      <c r="L128" s="87"/>
      <c r="M128" s="59"/>
      <c r="N128" s="80">
        <v>1</v>
      </c>
      <c r="O128" s="59"/>
      <c r="P128" s="183">
        <v>588.34</v>
      </c>
      <c r="Q128" s="110"/>
    </row>
    <row r="129" spans="1:17" x14ac:dyDescent="0.25">
      <c r="A129" s="170" t="str">
        <f>JMS!A126</f>
        <v>D0315.01</v>
      </c>
      <c r="B129" s="171" t="str">
        <f>JMS!N126</f>
        <v>Metal</v>
      </c>
      <c r="C129" s="171">
        <f>JMS!F126</f>
        <v>206</v>
      </c>
      <c r="D129" s="171"/>
      <c r="E129" s="171"/>
      <c r="G129" s="86"/>
      <c r="K129" s="86"/>
      <c r="L129" s="87"/>
      <c r="M129" s="59"/>
      <c r="O129" s="59"/>
      <c r="P129" s="183">
        <v>0</v>
      </c>
      <c r="Q129" s="110" t="str">
        <f>JMS!AJ126</f>
        <v>By others</v>
      </c>
    </row>
    <row r="130" spans="1:17" x14ac:dyDescent="0.25">
      <c r="A130" s="170" t="str">
        <f>JMS!A127</f>
        <v>D0316.01</v>
      </c>
      <c r="B130" s="171" t="str">
        <f>JMS!N127</f>
        <v>Metal</v>
      </c>
      <c r="C130" s="171">
        <f>JMS!F127</f>
        <v>204</v>
      </c>
      <c r="D130" s="171"/>
      <c r="E130" s="171"/>
      <c r="G130" s="86"/>
      <c r="K130" s="86"/>
      <c r="L130" s="87"/>
      <c r="M130" s="59"/>
      <c r="O130" s="59"/>
      <c r="P130" s="183">
        <v>0</v>
      </c>
      <c r="Q130" s="110" t="str">
        <f>JMS!AJ127</f>
        <v>By others</v>
      </c>
    </row>
    <row r="131" spans="1:17" x14ac:dyDescent="0.25">
      <c r="A131" s="170" t="str">
        <f>JMS!A128</f>
        <v>D0317.01</v>
      </c>
      <c r="B131" s="171" t="str">
        <f>JMS!N128</f>
        <v>Timber</v>
      </c>
      <c r="C131" s="171">
        <f>JMS!F128</f>
        <v>201</v>
      </c>
      <c r="D131" s="171">
        <f>JMS!H128</f>
        <v>1100</v>
      </c>
      <c r="E131" s="171">
        <f>JMS!I128</f>
        <v>2110</v>
      </c>
      <c r="G131" s="86"/>
      <c r="H131" s="86">
        <v>1</v>
      </c>
      <c r="K131" s="86">
        <v>1</v>
      </c>
      <c r="L131" s="87"/>
      <c r="M131" s="59"/>
      <c r="N131" s="80">
        <v>1</v>
      </c>
      <c r="O131" s="59"/>
      <c r="P131" s="183">
        <v>588.34</v>
      </c>
      <c r="Q131" s="110"/>
    </row>
    <row r="132" spans="1:17" x14ac:dyDescent="0.25">
      <c r="A132" s="170" t="str">
        <f>JMS!A129</f>
        <v>D0318.01</v>
      </c>
      <c r="B132" s="171" t="str">
        <f>JMS!N129</f>
        <v>Timber</v>
      </c>
      <c r="C132" s="171">
        <f>JMS!F129</f>
        <v>201</v>
      </c>
      <c r="D132" s="171">
        <f>JMS!H129</f>
        <v>1010</v>
      </c>
      <c r="E132" s="171">
        <f>JMS!I129</f>
        <v>2100</v>
      </c>
      <c r="G132" s="86">
        <v>1</v>
      </c>
      <c r="J132" s="86">
        <v>1</v>
      </c>
      <c r="K132" s="86"/>
      <c r="L132" s="87"/>
      <c r="M132" s="59"/>
      <c r="N132" s="80">
        <v>1</v>
      </c>
      <c r="O132" s="59"/>
      <c r="P132" s="183">
        <v>426.75</v>
      </c>
      <c r="Q132" s="110"/>
    </row>
    <row r="133" spans="1:17" x14ac:dyDescent="0.25">
      <c r="A133" s="170" t="str">
        <f>JMS!A130</f>
        <v>D0320.01</v>
      </c>
      <c r="B133" s="171" t="str">
        <f>JMS!N130</f>
        <v>Metal</v>
      </c>
      <c r="C133" s="171">
        <f>JMS!F130</f>
        <v>206</v>
      </c>
      <c r="D133" s="171"/>
      <c r="E133" s="171"/>
      <c r="G133" s="86"/>
      <c r="K133" s="86"/>
      <c r="L133" s="87"/>
      <c r="M133" s="59"/>
      <c r="O133" s="59"/>
      <c r="P133" s="183">
        <v>0</v>
      </c>
      <c r="Q133" s="110" t="str">
        <f>JMS!AJ130</f>
        <v>By others</v>
      </c>
    </row>
    <row r="134" spans="1:17" x14ac:dyDescent="0.25">
      <c r="A134" s="170" t="str">
        <f>JMS!A131</f>
        <v>D0321.01</v>
      </c>
      <c r="B134" s="171" t="str">
        <f>JMS!N131</f>
        <v>Metal</v>
      </c>
      <c r="C134" s="171">
        <f>JMS!F131</f>
        <v>110</v>
      </c>
      <c r="D134" s="171"/>
      <c r="E134" s="171"/>
      <c r="G134" s="86"/>
      <c r="K134" s="86"/>
      <c r="L134" s="87"/>
      <c r="M134" s="59"/>
      <c r="O134" s="59"/>
      <c r="P134" s="183">
        <v>0</v>
      </c>
      <c r="Q134" s="110" t="str">
        <f>JMS!AJ131</f>
        <v>By others</v>
      </c>
    </row>
    <row r="135" spans="1:17" x14ac:dyDescent="0.25">
      <c r="A135" s="170" t="str">
        <f>JMS!A132</f>
        <v>D0321.02</v>
      </c>
      <c r="B135" s="171" t="str">
        <f>JMS!N132</f>
        <v>Metal</v>
      </c>
      <c r="C135" s="171">
        <f>JMS!F132</f>
        <v>110</v>
      </c>
      <c r="D135" s="171"/>
      <c r="E135" s="171"/>
      <c r="G135" s="86"/>
      <c r="K135" s="86"/>
      <c r="L135" s="87"/>
      <c r="M135" s="59"/>
      <c r="O135" s="59"/>
      <c r="P135" s="183">
        <v>0</v>
      </c>
      <c r="Q135" s="110" t="str">
        <f>JMS!AJ132</f>
        <v>By others</v>
      </c>
    </row>
    <row r="136" spans="1:17" x14ac:dyDescent="0.25">
      <c r="A136" s="170" t="str">
        <f>JMS!A133</f>
        <v>D0401.01</v>
      </c>
      <c r="B136" s="171" t="str">
        <f>JMS!N133</f>
        <v>Timber</v>
      </c>
      <c r="C136" s="171">
        <f>JMS!F133</f>
        <v>205</v>
      </c>
      <c r="D136" s="246">
        <v>1010</v>
      </c>
      <c r="E136" s="246">
        <v>2110</v>
      </c>
      <c r="G136" s="86">
        <v>1</v>
      </c>
      <c r="J136" s="86">
        <v>1</v>
      </c>
      <c r="K136" s="86"/>
      <c r="L136" s="87"/>
      <c r="M136" s="59"/>
      <c r="N136" s="80">
        <v>1</v>
      </c>
      <c r="O136" s="59"/>
      <c r="P136" s="183">
        <v>447.74</v>
      </c>
      <c r="Q136" s="110"/>
    </row>
    <row r="137" spans="1:17" x14ac:dyDescent="0.25">
      <c r="A137" s="170" t="str">
        <f>JMS!A134</f>
        <v>D0402.01</v>
      </c>
      <c r="B137" s="171" t="str">
        <f>JMS!N134</f>
        <v>Timber</v>
      </c>
      <c r="C137" s="171">
        <f>JMS!F134</f>
        <v>201</v>
      </c>
      <c r="D137" s="171">
        <f>JMS!H134</f>
        <v>1010</v>
      </c>
      <c r="E137" s="171">
        <f>JMS!I134</f>
        <v>2110</v>
      </c>
      <c r="G137" s="86"/>
      <c r="H137" s="86">
        <v>1</v>
      </c>
      <c r="K137" s="86">
        <v>1</v>
      </c>
      <c r="L137" s="87"/>
      <c r="M137" s="59"/>
      <c r="N137" s="80">
        <v>1</v>
      </c>
      <c r="O137" s="59"/>
      <c r="P137" s="183">
        <v>564.09</v>
      </c>
      <c r="Q137" s="110"/>
    </row>
    <row r="138" spans="1:17" x14ac:dyDescent="0.25">
      <c r="A138" s="170" t="str">
        <f>JMS!A135</f>
        <v>D0406.01</v>
      </c>
      <c r="B138" s="171" t="str">
        <f>JMS!N135</f>
        <v>Metal</v>
      </c>
      <c r="C138" s="171">
        <f>JMS!F135</f>
        <v>204</v>
      </c>
      <c r="D138" s="171"/>
      <c r="E138" s="171"/>
      <c r="G138" s="86"/>
      <c r="K138" s="86"/>
      <c r="L138" s="87"/>
      <c r="M138" s="59"/>
      <c r="O138" s="59"/>
      <c r="P138" s="183">
        <v>0</v>
      </c>
      <c r="Q138" s="110" t="str">
        <f>JMS!AJ135</f>
        <v>By others</v>
      </c>
    </row>
    <row r="139" spans="1:17" x14ac:dyDescent="0.25">
      <c r="A139" s="170" t="str">
        <f>JMS!A136</f>
        <v>D0407.01</v>
      </c>
      <c r="B139" s="171" t="str">
        <f>JMS!N136</f>
        <v>Metal</v>
      </c>
      <c r="C139" s="171">
        <f>JMS!F136</f>
        <v>204</v>
      </c>
      <c r="D139" s="171"/>
      <c r="E139" s="171"/>
      <c r="G139" s="86"/>
      <c r="K139" s="86"/>
      <c r="L139" s="87"/>
      <c r="M139" s="59"/>
      <c r="O139" s="59"/>
      <c r="P139" s="183">
        <v>0</v>
      </c>
      <c r="Q139" s="110" t="str">
        <f>JMS!AJ136</f>
        <v>By others</v>
      </c>
    </row>
    <row r="140" spans="1:17" x14ac:dyDescent="0.25">
      <c r="A140" s="170" t="str">
        <f>JMS!A137</f>
        <v>D0408.01</v>
      </c>
      <c r="B140" s="171" t="str">
        <f>JMS!N137</f>
        <v>Metal</v>
      </c>
      <c r="C140" s="171">
        <f>JMS!F137</f>
        <v>204</v>
      </c>
      <c r="D140" s="171"/>
      <c r="E140" s="171"/>
      <c r="G140" s="86"/>
      <c r="K140" s="86"/>
      <c r="L140" s="87"/>
      <c r="M140" s="59"/>
      <c r="O140" s="59"/>
      <c r="P140" s="183">
        <v>0</v>
      </c>
      <c r="Q140" s="110" t="str">
        <f>JMS!AJ137</f>
        <v>By others</v>
      </c>
    </row>
    <row r="141" spans="1:17" x14ac:dyDescent="0.25">
      <c r="A141" s="170" t="str">
        <f>JMS!A138</f>
        <v>D0410.01</v>
      </c>
      <c r="B141" s="171" t="str">
        <f>JMS!N138</f>
        <v>Timber</v>
      </c>
      <c r="C141" s="171">
        <f>JMS!F138</f>
        <v>201</v>
      </c>
      <c r="D141" s="171">
        <f>JMS!H138</f>
        <v>1010</v>
      </c>
      <c r="E141" s="171">
        <f>JMS!I138</f>
        <v>2100</v>
      </c>
      <c r="G141" s="86">
        <v>1</v>
      </c>
      <c r="J141" s="86">
        <v>1</v>
      </c>
      <c r="K141" s="86"/>
      <c r="L141" s="87"/>
      <c r="M141" s="59"/>
      <c r="N141" s="80">
        <v>1</v>
      </c>
      <c r="O141" s="59"/>
      <c r="P141" s="183">
        <v>426.75</v>
      </c>
      <c r="Q141" s="110"/>
    </row>
    <row r="142" spans="1:17" x14ac:dyDescent="0.25">
      <c r="A142" s="170" t="str">
        <f>JMS!A139</f>
        <v>D0411.01</v>
      </c>
      <c r="B142" s="171" t="str">
        <f>JMS!N139</f>
        <v>Timber</v>
      </c>
      <c r="C142" s="171">
        <f>JMS!F139</f>
        <v>201</v>
      </c>
      <c r="D142" s="171">
        <f>JMS!H139</f>
        <v>1010</v>
      </c>
      <c r="E142" s="171">
        <f>JMS!I139</f>
        <v>2110</v>
      </c>
      <c r="G142" s="86"/>
      <c r="H142" s="86">
        <v>1</v>
      </c>
      <c r="K142" s="86">
        <v>1</v>
      </c>
      <c r="L142" s="87"/>
      <c r="M142" s="59"/>
      <c r="N142" s="80">
        <v>1</v>
      </c>
      <c r="O142" s="59"/>
      <c r="P142" s="183">
        <v>588.34</v>
      </c>
      <c r="Q142" s="110"/>
    </row>
    <row r="143" spans="1:17" x14ac:dyDescent="0.25">
      <c r="A143" s="170" t="str">
        <f>JMS!A140</f>
        <v>D0415.01</v>
      </c>
      <c r="B143" s="171" t="str">
        <f>JMS!N140</f>
        <v>Metal</v>
      </c>
      <c r="C143" s="171">
        <f>JMS!F140</f>
        <v>206</v>
      </c>
      <c r="D143" s="171"/>
      <c r="E143" s="171"/>
      <c r="G143" s="86"/>
      <c r="K143" s="86"/>
      <c r="L143" s="87"/>
      <c r="M143" s="59"/>
      <c r="O143" s="59"/>
      <c r="P143" s="183">
        <v>0</v>
      </c>
      <c r="Q143" s="110" t="str">
        <f>JMS!AJ140</f>
        <v>By others</v>
      </c>
    </row>
    <row r="144" spans="1:17" x14ac:dyDescent="0.25">
      <c r="A144" s="170" t="str">
        <f>JMS!A141</f>
        <v>D0416.01</v>
      </c>
      <c r="B144" s="171" t="str">
        <f>JMS!N141</f>
        <v>Metal</v>
      </c>
      <c r="C144" s="171">
        <f>JMS!F141</f>
        <v>204</v>
      </c>
      <c r="D144" s="171"/>
      <c r="E144" s="171"/>
      <c r="G144" s="86"/>
      <c r="K144" s="86"/>
      <c r="L144" s="87"/>
      <c r="M144" s="59"/>
      <c r="O144" s="59"/>
      <c r="P144" s="183">
        <v>0</v>
      </c>
      <c r="Q144" s="110" t="str">
        <f>JMS!AJ141</f>
        <v>By others</v>
      </c>
    </row>
    <row r="145" spans="1:17" x14ac:dyDescent="0.25">
      <c r="A145" s="170" t="str">
        <f>JMS!A142</f>
        <v>D0417.01</v>
      </c>
      <c r="B145" s="171" t="str">
        <f>JMS!N142</f>
        <v>Timber</v>
      </c>
      <c r="C145" s="171">
        <f>JMS!F142</f>
        <v>201</v>
      </c>
      <c r="D145" s="171">
        <f>JMS!H142</f>
        <v>1100</v>
      </c>
      <c r="E145" s="171">
        <f>JMS!I142</f>
        <v>2110</v>
      </c>
      <c r="G145" s="86"/>
      <c r="H145" s="86">
        <v>1</v>
      </c>
      <c r="K145" s="86">
        <v>1</v>
      </c>
      <c r="L145" s="87"/>
      <c r="M145" s="59"/>
      <c r="N145" s="80">
        <v>1</v>
      </c>
      <c r="O145" s="59"/>
      <c r="P145" s="183">
        <v>588.34</v>
      </c>
      <c r="Q145" s="110"/>
    </row>
    <row r="146" spans="1:17" x14ac:dyDescent="0.25">
      <c r="A146" s="170" t="str">
        <f>JMS!A143</f>
        <v>D0418.01</v>
      </c>
      <c r="B146" s="171" t="str">
        <f>JMS!N143</f>
        <v>Timber</v>
      </c>
      <c r="C146" s="171">
        <f>JMS!F143</f>
        <v>201</v>
      </c>
      <c r="D146" s="171">
        <f>JMS!H143</f>
        <v>1010</v>
      </c>
      <c r="E146" s="171">
        <f>JMS!I143</f>
        <v>2100</v>
      </c>
      <c r="G146" s="86">
        <v>1</v>
      </c>
      <c r="J146" s="86">
        <v>1</v>
      </c>
      <c r="K146" s="86"/>
      <c r="L146" s="87"/>
      <c r="M146" s="59"/>
      <c r="N146" s="80">
        <v>1</v>
      </c>
      <c r="O146" s="59"/>
      <c r="P146" s="183">
        <v>426.75</v>
      </c>
      <c r="Q146" s="110"/>
    </row>
    <row r="147" spans="1:17" x14ac:dyDescent="0.25">
      <c r="A147" s="170" t="str">
        <f>JMS!A144</f>
        <v>D0420.01</v>
      </c>
      <c r="B147" s="171" t="str">
        <f>JMS!N144</f>
        <v>Metal</v>
      </c>
      <c r="C147" s="171">
        <f>JMS!F144</f>
        <v>206</v>
      </c>
      <c r="D147" s="171"/>
      <c r="E147" s="171"/>
      <c r="G147" s="86"/>
      <c r="K147" s="86"/>
      <c r="L147" s="87"/>
      <c r="M147" s="59"/>
      <c r="O147" s="59"/>
      <c r="P147" s="183">
        <v>0</v>
      </c>
      <c r="Q147" s="110" t="str">
        <f>JMS!AJ144</f>
        <v>By others</v>
      </c>
    </row>
    <row r="148" spans="1:17" x14ac:dyDescent="0.25">
      <c r="A148" s="170" t="str">
        <f>JMS!A145</f>
        <v>D0421.01</v>
      </c>
      <c r="B148" s="171" t="str">
        <f>JMS!N145</f>
        <v>Metal</v>
      </c>
      <c r="C148" s="171">
        <f>JMS!F145</f>
        <v>110</v>
      </c>
      <c r="D148" s="171"/>
      <c r="E148" s="171"/>
      <c r="G148" s="86"/>
      <c r="K148" s="86"/>
      <c r="L148" s="87"/>
      <c r="M148" s="59"/>
      <c r="O148" s="59"/>
      <c r="P148" s="183">
        <v>0</v>
      </c>
      <c r="Q148" s="110" t="str">
        <f>JMS!AJ145</f>
        <v>By others</v>
      </c>
    </row>
    <row r="149" spans="1:17" x14ac:dyDescent="0.25">
      <c r="A149" s="170" t="str">
        <f>JMS!A146</f>
        <v>D0421.02</v>
      </c>
      <c r="B149" s="171" t="str">
        <f>JMS!N146</f>
        <v>Metal</v>
      </c>
      <c r="C149" s="171">
        <f>JMS!F146</f>
        <v>110</v>
      </c>
      <c r="D149" s="171"/>
      <c r="E149" s="171"/>
      <c r="G149" s="86"/>
      <c r="K149" s="86"/>
      <c r="L149" s="87"/>
      <c r="M149" s="59"/>
      <c r="O149" s="59"/>
      <c r="P149" s="183">
        <v>0</v>
      </c>
      <c r="Q149" s="110" t="str">
        <f>JMS!AJ146</f>
        <v>By others</v>
      </c>
    </row>
    <row r="150" spans="1:17" x14ac:dyDescent="0.25">
      <c r="A150" s="170" t="str">
        <f>JMS!A147</f>
        <v>D0501.01</v>
      </c>
      <c r="B150" s="171" t="str">
        <f>JMS!N147</f>
        <v>Timber</v>
      </c>
      <c r="C150" s="171">
        <f>JMS!F147</f>
        <v>205</v>
      </c>
      <c r="D150" s="246">
        <v>1010</v>
      </c>
      <c r="E150" s="246">
        <v>2110</v>
      </c>
      <c r="G150" s="86">
        <v>1</v>
      </c>
      <c r="J150" s="86">
        <v>1</v>
      </c>
      <c r="K150" s="86"/>
      <c r="L150" s="87"/>
      <c r="M150" s="59"/>
      <c r="N150" s="80">
        <v>1</v>
      </c>
      <c r="O150" s="59"/>
      <c r="P150" s="183">
        <v>447.74</v>
      </c>
      <c r="Q150" s="110"/>
    </row>
    <row r="151" spans="1:17" x14ac:dyDescent="0.25">
      <c r="A151" s="170" t="str">
        <f>JMS!A148</f>
        <v>D0502.01</v>
      </c>
      <c r="B151" s="171" t="str">
        <f>JMS!N148</f>
        <v>Timber</v>
      </c>
      <c r="C151" s="171">
        <f>JMS!F148</f>
        <v>201</v>
      </c>
      <c r="D151" s="171">
        <f>JMS!H148</f>
        <v>1010</v>
      </c>
      <c r="E151" s="171">
        <f>JMS!I148</f>
        <v>2110</v>
      </c>
      <c r="G151" s="86"/>
      <c r="H151" s="86">
        <v>1</v>
      </c>
      <c r="K151" s="86">
        <v>1</v>
      </c>
      <c r="L151" s="87"/>
      <c r="M151" s="59"/>
      <c r="N151" s="80">
        <v>1</v>
      </c>
      <c r="O151" s="59"/>
      <c r="P151" s="183">
        <v>588.34</v>
      </c>
      <c r="Q151" s="110"/>
    </row>
    <row r="152" spans="1:17" x14ac:dyDescent="0.25">
      <c r="A152" s="170" t="str">
        <f>JMS!A149</f>
        <v>D0506.01</v>
      </c>
      <c r="B152" s="171" t="str">
        <f>JMS!N149</f>
        <v>Metal</v>
      </c>
      <c r="C152" s="171">
        <f>JMS!F149</f>
        <v>204</v>
      </c>
      <c r="D152" s="171"/>
      <c r="E152" s="171"/>
      <c r="G152" s="86"/>
      <c r="K152" s="86"/>
      <c r="L152" s="87"/>
      <c r="M152" s="59"/>
      <c r="O152" s="59"/>
      <c r="P152" s="183">
        <v>0</v>
      </c>
      <c r="Q152" s="110" t="str">
        <f>JMS!AJ149</f>
        <v>By others</v>
      </c>
    </row>
    <row r="153" spans="1:17" x14ac:dyDescent="0.25">
      <c r="A153" s="170" t="str">
        <f>JMS!A150</f>
        <v>D0507.01</v>
      </c>
      <c r="B153" s="171" t="str">
        <f>JMS!N150</f>
        <v>Metal</v>
      </c>
      <c r="C153" s="171">
        <f>JMS!F150</f>
        <v>204</v>
      </c>
      <c r="D153" s="171"/>
      <c r="E153" s="171"/>
      <c r="G153" s="86"/>
      <c r="K153" s="86"/>
      <c r="L153" s="87"/>
      <c r="M153" s="59"/>
      <c r="O153" s="59"/>
      <c r="P153" s="183">
        <v>0</v>
      </c>
      <c r="Q153" s="110" t="str">
        <f>JMS!AJ150</f>
        <v>By others</v>
      </c>
    </row>
    <row r="154" spans="1:17" x14ac:dyDescent="0.25">
      <c r="A154" s="170" t="str">
        <f>JMS!A151</f>
        <v>D0508.01</v>
      </c>
      <c r="B154" s="171" t="str">
        <f>JMS!N151</f>
        <v>Metal</v>
      </c>
      <c r="C154" s="171">
        <f>JMS!F151</f>
        <v>204</v>
      </c>
      <c r="D154" s="171"/>
      <c r="E154" s="171"/>
      <c r="G154" s="86"/>
      <c r="K154" s="86"/>
      <c r="L154" s="87"/>
      <c r="M154" s="59"/>
      <c r="O154" s="59"/>
      <c r="P154" s="183">
        <v>0</v>
      </c>
      <c r="Q154" s="110" t="str">
        <f>JMS!AJ151</f>
        <v>By others</v>
      </c>
    </row>
    <row r="155" spans="1:17" x14ac:dyDescent="0.25">
      <c r="A155" s="170" t="str">
        <f>JMS!A152</f>
        <v>D0510.01</v>
      </c>
      <c r="B155" s="171" t="str">
        <f>JMS!N152</f>
        <v>Timber</v>
      </c>
      <c r="C155" s="171">
        <f>JMS!F152</f>
        <v>201</v>
      </c>
      <c r="D155" s="171">
        <f>JMS!H152</f>
        <v>1010</v>
      </c>
      <c r="E155" s="171">
        <f>JMS!I152</f>
        <v>2100</v>
      </c>
      <c r="G155" s="86">
        <v>1</v>
      </c>
      <c r="J155" s="86">
        <v>1</v>
      </c>
      <c r="K155" s="86"/>
      <c r="L155" s="87"/>
      <c r="M155" s="59"/>
      <c r="N155" s="80">
        <v>1</v>
      </c>
      <c r="O155" s="59"/>
      <c r="P155" s="183">
        <v>426.75</v>
      </c>
      <c r="Q155" s="110"/>
    </row>
    <row r="156" spans="1:17" x14ac:dyDescent="0.25">
      <c r="A156" s="170" t="str">
        <f>JMS!A153</f>
        <v>D0511.01</v>
      </c>
      <c r="B156" s="171" t="str">
        <f>JMS!N153</f>
        <v>Timber</v>
      </c>
      <c r="C156" s="171">
        <f>JMS!F153</f>
        <v>201</v>
      </c>
      <c r="D156" s="171">
        <f>JMS!H153</f>
        <v>1010</v>
      </c>
      <c r="E156" s="171">
        <f>JMS!I153</f>
        <v>2110</v>
      </c>
      <c r="G156" s="86"/>
      <c r="H156" s="86">
        <v>1</v>
      </c>
      <c r="K156" s="86">
        <v>1</v>
      </c>
      <c r="L156" s="87"/>
      <c r="M156" s="59"/>
      <c r="N156" s="80">
        <v>1</v>
      </c>
      <c r="O156" s="59"/>
      <c r="P156" s="183">
        <v>588.34</v>
      </c>
      <c r="Q156" s="110"/>
    </row>
    <row r="157" spans="1:17" x14ac:dyDescent="0.25">
      <c r="A157" s="170" t="str">
        <f>JMS!A154</f>
        <v>D0515.01</v>
      </c>
      <c r="B157" s="171" t="str">
        <f>JMS!N154</f>
        <v>Metal</v>
      </c>
      <c r="C157" s="171">
        <f>JMS!F154</f>
        <v>206</v>
      </c>
      <c r="D157" s="171"/>
      <c r="E157" s="171"/>
      <c r="G157" s="86"/>
      <c r="K157" s="86"/>
      <c r="L157" s="87"/>
      <c r="M157" s="59"/>
      <c r="O157" s="59"/>
      <c r="P157" s="183">
        <v>0</v>
      </c>
      <c r="Q157" s="110" t="str">
        <f>JMS!AJ154</f>
        <v>By others</v>
      </c>
    </row>
    <row r="158" spans="1:17" x14ac:dyDescent="0.25">
      <c r="A158" s="170" t="str">
        <f>JMS!A155</f>
        <v>D0516.01</v>
      </c>
      <c r="B158" s="171" t="str">
        <f>JMS!N155</f>
        <v>Metal</v>
      </c>
      <c r="C158" s="171">
        <f>JMS!F155</f>
        <v>204</v>
      </c>
      <c r="D158" s="171"/>
      <c r="E158" s="171"/>
      <c r="G158" s="86"/>
      <c r="K158" s="86"/>
      <c r="L158" s="87"/>
      <c r="M158" s="59"/>
      <c r="O158" s="59"/>
      <c r="P158" s="183">
        <v>0</v>
      </c>
      <c r="Q158" s="110" t="str">
        <f>JMS!AJ155</f>
        <v>By others</v>
      </c>
    </row>
    <row r="159" spans="1:17" x14ac:dyDescent="0.25">
      <c r="A159" s="170" t="str">
        <f>JMS!A156</f>
        <v>D0517.01</v>
      </c>
      <c r="B159" s="171" t="str">
        <f>JMS!N156</f>
        <v>Timber</v>
      </c>
      <c r="C159" s="171">
        <f>JMS!F156</f>
        <v>201</v>
      </c>
      <c r="D159" s="171">
        <f>JMS!H156</f>
        <v>1100</v>
      </c>
      <c r="E159" s="171">
        <f>JMS!I156</f>
        <v>2110</v>
      </c>
      <c r="G159" s="86"/>
      <c r="H159" s="86">
        <v>1</v>
      </c>
      <c r="K159" s="86">
        <v>1</v>
      </c>
      <c r="L159" s="87"/>
      <c r="M159" s="59"/>
      <c r="N159" s="80">
        <v>1</v>
      </c>
      <c r="O159" s="59"/>
      <c r="P159" s="183">
        <v>588.34</v>
      </c>
      <c r="Q159" s="110"/>
    </row>
    <row r="160" spans="1:17" x14ac:dyDescent="0.25">
      <c r="A160" s="170" t="str">
        <f>JMS!A157</f>
        <v>D0518.01</v>
      </c>
      <c r="B160" s="171" t="str">
        <f>JMS!N157</f>
        <v>Timber</v>
      </c>
      <c r="C160" s="171">
        <f>JMS!F157</f>
        <v>201</v>
      </c>
      <c r="D160" s="171">
        <f>JMS!H157</f>
        <v>1010</v>
      </c>
      <c r="E160" s="171">
        <f>JMS!I157</f>
        <v>2100</v>
      </c>
      <c r="G160" s="86">
        <v>1</v>
      </c>
      <c r="J160" s="86">
        <v>1</v>
      </c>
      <c r="K160" s="86"/>
      <c r="L160" s="87"/>
      <c r="M160" s="59"/>
      <c r="N160" s="80">
        <v>1</v>
      </c>
      <c r="O160" s="59"/>
      <c r="P160" s="183">
        <v>588.34</v>
      </c>
      <c r="Q160" s="110"/>
    </row>
    <row r="161" spans="1:17" x14ac:dyDescent="0.25">
      <c r="A161" s="170" t="str">
        <f>JMS!A158</f>
        <v>D0520.01</v>
      </c>
      <c r="B161" s="171" t="str">
        <f>JMS!N158</f>
        <v>Metal</v>
      </c>
      <c r="C161" s="171">
        <f>JMS!F158</f>
        <v>206</v>
      </c>
      <c r="D161" s="171"/>
      <c r="E161" s="171"/>
      <c r="G161" s="86"/>
      <c r="K161" s="86"/>
      <c r="L161" s="87"/>
      <c r="M161" s="59"/>
      <c r="O161" s="59"/>
      <c r="P161" s="183">
        <v>0</v>
      </c>
      <c r="Q161" s="110" t="str">
        <f>JMS!AJ158</f>
        <v>By others</v>
      </c>
    </row>
    <row r="162" spans="1:17" x14ac:dyDescent="0.25">
      <c r="A162" s="170" t="str">
        <f>JMS!A159</f>
        <v>D0521.01</v>
      </c>
      <c r="B162" s="171" t="str">
        <f>JMS!N159</f>
        <v>Metal</v>
      </c>
      <c r="C162" s="171">
        <f>JMS!F159</f>
        <v>110</v>
      </c>
      <c r="D162" s="171"/>
      <c r="E162" s="171"/>
      <c r="G162" s="86"/>
      <c r="K162" s="86"/>
      <c r="L162" s="87"/>
      <c r="M162" s="59"/>
      <c r="O162" s="59"/>
      <c r="P162" s="183">
        <v>0</v>
      </c>
      <c r="Q162" s="110" t="str">
        <f>JMS!AJ159</f>
        <v>By others</v>
      </c>
    </row>
    <row r="163" spans="1:17" x14ac:dyDescent="0.25">
      <c r="A163" s="170" t="str">
        <f>JMS!A160</f>
        <v>D0521.02</v>
      </c>
      <c r="B163" s="171" t="str">
        <f>JMS!N160</f>
        <v>Metal</v>
      </c>
      <c r="C163" s="171">
        <f>JMS!F160</f>
        <v>110</v>
      </c>
      <c r="D163" s="171"/>
      <c r="E163" s="171"/>
      <c r="G163" s="86"/>
      <c r="K163" s="86"/>
      <c r="L163" s="87"/>
      <c r="M163" s="59"/>
      <c r="O163" s="59"/>
      <c r="P163" s="183">
        <v>0</v>
      </c>
      <c r="Q163" s="110" t="str">
        <f>JMS!AJ160</f>
        <v>By others</v>
      </c>
    </row>
    <row r="164" spans="1:17" x14ac:dyDescent="0.25">
      <c r="A164" s="170" t="str">
        <f>JMS!A161</f>
        <v>D0521.03</v>
      </c>
      <c r="B164" s="171" t="str">
        <f>JMS!N161</f>
        <v>Metal</v>
      </c>
      <c r="C164" s="171">
        <f>JMS!F161</f>
        <v>107</v>
      </c>
      <c r="D164" s="171"/>
      <c r="E164" s="171"/>
      <c r="G164" s="86"/>
      <c r="K164" s="86"/>
      <c r="L164" s="87"/>
      <c r="M164" s="59"/>
      <c r="O164" s="59"/>
      <c r="P164" s="183">
        <v>0</v>
      </c>
      <c r="Q164" s="110" t="str">
        <f>JMS!AJ161</f>
        <v>By others</v>
      </c>
    </row>
    <row r="165" spans="1:17" x14ac:dyDescent="0.25">
      <c r="A165" s="170" t="str">
        <f>JMS!A162</f>
        <v>D0601.01</v>
      </c>
      <c r="B165" s="171" t="str">
        <f>JMS!N162</f>
        <v>Timber</v>
      </c>
      <c r="C165" s="171">
        <f>JMS!F162</f>
        <v>205</v>
      </c>
      <c r="D165" s="246">
        <v>1010</v>
      </c>
      <c r="E165" s="246">
        <v>2110</v>
      </c>
      <c r="G165" s="86">
        <v>1</v>
      </c>
      <c r="J165" s="86">
        <v>1</v>
      </c>
      <c r="K165" s="86"/>
      <c r="L165" s="87"/>
      <c r="M165" s="59"/>
      <c r="N165" s="80">
        <v>1</v>
      </c>
      <c r="O165" s="59"/>
      <c r="P165" s="183">
        <v>263.94</v>
      </c>
      <c r="Q165" s="110"/>
    </row>
    <row r="166" spans="1:17" x14ac:dyDescent="0.25">
      <c r="A166" s="170" t="str">
        <f>JMS!A163</f>
        <v>D0602.01</v>
      </c>
      <c r="B166" s="171" t="str">
        <f>JMS!N163</f>
        <v>Timber</v>
      </c>
      <c r="C166" s="171">
        <f>JMS!F163</f>
        <v>201</v>
      </c>
      <c r="D166" s="171">
        <f>JMS!H163</f>
        <v>1010</v>
      </c>
      <c r="E166" s="171">
        <f>JMS!I163</f>
        <v>2110</v>
      </c>
      <c r="G166" s="86"/>
      <c r="H166" s="86">
        <v>1</v>
      </c>
      <c r="K166" s="86">
        <v>1</v>
      </c>
      <c r="L166" s="87"/>
      <c r="M166" s="59"/>
      <c r="N166" s="80">
        <v>1</v>
      </c>
      <c r="O166" s="59"/>
      <c r="P166" s="183">
        <v>564.09</v>
      </c>
      <c r="Q166" s="110"/>
    </row>
    <row r="167" spans="1:17" s="184" customFormat="1" x14ac:dyDescent="0.25">
      <c r="A167" s="170" t="str">
        <f>JMS!A164</f>
        <v>D0606.01</v>
      </c>
      <c r="B167" s="171" t="str">
        <f>JMS!N164</f>
        <v>Metal</v>
      </c>
      <c r="C167" s="171">
        <f>JMS!F164</f>
        <v>204</v>
      </c>
      <c r="D167" s="171"/>
      <c r="E167" s="171"/>
      <c r="F167" s="77"/>
      <c r="G167" s="86"/>
      <c r="H167" s="86"/>
      <c r="I167" s="77"/>
      <c r="J167" s="86"/>
      <c r="K167" s="86"/>
      <c r="L167" s="87"/>
      <c r="M167" s="59"/>
      <c r="N167" s="80"/>
      <c r="O167" s="59"/>
      <c r="P167" s="183">
        <v>0</v>
      </c>
      <c r="Q167" s="110" t="str">
        <f>JMS!AJ164</f>
        <v>By others</v>
      </c>
    </row>
    <row r="168" spans="1:17" x14ac:dyDescent="0.25">
      <c r="A168" s="170" t="str">
        <f>JMS!A165</f>
        <v>D0607.01</v>
      </c>
      <c r="B168" s="171" t="str">
        <f>JMS!N165</f>
        <v>Metal</v>
      </c>
      <c r="C168" s="171">
        <f>JMS!F165</f>
        <v>204</v>
      </c>
      <c r="D168" s="171"/>
      <c r="E168" s="171"/>
      <c r="G168" s="86"/>
      <c r="K168" s="86"/>
      <c r="L168" s="87"/>
      <c r="M168" s="59"/>
      <c r="O168" s="59"/>
      <c r="P168" s="183">
        <v>0</v>
      </c>
      <c r="Q168" s="110" t="str">
        <f>JMS!AJ165</f>
        <v>By others</v>
      </c>
    </row>
    <row r="169" spans="1:17" x14ac:dyDescent="0.25">
      <c r="A169" s="170" t="str">
        <f>JMS!A166</f>
        <v>D0608.01</v>
      </c>
      <c r="B169" s="171" t="str">
        <f>JMS!N166</f>
        <v>Metal</v>
      </c>
      <c r="C169" s="171">
        <f>JMS!F166</f>
        <v>204</v>
      </c>
      <c r="D169" s="171"/>
      <c r="E169" s="171"/>
      <c r="G169" s="86"/>
      <c r="K169" s="86"/>
      <c r="L169" s="87"/>
      <c r="M169" s="59"/>
      <c r="O169" s="59"/>
      <c r="P169" s="183">
        <v>0</v>
      </c>
      <c r="Q169" s="110" t="str">
        <f>JMS!AJ166</f>
        <v>By others</v>
      </c>
    </row>
    <row r="170" spans="1:17" x14ac:dyDescent="0.25">
      <c r="A170" s="170" t="str">
        <f>JMS!A167</f>
        <v>D0610.01</v>
      </c>
      <c r="B170" s="171" t="str">
        <f>JMS!N167</f>
        <v>Timber</v>
      </c>
      <c r="C170" s="171">
        <f>JMS!F167</f>
        <v>201</v>
      </c>
      <c r="D170" s="171">
        <f>JMS!H167</f>
        <v>1010</v>
      </c>
      <c r="E170" s="171">
        <f>JMS!I167</f>
        <v>2100</v>
      </c>
      <c r="G170" s="86">
        <v>1</v>
      </c>
      <c r="J170" s="86">
        <v>1</v>
      </c>
      <c r="K170" s="86"/>
      <c r="L170" s="87"/>
      <c r="M170" s="59"/>
      <c r="N170" s="80">
        <v>1</v>
      </c>
      <c r="O170" s="59"/>
      <c r="P170" s="183">
        <v>426.75</v>
      </c>
      <c r="Q170" s="110"/>
    </row>
    <row r="171" spans="1:17" x14ac:dyDescent="0.25">
      <c r="A171" s="170" t="str">
        <f>JMS!A168</f>
        <v>D0611.01</v>
      </c>
      <c r="B171" s="171" t="str">
        <f>JMS!N168</f>
        <v>Timber</v>
      </c>
      <c r="C171" s="171">
        <f>JMS!F168</f>
        <v>201</v>
      </c>
      <c r="D171" s="171">
        <f>JMS!H168</f>
        <v>1010</v>
      </c>
      <c r="E171" s="171">
        <f>JMS!I168</f>
        <v>2110</v>
      </c>
      <c r="G171" s="86"/>
      <c r="H171" s="86">
        <v>1</v>
      </c>
      <c r="K171" s="86">
        <v>1</v>
      </c>
      <c r="L171" s="87"/>
      <c r="M171" s="59"/>
      <c r="N171" s="80">
        <v>1</v>
      </c>
      <c r="O171" s="59"/>
      <c r="P171" s="183">
        <v>588.34</v>
      </c>
      <c r="Q171" s="110"/>
    </row>
    <row r="172" spans="1:17" x14ac:dyDescent="0.25">
      <c r="A172" s="170" t="str">
        <f>JMS!A169</f>
        <v>D0615.01</v>
      </c>
      <c r="B172" s="171" t="str">
        <f>JMS!N169</f>
        <v>Metal</v>
      </c>
      <c r="C172" s="171">
        <f>JMS!F169</f>
        <v>206</v>
      </c>
      <c r="D172" s="171"/>
      <c r="E172" s="171"/>
      <c r="G172" s="86"/>
      <c r="K172" s="86"/>
      <c r="L172" s="87"/>
      <c r="M172" s="59"/>
      <c r="O172" s="59"/>
      <c r="P172" s="183">
        <v>0</v>
      </c>
      <c r="Q172" s="110" t="str">
        <f>JMS!AJ169</f>
        <v>By others</v>
      </c>
    </row>
    <row r="173" spans="1:17" x14ac:dyDescent="0.25">
      <c r="A173" s="170" t="str">
        <f>JMS!A170</f>
        <v>D0616.01</v>
      </c>
      <c r="B173" s="171" t="str">
        <f>JMS!N170</f>
        <v>Metal</v>
      </c>
      <c r="C173" s="171">
        <f>JMS!F170</f>
        <v>204</v>
      </c>
      <c r="D173" s="171"/>
      <c r="E173" s="171"/>
      <c r="G173" s="86"/>
      <c r="K173" s="86"/>
      <c r="L173" s="87"/>
      <c r="M173" s="59"/>
      <c r="O173" s="59"/>
      <c r="P173" s="183">
        <v>0</v>
      </c>
      <c r="Q173" s="110" t="str">
        <f>JMS!AJ170</f>
        <v>By others</v>
      </c>
    </row>
    <row r="174" spans="1:17" x14ac:dyDescent="0.25">
      <c r="A174" s="170" t="str">
        <f>JMS!A171</f>
        <v>D0617.01</v>
      </c>
      <c r="B174" s="171" t="str">
        <f>JMS!N171</f>
        <v>Timber</v>
      </c>
      <c r="C174" s="171">
        <f>JMS!F171</f>
        <v>201</v>
      </c>
      <c r="D174" s="171">
        <f>JMS!H171</f>
        <v>1100</v>
      </c>
      <c r="E174" s="171">
        <f>JMS!I171</f>
        <v>2110</v>
      </c>
      <c r="G174" s="86"/>
      <c r="H174" s="86">
        <v>1</v>
      </c>
      <c r="K174" s="86">
        <v>1</v>
      </c>
      <c r="L174" s="87"/>
      <c r="M174" s="59"/>
      <c r="N174" s="80">
        <v>1</v>
      </c>
      <c r="O174" s="59"/>
      <c r="P174" s="183">
        <v>588.34</v>
      </c>
      <c r="Q174" s="110"/>
    </row>
    <row r="175" spans="1:17" x14ac:dyDescent="0.25">
      <c r="A175" s="170" t="str">
        <f>JMS!A172</f>
        <v>D0618.01</v>
      </c>
      <c r="B175" s="171" t="str">
        <f>JMS!N172</f>
        <v>Timber</v>
      </c>
      <c r="C175" s="171">
        <f>JMS!F172</f>
        <v>201</v>
      </c>
      <c r="D175" s="171">
        <f>JMS!H172</f>
        <v>1010</v>
      </c>
      <c r="E175" s="171">
        <f>JMS!I172</f>
        <v>2100</v>
      </c>
      <c r="G175" s="86">
        <v>1</v>
      </c>
      <c r="J175" s="86">
        <v>1</v>
      </c>
      <c r="K175" s="86"/>
      <c r="L175" s="87"/>
      <c r="M175" s="59"/>
      <c r="N175" s="80">
        <v>1</v>
      </c>
      <c r="O175" s="59"/>
      <c r="P175" s="183">
        <v>426.75</v>
      </c>
      <c r="Q175" s="110"/>
    </row>
    <row r="176" spans="1:17" x14ac:dyDescent="0.25">
      <c r="A176" s="170" t="str">
        <f>JMS!A173</f>
        <v>D0620.01</v>
      </c>
      <c r="B176" s="171" t="str">
        <f>JMS!N173</f>
        <v>Metal</v>
      </c>
      <c r="C176" s="171">
        <f>JMS!F173</f>
        <v>206</v>
      </c>
      <c r="D176" s="171"/>
      <c r="E176" s="171"/>
      <c r="G176" s="86"/>
      <c r="K176" s="86"/>
      <c r="L176" s="87"/>
      <c r="M176" s="59"/>
      <c r="O176" s="59"/>
      <c r="P176" s="183">
        <v>0</v>
      </c>
      <c r="Q176" s="110" t="str">
        <f>JMS!AJ173</f>
        <v>By others</v>
      </c>
    </row>
    <row r="177" spans="1:17" x14ac:dyDescent="0.25">
      <c r="A177" s="170" t="str">
        <f>JMS!A174</f>
        <v>D0621.01</v>
      </c>
      <c r="B177" s="171" t="str">
        <f>JMS!N174</f>
        <v>Glazed</v>
      </c>
      <c r="C177" s="171">
        <f>JMS!F174</f>
        <v>102</v>
      </c>
      <c r="D177" s="171"/>
      <c r="E177" s="171"/>
      <c r="G177" s="86"/>
      <c r="K177" s="86"/>
      <c r="L177" s="87"/>
      <c r="M177" s="59"/>
      <c r="O177" s="59"/>
      <c r="P177" s="183">
        <v>0</v>
      </c>
      <c r="Q177" s="110" t="str">
        <f>JMS!AJ174</f>
        <v>By others</v>
      </c>
    </row>
    <row r="178" spans="1:17" x14ac:dyDescent="0.25">
      <c r="A178" s="170" t="str">
        <f>JMS!A175</f>
        <v>D0622.01</v>
      </c>
      <c r="B178" s="171" t="str">
        <f>JMS!N175</f>
        <v>Metal</v>
      </c>
      <c r="C178" s="171">
        <f>JMS!F175</f>
        <v>110</v>
      </c>
      <c r="D178" s="171"/>
      <c r="E178" s="171"/>
      <c r="G178" s="86"/>
      <c r="K178" s="86"/>
      <c r="L178" s="87"/>
      <c r="M178" s="59"/>
      <c r="O178" s="59"/>
      <c r="P178" s="183">
        <v>0</v>
      </c>
      <c r="Q178" s="110" t="str">
        <f>JMS!AJ175</f>
        <v>By others</v>
      </c>
    </row>
    <row r="179" spans="1:17" x14ac:dyDescent="0.25">
      <c r="A179" s="170" t="str">
        <f>JMS!A176</f>
        <v>D0622.02</v>
      </c>
      <c r="B179" s="171" t="str">
        <f>JMS!N176</f>
        <v>Metal</v>
      </c>
      <c r="C179" s="171">
        <f>JMS!F176</f>
        <v>110</v>
      </c>
      <c r="D179" s="171"/>
      <c r="E179" s="171"/>
      <c r="G179" s="86"/>
      <c r="K179" s="86"/>
      <c r="L179" s="87"/>
      <c r="M179" s="59"/>
      <c r="O179" s="59"/>
      <c r="P179" s="183">
        <v>0</v>
      </c>
      <c r="Q179" s="110" t="str">
        <f>JMS!AJ176</f>
        <v>By others</v>
      </c>
    </row>
    <row r="180" spans="1:17" s="184" customFormat="1" x14ac:dyDescent="0.25">
      <c r="A180" s="170" t="str">
        <f>JMS!A177</f>
        <v>D0701.01</v>
      </c>
      <c r="B180" s="171" t="str">
        <f>JMS!N177</f>
        <v>Timber</v>
      </c>
      <c r="C180" s="171">
        <f>JMS!F177</f>
        <v>205</v>
      </c>
      <c r="D180" s="246">
        <v>1010</v>
      </c>
      <c r="E180" s="246">
        <v>2110</v>
      </c>
      <c r="F180" s="77"/>
      <c r="G180" s="86">
        <v>1</v>
      </c>
      <c r="H180" s="86"/>
      <c r="I180" s="77"/>
      <c r="J180" s="86">
        <v>1</v>
      </c>
      <c r="K180" s="86"/>
      <c r="L180" s="87"/>
      <c r="M180" s="59"/>
      <c r="N180" s="80">
        <v>1</v>
      </c>
      <c r="O180" s="59"/>
      <c r="P180" s="183">
        <v>263.94</v>
      </c>
      <c r="Q180" s="110"/>
    </row>
    <row r="181" spans="1:17" x14ac:dyDescent="0.25">
      <c r="A181" s="170" t="str">
        <f>JMS!A178</f>
        <v>D0702.01</v>
      </c>
      <c r="B181" s="171" t="str">
        <f>JMS!N178</f>
        <v>Timber</v>
      </c>
      <c r="C181" s="171">
        <f>JMS!F178</f>
        <v>201</v>
      </c>
      <c r="D181" s="171">
        <f>JMS!H178</f>
        <v>1010</v>
      </c>
      <c r="E181" s="171">
        <f>JMS!I178</f>
        <v>2110</v>
      </c>
      <c r="G181" s="86"/>
      <c r="H181" s="86">
        <v>1</v>
      </c>
      <c r="K181" s="86">
        <v>1</v>
      </c>
      <c r="L181" s="87"/>
      <c r="M181" s="59"/>
      <c r="N181" s="80">
        <v>1</v>
      </c>
      <c r="O181" s="59"/>
      <c r="P181" s="183">
        <v>564.09</v>
      </c>
      <c r="Q181" s="110"/>
    </row>
    <row r="182" spans="1:17" x14ac:dyDescent="0.25">
      <c r="A182" s="170" t="str">
        <f>JMS!A179</f>
        <v>D0706.01</v>
      </c>
      <c r="B182" s="171" t="str">
        <f>JMS!N179</f>
        <v>Metal</v>
      </c>
      <c r="C182" s="171">
        <f>JMS!F179</f>
        <v>204</v>
      </c>
      <c r="D182" s="171"/>
      <c r="E182" s="171"/>
      <c r="G182" s="86"/>
      <c r="K182" s="86"/>
      <c r="L182" s="87"/>
      <c r="M182" s="59"/>
      <c r="O182" s="59"/>
      <c r="P182" s="183">
        <v>0</v>
      </c>
      <c r="Q182" s="110" t="str">
        <f>JMS!AJ179</f>
        <v>By others</v>
      </c>
    </row>
    <row r="183" spans="1:17" x14ac:dyDescent="0.25">
      <c r="A183" s="170" t="str">
        <f>JMS!A180</f>
        <v>D0707.01</v>
      </c>
      <c r="B183" s="171" t="str">
        <f>JMS!N180</f>
        <v>Metal</v>
      </c>
      <c r="C183" s="171">
        <f>JMS!F180</f>
        <v>204</v>
      </c>
      <c r="D183" s="171"/>
      <c r="E183" s="171"/>
      <c r="G183" s="86"/>
      <c r="K183" s="86"/>
      <c r="L183" s="87"/>
      <c r="M183" s="59"/>
      <c r="O183" s="59"/>
      <c r="P183" s="183">
        <v>0</v>
      </c>
      <c r="Q183" s="110" t="str">
        <f>JMS!AJ180</f>
        <v>By others</v>
      </c>
    </row>
    <row r="184" spans="1:17" x14ac:dyDescent="0.25">
      <c r="A184" s="170" t="str">
        <f>JMS!A181</f>
        <v>D0708.01</v>
      </c>
      <c r="B184" s="171" t="str">
        <f>JMS!N181</f>
        <v>Metal</v>
      </c>
      <c r="C184" s="171">
        <f>JMS!F181</f>
        <v>204</v>
      </c>
      <c r="D184" s="171"/>
      <c r="E184" s="171"/>
      <c r="G184" s="86"/>
      <c r="K184" s="86"/>
      <c r="L184" s="87"/>
      <c r="M184" s="59"/>
      <c r="O184" s="59"/>
      <c r="P184" s="183">
        <v>0</v>
      </c>
      <c r="Q184" s="110" t="str">
        <f>JMS!AJ181</f>
        <v>By others</v>
      </c>
    </row>
    <row r="185" spans="1:17" x14ac:dyDescent="0.25">
      <c r="A185" s="170" t="str">
        <f>JMS!A182</f>
        <v>D0709.01</v>
      </c>
      <c r="B185" s="171" t="str">
        <f>JMS!N182</f>
        <v>Timber</v>
      </c>
      <c r="C185" s="171">
        <f>JMS!F182</f>
        <v>201</v>
      </c>
      <c r="D185" s="171">
        <f>JMS!H182</f>
        <v>1010</v>
      </c>
      <c r="E185" s="171">
        <f>JMS!I182</f>
        <v>2110</v>
      </c>
      <c r="G185" s="86"/>
      <c r="H185" s="86">
        <v>1</v>
      </c>
      <c r="K185" s="86">
        <v>1</v>
      </c>
      <c r="L185" s="87"/>
      <c r="M185" s="59"/>
      <c r="N185" s="80">
        <v>1</v>
      </c>
      <c r="O185" s="59"/>
      <c r="P185" s="183">
        <v>588.34</v>
      </c>
      <c r="Q185" s="110"/>
    </row>
    <row r="186" spans="1:17" x14ac:dyDescent="0.25">
      <c r="A186" s="170" t="str">
        <f>JMS!A183</f>
        <v>D0711.01</v>
      </c>
      <c r="B186" s="171" t="str">
        <f>JMS!N183</f>
        <v>Timber</v>
      </c>
      <c r="C186" s="171">
        <f>JMS!F183</f>
        <v>201</v>
      </c>
      <c r="D186" s="171">
        <f>JMS!H183</f>
        <v>1010</v>
      </c>
      <c r="E186" s="171">
        <f>JMS!I183</f>
        <v>2100</v>
      </c>
      <c r="G186" s="86">
        <v>1</v>
      </c>
      <c r="J186" s="86">
        <v>1</v>
      </c>
      <c r="K186" s="86"/>
      <c r="L186" s="87"/>
      <c r="M186" s="59"/>
      <c r="N186" s="80">
        <v>1</v>
      </c>
      <c r="O186" s="59"/>
      <c r="P186" s="183">
        <v>588.34</v>
      </c>
      <c r="Q186" s="110"/>
    </row>
    <row r="187" spans="1:17" x14ac:dyDescent="0.25">
      <c r="A187" s="170" t="str">
        <f>JMS!A184</f>
        <v>D0715.01</v>
      </c>
      <c r="B187" s="171" t="str">
        <f>JMS!N184</f>
        <v>Metal</v>
      </c>
      <c r="C187" s="171">
        <f>JMS!F184</f>
        <v>206</v>
      </c>
      <c r="D187" s="171"/>
      <c r="E187" s="171"/>
      <c r="G187" s="86"/>
      <c r="K187" s="86"/>
      <c r="L187" s="87"/>
      <c r="M187" s="59"/>
      <c r="O187" s="59"/>
      <c r="P187" s="183">
        <v>0</v>
      </c>
      <c r="Q187" s="110" t="str">
        <f>JMS!AJ184</f>
        <v>By others</v>
      </c>
    </row>
    <row r="188" spans="1:17" x14ac:dyDescent="0.25">
      <c r="A188" s="170" t="str">
        <f>JMS!A185</f>
        <v>D0716.01</v>
      </c>
      <c r="B188" s="171" t="str">
        <f>JMS!N185</f>
        <v>Metal</v>
      </c>
      <c r="C188" s="171">
        <f>JMS!F185</f>
        <v>204</v>
      </c>
      <c r="D188" s="171"/>
      <c r="E188" s="171"/>
      <c r="G188" s="86"/>
      <c r="K188" s="86"/>
      <c r="L188" s="87"/>
      <c r="M188" s="59"/>
      <c r="O188" s="59"/>
      <c r="P188" s="183">
        <v>0</v>
      </c>
      <c r="Q188" s="110" t="str">
        <f>JMS!AJ185</f>
        <v>By others</v>
      </c>
    </row>
    <row r="189" spans="1:17" x14ac:dyDescent="0.25">
      <c r="A189" s="170" t="str">
        <f>JMS!A186</f>
        <v>D0717.01</v>
      </c>
      <c r="B189" s="171" t="str">
        <f>JMS!N186</f>
        <v>Timber</v>
      </c>
      <c r="C189" s="171">
        <f>JMS!F186</f>
        <v>201</v>
      </c>
      <c r="D189" s="171">
        <f>JMS!H186</f>
        <v>1100</v>
      </c>
      <c r="E189" s="171">
        <f>JMS!I186</f>
        <v>2110</v>
      </c>
      <c r="G189" s="86"/>
      <c r="H189" s="86">
        <v>1</v>
      </c>
      <c r="K189" s="86">
        <v>1</v>
      </c>
      <c r="L189" s="87"/>
      <c r="M189" s="59"/>
      <c r="N189" s="80">
        <v>1</v>
      </c>
      <c r="O189" s="59"/>
      <c r="P189" s="183">
        <v>588.34</v>
      </c>
      <c r="Q189" s="110"/>
    </row>
    <row r="190" spans="1:17" x14ac:dyDescent="0.25">
      <c r="A190" s="170" t="str">
        <f>JMS!A187</f>
        <v>D0718.01</v>
      </c>
      <c r="B190" s="171" t="str">
        <f>JMS!N187</f>
        <v>Timber</v>
      </c>
      <c r="C190" s="171">
        <f>JMS!F187</f>
        <v>201</v>
      </c>
      <c r="D190" s="171">
        <f>JMS!H187</f>
        <v>1010</v>
      </c>
      <c r="E190" s="171">
        <f>JMS!I187</f>
        <v>2100</v>
      </c>
      <c r="G190" s="86">
        <v>1</v>
      </c>
      <c r="J190" s="86">
        <v>1</v>
      </c>
      <c r="K190" s="86"/>
      <c r="L190" s="87"/>
      <c r="M190" s="59"/>
      <c r="N190" s="80">
        <v>1</v>
      </c>
      <c r="O190" s="59"/>
      <c r="P190" s="183">
        <v>426.75</v>
      </c>
      <c r="Q190" s="110"/>
    </row>
    <row r="191" spans="1:17" x14ac:dyDescent="0.25">
      <c r="A191" s="170" t="str">
        <f>JMS!A188</f>
        <v>D0720.01</v>
      </c>
      <c r="B191" s="171" t="str">
        <f>JMS!N188</f>
        <v>Metal</v>
      </c>
      <c r="C191" s="171">
        <f>JMS!F188</f>
        <v>206</v>
      </c>
      <c r="D191" s="171"/>
      <c r="E191" s="171"/>
      <c r="G191" s="86"/>
      <c r="K191" s="86"/>
      <c r="L191" s="87"/>
      <c r="M191" s="59"/>
      <c r="O191" s="59"/>
      <c r="P191" s="183">
        <v>0</v>
      </c>
      <c r="Q191" s="110" t="str">
        <f>JMS!AJ188</f>
        <v>By others</v>
      </c>
    </row>
    <row r="192" spans="1:17" x14ac:dyDescent="0.25">
      <c r="A192" s="170" t="str">
        <f>JMS!A189</f>
        <v>D0721.01</v>
      </c>
      <c r="B192" s="171" t="str">
        <f>JMS!N189</f>
        <v>Metal</v>
      </c>
      <c r="C192" s="171">
        <f>JMS!F189</f>
        <v>110</v>
      </c>
      <c r="D192" s="171"/>
      <c r="E192" s="171"/>
      <c r="G192" s="86"/>
      <c r="K192" s="86"/>
      <c r="L192" s="87"/>
      <c r="M192" s="59"/>
      <c r="O192" s="59"/>
      <c r="P192" s="183">
        <v>0</v>
      </c>
      <c r="Q192" s="110" t="str">
        <f>JMS!AJ189</f>
        <v>By others</v>
      </c>
    </row>
    <row r="193" spans="1:17" x14ac:dyDescent="0.25">
      <c r="A193" s="170" t="str">
        <f>JMS!A190</f>
        <v>D0721.02</v>
      </c>
      <c r="B193" s="171" t="str">
        <f>JMS!N190</f>
        <v>Metal</v>
      </c>
      <c r="C193" s="171">
        <f>JMS!F190</f>
        <v>110</v>
      </c>
      <c r="D193" s="171"/>
      <c r="E193" s="171"/>
      <c r="G193" s="86"/>
      <c r="K193" s="86"/>
      <c r="L193" s="87"/>
      <c r="M193" s="59"/>
      <c r="O193" s="59"/>
      <c r="P193" s="183">
        <v>0</v>
      </c>
      <c r="Q193" s="110" t="str">
        <f>JMS!AJ190</f>
        <v>By others</v>
      </c>
    </row>
    <row r="194" spans="1:17" x14ac:dyDescent="0.25">
      <c r="A194" s="170" t="str">
        <f>JMS!A191</f>
        <v>D0801.01</v>
      </c>
      <c r="B194" s="171" t="str">
        <f>JMS!N191</f>
        <v>Timber</v>
      </c>
      <c r="C194" s="171">
        <f>JMS!F191</f>
        <v>205</v>
      </c>
      <c r="D194" s="246">
        <v>1010</v>
      </c>
      <c r="E194" s="246">
        <v>2110</v>
      </c>
      <c r="G194" s="86">
        <v>1</v>
      </c>
      <c r="J194" s="86">
        <v>1</v>
      </c>
      <c r="K194" s="86"/>
      <c r="L194" s="87"/>
      <c r="M194" s="59"/>
      <c r="N194" s="80">
        <v>1</v>
      </c>
      <c r="O194" s="59"/>
      <c r="P194" s="183">
        <v>263.94</v>
      </c>
      <c r="Q194" s="110"/>
    </row>
    <row r="195" spans="1:17" x14ac:dyDescent="0.25">
      <c r="A195" s="170" t="str">
        <f>JMS!A192</f>
        <v>D0802.01</v>
      </c>
      <c r="B195" s="171" t="str">
        <f>JMS!N192</f>
        <v>Timber</v>
      </c>
      <c r="C195" s="171">
        <f>JMS!F192</f>
        <v>201</v>
      </c>
      <c r="D195" s="171">
        <f>JMS!H192</f>
        <v>1010</v>
      </c>
      <c r="E195" s="171">
        <f>JMS!I192</f>
        <v>2110</v>
      </c>
      <c r="G195" s="86"/>
      <c r="H195" s="86">
        <v>1</v>
      </c>
      <c r="K195" s="86">
        <v>1</v>
      </c>
      <c r="L195" s="87"/>
      <c r="M195" s="59"/>
      <c r="N195" s="80">
        <v>1</v>
      </c>
      <c r="O195" s="59"/>
      <c r="P195" s="183">
        <v>564.09</v>
      </c>
      <c r="Q195" s="110"/>
    </row>
    <row r="196" spans="1:17" x14ac:dyDescent="0.25">
      <c r="A196" s="170" t="str">
        <f>JMS!A193</f>
        <v>D0806.01</v>
      </c>
      <c r="B196" s="171" t="str">
        <f>JMS!N193</f>
        <v>Metal</v>
      </c>
      <c r="C196" s="171">
        <f>JMS!F193</f>
        <v>204</v>
      </c>
      <c r="D196" s="171"/>
      <c r="E196" s="171"/>
      <c r="G196" s="86"/>
      <c r="K196" s="86"/>
      <c r="L196" s="87"/>
      <c r="M196" s="59"/>
      <c r="O196" s="59"/>
      <c r="P196" s="183">
        <v>0</v>
      </c>
      <c r="Q196" s="110" t="str">
        <f>JMS!AJ193</f>
        <v>By others</v>
      </c>
    </row>
    <row r="197" spans="1:17" x14ac:dyDescent="0.25">
      <c r="A197" s="170" t="str">
        <f>JMS!A194</f>
        <v>D0807.01</v>
      </c>
      <c r="B197" s="171" t="str">
        <f>JMS!N194</f>
        <v>Metal</v>
      </c>
      <c r="C197" s="171">
        <f>JMS!F194</f>
        <v>204</v>
      </c>
      <c r="D197" s="171"/>
      <c r="E197" s="171"/>
      <c r="G197" s="86"/>
      <c r="K197" s="86"/>
      <c r="L197" s="87"/>
      <c r="M197" s="59"/>
      <c r="O197" s="59"/>
      <c r="P197" s="183">
        <v>0</v>
      </c>
      <c r="Q197" s="110" t="str">
        <f>JMS!AJ194</f>
        <v>By others</v>
      </c>
    </row>
    <row r="198" spans="1:17" x14ac:dyDescent="0.25">
      <c r="A198" s="170" t="str">
        <f>JMS!A195</f>
        <v>D0808.01</v>
      </c>
      <c r="B198" s="171" t="str">
        <f>JMS!N195</f>
        <v>Metal</v>
      </c>
      <c r="C198" s="171">
        <f>JMS!F195</f>
        <v>204</v>
      </c>
      <c r="D198" s="171"/>
      <c r="E198" s="171"/>
      <c r="G198" s="86"/>
      <c r="K198" s="86"/>
      <c r="L198" s="87"/>
      <c r="M198" s="59"/>
      <c r="O198" s="59"/>
      <c r="P198" s="183">
        <v>0</v>
      </c>
      <c r="Q198" s="110" t="str">
        <f>JMS!AJ195</f>
        <v>By others</v>
      </c>
    </row>
    <row r="199" spans="1:17" x14ac:dyDescent="0.25">
      <c r="A199" s="170" t="str">
        <f>JMS!A196</f>
        <v>D0809.01</v>
      </c>
      <c r="B199" s="171" t="str">
        <f>JMS!N196</f>
        <v>Timber</v>
      </c>
      <c r="C199" s="171">
        <f>JMS!F196</f>
        <v>201</v>
      </c>
      <c r="D199" s="171">
        <f>JMS!H196</f>
        <v>1010</v>
      </c>
      <c r="E199" s="171">
        <f>JMS!I196</f>
        <v>2110</v>
      </c>
      <c r="G199" s="86"/>
      <c r="H199" s="86">
        <v>1</v>
      </c>
      <c r="K199" s="86">
        <v>1</v>
      </c>
      <c r="L199" s="87"/>
      <c r="M199" s="59"/>
      <c r="N199" s="80">
        <v>1</v>
      </c>
      <c r="O199" s="59"/>
      <c r="P199" s="183">
        <v>588.34</v>
      </c>
      <c r="Q199" s="110"/>
    </row>
    <row r="200" spans="1:17" x14ac:dyDescent="0.25">
      <c r="A200" s="170" t="str">
        <f>JMS!A197</f>
        <v>D0811.01</v>
      </c>
      <c r="B200" s="171" t="str">
        <f>JMS!N197</f>
        <v>Timber</v>
      </c>
      <c r="C200" s="171">
        <f>JMS!F197</f>
        <v>201</v>
      </c>
      <c r="D200" s="171">
        <f>JMS!H197</f>
        <v>1010</v>
      </c>
      <c r="E200" s="171">
        <f>JMS!I197</f>
        <v>2100</v>
      </c>
      <c r="G200" s="86">
        <v>1</v>
      </c>
      <c r="J200" s="86">
        <v>1</v>
      </c>
      <c r="K200" s="86"/>
      <c r="L200" s="87"/>
      <c r="M200" s="59"/>
      <c r="N200" s="80">
        <v>1</v>
      </c>
      <c r="O200" s="59"/>
      <c r="P200" s="183">
        <v>588.34</v>
      </c>
      <c r="Q200" s="110"/>
    </row>
    <row r="201" spans="1:17" x14ac:dyDescent="0.25">
      <c r="A201" s="170" t="str">
        <f>JMS!A198</f>
        <v>D0815.01</v>
      </c>
      <c r="B201" s="171" t="str">
        <f>JMS!N198</f>
        <v>Metal</v>
      </c>
      <c r="C201" s="171">
        <f>JMS!F198</f>
        <v>206</v>
      </c>
      <c r="D201" s="171"/>
      <c r="E201" s="171"/>
      <c r="G201" s="86"/>
      <c r="K201" s="86"/>
      <c r="L201" s="87"/>
      <c r="M201" s="59"/>
      <c r="O201" s="59"/>
      <c r="P201" s="183">
        <v>0</v>
      </c>
      <c r="Q201" s="110" t="str">
        <f>JMS!AJ198</f>
        <v>By others</v>
      </c>
    </row>
    <row r="202" spans="1:17" x14ac:dyDescent="0.25">
      <c r="A202" s="170" t="str">
        <f>JMS!A199</f>
        <v>D0816.01</v>
      </c>
      <c r="B202" s="171" t="str">
        <f>JMS!N199</f>
        <v>Metal</v>
      </c>
      <c r="C202" s="171">
        <f>JMS!F199</f>
        <v>204</v>
      </c>
      <c r="D202" s="171"/>
      <c r="E202" s="171"/>
      <c r="G202" s="86"/>
      <c r="K202" s="86"/>
      <c r="L202" s="87"/>
      <c r="M202" s="59"/>
      <c r="O202" s="59"/>
      <c r="P202" s="183">
        <v>0</v>
      </c>
      <c r="Q202" s="110" t="str">
        <f>JMS!AJ199</f>
        <v>By others</v>
      </c>
    </row>
    <row r="203" spans="1:17" x14ac:dyDescent="0.25">
      <c r="A203" s="170" t="str">
        <f>JMS!A200</f>
        <v>D0817.01</v>
      </c>
      <c r="B203" s="171" t="str">
        <f>JMS!N200</f>
        <v>Timber</v>
      </c>
      <c r="C203" s="171">
        <f>JMS!F200</f>
        <v>201</v>
      </c>
      <c r="D203" s="171">
        <f>JMS!H200</f>
        <v>1100</v>
      </c>
      <c r="E203" s="171">
        <f>JMS!I200</f>
        <v>2110</v>
      </c>
      <c r="G203" s="86"/>
      <c r="H203" s="86">
        <v>1</v>
      </c>
      <c r="K203" s="86">
        <v>1</v>
      </c>
      <c r="L203" s="87"/>
      <c r="M203" s="59"/>
      <c r="N203" s="80">
        <v>1</v>
      </c>
      <c r="O203" s="59"/>
      <c r="P203" s="183">
        <v>588.34</v>
      </c>
      <c r="Q203" s="110"/>
    </row>
    <row r="204" spans="1:17" x14ac:dyDescent="0.25">
      <c r="A204" s="170" t="str">
        <f>JMS!A201</f>
        <v>D0818.01</v>
      </c>
      <c r="B204" s="171" t="str">
        <f>JMS!N201</f>
        <v>Timber</v>
      </c>
      <c r="C204" s="171">
        <f>JMS!F201</f>
        <v>201</v>
      </c>
      <c r="D204" s="171">
        <f>JMS!H201</f>
        <v>1010</v>
      </c>
      <c r="E204" s="171">
        <f>JMS!I201</f>
        <v>2100</v>
      </c>
      <c r="G204" s="86">
        <v>1</v>
      </c>
      <c r="J204" s="86">
        <v>1</v>
      </c>
      <c r="K204" s="86"/>
      <c r="L204" s="87"/>
      <c r="M204" s="59"/>
      <c r="N204" s="80">
        <v>1</v>
      </c>
      <c r="O204" s="59"/>
      <c r="P204" s="183">
        <v>426.75</v>
      </c>
      <c r="Q204" s="110"/>
    </row>
    <row r="205" spans="1:17" x14ac:dyDescent="0.25">
      <c r="A205" s="170" t="str">
        <f>JMS!A202</f>
        <v>D0820.01</v>
      </c>
      <c r="B205" s="171" t="str">
        <f>JMS!N202</f>
        <v>Metal</v>
      </c>
      <c r="C205" s="171">
        <f>JMS!F202</f>
        <v>206</v>
      </c>
      <c r="D205" s="171"/>
      <c r="E205" s="171"/>
      <c r="G205" s="86"/>
      <c r="K205" s="86"/>
      <c r="L205" s="87"/>
      <c r="M205" s="59"/>
      <c r="O205" s="59"/>
      <c r="P205" s="183">
        <v>0</v>
      </c>
      <c r="Q205" s="110" t="str">
        <f>JMS!AJ202</f>
        <v>By others</v>
      </c>
    </row>
    <row r="206" spans="1:17" s="184" customFormat="1" x14ac:dyDescent="0.25">
      <c r="A206" s="170" t="str">
        <f>JMS!A203</f>
        <v>D0821.01</v>
      </c>
      <c r="B206" s="171" t="str">
        <f>JMS!N203</f>
        <v>Metal</v>
      </c>
      <c r="C206" s="171">
        <f>JMS!F203</f>
        <v>110</v>
      </c>
      <c r="D206" s="171"/>
      <c r="E206" s="171"/>
      <c r="F206" s="77"/>
      <c r="G206" s="86"/>
      <c r="H206" s="86"/>
      <c r="I206" s="77"/>
      <c r="J206" s="86"/>
      <c r="K206" s="86"/>
      <c r="L206" s="87"/>
      <c r="M206" s="59"/>
      <c r="N206" s="80"/>
      <c r="O206" s="59"/>
      <c r="P206" s="183">
        <v>0</v>
      </c>
      <c r="Q206" s="110" t="str">
        <f>JMS!AJ203</f>
        <v>By others</v>
      </c>
    </row>
    <row r="207" spans="1:17" x14ac:dyDescent="0.25">
      <c r="A207" s="170" t="str">
        <f>JMS!A204</f>
        <v>D0821.02</v>
      </c>
      <c r="B207" s="171" t="str">
        <f>JMS!N204</f>
        <v>Metal</v>
      </c>
      <c r="C207" s="171">
        <f>JMS!F204</f>
        <v>110</v>
      </c>
      <c r="D207" s="171"/>
      <c r="E207" s="171"/>
      <c r="G207" s="86"/>
      <c r="K207" s="86"/>
      <c r="L207" s="87"/>
      <c r="M207" s="59"/>
      <c r="O207" s="59"/>
      <c r="P207" s="183">
        <v>0</v>
      </c>
      <c r="Q207" s="110" t="str">
        <f>JMS!AJ204</f>
        <v>By others</v>
      </c>
    </row>
    <row r="208" spans="1:17" x14ac:dyDescent="0.25">
      <c r="A208" s="170" t="str">
        <f>JMS!A205</f>
        <v>D0822.01</v>
      </c>
      <c r="B208" s="171" t="str">
        <f>JMS!N205</f>
        <v>Glazed</v>
      </c>
      <c r="C208" s="171">
        <f>JMS!F205</f>
        <v>102</v>
      </c>
      <c r="D208" s="171"/>
      <c r="E208" s="171"/>
      <c r="G208" s="86"/>
      <c r="K208" s="86"/>
      <c r="L208" s="87"/>
      <c r="M208" s="59"/>
      <c r="O208" s="59"/>
      <c r="P208" s="183">
        <v>0</v>
      </c>
      <c r="Q208" s="110" t="str">
        <f>JMS!AJ205</f>
        <v>By others</v>
      </c>
    </row>
    <row r="209" spans="1:17" x14ac:dyDescent="0.25">
      <c r="A209" s="170" t="str">
        <f>JMS!A206</f>
        <v>D0901.01</v>
      </c>
      <c r="B209" s="171" t="str">
        <f>JMS!N206</f>
        <v>Timber</v>
      </c>
      <c r="C209" s="171">
        <f>JMS!F206</f>
        <v>205</v>
      </c>
      <c r="D209" s="246">
        <v>1010</v>
      </c>
      <c r="E209" s="246">
        <v>2110</v>
      </c>
      <c r="G209" s="86">
        <v>1</v>
      </c>
      <c r="J209" s="86">
        <v>1</v>
      </c>
      <c r="K209" s="86"/>
      <c r="L209" s="87"/>
      <c r="M209" s="59"/>
      <c r="N209" s="80">
        <v>1</v>
      </c>
      <c r="O209" s="59"/>
      <c r="P209" s="183">
        <v>263.94</v>
      </c>
      <c r="Q209" s="110"/>
    </row>
    <row r="210" spans="1:17" x14ac:dyDescent="0.25">
      <c r="A210" s="170" t="str">
        <f>JMS!A207</f>
        <v>D0902.01</v>
      </c>
      <c r="B210" s="171" t="str">
        <f>JMS!N207</f>
        <v>Timber</v>
      </c>
      <c r="C210" s="171">
        <f>JMS!F207</f>
        <v>201</v>
      </c>
      <c r="D210" s="171">
        <f>JMS!H207</f>
        <v>1010</v>
      </c>
      <c r="E210" s="171">
        <f>JMS!I207</f>
        <v>2110</v>
      </c>
      <c r="G210" s="86"/>
      <c r="H210" s="86">
        <v>1</v>
      </c>
      <c r="K210" s="86">
        <v>1</v>
      </c>
      <c r="L210" s="87"/>
      <c r="M210" s="59"/>
      <c r="N210" s="80">
        <v>1</v>
      </c>
      <c r="O210" s="59"/>
      <c r="P210" s="183">
        <v>588.34</v>
      </c>
      <c r="Q210" s="110"/>
    </row>
    <row r="211" spans="1:17" x14ac:dyDescent="0.25">
      <c r="A211" s="170" t="str">
        <f>JMS!A208</f>
        <v>D0906.01</v>
      </c>
      <c r="B211" s="171" t="str">
        <f>JMS!N208</f>
        <v>Metal</v>
      </c>
      <c r="C211" s="171">
        <f>JMS!F208</f>
        <v>204</v>
      </c>
      <c r="D211" s="171"/>
      <c r="E211" s="171"/>
      <c r="G211" s="86"/>
      <c r="K211" s="86"/>
      <c r="L211" s="87"/>
      <c r="M211" s="59"/>
      <c r="O211" s="59"/>
      <c r="P211" s="183">
        <v>0</v>
      </c>
      <c r="Q211" s="110" t="str">
        <f>JMS!AJ208</f>
        <v>By others</v>
      </c>
    </row>
    <row r="212" spans="1:17" x14ac:dyDescent="0.25">
      <c r="A212" s="170" t="str">
        <f>JMS!A209</f>
        <v>D0907.01</v>
      </c>
      <c r="B212" s="171" t="str">
        <f>JMS!N209</f>
        <v>Metal</v>
      </c>
      <c r="C212" s="171">
        <f>JMS!F209</f>
        <v>204</v>
      </c>
      <c r="D212" s="171"/>
      <c r="E212" s="171"/>
      <c r="G212" s="86"/>
      <c r="K212" s="86"/>
      <c r="L212" s="87"/>
      <c r="M212" s="59"/>
      <c r="O212" s="59"/>
      <c r="P212" s="183">
        <v>0</v>
      </c>
      <c r="Q212" s="110" t="str">
        <f>JMS!AJ209</f>
        <v>By others</v>
      </c>
    </row>
    <row r="213" spans="1:17" x14ac:dyDescent="0.25">
      <c r="A213" s="170" t="str">
        <f>JMS!A210</f>
        <v>D0908.01</v>
      </c>
      <c r="B213" s="171" t="str">
        <f>JMS!N210</f>
        <v>Metal</v>
      </c>
      <c r="C213" s="171">
        <f>JMS!F210</f>
        <v>204</v>
      </c>
      <c r="D213" s="171"/>
      <c r="E213" s="171"/>
      <c r="G213" s="86"/>
      <c r="K213" s="86"/>
      <c r="L213" s="87"/>
      <c r="M213" s="59"/>
      <c r="O213" s="59"/>
      <c r="P213" s="183">
        <v>0</v>
      </c>
      <c r="Q213" s="110" t="str">
        <f>JMS!AJ210</f>
        <v>By others</v>
      </c>
    </row>
    <row r="214" spans="1:17" x14ac:dyDescent="0.25">
      <c r="A214" s="170" t="str">
        <f>JMS!A211</f>
        <v>D0910.01</v>
      </c>
      <c r="B214" s="171" t="str">
        <f>JMS!N211</f>
        <v>Timber</v>
      </c>
      <c r="C214" s="171">
        <f>JMS!F211</f>
        <v>201</v>
      </c>
      <c r="D214" s="171">
        <f>JMS!H211</f>
        <v>1010</v>
      </c>
      <c r="E214" s="171">
        <f>JMS!I211</f>
        <v>2100</v>
      </c>
      <c r="G214" s="86">
        <v>1</v>
      </c>
      <c r="J214" s="86">
        <v>1</v>
      </c>
      <c r="K214" s="86"/>
      <c r="L214" s="87"/>
      <c r="M214" s="59"/>
      <c r="N214" s="80">
        <v>1</v>
      </c>
      <c r="O214" s="59"/>
      <c r="P214" s="183">
        <v>426.75</v>
      </c>
      <c r="Q214" s="110"/>
    </row>
    <row r="215" spans="1:17" x14ac:dyDescent="0.25">
      <c r="A215" s="170" t="str">
        <f>JMS!A212</f>
        <v>D0911.01</v>
      </c>
      <c r="B215" s="171" t="str">
        <f>JMS!N212</f>
        <v>Timber</v>
      </c>
      <c r="C215" s="171">
        <f>JMS!F212</f>
        <v>201</v>
      </c>
      <c r="D215" s="171">
        <f>JMS!H212</f>
        <v>1010</v>
      </c>
      <c r="E215" s="171">
        <f>JMS!I212</f>
        <v>2110</v>
      </c>
      <c r="G215" s="86"/>
      <c r="H215" s="86">
        <v>1</v>
      </c>
      <c r="K215" s="86">
        <v>1</v>
      </c>
      <c r="L215" s="87"/>
      <c r="M215" s="59"/>
      <c r="N215" s="80">
        <v>1</v>
      </c>
      <c r="O215" s="59"/>
      <c r="P215" s="183">
        <v>588.34</v>
      </c>
      <c r="Q215" s="110"/>
    </row>
    <row r="216" spans="1:17" x14ac:dyDescent="0.25">
      <c r="A216" s="170" t="str">
        <f>JMS!A213</f>
        <v>D0915.01</v>
      </c>
      <c r="B216" s="171" t="str">
        <f>JMS!N213</f>
        <v>Metal</v>
      </c>
      <c r="C216" s="171">
        <f>JMS!F213</f>
        <v>206</v>
      </c>
      <c r="D216" s="171"/>
      <c r="E216" s="171"/>
      <c r="G216" s="86"/>
      <c r="K216" s="86"/>
      <c r="L216" s="87"/>
      <c r="M216" s="59"/>
      <c r="O216" s="59"/>
      <c r="P216" s="183">
        <v>0</v>
      </c>
      <c r="Q216" s="110" t="str">
        <f>JMS!AJ213</f>
        <v>By others</v>
      </c>
    </row>
    <row r="217" spans="1:17" x14ac:dyDescent="0.25">
      <c r="A217" s="170" t="str">
        <f>JMS!A214</f>
        <v>D0916.01</v>
      </c>
      <c r="B217" s="171" t="str">
        <f>JMS!N214</f>
        <v>Metal</v>
      </c>
      <c r="C217" s="171">
        <f>JMS!F214</f>
        <v>204</v>
      </c>
      <c r="D217" s="171"/>
      <c r="E217" s="171"/>
      <c r="G217" s="86"/>
      <c r="K217" s="86"/>
      <c r="L217" s="87"/>
      <c r="M217" s="59"/>
      <c r="O217" s="59"/>
      <c r="P217" s="183">
        <v>0</v>
      </c>
      <c r="Q217" s="110" t="str">
        <f>JMS!AJ214</f>
        <v>By others</v>
      </c>
    </row>
    <row r="218" spans="1:17" x14ac:dyDescent="0.25">
      <c r="A218" s="170" t="str">
        <f>JMS!A215</f>
        <v>D0917.01</v>
      </c>
      <c r="B218" s="171" t="str">
        <f>JMS!N215</f>
        <v>Timber</v>
      </c>
      <c r="C218" s="171">
        <f>JMS!F215</f>
        <v>201</v>
      </c>
      <c r="D218" s="171">
        <f>JMS!H215</f>
        <v>1100</v>
      </c>
      <c r="E218" s="171">
        <f>JMS!I215</f>
        <v>2110</v>
      </c>
      <c r="G218" s="86"/>
      <c r="H218" s="86">
        <v>1</v>
      </c>
      <c r="K218" s="86">
        <v>1</v>
      </c>
      <c r="L218" s="87"/>
      <c r="M218" s="59"/>
      <c r="N218" s="80">
        <v>1</v>
      </c>
      <c r="O218" s="59"/>
      <c r="P218" s="183">
        <v>588.34</v>
      </c>
      <c r="Q218" s="110"/>
    </row>
    <row r="219" spans="1:17" x14ac:dyDescent="0.25">
      <c r="A219" s="170" t="str">
        <f>JMS!A216</f>
        <v>D0918.01</v>
      </c>
      <c r="B219" s="171" t="str">
        <f>JMS!N216</f>
        <v>Timber</v>
      </c>
      <c r="C219" s="171">
        <f>JMS!F216</f>
        <v>201</v>
      </c>
      <c r="D219" s="171">
        <f>JMS!H216</f>
        <v>1010</v>
      </c>
      <c r="E219" s="171">
        <f>JMS!I216</f>
        <v>2100</v>
      </c>
      <c r="G219" s="86">
        <v>1</v>
      </c>
      <c r="J219" s="86">
        <v>1</v>
      </c>
      <c r="K219" s="86"/>
      <c r="L219" s="87"/>
      <c r="M219" s="59"/>
      <c r="N219" s="80">
        <v>1</v>
      </c>
      <c r="O219" s="59"/>
      <c r="P219" s="183">
        <v>426.75</v>
      </c>
      <c r="Q219" s="110"/>
    </row>
    <row r="220" spans="1:17" x14ac:dyDescent="0.25">
      <c r="A220" s="170" t="str">
        <f>JMS!A217</f>
        <v>D0920.01</v>
      </c>
      <c r="B220" s="171" t="str">
        <f>JMS!N217</f>
        <v>Metal</v>
      </c>
      <c r="C220" s="171">
        <f>JMS!F217</f>
        <v>206</v>
      </c>
      <c r="D220" s="171"/>
      <c r="E220" s="171"/>
      <c r="G220" s="86"/>
      <c r="K220" s="86"/>
      <c r="L220" s="87"/>
      <c r="M220" s="59"/>
      <c r="O220" s="59"/>
      <c r="P220" s="183">
        <v>0</v>
      </c>
      <c r="Q220" s="110" t="str">
        <f>JMS!AJ217</f>
        <v>By others</v>
      </c>
    </row>
    <row r="221" spans="1:17" x14ac:dyDescent="0.25">
      <c r="A221" s="170" t="str">
        <f>JMS!A218</f>
        <v>D0921.01</v>
      </c>
      <c r="B221" s="171" t="str">
        <f>JMS!N218</f>
        <v>Metal</v>
      </c>
      <c r="C221" s="171">
        <f>JMS!F218</f>
        <v>110</v>
      </c>
      <c r="D221" s="171"/>
      <c r="E221" s="171"/>
      <c r="G221" s="86"/>
      <c r="K221" s="86"/>
      <c r="L221" s="87"/>
      <c r="M221" s="59"/>
      <c r="O221" s="59"/>
      <c r="P221" s="183">
        <v>0</v>
      </c>
      <c r="Q221" s="110" t="str">
        <f>JMS!AJ218</f>
        <v>By others</v>
      </c>
    </row>
    <row r="222" spans="1:17" x14ac:dyDescent="0.25">
      <c r="A222" s="170" t="str">
        <f>JMS!A219</f>
        <v>D0921.02</v>
      </c>
      <c r="B222" s="171" t="str">
        <f>JMS!N219</f>
        <v>Metal</v>
      </c>
      <c r="C222" s="171">
        <f>JMS!F219</f>
        <v>110</v>
      </c>
      <c r="D222" s="171"/>
      <c r="E222" s="171"/>
      <c r="G222" s="86"/>
      <c r="K222" s="86"/>
      <c r="L222" s="87"/>
      <c r="M222" s="59"/>
      <c r="O222" s="59"/>
      <c r="P222" s="183">
        <v>0</v>
      </c>
      <c r="Q222" s="110" t="str">
        <f>JMS!AJ219</f>
        <v>By others</v>
      </c>
    </row>
    <row r="223" spans="1:17" x14ac:dyDescent="0.25">
      <c r="A223" s="170" t="str">
        <f>JMS!A220</f>
        <v>D1001.01</v>
      </c>
      <c r="B223" s="171" t="str">
        <f>JMS!N220</f>
        <v>Timber</v>
      </c>
      <c r="C223" s="171">
        <f>JMS!F220</f>
        <v>205</v>
      </c>
      <c r="D223" s="246">
        <v>1010</v>
      </c>
      <c r="E223" s="246">
        <v>2110</v>
      </c>
      <c r="G223" s="86">
        <v>1</v>
      </c>
      <c r="J223" s="86">
        <v>1</v>
      </c>
      <c r="K223" s="86"/>
      <c r="L223" s="87"/>
      <c r="M223" s="59"/>
      <c r="N223" s="80">
        <v>1</v>
      </c>
      <c r="O223" s="59"/>
      <c r="P223" s="183">
        <v>263.94</v>
      </c>
      <c r="Q223" s="110"/>
    </row>
    <row r="224" spans="1:17" x14ac:dyDescent="0.25">
      <c r="A224" s="170" t="str">
        <f>JMS!A221</f>
        <v>D1002.01</v>
      </c>
      <c r="B224" s="171" t="str">
        <f>JMS!N221</f>
        <v>Timber</v>
      </c>
      <c r="C224" s="171">
        <f>JMS!F221</f>
        <v>201</v>
      </c>
      <c r="D224" s="171">
        <f>JMS!H221</f>
        <v>1010</v>
      </c>
      <c r="E224" s="171">
        <f>JMS!I221</f>
        <v>2110</v>
      </c>
      <c r="G224" s="86"/>
      <c r="H224" s="86">
        <v>1</v>
      </c>
      <c r="K224" s="86">
        <v>1</v>
      </c>
      <c r="L224" s="87"/>
      <c r="M224" s="59"/>
      <c r="N224" s="80">
        <v>1</v>
      </c>
      <c r="O224" s="59"/>
      <c r="P224" s="183">
        <v>588.34</v>
      </c>
      <c r="Q224" s="110"/>
    </row>
    <row r="225" spans="1:17" x14ac:dyDescent="0.25">
      <c r="A225" s="170" t="str">
        <f>JMS!A222</f>
        <v>D1006.01</v>
      </c>
      <c r="B225" s="171" t="str">
        <f>JMS!N222</f>
        <v>Metal</v>
      </c>
      <c r="C225" s="171">
        <f>JMS!F222</f>
        <v>204</v>
      </c>
      <c r="D225" s="171"/>
      <c r="E225" s="171"/>
      <c r="G225" s="86"/>
      <c r="K225" s="86"/>
      <c r="L225" s="87"/>
      <c r="M225" s="59"/>
      <c r="O225" s="59"/>
      <c r="P225" s="183">
        <v>0</v>
      </c>
      <c r="Q225" s="110" t="str">
        <f>JMS!AJ222</f>
        <v>By others</v>
      </c>
    </row>
    <row r="226" spans="1:17" x14ac:dyDescent="0.25">
      <c r="A226" s="170" t="str">
        <f>JMS!A223</f>
        <v>D1007.01</v>
      </c>
      <c r="B226" s="171" t="str">
        <f>JMS!N223</f>
        <v>Metal</v>
      </c>
      <c r="C226" s="171">
        <f>JMS!F223</f>
        <v>204</v>
      </c>
      <c r="D226" s="171"/>
      <c r="E226" s="171"/>
      <c r="G226" s="86"/>
      <c r="K226" s="86"/>
      <c r="L226" s="87"/>
      <c r="M226" s="59"/>
      <c r="O226" s="59"/>
      <c r="P226" s="183">
        <v>0</v>
      </c>
      <c r="Q226" s="110" t="str">
        <f>JMS!AJ223</f>
        <v>By others</v>
      </c>
    </row>
    <row r="227" spans="1:17" x14ac:dyDescent="0.25">
      <c r="A227" s="170" t="str">
        <f>JMS!A224</f>
        <v>D1008.01</v>
      </c>
      <c r="B227" s="171" t="str">
        <f>JMS!N224</f>
        <v>Metal</v>
      </c>
      <c r="C227" s="171">
        <f>JMS!F224</f>
        <v>204</v>
      </c>
      <c r="D227" s="171"/>
      <c r="E227" s="171"/>
      <c r="G227" s="86"/>
      <c r="K227" s="86"/>
      <c r="L227" s="87"/>
      <c r="M227" s="59"/>
      <c r="O227" s="59"/>
      <c r="P227" s="183">
        <v>0</v>
      </c>
      <c r="Q227" s="110" t="str">
        <f>JMS!AJ224</f>
        <v>By others</v>
      </c>
    </row>
    <row r="228" spans="1:17" x14ac:dyDescent="0.25">
      <c r="A228" s="170" t="str">
        <f>JMS!A225</f>
        <v>D1010.01</v>
      </c>
      <c r="B228" s="171" t="str">
        <f>JMS!N225</f>
        <v>Timber</v>
      </c>
      <c r="C228" s="171">
        <f>JMS!F225</f>
        <v>201</v>
      </c>
      <c r="D228" s="171">
        <f>JMS!H225</f>
        <v>1010</v>
      </c>
      <c r="E228" s="171">
        <f>JMS!I225</f>
        <v>2100</v>
      </c>
      <c r="G228" s="86">
        <v>1</v>
      </c>
      <c r="J228" s="86">
        <v>1</v>
      </c>
      <c r="K228" s="86"/>
      <c r="L228" s="87"/>
      <c r="M228" s="59"/>
      <c r="N228" s="80">
        <v>1</v>
      </c>
      <c r="O228" s="59"/>
      <c r="P228" s="183">
        <v>426.75</v>
      </c>
      <c r="Q228" s="110"/>
    </row>
    <row r="229" spans="1:17" x14ac:dyDescent="0.25">
      <c r="A229" s="170" t="str">
        <f>JMS!A226</f>
        <v>D1011.01</v>
      </c>
      <c r="B229" s="171" t="str">
        <f>JMS!N226</f>
        <v>Timber</v>
      </c>
      <c r="C229" s="171">
        <f>JMS!F226</f>
        <v>201</v>
      </c>
      <c r="D229" s="171">
        <f>JMS!H226</f>
        <v>1010</v>
      </c>
      <c r="E229" s="171">
        <f>JMS!I226</f>
        <v>2110</v>
      </c>
      <c r="G229" s="86"/>
      <c r="H229" s="86">
        <v>1</v>
      </c>
      <c r="K229" s="86">
        <v>1</v>
      </c>
      <c r="L229" s="87"/>
      <c r="M229" s="59"/>
      <c r="N229" s="80">
        <v>1</v>
      </c>
      <c r="O229" s="59"/>
      <c r="P229" s="183">
        <v>588.34</v>
      </c>
      <c r="Q229" s="110"/>
    </row>
    <row r="230" spans="1:17" x14ac:dyDescent="0.25">
      <c r="A230" s="170" t="str">
        <f>JMS!A227</f>
        <v>D1015.01</v>
      </c>
      <c r="B230" s="171" t="str">
        <f>JMS!N227</f>
        <v>Metal</v>
      </c>
      <c r="C230" s="171">
        <f>JMS!F227</f>
        <v>206</v>
      </c>
      <c r="D230" s="171"/>
      <c r="E230" s="171"/>
      <c r="G230" s="86"/>
      <c r="K230" s="86"/>
      <c r="L230" s="87"/>
      <c r="M230" s="59"/>
      <c r="O230" s="59"/>
      <c r="P230" s="183">
        <v>0</v>
      </c>
      <c r="Q230" s="110" t="str">
        <f>JMS!AJ227</f>
        <v>By others</v>
      </c>
    </row>
    <row r="231" spans="1:17" x14ac:dyDescent="0.25">
      <c r="A231" s="170" t="str">
        <f>JMS!A228</f>
        <v>D1016.01</v>
      </c>
      <c r="B231" s="171" t="str">
        <f>JMS!N228</f>
        <v>Metal</v>
      </c>
      <c r="C231" s="171">
        <f>JMS!F228</f>
        <v>204</v>
      </c>
      <c r="D231" s="171"/>
      <c r="E231" s="171"/>
      <c r="G231" s="86"/>
      <c r="K231" s="86"/>
      <c r="L231" s="87"/>
      <c r="M231" s="59"/>
      <c r="O231" s="59"/>
      <c r="P231" s="183">
        <v>0</v>
      </c>
      <c r="Q231" s="110" t="str">
        <f>JMS!AJ228</f>
        <v>By others</v>
      </c>
    </row>
    <row r="232" spans="1:17" x14ac:dyDescent="0.25">
      <c r="A232" s="170" t="str">
        <f>JMS!A229</f>
        <v>D1017.01</v>
      </c>
      <c r="B232" s="171" t="str">
        <f>JMS!N229</f>
        <v>Timber</v>
      </c>
      <c r="C232" s="171">
        <f>JMS!F229</f>
        <v>201</v>
      </c>
      <c r="D232" s="171">
        <f>JMS!H229</f>
        <v>1100</v>
      </c>
      <c r="E232" s="171">
        <f>JMS!I229</f>
        <v>2110</v>
      </c>
      <c r="G232" s="86"/>
      <c r="H232" s="86">
        <v>1</v>
      </c>
      <c r="K232" s="86">
        <v>1</v>
      </c>
      <c r="L232" s="87"/>
      <c r="M232" s="59"/>
      <c r="N232" s="80">
        <v>1</v>
      </c>
      <c r="O232" s="59"/>
      <c r="P232" s="183">
        <v>588.34</v>
      </c>
      <c r="Q232" s="110"/>
    </row>
    <row r="233" spans="1:17" x14ac:dyDescent="0.25">
      <c r="A233" s="170" t="str">
        <f>JMS!A230</f>
        <v>D1018.01</v>
      </c>
      <c r="B233" s="171" t="str">
        <f>JMS!N230</f>
        <v>Timber</v>
      </c>
      <c r="C233" s="171">
        <f>JMS!F230</f>
        <v>201</v>
      </c>
      <c r="D233" s="171">
        <f>JMS!H230</f>
        <v>1010</v>
      </c>
      <c r="E233" s="171">
        <f>JMS!I230</f>
        <v>2100</v>
      </c>
      <c r="G233" s="86">
        <v>1</v>
      </c>
      <c r="J233" s="86">
        <v>1</v>
      </c>
      <c r="K233" s="86"/>
      <c r="L233" s="87"/>
      <c r="M233" s="59"/>
      <c r="N233" s="80">
        <v>1</v>
      </c>
      <c r="O233" s="59"/>
      <c r="P233" s="183">
        <v>588.34</v>
      </c>
      <c r="Q233" s="110"/>
    </row>
    <row r="234" spans="1:17" x14ac:dyDescent="0.25">
      <c r="A234" s="170" t="str">
        <f>JMS!A231</f>
        <v>D1020.01</v>
      </c>
      <c r="B234" s="171" t="str">
        <f>JMS!N231</f>
        <v>Metal</v>
      </c>
      <c r="C234" s="171">
        <f>JMS!F231</f>
        <v>206</v>
      </c>
      <c r="D234" s="171"/>
      <c r="E234" s="171"/>
      <c r="G234" s="86"/>
      <c r="K234" s="86"/>
      <c r="L234" s="87"/>
      <c r="M234" s="59"/>
      <c r="O234" s="59"/>
      <c r="P234" s="183">
        <v>0</v>
      </c>
      <c r="Q234" s="110" t="str">
        <f>JMS!AJ231</f>
        <v>By others</v>
      </c>
    </row>
    <row r="235" spans="1:17" x14ac:dyDescent="0.25">
      <c r="A235" s="170" t="str">
        <f>JMS!A232</f>
        <v>D1021.01</v>
      </c>
      <c r="B235" s="171" t="str">
        <f>JMS!N232</f>
        <v>Metal</v>
      </c>
      <c r="C235" s="171">
        <f>JMS!F232</f>
        <v>107</v>
      </c>
      <c r="D235" s="171"/>
      <c r="E235" s="171"/>
      <c r="G235" s="86"/>
      <c r="K235" s="86"/>
      <c r="L235" s="87"/>
      <c r="M235" s="59"/>
      <c r="O235" s="59"/>
      <c r="P235" s="183">
        <v>0</v>
      </c>
      <c r="Q235" s="110" t="str">
        <f>JMS!AJ232</f>
        <v>By others</v>
      </c>
    </row>
    <row r="236" spans="1:17" x14ac:dyDescent="0.25">
      <c r="A236" s="170" t="str">
        <f>JMS!A233</f>
        <v>D1021.02</v>
      </c>
      <c r="B236" s="171" t="str">
        <f>JMS!N233</f>
        <v>Metal</v>
      </c>
      <c r="C236" s="171">
        <f>JMS!F233</f>
        <v>107</v>
      </c>
      <c r="D236" s="171"/>
      <c r="E236" s="171"/>
      <c r="G236" s="86"/>
      <c r="K236" s="86"/>
      <c r="L236" s="87"/>
      <c r="M236" s="59"/>
      <c r="O236" s="59"/>
      <c r="P236" s="183">
        <v>0</v>
      </c>
      <c r="Q236" s="110" t="str">
        <f>JMS!AJ233</f>
        <v>By others</v>
      </c>
    </row>
    <row r="237" spans="1:17" x14ac:dyDescent="0.25">
      <c r="A237" s="170" t="str">
        <f>JMS!A234</f>
        <v>D1021.03</v>
      </c>
      <c r="B237" s="171" t="str">
        <f>JMS!N234</f>
        <v>Metal</v>
      </c>
      <c r="C237" s="171">
        <f>JMS!F234</f>
        <v>110</v>
      </c>
      <c r="D237" s="171"/>
      <c r="E237" s="171"/>
      <c r="G237" s="86"/>
      <c r="K237" s="86"/>
      <c r="L237" s="87"/>
      <c r="M237" s="59"/>
      <c r="O237" s="59"/>
      <c r="P237" s="183">
        <v>0</v>
      </c>
      <c r="Q237" s="110" t="str">
        <f>JMS!AJ234</f>
        <v>By others</v>
      </c>
    </row>
    <row r="238" spans="1:17" x14ac:dyDescent="0.25">
      <c r="A238" s="170" t="str">
        <f>JMS!A235</f>
        <v>D1021.04</v>
      </c>
      <c r="B238" s="171" t="str">
        <f>JMS!N235</f>
        <v>Metal</v>
      </c>
      <c r="C238" s="171">
        <f>JMS!F235</f>
        <v>110</v>
      </c>
      <c r="D238" s="171"/>
      <c r="E238" s="171"/>
      <c r="G238" s="86"/>
      <c r="K238" s="86"/>
      <c r="L238" s="87"/>
      <c r="M238" s="59"/>
      <c r="O238" s="59"/>
      <c r="P238" s="183">
        <v>0</v>
      </c>
      <c r="Q238" s="110" t="str">
        <f>JMS!AJ235</f>
        <v>By others</v>
      </c>
    </row>
    <row r="239" spans="1:17" x14ac:dyDescent="0.25">
      <c r="A239" s="170" t="str">
        <f>JMS!A236</f>
        <v>D1101.01</v>
      </c>
      <c r="B239" s="171" t="str">
        <f>JMS!N236</f>
        <v>Metal</v>
      </c>
      <c r="C239" s="171">
        <f>JMS!F236</f>
        <v>204</v>
      </c>
      <c r="D239" s="171"/>
      <c r="E239" s="171"/>
      <c r="G239" s="86"/>
      <c r="K239" s="86"/>
      <c r="L239" s="87"/>
      <c r="M239" s="59"/>
      <c r="O239" s="59"/>
      <c r="P239" s="183">
        <v>0</v>
      </c>
      <c r="Q239" s="110" t="str">
        <f>JMS!AJ236</f>
        <v>By others</v>
      </c>
    </row>
    <row r="240" spans="1:17" x14ac:dyDescent="0.25">
      <c r="A240" s="170" t="str">
        <f>JMS!A237</f>
        <v>D1102.01</v>
      </c>
      <c r="B240" s="171" t="str">
        <f>JMS!N237</f>
        <v>Timber</v>
      </c>
      <c r="C240" s="171">
        <f>JMS!F237</f>
        <v>201</v>
      </c>
      <c r="D240" s="171">
        <f>JMS!H237</f>
        <v>1010</v>
      </c>
      <c r="E240" s="171">
        <f>JMS!I237</f>
        <v>2110</v>
      </c>
      <c r="G240" s="86">
        <v>1</v>
      </c>
      <c r="J240" s="86">
        <v>1</v>
      </c>
      <c r="K240" s="86"/>
      <c r="L240" s="87"/>
      <c r="M240" s="59"/>
      <c r="N240" s="80">
        <v>1</v>
      </c>
      <c r="O240" s="59"/>
      <c r="P240" s="183">
        <v>588.34</v>
      </c>
      <c r="Q240" s="110"/>
    </row>
    <row r="241" spans="1:17" x14ac:dyDescent="0.25">
      <c r="A241" s="170" t="str">
        <f>JMS!A238</f>
        <v>D1109.01</v>
      </c>
      <c r="B241" s="171" t="str">
        <f>JMS!N238</f>
        <v>Metal</v>
      </c>
      <c r="C241" s="171">
        <f>JMS!F238</f>
        <v>204</v>
      </c>
      <c r="D241" s="171"/>
      <c r="E241" s="171"/>
      <c r="G241" s="86"/>
      <c r="K241" s="86"/>
      <c r="L241" s="87"/>
      <c r="M241" s="59"/>
      <c r="O241" s="59"/>
      <c r="P241" s="183">
        <v>0</v>
      </c>
      <c r="Q241" s="110" t="str">
        <f>JMS!AJ238</f>
        <v>By others</v>
      </c>
    </row>
    <row r="242" spans="1:17" x14ac:dyDescent="0.25">
      <c r="A242" s="170" t="str">
        <f>JMS!A239</f>
        <v>D1109.02</v>
      </c>
      <c r="B242" s="171" t="str">
        <f>JMS!N239</f>
        <v>Timber</v>
      </c>
      <c r="C242" s="171">
        <f>JMS!F239</f>
        <v>201</v>
      </c>
      <c r="D242" s="171">
        <f>JMS!H239</f>
        <v>1010</v>
      </c>
      <c r="E242" s="171">
        <f>JMS!I239</f>
        <v>2110</v>
      </c>
      <c r="G242" s="86">
        <v>1</v>
      </c>
      <c r="J242" s="86">
        <v>1</v>
      </c>
      <c r="K242" s="86"/>
      <c r="L242" s="87"/>
      <c r="M242" s="59"/>
      <c r="N242" s="80">
        <v>1</v>
      </c>
      <c r="O242" s="59"/>
      <c r="P242" s="183">
        <v>588.34</v>
      </c>
      <c r="Q242" s="110"/>
    </row>
    <row r="243" spans="1:17" x14ac:dyDescent="0.25">
      <c r="A243" s="170" t="str">
        <f>JMS!A240</f>
        <v>D1115.01</v>
      </c>
      <c r="B243" s="171" t="str">
        <f>JMS!N240</f>
        <v>Metal</v>
      </c>
      <c r="C243" s="171">
        <f>JMS!F240</f>
        <v>206</v>
      </c>
      <c r="D243" s="171"/>
      <c r="E243" s="171"/>
      <c r="G243" s="86"/>
      <c r="K243" s="86"/>
      <c r="L243" s="87"/>
      <c r="M243" s="59"/>
      <c r="O243" s="59"/>
      <c r="P243" s="183">
        <v>0</v>
      </c>
      <c r="Q243" s="110" t="str">
        <f>JMS!AJ240</f>
        <v>By others</v>
      </c>
    </row>
    <row r="244" spans="1:17" x14ac:dyDescent="0.25">
      <c r="A244" s="170" t="str">
        <f>JMS!A241</f>
        <v>D1117.01</v>
      </c>
      <c r="B244" s="171" t="str">
        <f>JMS!N241</f>
        <v>Metal</v>
      </c>
      <c r="C244" s="171">
        <f>JMS!F241</f>
        <v>204</v>
      </c>
      <c r="D244" s="171"/>
      <c r="E244" s="171"/>
      <c r="G244" s="86"/>
      <c r="K244" s="86"/>
      <c r="L244" s="87"/>
      <c r="M244" s="59"/>
      <c r="O244" s="59"/>
      <c r="P244" s="183">
        <v>0</v>
      </c>
      <c r="Q244" s="110" t="str">
        <f>JMS!AJ241</f>
        <v>By others</v>
      </c>
    </row>
    <row r="245" spans="1:17" x14ac:dyDescent="0.25">
      <c r="A245" s="170" t="str">
        <f>JMS!A242</f>
        <v>D1118.01</v>
      </c>
      <c r="B245" s="171" t="str">
        <f>JMS!N242</f>
        <v>Metal</v>
      </c>
      <c r="C245" s="171">
        <f>JMS!F242</f>
        <v>204</v>
      </c>
      <c r="D245" s="171"/>
      <c r="E245" s="171"/>
      <c r="G245" s="86"/>
      <c r="K245" s="86"/>
      <c r="L245" s="87"/>
      <c r="M245" s="59"/>
      <c r="O245" s="59"/>
      <c r="P245" s="183">
        <v>0</v>
      </c>
      <c r="Q245" s="110" t="str">
        <f>JMS!AJ242</f>
        <v>By others</v>
      </c>
    </row>
    <row r="246" spans="1:17" x14ac:dyDescent="0.25">
      <c r="A246" s="170"/>
      <c r="E246" s="171"/>
      <c r="G246" s="86"/>
      <c r="L246" s="87"/>
      <c r="P246" s="75"/>
    </row>
    <row r="247" spans="1:17" ht="13.8" thickBot="1" x14ac:dyDescent="0.3">
      <c r="A247" s="170"/>
      <c r="L247" s="87"/>
      <c r="N247" s="91">
        <f>SUM(N9:N245)</f>
        <v>115</v>
      </c>
      <c r="P247" s="177">
        <f>SUM(P9:P246)</f>
        <v>76433.960000000006</v>
      </c>
    </row>
    <row r="248" spans="1:17" ht="13.8" thickTop="1" x14ac:dyDescent="0.25">
      <c r="A248" s="170"/>
      <c r="L248" s="87"/>
    </row>
    <row r="249" spans="1:17" s="85" customFormat="1" x14ac:dyDescent="0.25">
      <c r="A249" s="170"/>
      <c r="B249" s="175"/>
      <c r="C249" s="175"/>
      <c r="D249" s="167"/>
      <c r="E249" s="167"/>
      <c r="F249" s="84"/>
      <c r="G249" s="84"/>
      <c r="H249" s="105"/>
      <c r="I249" s="84"/>
      <c r="J249" s="105"/>
      <c r="K249" s="77"/>
      <c r="L249" s="87"/>
      <c r="M249" s="80"/>
      <c r="N249" s="80"/>
      <c r="O249" s="80"/>
      <c r="P249" s="106"/>
    </row>
    <row r="250" spans="1:17" x14ac:dyDescent="0.25">
      <c r="A250" s="170"/>
      <c r="K250" s="86"/>
      <c r="L250" s="87"/>
      <c r="N250" s="121"/>
    </row>
    <row r="251" spans="1:17" x14ac:dyDescent="0.25">
      <c r="A251" s="170"/>
      <c r="K251" s="86"/>
      <c r="L251" s="87"/>
      <c r="N251" s="121"/>
      <c r="P251" s="75"/>
    </row>
    <row r="252" spans="1:17" x14ac:dyDescent="0.25">
      <c r="A252" s="170"/>
      <c r="K252" s="86"/>
      <c r="L252" s="87"/>
      <c r="N252" s="121"/>
    </row>
    <row r="253" spans="1:17" x14ac:dyDescent="0.25">
      <c r="A253" s="170"/>
      <c r="K253" s="86"/>
      <c r="L253" s="87"/>
      <c r="N253" s="110"/>
    </row>
    <row r="254" spans="1:17" x14ac:dyDescent="0.25">
      <c r="A254" s="170"/>
      <c r="K254" s="86"/>
      <c r="L254" s="87"/>
      <c r="N254" s="110"/>
    </row>
    <row r="255" spans="1:17" x14ac:dyDescent="0.25">
      <c r="A255" s="170"/>
      <c r="K255" s="86"/>
      <c r="L255" s="87"/>
      <c r="N255" s="110"/>
    </row>
    <row r="256" spans="1:17" x14ac:dyDescent="0.25">
      <c r="A256" s="170"/>
      <c r="K256" s="86"/>
      <c r="L256" s="87"/>
      <c r="N256" s="110"/>
      <c r="P256" s="75"/>
    </row>
    <row r="257" spans="1:16" x14ac:dyDescent="0.25">
      <c r="A257" s="170"/>
      <c r="K257" s="86"/>
      <c r="L257" s="87"/>
      <c r="N257" s="110"/>
      <c r="P257" s="75"/>
    </row>
    <row r="258" spans="1:16" hidden="1" x14ac:dyDescent="0.25">
      <c r="L258" s="87"/>
    </row>
    <row r="259" spans="1:16" hidden="1" x14ac:dyDescent="0.25">
      <c r="L259" s="87" t="s">
        <v>82</v>
      </c>
    </row>
    <row r="260" spans="1:16" hidden="1" x14ac:dyDescent="0.25">
      <c r="L260" s="87"/>
    </row>
    <row r="261" spans="1:16" x14ac:dyDescent="0.25">
      <c r="L261" s="87"/>
    </row>
    <row r="262" spans="1:16" x14ac:dyDescent="0.25">
      <c r="L262" s="87"/>
    </row>
    <row r="263" spans="1:16" x14ac:dyDescent="0.25">
      <c r="L263" s="87"/>
    </row>
  </sheetData>
  <autoFilter ref="A8:Q248" xr:uid="{8F908962-49C1-44FD-B0D9-2EFCF1007345}"/>
  <phoneticPr fontId="0" type="noConversion"/>
  <pageMargins left="0.47244094488188981" right="0" top="0.51181102362204722" bottom="0.47244094488188981" header="0" footer="0"/>
  <pageSetup paperSize="9"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47"/>
  <sheetViews>
    <sheetView workbookViewId="0">
      <selection activeCell="N6" sqref="N6"/>
    </sheetView>
  </sheetViews>
  <sheetFormatPr defaultColWidth="10" defaultRowHeight="13.2" x14ac:dyDescent="0.25"/>
  <cols>
    <col min="1" max="1" width="12.44140625" style="18" customWidth="1"/>
    <col min="2" max="2" width="7.33203125" style="12" bestFit="1" customWidth="1"/>
    <col min="3" max="3" width="11" style="12" bestFit="1" customWidth="1"/>
    <col min="4" max="5" width="7" style="11" customWidth="1"/>
    <col min="6" max="6" width="1" style="12" customWidth="1"/>
    <col min="7" max="7" width="4.6640625" style="12" bestFit="1" customWidth="1"/>
    <col min="8" max="8" width="6.109375" style="12" bestFit="1" customWidth="1"/>
    <col min="9" max="9" width="1" style="12" customWidth="1"/>
    <col min="10" max="10" width="5.88671875" style="12" bestFit="1" customWidth="1"/>
    <col min="11" max="11" width="6.33203125" style="12" bestFit="1" customWidth="1"/>
    <col min="12" max="12" width="5.44140625" style="12" customWidth="1"/>
    <col min="13" max="13" width="1.33203125" style="12" customWidth="1"/>
    <col min="14" max="14" width="8.44140625" style="151" bestFit="1" customWidth="1"/>
    <col min="15" max="15" width="1.109375" style="13" customWidth="1"/>
    <col min="16" max="16" width="7" style="13" customWidth="1"/>
    <col min="17" max="17" width="8.44140625" style="107" bestFit="1" customWidth="1"/>
    <col min="18" max="18" width="8.109375" style="27" hidden="1" customWidth="1"/>
    <col min="19" max="19" width="9" style="68" hidden="1" customWidth="1"/>
    <col min="20" max="20" width="8" style="14" customWidth="1"/>
    <col min="21" max="21" width="10" style="14" customWidth="1"/>
    <col min="22" max="23" width="7" style="13" customWidth="1"/>
    <col min="24" max="24" width="7" style="30" customWidth="1"/>
    <col min="25" max="25" width="9" style="15" customWidth="1"/>
    <col min="26" max="26" width="40" style="13" bestFit="1" customWidth="1"/>
    <col min="27" max="16384" width="10" style="13"/>
  </cols>
  <sheetData>
    <row r="1" spans="1:34" x14ac:dyDescent="0.25">
      <c r="A1" s="92" t="str">
        <f>'Door Comparison'!A1</f>
        <v xml:space="preserve">SRM - VSW - Red Car Park </v>
      </c>
      <c r="B1" s="10"/>
      <c r="C1" s="10"/>
      <c r="J1" s="17"/>
    </row>
    <row r="3" spans="1:34" x14ac:dyDescent="0.25">
      <c r="A3" s="93" t="s">
        <v>12</v>
      </c>
      <c r="B3" s="133"/>
      <c r="C3" s="133"/>
      <c r="D3" s="29"/>
      <c r="E3" s="116" t="s">
        <v>73</v>
      </c>
      <c r="G3" s="135"/>
      <c r="K3" s="136">
        <v>135</v>
      </c>
      <c r="L3" s="116" t="s">
        <v>74</v>
      </c>
      <c r="M3" s="116"/>
      <c r="N3" s="152"/>
      <c r="S3" s="137"/>
      <c r="T3" s="27"/>
      <c r="X3" s="245" t="s">
        <v>607</v>
      </c>
    </row>
    <row r="5" spans="1:34" x14ac:dyDescent="0.25">
      <c r="A5" s="80"/>
      <c r="B5" s="26" t="str">
        <f>'Door Comparison'!B5</f>
        <v>Door</v>
      </c>
      <c r="C5" s="26" t="str">
        <f>'Door Comparison'!C5</f>
        <v>Door</v>
      </c>
      <c r="D5" s="18" t="s">
        <v>0</v>
      </c>
      <c r="E5" s="18" t="s">
        <v>0</v>
      </c>
      <c r="Q5" s="249" t="s">
        <v>608</v>
      </c>
    </row>
    <row r="6" spans="1:34" x14ac:dyDescent="0.25">
      <c r="A6" s="59"/>
      <c r="B6" s="26" t="str">
        <f>'Door Comparison'!B6</f>
        <v>Material</v>
      </c>
      <c r="C6" s="26" t="str">
        <f>'Door Comparison'!C6</f>
        <v>Type</v>
      </c>
      <c r="D6" s="18" t="s">
        <v>1</v>
      </c>
      <c r="E6" s="18" t="s">
        <v>2</v>
      </c>
      <c r="G6" s="18" t="s">
        <v>3</v>
      </c>
      <c r="H6" s="18" t="s">
        <v>4</v>
      </c>
      <c r="J6" s="18" t="s">
        <v>5</v>
      </c>
      <c r="K6" s="18" t="s">
        <v>6</v>
      </c>
      <c r="L6" s="18" t="str">
        <f>'Door Comparison'!L6</f>
        <v>dB</v>
      </c>
      <c r="M6" s="18"/>
      <c r="N6" s="153" t="s">
        <v>13</v>
      </c>
      <c r="P6" s="16" t="s">
        <v>14</v>
      </c>
      <c r="Q6" s="157" t="s">
        <v>0</v>
      </c>
      <c r="R6" s="143"/>
      <c r="S6" s="144"/>
      <c r="T6" s="158" t="s">
        <v>30</v>
      </c>
      <c r="U6" s="19" t="s">
        <v>26</v>
      </c>
      <c r="V6" s="16" t="s">
        <v>10</v>
      </c>
      <c r="W6" s="16" t="s">
        <v>9</v>
      </c>
      <c r="X6" s="30" t="s">
        <v>29</v>
      </c>
      <c r="Y6" s="20" t="s">
        <v>15</v>
      </c>
    </row>
    <row r="7" spans="1:34" x14ac:dyDescent="0.25">
      <c r="A7" s="85"/>
      <c r="D7" s="18"/>
      <c r="E7" s="18"/>
      <c r="G7" s="18"/>
      <c r="H7" s="18"/>
      <c r="J7" s="18"/>
      <c r="K7" s="18"/>
      <c r="L7" s="18"/>
      <c r="M7" s="18"/>
      <c r="N7" s="153"/>
      <c r="P7" s="16"/>
      <c r="Q7" s="108"/>
      <c r="R7" s="28"/>
      <c r="S7" s="69"/>
      <c r="T7" s="19"/>
      <c r="U7" s="19"/>
      <c r="V7" s="16"/>
      <c r="W7" s="16"/>
      <c r="X7" s="31"/>
      <c r="Y7" s="20"/>
    </row>
    <row r="8" spans="1:34" ht="13.2" customHeight="1" x14ac:dyDescent="0.25">
      <c r="A8" s="81"/>
    </row>
    <row r="9" spans="1:34" ht="13.2" customHeight="1" x14ac:dyDescent="0.25">
      <c r="A9" s="87" t="str">
        <f>'Door Comparison'!A9</f>
        <v>DGF01.01</v>
      </c>
      <c r="B9" s="18" t="str">
        <f>'Door Comparison'!B9</f>
        <v>Timber</v>
      </c>
      <c r="C9" s="18">
        <f>'Door Comparison'!C9</f>
        <v>214</v>
      </c>
      <c r="D9" s="18">
        <f>'Door Comparison'!D9</f>
        <v>2210</v>
      </c>
      <c r="E9" s="18">
        <f>'Door Comparison'!E9</f>
        <v>2110</v>
      </c>
      <c r="F9" s="18" t="e">
        <f>'Door Comparison'!#REF!</f>
        <v>#REF!</v>
      </c>
      <c r="G9" s="18">
        <f>'Door Comparison'!G9</f>
        <v>0</v>
      </c>
      <c r="H9" s="18">
        <f>'Door Comparison'!H9</f>
        <v>1</v>
      </c>
      <c r="I9" s="18" t="e">
        <f>'Door Comparison'!#REF!</f>
        <v>#REF!</v>
      </c>
      <c r="J9" s="18">
        <f>'Door Comparison'!J9</f>
        <v>0</v>
      </c>
      <c r="K9" s="18">
        <f>'Door Comparison'!K9</f>
        <v>1</v>
      </c>
      <c r="L9" s="18">
        <f>'Door Comparison'!L9</f>
        <v>0</v>
      </c>
      <c r="M9" s="18"/>
      <c r="N9" s="150">
        <v>88</v>
      </c>
      <c r="O9" s="149"/>
      <c r="P9" s="14">
        <f t="shared" ref="P9:P72" si="0">(D9+2*E9)*3.1/1000</f>
        <v>19.93</v>
      </c>
      <c r="Q9" s="107">
        <f t="shared" ref="Q9:Q40" si="1">(((D9+2*E9)*((G9*2.9)+(H9*3.77))/1000))*2</f>
        <v>48.48</v>
      </c>
      <c r="R9" s="74"/>
      <c r="S9" s="67"/>
      <c r="T9" s="74">
        <f t="shared" ref="T9:T72" si="2">((D9+2*E9)*((G9*1.91)+(H9*2.1))/1000)*2</f>
        <v>27.01</v>
      </c>
      <c r="V9" s="21">
        <f t="shared" ref="V9:V72" si="3">(J9*((D9+2*E9)*1.11/1000))+(K9*((D9+2*E9)*2.22/1000))+(L9*((D9+2*E9)*1.11/1000))</f>
        <v>14.27</v>
      </c>
      <c r="W9" s="14">
        <f t="shared" ref="W9:W72" si="4">(J9+K9+L9)*((D9+2*E9)*1.04/1000)</f>
        <v>6.69</v>
      </c>
      <c r="X9" s="74">
        <v>0</v>
      </c>
      <c r="Y9" s="22">
        <f t="shared" ref="Y9" si="5">SUM(N9:X9)</f>
        <v>204.38</v>
      </c>
      <c r="Z9" s="179"/>
      <c r="AA9" s="68"/>
      <c r="AB9" s="14"/>
      <c r="AC9" s="107"/>
      <c r="AD9" s="74"/>
      <c r="AE9" s="21"/>
      <c r="AG9" s="74"/>
      <c r="AH9" s="22"/>
    </row>
    <row r="10" spans="1:34" ht="13.2" customHeight="1" x14ac:dyDescent="0.25">
      <c r="A10" s="87" t="str">
        <f>'Door Comparison'!A10</f>
        <v>DGF06.01</v>
      </c>
      <c r="B10" s="18" t="str">
        <f>'Door Comparison'!B10</f>
        <v>Timber</v>
      </c>
      <c r="C10" s="18">
        <f>'Door Comparison'!C10</f>
        <v>207</v>
      </c>
      <c r="D10" s="18">
        <f>'Door Comparison'!D10</f>
        <v>1010</v>
      </c>
      <c r="E10" s="18">
        <f>'Door Comparison'!E10</f>
        <v>2110</v>
      </c>
      <c r="F10" s="18" t="e">
        <f>'Door Comparison'!#REF!</f>
        <v>#REF!</v>
      </c>
      <c r="G10" s="18">
        <f>'Door Comparison'!G10</f>
        <v>0</v>
      </c>
      <c r="H10" s="18">
        <f>'Door Comparison'!H10</f>
        <v>1</v>
      </c>
      <c r="I10" s="18" t="e">
        <f>'Door Comparison'!#REF!</f>
        <v>#REF!</v>
      </c>
      <c r="J10" s="18">
        <f>'Door Comparison'!J10</f>
        <v>0</v>
      </c>
      <c r="K10" s="18">
        <f>'Door Comparison'!K10</f>
        <v>1</v>
      </c>
      <c r="L10" s="18">
        <f>'Door Comparison'!L10</f>
        <v>0</v>
      </c>
      <c r="M10" s="18"/>
      <c r="N10" s="150">
        <v>22</v>
      </c>
      <c r="O10" s="149"/>
      <c r="P10" s="14">
        <f t="shared" si="0"/>
        <v>16.21</v>
      </c>
      <c r="Q10" s="107">
        <f t="shared" si="1"/>
        <v>39.43</v>
      </c>
      <c r="R10" s="74"/>
      <c r="S10" s="67"/>
      <c r="T10" s="74">
        <f t="shared" si="2"/>
        <v>21.97</v>
      </c>
      <c r="V10" s="21">
        <f t="shared" si="3"/>
        <v>11.61</v>
      </c>
      <c r="W10" s="14">
        <f t="shared" si="4"/>
        <v>5.44</v>
      </c>
      <c r="X10" s="74">
        <v>0</v>
      </c>
      <c r="Y10" s="22">
        <f t="shared" ref="Y10:Y73" si="6">SUM(N10:X10)</f>
        <v>116.66</v>
      </c>
      <c r="Z10" s="179" t="str">
        <f>'Door Comparison'!Q10</f>
        <v>Schedule says metal but door type is timber</v>
      </c>
    </row>
    <row r="11" spans="1:34" ht="13.2" customHeight="1" x14ac:dyDescent="0.25">
      <c r="A11" s="87" t="str">
        <f>'Door Comparison'!A11</f>
        <v>DGF07.01</v>
      </c>
      <c r="B11" s="18" t="str">
        <f>'Door Comparison'!B11</f>
        <v>Timber</v>
      </c>
      <c r="C11" s="18">
        <f>'Door Comparison'!C11</f>
        <v>207</v>
      </c>
      <c r="D11" s="18">
        <f>'Door Comparison'!D11</f>
        <v>1010</v>
      </c>
      <c r="E11" s="18">
        <f>'Door Comparison'!E11</f>
        <v>2110</v>
      </c>
      <c r="F11" s="18" t="e">
        <f>'Door Comparison'!#REF!</f>
        <v>#REF!</v>
      </c>
      <c r="G11" s="18">
        <f>'Door Comparison'!G11</f>
        <v>0</v>
      </c>
      <c r="H11" s="18">
        <f>'Door Comparison'!H11</f>
        <v>1</v>
      </c>
      <c r="I11" s="18" t="e">
        <f>'Door Comparison'!#REF!</f>
        <v>#REF!</v>
      </c>
      <c r="J11" s="18">
        <f>'Door Comparison'!J11</f>
        <v>0</v>
      </c>
      <c r="K11" s="18">
        <f>'Door Comparison'!K11</f>
        <v>1</v>
      </c>
      <c r="L11" s="18">
        <f>'Door Comparison'!L11</f>
        <v>0</v>
      </c>
      <c r="M11" s="18"/>
      <c r="N11" s="150">
        <v>22</v>
      </c>
      <c r="O11" s="149"/>
      <c r="P11" s="14">
        <f t="shared" si="0"/>
        <v>16.21</v>
      </c>
      <c r="Q11" s="107">
        <f t="shared" si="1"/>
        <v>39.43</v>
      </c>
      <c r="R11" s="74"/>
      <c r="S11" s="67"/>
      <c r="T11" s="74">
        <f t="shared" si="2"/>
        <v>21.97</v>
      </c>
      <c r="V11" s="21">
        <f t="shared" si="3"/>
        <v>11.61</v>
      </c>
      <c r="W11" s="14">
        <f t="shared" si="4"/>
        <v>5.44</v>
      </c>
      <c r="X11" s="74">
        <v>0</v>
      </c>
      <c r="Y11" s="22">
        <f t="shared" si="6"/>
        <v>116.66</v>
      </c>
      <c r="Z11" s="179" t="str">
        <f>'Door Comparison'!Q11</f>
        <v>Schedule says metal but door type is timber</v>
      </c>
    </row>
    <row r="12" spans="1:34" ht="13.2" customHeight="1" x14ac:dyDescent="0.25">
      <c r="A12" s="87" t="str">
        <f>'Door Comparison'!A12</f>
        <v>DGF08.01</v>
      </c>
      <c r="B12" s="18" t="str">
        <f>'Door Comparison'!B12</f>
        <v>Timber</v>
      </c>
      <c r="C12" s="18">
        <f>'Door Comparison'!C12</f>
        <v>207</v>
      </c>
      <c r="D12" s="18">
        <f>'Door Comparison'!D12</f>
        <v>1010</v>
      </c>
      <c r="E12" s="18">
        <f>'Door Comparison'!E12</f>
        <v>2110</v>
      </c>
      <c r="F12" s="18" t="e">
        <f>'Door Comparison'!#REF!</f>
        <v>#REF!</v>
      </c>
      <c r="G12" s="18">
        <f>'Door Comparison'!G12</f>
        <v>0</v>
      </c>
      <c r="H12" s="18">
        <f>'Door Comparison'!H12</f>
        <v>1</v>
      </c>
      <c r="I12" s="18" t="e">
        <f>'Door Comparison'!#REF!</f>
        <v>#REF!</v>
      </c>
      <c r="J12" s="18">
        <f>'Door Comparison'!J12</f>
        <v>0</v>
      </c>
      <c r="K12" s="18">
        <f>'Door Comparison'!K12</f>
        <v>1</v>
      </c>
      <c r="L12" s="18">
        <f>'Door Comparison'!L12</f>
        <v>0</v>
      </c>
      <c r="M12" s="18"/>
      <c r="N12" s="150">
        <v>22</v>
      </c>
      <c r="O12" s="149"/>
      <c r="P12" s="14">
        <f t="shared" si="0"/>
        <v>16.21</v>
      </c>
      <c r="Q12" s="107">
        <f t="shared" si="1"/>
        <v>39.43</v>
      </c>
      <c r="R12" s="74"/>
      <c r="S12" s="67"/>
      <c r="T12" s="74">
        <f t="shared" si="2"/>
        <v>21.97</v>
      </c>
      <c r="V12" s="21">
        <f t="shared" si="3"/>
        <v>11.61</v>
      </c>
      <c r="W12" s="14">
        <f t="shared" si="4"/>
        <v>5.44</v>
      </c>
      <c r="X12" s="74">
        <v>0</v>
      </c>
      <c r="Y12" s="22">
        <f t="shared" si="6"/>
        <v>116.66</v>
      </c>
      <c r="Z12" s="179" t="str">
        <f>'Door Comparison'!Q12</f>
        <v>Schedule says metal but door type is timber</v>
      </c>
    </row>
    <row r="13" spans="1:34" ht="13.2" customHeight="1" x14ac:dyDescent="0.25">
      <c r="A13" s="87" t="str">
        <f>'Door Comparison'!A13</f>
        <v>DGF09.01</v>
      </c>
      <c r="B13" s="18" t="str">
        <f>'Door Comparison'!B13</f>
        <v>Glazed</v>
      </c>
      <c r="C13" s="18">
        <f>'Door Comparison'!C13</f>
        <v>101</v>
      </c>
      <c r="D13" s="18">
        <f>'Door Comparison'!D13</f>
        <v>0</v>
      </c>
      <c r="E13" s="18">
        <f>'Door Comparison'!E13</f>
        <v>0</v>
      </c>
      <c r="F13" s="18" t="e">
        <f>'Door Comparison'!#REF!</f>
        <v>#REF!</v>
      </c>
      <c r="G13" s="18">
        <f>'Door Comparison'!G13</f>
        <v>0</v>
      </c>
      <c r="H13" s="18">
        <f>'Door Comparison'!H13</f>
        <v>0</v>
      </c>
      <c r="I13" s="18" t="e">
        <f>'Door Comparison'!#REF!</f>
        <v>#REF!</v>
      </c>
      <c r="J13" s="18">
        <f>'Door Comparison'!J13</f>
        <v>0</v>
      </c>
      <c r="K13" s="18">
        <f>'Door Comparison'!K13</f>
        <v>0</v>
      </c>
      <c r="L13" s="18">
        <f>'Door Comparison'!L13</f>
        <v>0</v>
      </c>
      <c r="M13" s="18"/>
      <c r="N13" s="150"/>
      <c r="O13" s="149"/>
      <c r="P13" s="14">
        <f t="shared" si="0"/>
        <v>0</v>
      </c>
      <c r="Q13" s="107">
        <f t="shared" si="1"/>
        <v>0</v>
      </c>
      <c r="R13" s="74"/>
      <c r="S13" s="67"/>
      <c r="T13" s="74">
        <f t="shared" si="2"/>
        <v>0</v>
      </c>
      <c r="V13" s="21">
        <f t="shared" si="3"/>
        <v>0</v>
      </c>
      <c r="W13" s="14">
        <f t="shared" si="4"/>
        <v>0</v>
      </c>
      <c r="X13" s="74">
        <v>0</v>
      </c>
      <c r="Y13" s="22">
        <f t="shared" si="6"/>
        <v>0</v>
      </c>
      <c r="Z13" s="179" t="str">
        <f>'Door Comparison'!Q13</f>
        <v>By others</v>
      </c>
    </row>
    <row r="14" spans="1:34" ht="13.2" customHeight="1" x14ac:dyDescent="0.25">
      <c r="A14" s="87" t="str">
        <f>'Door Comparison'!A14</f>
        <v>DGF09.02</v>
      </c>
      <c r="B14" s="18" t="str">
        <f>'Door Comparison'!B14</f>
        <v>Timber</v>
      </c>
      <c r="C14" s="18">
        <f>'Door Comparison'!C14</f>
        <v>210</v>
      </c>
      <c r="D14" s="18">
        <f>'Door Comparison'!D14</f>
        <v>1510</v>
      </c>
      <c r="E14" s="18">
        <f>'Door Comparison'!E14</f>
        <v>2110</v>
      </c>
      <c r="F14" s="18" t="e">
        <f>'Door Comparison'!#REF!</f>
        <v>#REF!</v>
      </c>
      <c r="G14" s="18">
        <f>'Door Comparison'!G14</f>
        <v>0</v>
      </c>
      <c r="H14" s="18">
        <f>'Door Comparison'!H14</f>
        <v>1</v>
      </c>
      <c r="I14" s="18" t="e">
        <f>'Door Comparison'!#REF!</f>
        <v>#REF!</v>
      </c>
      <c r="J14" s="18">
        <f>'Door Comparison'!J14</f>
        <v>0</v>
      </c>
      <c r="K14" s="18">
        <f>'Door Comparison'!K14</f>
        <v>1</v>
      </c>
      <c r="L14" s="18">
        <f>'Door Comparison'!L14</f>
        <v>0</v>
      </c>
      <c r="M14" s="18"/>
      <c r="N14" s="150">
        <v>66</v>
      </c>
      <c r="O14" s="149"/>
      <c r="P14" s="14">
        <f t="shared" si="0"/>
        <v>17.760000000000002</v>
      </c>
      <c r="Q14" s="107">
        <f t="shared" si="1"/>
        <v>43.2</v>
      </c>
      <c r="R14" s="74"/>
      <c r="S14" s="67"/>
      <c r="T14" s="74">
        <f t="shared" si="2"/>
        <v>24.07</v>
      </c>
      <c r="V14" s="21">
        <f t="shared" si="3"/>
        <v>12.72</v>
      </c>
      <c r="W14" s="14">
        <f t="shared" si="4"/>
        <v>5.96</v>
      </c>
      <c r="X14" s="74">
        <v>0</v>
      </c>
      <c r="Y14" s="22">
        <f t="shared" si="6"/>
        <v>169.71</v>
      </c>
      <c r="Z14" s="179"/>
    </row>
    <row r="15" spans="1:34" ht="13.2" customHeight="1" x14ac:dyDescent="0.25">
      <c r="A15" s="87" t="str">
        <f>'Door Comparison'!A15</f>
        <v>DGF09.05</v>
      </c>
      <c r="B15" s="18" t="str">
        <f>'Door Comparison'!B15</f>
        <v>Timber</v>
      </c>
      <c r="C15" s="18">
        <f>'Door Comparison'!C15</f>
        <v>202</v>
      </c>
      <c r="D15" s="18">
        <f>'Door Comparison'!D15</f>
        <v>1585</v>
      </c>
      <c r="E15" s="18">
        <f>'Door Comparison'!E15</f>
        <v>2110</v>
      </c>
      <c r="F15" s="18" t="e">
        <f>'Door Comparison'!#REF!</f>
        <v>#REF!</v>
      </c>
      <c r="G15" s="18">
        <f>'Door Comparison'!G15</f>
        <v>0</v>
      </c>
      <c r="H15" s="18">
        <f>'Door Comparison'!H15</f>
        <v>1</v>
      </c>
      <c r="I15" s="18" t="e">
        <f>'Door Comparison'!#REF!</f>
        <v>#REF!</v>
      </c>
      <c r="J15" s="18">
        <f>'Door Comparison'!J15</f>
        <v>0</v>
      </c>
      <c r="K15" s="18">
        <f>'Door Comparison'!K15</f>
        <v>1</v>
      </c>
      <c r="L15" s="18">
        <f>'Door Comparison'!L15</f>
        <v>0</v>
      </c>
      <c r="M15" s="18"/>
      <c r="N15" s="150">
        <v>66</v>
      </c>
      <c r="O15" s="149"/>
      <c r="P15" s="14">
        <f t="shared" si="0"/>
        <v>18</v>
      </c>
      <c r="Q15" s="107">
        <f t="shared" si="1"/>
        <v>43.77</v>
      </c>
      <c r="R15" s="74"/>
      <c r="S15" s="67"/>
      <c r="T15" s="74">
        <f t="shared" si="2"/>
        <v>24.38</v>
      </c>
      <c r="V15" s="21">
        <f t="shared" si="3"/>
        <v>12.89</v>
      </c>
      <c r="W15" s="14">
        <f t="shared" si="4"/>
        <v>6.04</v>
      </c>
      <c r="X15" s="74">
        <v>0</v>
      </c>
      <c r="Y15" s="22">
        <f t="shared" si="6"/>
        <v>171.08</v>
      </c>
      <c r="Z15" s="179"/>
    </row>
    <row r="16" spans="1:34" ht="13.2" customHeight="1" x14ac:dyDescent="0.25">
      <c r="A16" s="87" t="str">
        <f>'Door Comparison'!A16</f>
        <v>DGF09.06</v>
      </c>
      <c r="B16" s="18" t="str">
        <f>'Door Comparison'!B16</f>
        <v>Timber</v>
      </c>
      <c r="C16" s="18">
        <f>'Door Comparison'!C16</f>
        <v>202</v>
      </c>
      <c r="D16" s="18">
        <f>'Door Comparison'!D16</f>
        <v>1585</v>
      </c>
      <c r="E16" s="18">
        <f>'Door Comparison'!E16</f>
        <v>2110</v>
      </c>
      <c r="F16" s="18" t="e">
        <f>'Door Comparison'!#REF!</f>
        <v>#REF!</v>
      </c>
      <c r="G16" s="18">
        <f>'Door Comparison'!G16</f>
        <v>0</v>
      </c>
      <c r="H16" s="18">
        <f>'Door Comparison'!H16</f>
        <v>1</v>
      </c>
      <c r="I16" s="18" t="e">
        <f>'Door Comparison'!#REF!</f>
        <v>#REF!</v>
      </c>
      <c r="J16" s="18">
        <f>'Door Comparison'!J16</f>
        <v>0</v>
      </c>
      <c r="K16" s="18">
        <f>'Door Comparison'!K16</f>
        <v>1</v>
      </c>
      <c r="L16" s="18">
        <f>'Door Comparison'!L16</f>
        <v>0</v>
      </c>
      <c r="M16" s="18"/>
      <c r="N16" s="150">
        <v>66</v>
      </c>
      <c r="O16" s="149"/>
      <c r="P16" s="14">
        <f t="shared" si="0"/>
        <v>18</v>
      </c>
      <c r="Q16" s="107">
        <f t="shared" si="1"/>
        <v>43.77</v>
      </c>
      <c r="R16" s="74"/>
      <c r="S16" s="67"/>
      <c r="T16" s="74">
        <f t="shared" si="2"/>
        <v>24.38</v>
      </c>
      <c r="V16" s="21">
        <f t="shared" si="3"/>
        <v>12.89</v>
      </c>
      <c r="W16" s="14">
        <f t="shared" si="4"/>
        <v>6.04</v>
      </c>
      <c r="X16" s="74">
        <v>0</v>
      </c>
      <c r="Y16" s="22">
        <f t="shared" si="6"/>
        <v>171.08</v>
      </c>
      <c r="Z16" s="179"/>
    </row>
    <row r="17" spans="1:28" ht="13.2" customHeight="1" x14ac:dyDescent="0.25">
      <c r="A17" s="87" t="str">
        <f>'Door Comparison'!A17</f>
        <v>DGF11.01</v>
      </c>
      <c r="B17" s="18" t="str">
        <f>'Door Comparison'!B17</f>
        <v>Timber</v>
      </c>
      <c r="C17" s="18">
        <f>'Door Comparison'!C17</f>
        <v>202</v>
      </c>
      <c r="D17" s="18">
        <f>'Door Comparison'!D17</f>
        <v>1510</v>
      </c>
      <c r="E17" s="18">
        <f>'Door Comparison'!E17</f>
        <v>2100</v>
      </c>
      <c r="F17" s="18" t="e">
        <f>'Door Comparison'!#REF!</f>
        <v>#REF!</v>
      </c>
      <c r="G17" s="18">
        <f>'Door Comparison'!G17</f>
        <v>1</v>
      </c>
      <c r="H17" s="18">
        <f>'Door Comparison'!H17</f>
        <v>0</v>
      </c>
      <c r="I17" s="18" t="e">
        <f>'Door Comparison'!#REF!</f>
        <v>#REF!</v>
      </c>
      <c r="J17" s="18">
        <f>'Door Comparison'!J17</f>
        <v>1</v>
      </c>
      <c r="K17" s="18">
        <f>'Door Comparison'!K17</f>
        <v>0</v>
      </c>
      <c r="L17" s="18">
        <f>'Door Comparison'!L17</f>
        <v>0</v>
      </c>
      <c r="M17" s="18"/>
      <c r="N17" s="150">
        <v>66</v>
      </c>
      <c r="O17" s="149"/>
      <c r="P17" s="14">
        <f t="shared" si="0"/>
        <v>17.7</v>
      </c>
      <c r="Q17" s="107">
        <f t="shared" si="1"/>
        <v>33.119999999999997</v>
      </c>
      <c r="R17" s="74"/>
      <c r="S17" s="67"/>
      <c r="T17" s="74">
        <f t="shared" si="2"/>
        <v>21.81</v>
      </c>
      <c r="V17" s="21">
        <f t="shared" si="3"/>
        <v>6.34</v>
      </c>
      <c r="W17" s="14">
        <f t="shared" si="4"/>
        <v>5.94</v>
      </c>
      <c r="X17" s="74">
        <v>0</v>
      </c>
      <c r="Y17" s="22">
        <f t="shared" si="6"/>
        <v>150.91</v>
      </c>
      <c r="Z17" s="179"/>
    </row>
    <row r="18" spans="1:28" ht="13.2" customHeight="1" x14ac:dyDescent="0.25">
      <c r="A18" s="87" t="str">
        <f>'Door Comparison'!A18</f>
        <v>DGF15.01</v>
      </c>
      <c r="B18" s="18" t="str">
        <f>'Door Comparison'!B18</f>
        <v>Metal</v>
      </c>
      <c r="C18" s="18">
        <f>'Door Comparison'!C18</f>
        <v>206</v>
      </c>
      <c r="D18" s="18">
        <f>'Door Comparison'!D18</f>
        <v>0</v>
      </c>
      <c r="E18" s="18">
        <f>'Door Comparison'!E18</f>
        <v>0</v>
      </c>
      <c r="F18" s="18" t="e">
        <f>'Door Comparison'!#REF!</f>
        <v>#REF!</v>
      </c>
      <c r="G18" s="18">
        <f>'Door Comparison'!G18</f>
        <v>0</v>
      </c>
      <c r="H18" s="18">
        <f>'Door Comparison'!H18</f>
        <v>0</v>
      </c>
      <c r="I18" s="18" t="e">
        <f>'Door Comparison'!#REF!</f>
        <v>#REF!</v>
      </c>
      <c r="J18" s="18">
        <f>'Door Comparison'!J18</f>
        <v>0</v>
      </c>
      <c r="K18" s="18">
        <f>'Door Comparison'!K18</f>
        <v>0</v>
      </c>
      <c r="L18" s="18">
        <f>'Door Comparison'!L18</f>
        <v>0</v>
      </c>
      <c r="M18" s="18"/>
      <c r="N18" s="150"/>
      <c r="O18" s="149"/>
      <c r="P18" s="14">
        <f t="shared" si="0"/>
        <v>0</v>
      </c>
      <c r="Q18" s="107">
        <f t="shared" si="1"/>
        <v>0</v>
      </c>
      <c r="R18" s="74"/>
      <c r="S18" s="67"/>
      <c r="T18" s="74">
        <f t="shared" si="2"/>
        <v>0</v>
      </c>
      <c r="V18" s="21">
        <f t="shared" si="3"/>
        <v>0</v>
      </c>
      <c r="W18" s="14">
        <f t="shared" si="4"/>
        <v>0</v>
      </c>
      <c r="X18" s="74">
        <v>0</v>
      </c>
      <c r="Y18" s="22">
        <f t="shared" si="6"/>
        <v>0</v>
      </c>
      <c r="Z18" s="179" t="str">
        <f>'Door Comparison'!Q18</f>
        <v>By others</v>
      </c>
      <c r="AA18" s="107"/>
      <c r="AB18" s="74"/>
    </row>
    <row r="19" spans="1:28" ht="13.2" customHeight="1" x14ac:dyDescent="0.25">
      <c r="A19" s="87" t="str">
        <f>'Door Comparison'!A19</f>
        <v>DGF16.01</v>
      </c>
      <c r="B19" s="18" t="str">
        <f>'Door Comparison'!B19</f>
        <v>Timber</v>
      </c>
      <c r="C19" s="18">
        <f>'Door Comparison'!C19</f>
        <v>207</v>
      </c>
      <c r="D19" s="18">
        <f>'Door Comparison'!D19</f>
        <v>1010</v>
      </c>
      <c r="E19" s="18">
        <f>'Door Comparison'!E19</f>
        <v>2110</v>
      </c>
      <c r="F19" s="18" t="e">
        <f>'Door Comparison'!#REF!</f>
        <v>#REF!</v>
      </c>
      <c r="G19" s="18">
        <f>'Door Comparison'!G19</f>
        <v>0</v>
      </c>
      <c r="H19" s="18">
        <f>'Door Comparison'!H19</f>
        <v>1</v>
      </c>
      <c r="I19" s="18" t="e">
        <f>'Door Comparison'!#REF!</f>
        <v>#REF!</v>
      </c>
      <c r="J19" s="18">
        <f>'Door Comparison'!J19</f>
        <v>0</v>
      </c>
      <c r="K19" s="18">
        <f>'Door Comparison'!K19</f>
        <v>1</v>
      </c>
      <c r="L19" s="18">
        <f>'Door Comparison'!L19</f>
        <v>0</v>
      </c>
      <c r="M19" s="18"/>
      <c r="N19" s="150">
        <v>22</v>
      </c>
      <c r="O19" s="149"/>
      <c r="P19" s="14">
        <f t="shared" si="0"/>
        <v>16.21</v>
      </c>
      <c r="Q19" s="107">
        <f t="shared" si="1"/>
        <v>39.43</v>
      </c>
      <c r="R19" s="74"/>
      <c r="S19" s="67"/>
      <c r="T19" s="74">
        <f t="shared" si="2"/>
        <v>21.97</v>
      </c>
      <c r="V19" s="21">
        <f t="shared" si="3"/>
        <v>11.61</v>
      </c>
      <c r="W19" s="14">
        <f t="shared" si="4"/>
        <v>5.44</v>
      </c>
      <c r="X19" s="74">
        <v>0</v>
      </c>
      <c r="Y19" s="22">
        <f t="shared" si="6"/>
        <v>116.66</v>
      </c>
      <c r="Z19" s="179" t="str">
        <f>'Door Comparison'!Q19</f>
        <v>Schedule says metal but door type is timber</v>
      </c>
    </row>
    <row r="20" spans="1:28" ht="13.2" customHeight="1" x14ac:dyDescent="0.25">
      <c r="A20" s="87" t="str">
        <f>'Door Comparison'!A20</f>
        <v>DGF17.01</v>
      </c>
      <c r="B20" s="18" t="str">
        <f>'Door Comparison'!B20</f>
        <v>Timber</v>
      </c>
      <c r="C20" s="18">
        <f>'Door Comparison'!C20</f>
        <v>202</v>
      </c>
      <c r="D20" s="18">
        <f>'Door Comparison'!D20</f>
        <v>1585</v>
      </c>
      <c r="E20" s="18">
        <f>'Door Comparison'!E20</f>
        <v>2110</v>
      </c>
      <c r="F20" s="18" t="e">
        <f>'Door Comparison'!#REF!</f>
        <v>#REF!</v>
      </c>
      <c r="G20" s="18">
        <f>'Door Comparison'!G20</f>
        <v>0</v>
      </c>
      <c r="H20" s="18">
        <f>'Door Comparison'!H20</f>
        <v>1</v>
      </c>
      <c r="I20" s="18" t="e">
        <f>'Door Comparison'!#REF!</f>
        <v>#REF!</v>
      </c>
      <c r="J20" s="18">
        <f>'Door Comparison'!J20</f>
        <v>0</v>
      </c>
      <c r="K20" s="18">
        <f>'Door Comparison'!K20</f>
        <v>1</v>
      </c>
      <c r="L20" s="18">
        <f>'Door Comparison'!L20</f>
        <v>0</v>
      </c>
      <c r="M20" s="18"/>
      <c r="N20" s="150">
        <v>66</v>
      </c>
      <c r="O20" s="149"/>
      <c r="P20" s="14">
        <f t="shared" si="0"/>
        <v>18</v>
      </c>
      <c r="Q20" s="107">
        <f t="shared" si="1"/>
        <v>43.77</v>
      </c>
      <c r="R20" s="74"/>
      <c r="S20" s="67"/>
      <c r="T20" s="74">
        <f t="shared" si="2"/>
        <v>24.38</v>
      </c>
      <c r="V20" s="21">
        <f t="shared" si="3"/>
        <v>12.89</v>
      </c>
      <c r="W20" s="14">
        <f t="shared" si="4"/>
        <v>6.04</v>
      </c>
      <c r="X20" s="74">
        <v>0</v>
      </c>
      <c r="Y20" s="22">
        <f t="shared" si="6"/>
        <v>171.08</v>
      </c>
      <c r="Z20" s="179"/>
    </row>
    <row r="21" spans="1:28" ht="13.2" customHeight="1" x14ac:dyDescent="0.25">
      <c r="A21" s="87" t="str">
        <f>'Door Comparison'!A21</f>
        <v>DGF18.01</v>
      </c>
      <c r="B21" s="18" t="str">
        <f>'Door Comparison'!B21</f>
        <v>Timber</v>
      </c>
      <c r="C21" s="18">
        <f>'Door Comparison'!C21</f>
        <v>202</v>
      </c>
      <c r="D21" s="18">
        <f>'Door Comparison'!D21</f>
        <v>1585</v>
      </c>
      <c r="E21" s="18">
        <f>'Door Comparison'!E21</f>
        <v>2110</v>
      </c>
      <c r="F21" s="18" t="e">
        <f>'Door Comparison'!#REF!</f>
        <v>#REF!</v>
      </c>
      <c r="G21" s="18">
        <f>'Door Comparison'!G21</f>
        <v>1</v>
      </c>
      <c r="H21" s="18">
        <f>'Door Comparison'!H21</f>
        <v>0</v>
      </c>
      <c r="I21" s="18" t="e">
        <f>'Door Comparison'!#REF!</f>
        <v>#REF!</v>
      </c>
      <c r="J21" s="18">
        <f>'Door Comparison'!J21</f>
        <v>1</v>
      </c>
      <c r="K21" s="18">
        <f>'Door Comparison'!K21</f>
        <v>0</v>
      </c>
      <c r="L21" s="18">
        <f>'Door Comparison'!L21</f>
        <v>0</v>
      </c>
      <c r="M21" s="18"/>
      <c r="N21" s="150">
        <v>66</v>
      </c>
      <c r="O21" s="149"/>
      <c r="P21" s="14">
        <f t="shared" si="0"/>
        <v>18</v>
      </c>
      <c r="Q21" s="107">
        <f t="shared" si="1"/>
        <v>33.67</v>
      </c>
      <c r="R21" s="74"/>
      <c r="S21" s="67"/>
      <c r="T21" s="74">
        <f t="shared" si="2"/>
        <v>22.18</v>
      </c>
      <c r="V21" s="21">
        <f t="shared" si="3"/>
        <v>6.44</v>
      </c>
      <c r="W21" s="14">
        <f t="shared" si="4"/>
        <v>6.04</v>
      </c>
      <c r="X21" s="74">
        <v>0</v>
      </c>
      <c r="Y21" s="22">
        <f t="shared" si="6"/>
        <v>152.33000000000001</v>
      </c>
      <c r="Z21" s="179"/>
    </row>
    <row r="22" spans="1:28" ht="13.2" customHeight="1" x14ac:dyDescent="0.25">
      <c r="A22" s="87" t="str">
        <f>'Door Comparison'!A22</f>
        <v>DGF18.02</v>
      </c>
      <c r="B22" s="18" t="str">
        <f>'Door Comparison'!B22</f>
        <v>Metal</v>
      </c>
      <c r="C22" s="18">
        <f>'Door Comparison'!C22</f>
        <v>106</v>
      </c>
      <c r="D22" s="18">
        <f>'Door Comparison'!D22</f>
        <v>0</v>
      </c>
      <c r="E22" s="18">
        <f>'Door Comparison'!E22</f>
        <v>0</v>
      </c>
      <c r="F22" s="18" t="e">
        <f>'Door Comparison'!#REF!</f>
        <v>#REF!</v>
      </c>
      <c r="G22" s="18">
        <f>'Door Comparison'!G22</f>
        <v>0</v>
      </c>
      <c r="H22" s="18">
        <f>'Door Comparison'!H22</f>
        <v>0</v>
      </c>
      <c r="I22" s="18" t="e">
        <f>'Door Comparison'!#REF!</f>
        <v>#REF!</v>
      </c>
      <c r="J22" s="18">
        <f>'Door Comparison'!J22</f>
        <v>0</v>
      </c>
      <c r="K22" s="18">
        <f>'Door Comparison'!K22</f>
        <v>0</v>
      </c>
      <c r="L22" s="18">
        <f>'Door Comparison'!L22</f>
        <v>0</v>
      </c>
      <c r="M22" s="18"/>
      <c r="N22" s="150"/>
      <c r="O22" s="149"/>
      <c r="P22" s="14">
        <f t="shared" si="0"/>
        <v>0</v>
      </c>
      <c r="Q22" s="107">
        <f t="shared" si="1"/>
        <v>0</v>
      </c>
      <c r="R22" s="74"/>
      <c r="S22" s="67"/>
      <c r="T22" s="74">
        <f t="shared" si="2"/>
        <v>0</v>
      </c>
      <c r="V22" s="21">
        <f t="shared" si="3"/>
        <v>0</v>
      </c>
      <c r="W22" s="14">
        <f t="shared" si="4"/>
        <v>0</v>
      </c>
      <c r="X22" s="74">
        <v>0</v>
      </c>
      <c r="Y22" s="22">
        <f t="shared" si="6"/>
        <v>0</v>
      </c>
      <c r="Z22" s="179" t="str">
        <f>'Door Comparison'!Q22</f>
        <v>By others</v>
      </c>
    </row>
    <row r="23" spans="1:28" ht="13.2" customHeight="1" x14ac:dyDescent="0.25">
      <c r="A23" s="87" t="str">
        <f>'Door Comparison'!A23</f>
        <v>DGF20.01</v>
      </c>
      <c r="B23" s="18" t="str">
        <f>'Door Comparison'!B23</f>
        <v>Metal</v>
      </c>
      <c r="C23" s="18">
        <f>'Door Comparison'!C23</f>
        <v>206</v>
      </c>
      <c r="D23" s="18">
        <f>'Door Comparison'!D23</f>
        <v>0</v>
      </c>
      <c r="E23" s="18">
        <f>'Door Comparison'!E23</f>
        <v>0</v>
      </c>
      <c r="F23" s="18" t="e">
        <f>'Door Comparison'!#REF!</f>
        <v>#REF!</v>
      </c>
      <c r="G23" s="18">
        <f>'Door Comparison'!G23</f>
        <v>0</v>
      </c>
      <c r="H23" s="18">
        <f>'Door Comparison'!H23</f>
        <v>0</v>
      </c>
      <c r="I23" s="18" t="e">
        <f>'Door Comparison'!#REF!</f>
        <v>#REF!</v>
      </c>
      <c r="J23" s="18">
        <f>'Door Comparison'!J23</f>
        <v>0</v>
      </c>
      <c r="K23" s="18">
        <f>'Door Comparison'!K23</f>
        <v>0</v>
      </c>
      <c r="L23" s="18">
        <f>'Door Comparison'!L23</f>
        <v>0</v>
      </c>
      <c r="M23" s="18"/>
      <c r="N23" s="150"/>
      <c r="O23" s="149"/>
      <c r="P23" s="14">
        <f t="shared" si="0"/>
        <v>0</v>
      </c>
      <c r="Q23" s="107">
        <f t="shared" si="1"/>
        <v>0</v>
      </c>
      <c r="R23" s="74"/>
      <c r="S23" s="67"/>
      <c r="T23" s="74">
        <f t="shared" si="2"/>
        <v>0</v>
      </c>
      <c r="V23" s="21">
        <f t="shared" si="3"/>
        <v>0</v>
      </c>
      <c r="W23" s="14">
        <f t="shared" si="4"/>
        <v>0</v>
      </c>
      <c r="X23" s="74">
        <v>0</v>
      </c>
      <c r="Y23" s="22">
        <f t="shared" si="6"/>
        <v>0</v>
      </c>
      <c r="Z23" s="179" t="str">
        <f>'Door Comparison'!Q23</f>
        <v>By others</v>
      </c>
    </row>
    <row r="24" spans="1:28" ht="13.2" customHeight="1" x14ac:dyDescent="0.25">
      <c r="A24" s="87" t="str">
        <f>'Door Comparison'!A24</f>
        <v>DGF21.01</v>
      </c>
      <c r="B24" s="18" t="str">
        <f>'Door Comparison'!B24</f>
        <v>Timber</v>
      </c>
      <c r="C24" s="18">
        <f>'Door Comparison'!C24</f>
        <v>203</v>
      </c>
      <c r="D24" s="18">
        <f>'Door Comparison'!D24</f>
        <v>2210</v>
      </c>
      <c r="E24" s="18">
        <f>'Door Comparison'!E24</f>
        <v>2100</v>
      </c>
      <c r="F24" s="18" t="e">
        <f>'Door Comparison'!#REF!</f>
        <v>#REF!</v>
      </c>
      <c r="G24" s="18">
        <f>'Door Comparison'!G24</f>
        <v>1</v>
      </c>
      <c r="H24" s="18">
        <f>'Door Comparison'!H24</f>
        <v>0</v>
      </c>
      <c r="I24" s="18" t="e">
        <f>'Door Comparison'!#REF!</f>
        <v>#REF!</v>
      </c>
      <c r="J24" s="18">
        <f>'Door Comparison'!J24</f>
        <v>1</v>
      </c>
      <c r="K24" s="18">
        <f>'Door Comparison'!K24</f>
        <v>0</v>
      </c>
      <c r="L24" s="18">
        <f>'Door Comparison'!L24</f>
        <v>0</v>
      </c>
      <c r="M24" s="18"/>
      <c r="N24" s="150">
        <v>88</v>
      </c>
      <c r="O24" s="149"/>
      <c r="P24" s="14">
        <f t="shared" si="0"/>
        <v>19.87</v>
      </c>
      <c r="Q24" s="107">
        <f t="shared" si="1"/>
        <v>37.18</v>
      </c>
      <c r="R24" s="74"/>
      <c r="S24" s="67"/>
      <c r="T24" s="74">
        <f t="shared" si="2"/>
        <v>24.49</v>
      </c>
      <c r="V24" s="21">
        <f t="shared" si="3"/>
        <v>7.12</v>
      </c>
      <c r="W24" s="14">
        <f t="shared" si="4"/>
        <v>6.67</v>
      </c>
      <c r="X24" s="74">
        <v>0</v>
      </c>
      <c r="Y24" s="22">
        <f t="shared" si="6"/>
        <v>183.33</v>
      </c>
      <c r="Z24" s="179"/>
    </row>
    <row r="25" spans="1:28" ht="13.2" customHeight="1" x14ac:dyDescent="0.25">
      <c r="A25" s="87" t="str">
        <f>'Door Comparison'!A25</f>
        <v>DGF21.02</v>
      </c>
      <c r="B25" s="18" t="str">
        <f>'Door Comparison'!B25</f>
        <v>Timber</v>
      </c>
      <c r="C25" s="18">
        <f>'Door Comparison'!C25</f>
        <v>203</v>
      </c>
      <c r="D25" s="18">
        <f>'Door Comparison'!D25</f>
        <v>2210</v>
      </c>
      <c r="E25" s="18">
        <f>'Door Comparison'!E25</f>
        <v>2100</v>
      </c>
      <c r="F25" s="18" t="e">
        <f>'Door Comparison'!#REF!</f>
        <v>#REF!</v>
      </c>
      <c r="G25" s="18">
        <f>'Door Comparison'!G25</f>
        <v>1</v>
      </c>
      <c r="H25" s="18">
        <f>'Door Comparison'!H25</f>
        <v>0</v>
      </c>
      <c r="I25" s="18" t="e">
        <f>'Door Comparison'!#REF!</f>
        <v>#REF!</v>
      </c>
      <c r="J25" s="18">
        <f>'Door Comparison'!J25</f>
        <v>1</v>
      </c>
      <c r="K25" s="18">
        <f>'Door Comparison'!K25</f>
        <v>0</v>
      </c>
      <c r="L25" s="18">
        <f>'Door Comparison'!L25</f>
        <v>0</v>
      </c>
      <c r="M25" s="18"/>
      <c r="N25" s="150">
        <v>88</v>
      </c>
      <c r="O25" s="149"/>
      <c r="P25" s="14">
        <f t="shared" si="0"/>
        <v>19.87</v>
      </c>
      <c r="Q25" s="107">
        <f t="shared" si="1"/>
        <v>37.18</v>
      </c>
      <c r="R25" s="74"/>
      <c r="S25" s="67"/>
      <c r="T25" s="74">
        <f t="shared" si="2"/>
        <v>24.49</v>
      </c>
      <c r="V25" s="21">
        <f t="shared" si="3"/>
        <v>7.12</v>
      </c>
      <c r="W25" s="14">
        <f t="shared" si="4"/>
        <v>6.67</v>
      </c>
      <c r="X25" s="74">
        <v>0</v>
      </c>
      <c r="Y25" s="22">
        <f t="shared" si="6"/>
        <v>183.33</v>
      </c>
      <c r="Z25" s="179"/>
    </row>
    <row r="26" spans="1:28" ht="13.2" customHeight="1" x14ac:dyDescent="0.25">
      <c r="A26" s="87" t="str">
        <f>'Door Comparison'!A26</f>
        <v>DGF22.01</v>
      </c>
      <c r="B26" s="18" t="str">
        <f>'Door Comparison'!B26</f>
        <v>Timber</v>
      </c>
      <c r="C26" s="18">
        <f>'Door Comparison'!C26</f>
        <v>202</v>
      </c>
      <c r="D26" s="18">
        <f>'Door Comparison'!D26</f>
        <v>1585</v>
      </c>
      <c r="E26" s="18">
        <f>'Door Comparison'!E26</f>
        <v>2110</v>
      </c>
      <c r="F26" s="18" t="e">
        <f>'Door Comparison'!#REF!</f>
        <v>#REF!</v>
      </c>
      <c r="G26" s="18">
        <f>'Door Comparison'!G26</f>
        <v>0</v>
      </c>
      <c r="H26" s="18">
        <f>'Door Comparison'!H26</f>
        <v>1</v>
      </c>
      <c r="I26" s="18" t="e">
        <f>'Door Comparison'!#REF!</f>
        <v>#REF!</v>
      </c>
      <c r="J26" s="18">
        <f>'Door Comparison'!J26</f>
        <v>0</v>
      </c>
      <c r="K26" s="18">
        <f>'Door Comparison'!K26</f>
        <v>1</v>
      </c>
      <c r="L26" s="18">
        <f>'Door Comparison'!L26</f>
        <v>0</v>
      </c>
      <c r="M26" s="18"/>
      <c r="N26" s="150">
        <v>66</v>
      </c>
      <c r="O26" s="149"/>
      <c r="P26" s="14">
        <f t="shared" si="0"/>
        <v>18</v>
      </c>
      <c r="Q26" s="107">
        <f t="shared" si="1"/>
        <v>43.77</v>
      </c>
      <c r="R26" s="74"/>
      <c r="S26" s="67"/>
      <c r="T26" s="74">
        <f t="shared" si="2"/>
        <v>24.38</v>
      </c>
      <c r="V26" s="21">
        <f t="shared" si="3"/>
        <v>12.89</v>
      </c>
      <c r="W26" s="14">
        <f t="shared" si="4"/>
        <v>6.04</v>
      </c>
      <c r="X26" s="74">
        <v>0</v>
      </c>
      <c r="Y26" s="22">
        <f t="shared" si="6"/>
        <v>171.08</v>
      </c>
      <c r="Z26" s="179"/>
    </row>
    <row r="27" spans="1:28" ht="13.2" customHeight="1" x14ac:dyDescent="0.25">
      <c r="A27" s="87" t="str">
        <f>'Door Comparison'!A27</f>
        <v>DGF22.02</v>
      </c>
      <c r="B27" s="18" t="str">
        <f>'Door Comparison'!B27</f>
        <v>Metal</v>
      </c>
      <c r="C27" s="18">
        <f>'Door Comparison'!C27</f>
        <v>106</v>
      </c>
      <c r="D27" s="18">
        <f>'Door Comparison'!D27</f>
        <v>0</v>
      </c>
      <c r="E27" s="18">
        <f>'Door Comparison'!E27</f>
        <v>0</v>
      </c>
      <c r="F27" s="18" t="e">
        <f>'Door Comparison'!#REF!</f>
        <v>#REF!</v>
      </c>
      <c r="G27" s="18">
        <f>'Door Comparison'!G27</f>
        <v>0</v>
      </c>
      <c r="H27" s="18">
        <f>'Door Comparison'!H27</f>
        <v>0</v>
      </c>
      <c r="I27" s="18" t="e">
        <f>'Door Comparison'!#REF!</f>
        <v>#REF!</v>
      </c>
      <c r="J27" s="18">
        <f>'Door Comparison'!J27</f>
        <v>0</v>
      </c>
      <c r="K27" s="18">
        <f>'Door Comparison'!K27</f>
        <v>0</v>
      </c>
      <c r="L27" s="18">
        <f>'Door Comparison'!L27</f>
        <v>0</v>
      </c>
      <c r="M27" s="18"/>
      <c r="N27" s="150"/>
      <c r="O27" s="149"/>
      <c r="P27" s="14">
        <f t="shared" si="0"/>
        <v>0</v>
      </c>
      <c r="Q27" s="107">
        <f t="shared" si="1"/>
        <v>0</v>
      </c>
      <c r="R27" s="74"/>
      <c r="S27" s="67"/>
      <c r="T27" s="74">
        <f t="shared" si="2"/>
        <v>0</v>
      </c>
      <c r="V27" s="21">
        <f t="shared" si="3"/>
        <v>0</v>
      </c>
      <c r="W27" s="14">
        <f t="shared" si="4"/>
        <v>0</v>
      </c>
      <c r="X27" s="74">
        <v>0</v>
      </c>
      <c r="Y27" s="22">
        <f t="shared" si="6"/>
        <v>0</v>
      </c>
      <c r="Z27" s="179" t="str">
        <f>'Door Comparison'!Q27</f>
        <v>By others</v>
      </c>
    </row>
    <row r="28" spans="1:28" ht="13.2" customHeight="1" x14ac:dyDescent="0.25">
      <c r="A28" s="87" t="str">
        <f>'Door Comparison'!A28</f>
        <v>DGF28.01</v>
      </c>
      <c r="B28" s="18" t="str">
        <f>'Door Comparison'!B28</f>
        <v>Metal</v>
      </c>
      <c r="C28" s="18">
        <f>'Door Comparison'!C28</f>
        <v>103</v>
      </c>
      <c r="D28" s="18">
        <f>'Door Comparison'!D28</f>
        <v>0</v>
      </c>
      <c r="E28" s="18">
        <f>'Door Comparison'!E28</f>
        <v>0</v>
      </c>
      <c r="F28" s="18" t="e">
        <f>'Door Comparison'!#REF!</f>
        <v>#REF!</v>
      </c>
      <c r="G28" s="18">
        <f>'Door Comparison'!G28</f>
        <v>0</v>
      </c>
      <c r="H28" s="18">
        <f>'Door Comparison'!H28</f>
        <v>0</v>
      </c>
      <c r="I28" s="18" t="e">
        <f>'Door Comparison'!#REF!</f>
        <v>#REF!</v>
      </c>
      <c r="J28" s="18">
        <f>'Door Comparison'!J28</f>
        <v>0</v>
      </c>
      <c r="K28" s="18">
        <f>'Door Comparison'!K28</f>
        <v>0</v>
      </c>
      <c r="L28" s="18">
        <f>'Door Comparison'!L28</f>
        <v>0</v>
      </c>
      <c r="M28" s="18"/>
      <c r="N28" s="150"/>
      <c r="O28" s="149"/>
      <c r="P28" s="14">
        <f t="shared" si="0"/>
        <v>0</v>
      </c>
      <c r="Q28" s="107">
        <f t="shared" si="1"/>
        <v>0</v>
      </c>
      <c r="R28" s="74"/>
      <c r="S28" s="67"/>
      <c r="T28" s="74">
        <f t="shared" si="2"/>
        <v>0</v>
      </c>
      <c r="V28" s="21">
        <f t="shared" si="3"/>
        <v>0</v>
      </c>
      <c r="W28" s="14">
        <f t="shared" si="4"/>
        <v>0</v>
      </c>
      <c r="X28" s="74">
        <v>0</v>
      </c>
      <c r="Y28" s="22">
        <f t="shared" si="6"/>
        <v>0</v>
      </c>
      <c r="Z28" s="179" t="str">
        <f>'Door Comparison'!Q28</f>
        <v>By others</v>
      </c>
    </row>
    <row r="29" spans="1:28" ht="13.2" customHeight="1" x14ac:dyDescent="0.25">
      <c r="A29" s="87" t="str">
        <f>'Door Comparison'!A29</f>
        <v>DGF28.02</v>
      </c>
      <c r="B29" s="18" t="str">
        <f>'Door Comparison'!B29</f>
        <v>Metal</v>
      </c>
      <c r="C29" s="18">
        <f>'Door Comparison'!C29</f>
        <v>103</v>
      </c>
      <c r="D29" s="18">
        <f>'Door Comparison'!D29</f>
        <v>0</v>
      </c>
      <c r="E29" s="18">
        <f>'Door Comparison'!E29</f>
        <v>0</v>
      </c>
      <c r="F29" s="18" t="e">
        <f>'Door Comparison'!#REF!</f>
        <v>#REF!</v>
      </c>
      <c r="G29" s="18">
        <f>'Door Comparison'!G29</f>
        <v>0</v>
      </c>
      <c r="H29" s="18">
        <f>'Door Comparison'!H29</f>
        <v>0</v>
      </c>
      <c r="I29" s="18" t="e">
        <f>'Door Comparison'!#REF!</f>
        <v>#REF!</v>
      </c>
      <c r="J29" s="18">
        <f>'Door Comparison'!J29</f>
        <v>0</v>
      </c>
      <c r="K29" s="18">
        <f>'Door Comparison'!K29</f>
        <v>0</v>
      </c>
      <c r="L29" s="18">
        <f>'Door Comparison'!L29</f>
        <v>0</v>
      </c>
      <c r="M29" s="18"/>
      <c r="N29" s="150"/>
      <c r="O29" s="149"/>
      <c r="P29" s="14">
        <f t="shared" si="0"/>
        <v>0</v>
      </c>
      <c r="Q29" s="107">
        <f t="shared" si="1"/>
        <v>0</v>
      </c>
      <c r="R29" s="74"/>
      <c r="S29" s="67"/>
      <c r="T29" s="74">
        <f t="shared" si="2"/>
        <v>0</v>
      </c>
      <c r="V29" s="21">
        <f t="shared" si="3"/>
        <v>0</v>
      </c>
      <c r="W29" s="14">
        <f t="shared" si="4"/>
        <v>0</v>
      </c>
      <c r="X29" s="74">
        <v>0</v>
      </c>
      <c r="Y29" s="22">
        <f t="shared" si="6"/>
        <v>0</v>
      </c>
      <c r="Z29" s="179" t="str">
        <f>'Door Comparison'!Q29</f>
        <v>By others</v>
      </c>
    </row>
    <row r="30" spans="1:28" ht="13.2" customHeight="1" x14ac:dyDescent="0.25">
      <c r="A30" s="87" t="str">
        <f>'Door Comparison'!A30</f>
        <v>DGF29.01</v>
      </c>
      <c r="B30" s="18" t="str">
        <f>'Door Comparison'!B30</f>
        <v>Metal</v>
      </c>
      <c r="C30" s="18">
        <f>'Door Comparison'!C30</f>
        <v>104</v>
      </c>
      <c r="D30" s="18">
        <f>'Door Comparison'!D30</f>
        <v>0</v>
      </c>
      <c r="E30" s="18">
        <f>'Door Comparison'!E30</f>
        <v>0</v>
      </c>
      <c r="F30" s="18" t="e">
        <f>'Door Comparison'!#REF!</f>
        <v>#REF!</v>
      </c>
      <c r="G30" s="18">
        <f>'Door Comparison'!G30</f>
        <v>0</v>
      </c>
      <c r="H30" s="18">
        <f>'Door Comparison'!H30</f>
        <v>0</v>
      </c>
      <c r="I30" s="18" t="e">
        <f>'Door Comparison'!#REF!</f>
        <v>#REF!</v>
      </c>
      <c r="J30" s="18">
        <f>'Door Comparison'!J30</f>
        <v>0</v>
      </c>
      <c r="K30" s="18">
        <f>'Door Comparison'!K30</f>
        <v>0</v>
      </c>
      <c r="L30" s="18">
        <f>'Door Comparison'!L30</f>
        <v>0</v>
      </c>
      <c r="M30" s="18"/>
      <c r="N30" s="150"/>
      <c r="O30" s="149"/>
      <c r="P30" s="14">
        <f t="shared" si="0"/>
        <v>0</v>
      </c>
      <c r="Q30" s="107">
        <f t="shared" si="1"/>
        <v>0</v>
      </c>
      <c r="R30" s="74"/>
      <c r="S30" s="67"/>
      <c r="T30" s="74">
        <f t="shared" si="2"/>
        <v>0</v>
      </c>
      <c r="V30" s="21">
        <f t="shared" si="3"/>
        <v>0</v>
      </c>
      <c r="W30" s="14">
        <f t="shared" si="4"/>
        <v>0</v>
      </c>
      <c r="X30" s="74">
        <v>0</v>
      </c>
      <c r="Y30" s="22">
        <f t="shared" si="6"/>
        <v>0</v>
      </c>
      <c r="Z30" s="179" t="str">
        <f>'Door Comparison'!Q30</f>
        <v>By others</v>
      </c>
    </row>
    <row r="31" spans="1:28" ht="13.2" customHeight="1" x14ac:dyDescent="0.25">
      <c r="A31" s="87" t="str">
        <f>'Door Comparison'!A31</f>
        <v>DGF29.02</v>
      </c>
      <c r="B31" s="18" t="str">
        <f>'Door Comparison'!B31</f>
        <v>Metal</v>
      </c>
      <c r="C31" s="18">
        <f>'Door Comparison'!C31</f>
        <v>103</v>
      </c>
      <c r="D31" s="18">
        <f>'Door Comparison'!D31</f>
        <v>0</v>
      </c>
      <c r="E31" s="18">
        <f>'Door Comparison'!E31</f>
        <v>0</v>
      </c>
      <c r="F31" s="18" t="e">
        <f>'Door Comparison'!#REF!</f>
        <v>#REF!</v>
      </c>
      <c r="G31" s="18">
        <f>'Door Comparison'!G31</f>
        <v>0</v>
      </c>
      <c r="H31" s="18">
        <f>'Door Comparison'!H31</f>
        <v>0</v>
      </c>
      <c r="I31" s="18" t="e">
        <f>'Door Comparison'!#REF!</f>
        <v>#REF!</v>
      </c>
      <c r="J31" s="18">
        <f>'Door Comparison'!J31</f>
        <v>0</v>
      </c>
      <c r="K31" s="18">
        <f>'Door Comparison'!K31</f>
        <v>0</v>
      </c>
      <c r="L31" s="18">
        <f>'Door Comparison'!L31</f>
        <v>0</v>
      </c>
      <c r="M31" s="18"/>
      <c r="N31" s="150"/>
      <c r="O31" s="149"/>
      <c r="P31" s="14">
        <f t="shared" si="0"/>
        <v>0</v>
      </c>
      <c r="Q31" s="107">
        <f t="shared" si="1"/>
        <v>0</v>
      </c>
      <c r="R31" s="74"/>
      <c r="S31" s="67"/>
      <c r="T31" s="74">
        <f t="shared" si="2"/>
        <v>0</v>
      </c>
      <c r="V31" s="21">
        <f t="shared" si="3"/>
        <v>0</v>
      </c>
      <c r="W31" s="14">
        <f t="shared" si="4"/>
        <v>0</v>
      </c>
      <c r="X31" s="74">
        <v>0</v>
      </c>
      <c r="Y31" s="22">
        <f t="shared" si="6"/>
        <v>0</v>
      </c>
      <c r="Z31" s="179" t="str">
        <f>'Door Comparison'!Q31</f>
        <v>By others</v>
      </c>
    </row>
    <row r="32" spans="1:28" ht="13.2" customHeight="1" x14ac:dyDescent="0.25">
      <c r="A32" s="87" t="str">
        <f>'Door Comparison'!A32</f>
        <v>DGF35.01</v>
      </c>
      <c r="B32" s="18" t="str">
        <f>'Door Comparison'!B32</f>
        <v>Timber</v>
      </c>
      <c r="C32" s="18">
        <f>'Door Comparison'!C32</f>
        <v>207</v>
      </c>
      <c r="D32" s="18">
        <f>'Door Comparison'!D32</f>
        <v>1010</v>
      </c>
      <c r="E32" s="18">
        <f>'Door Comparison'!E32</f>
        <v>2110</v>
      </c>
      <c r="F32" s="18" t="e">
        <f>'Door Comparison'!#REF!</f>
        <v>#REF!</v>
      </c>
      <c r="G32" s="18">
        <f>'Door Comparison'!G32</f>
        <v>0</v>
      </c>
      <c r="H32" s="18">
        <f>'Door Comparison'!H32</f>
        <v>1</v>
      </c>
      <c r="I32" s="18" t="e">
        <f>'Door Comparison'!#REF!</f>
        <v>#REF!</v>
      </c>
      <c r="J32" s="18">
        <f>'Door Comparison'!J32</f>
        <v>0</v>
      </c>
      <c r="K32" s="18">
        <f>'Door Comparison'!K32</f>
        <v>1</v>
      </c>
      <c r="L32" s="18">
        <f>'Door Comparison'!L32</f>
        <v>0</v>
      </c>
      <c r="M32" s="18"/>
      <c r="N32" s="150">
        <v>22</v>
      </c>
      <c r="O32" s="149"/>
      <c r="P32" s="14">
        <f t="shared" si="0"/>
        <v>16.21</v>
      </c>
      <c r="Q32" s="107">
        <f t="shared" si="1"/>
        <v>39.43</v>
      </c>
      <c r="R32" s="74"/>
      <c r="S32" s="67"/>
      <c r="T32" s="74">
        <f t="shared" si="2"/>
        <v>21.97</v>
      </c>
      <c r="V32" s="21">
        <f t="shared" si="3"/>
        <v>11.61</v>
      </c>
      <c r="W32" s="14">
        <f t="shared" si="4"/>
        <v>5.44</v>
      </c>
      <c r="X32" s="74">
        <v>0</v>
      </c>
      <c r="Y32" s="22">
        <f t="shared" si="6"/>
        <v>116.66</v>
      </c>
      <c r="Z32" s="179"/>
    </row>
    <row r="33" spans="1:26" ht="13.2" customHeight="1" x14ac:dyDescent="0.25">
      <c r="A33" s="87" t="str">
        <f>'Door Comparison'!A33</f>
        <v>DGF36.01</v>
      </c>
      <c r="B33" s="18" t="str">
        <f>'Door Comparison'!B33</f>
        <v>Timber</v>
      </c>
      <c r="C33" s="18">
        <f>'Door Comparison'!C33</f>
        <v>209</v>
      </c>
      <c r="D33" s="18">
        <f>'Door Comparison'!D33</f>
        <v>1150</v>
      </c>
      <c r="E33" s="18">
        <f>'Door Comparison'!E33</f>
        <v>2100</v>
      </c>
      <c r="F33" s="18" t="e">
        <f>'Door Comparison'!#REF!</f>
        <v>#REF!</v>
      </c>
      <c r="G33" s="18">
        <f>'Door Comparison'!G33</f>
        <v>1</v>
      </c>
      <c r="H33" s="18">
        <f>'Door Comparison'!H33</f>
        <v>0</v>
      </c>
      <c r="I33" s="18" t="e">
        <f>'Door Comparison'!#REF!</f>
        <v>#REF!</v>
      </c>
      <c r="J33" s="18">
        <f>'Door Comparison'!J33</f>
        <v>1</v>
      </c>
      <c r="K33" s="18">
        <f>'Door Comparison'!K33</f>
        <v>0</v>
      </c>
      <c r="L33" s="18">
        <f>'Door Comparison'!L33</f>
        <v>0</v>
      </c>
      <c r="M33" s="18"/>
      <c r="N33" s="150">
        <v>22</v>
      </c>
      <c r="O33" s="149"/>
      <c r="P33" s="14">
        <f t="shared" si="0"/>
        <v>16.59</v>
      </c>
      <c r="Q33" s="107">
        <f t="shared" si="1"/>
        <v>31.03</v>
      </c>
      <c r="R33" s="74"/>
      <c r="S33" s="67"/>
      <c r="T33" s="74">
        <f t="shared" si="2"/>
        <v>20.440000000000001</v>
      </c>
      <c r="V33" s="21">
        <f t="shared" si="3"/>
        <v>5.94</v>
      </c>
      <c r="W33" s="14">
        <f t="shared" si="4"/>
        <v>5.56</v>
      </c>
      <c r="X33" s="74">
        <v>0</v>
      </c>
      <c r="Y33" s="22">
        <f t="shared" si="6"/>
        <v>101.56</v>
      </c>
      <c r="Z33" s="179"/>
    </row>
    <row r="34" spans="1:26" ht="13.2" customHeight="1" x14ac:dyDescent="0.25">
      <c r="A34" s="87" t="str">
        <f>'Door Comparison'!A34</f>
        <v>DGF38.01</v>
      </c>
      <c r="B34" s="18" t="str">
        <f>'Door Comparison'!B34</f>
        <v>Timber</v>
      </c>
      <c r="C34" s="18">
        <f>'Door Comparison'!C34</f>
        <v>209</v>
      </c>
      <c r="D34" s="18">
        <f>'Door Comparison'!D34</f>
        <v>1010</v>
      </c>
      <c r="E34" s="18">
        <f>'Door Comparison'!E34</f>
        <v>2100</v>
      </c>
      <c r="F34" s="18" t="e">
        <f>'Door Comparison'!#REF!</f>
        <v>#REF!</v>
      </c>
      <c r="G34" s="18">
        <f>'Door Comparison'!G34</f>
        <v>1</v>
      </c>
      <c r="H34" s="18">
        <f>'Door Comparison'!H34</f>
        <v>0</v>
      </c>
      <c r="I34" s="18" t="e">
        <f>'Door Comparison'!#REF!</f>
        <v>#REF!</v>
      </c>
      <c r="J34" s="18">
        <f>'Door Comparison'!J34</f>
        <v>1</v>
      </c>
      <c r="K34" s="18">
        <f>'Door Comparison'!K34</f>
        <v>0</v>
      </c>
      <c r="L34" s="18">
        <f>'Door Comparison'!L34</f>
        <v>0</v>
      </c>
      <c r="M34" s="18"/>
      <c r="N34" s="150">
        <v>22</v>
      </c>
      <c r="O34" s="149"/>
      <c r="P34" s="14">
        <f t="shared" si="0"/>
        <v>16.149999999999999</v>
      </c>
      <c r="Q34" s="107">
        <f t="shared" si="1"/>
        <v>30.22</v>
      </c>
      <c r="R34" s="74"/>
      <c r="S34" s="67"/>
      <c r="T34" s="74">
        <f t="shared" si="2"/>
        <v>19.899999999999999</v>
      </c>
      <c r="V34" s="21">
        <f t="shared" si="3"/>
        <v>5.78</v>
      </c>
      <c r="W34" s="14">
        <f t="shared" si="4"/>
        <v>5.42</v>
      </c>
      <c r="X34" s="74">
        <v>0</v>
      </c>
      <c r="Y34" s="22">
        <f t="shared" si="6"/>
        <v>99.47</v>
      </c>
      <c r="Z34" s="179"/>
    </row>
    <row r="35" spans="1:26" ht="13.2" customHeight="1" x14ac:dyDescent="0.25">
      <c r="A35" s="87" t="str">
        <f>'Door Comparison'!A35</f>
        <v>DGF38.02</v>
      </c>
      <c r="B35" s="18" t="str">
        <f>'Door Comparison'!B35</f>
        <v>Timber</v>
      </c>
      <c r="C35" s="18">
        <f>'Door Comparison'!C35</f>
        <v>213</v>
      </c>
      <c r="D35" s="18">
        <f>'Door Comparison'!D35</f>
        <v>2410</v>
      </c>
      <c r="E35" s="18">
        <f>'Door Comparison'!E35</f>
        <v>2110</v>
      </c>
      <c r="F35" s="18" t="e">
        <f>'Door Comparison'!#REF!</f>
        <v>#REF!</v>
      </c>
      <c r="G35" s="18">
        <f>'Door Comparison'!G35</f>
        <v>1</v>
      </c>
      <c r="H35" s="18">
        <f>'Door Comparison'!H35</f>
        <v>0</v>
      </c>
      <c r="I35" s="18" t="e">
        <f>'Door Comparison'!#REF!</f>
        <v>#REF!</v>
      </c>
      <c r="J35" s="18">
        <f>'Door Comparison'!J35</f>
        <v>1</v>
      </c>
      <c r="K35" s="18">
        <f>'Door Comparison'!K35</f>
        <v>0</v>
      </c>
      <c r="L35" s="18">
        <f>'Door Comparison'!L35</f>
        <v>0</v>
      </c>
      <c r="M35" s="18"/>
      <c r="N35" s="150">
        <v>88</v>
      </c>
      <c r="O35" s="149"/>
      <c r="P35" s="14">
        <f t="shared" si="0"/>
        <v>20.55</v>
      </c>
      <c r="Q35" s="107">
        <f t="shared" si="1"/>
        <v>38.450000000000003</v>
      </c>
      <c r="R35" s="74"/>
      <c r="S35" s="67"/>
      <c r="T35" s="74">
        <f t="shared" si="2"/>
        <v>25.33</v>
      </c>
      <c r="V35" s="21">
        <f t="shared" si="3"/>
        <v>7.36</v>
      </c>
      <c r="W35" s="14">
        <f t="shared" si="4"/>
        <v>6.9</v>
      </c>
      <c r="X35" s="74">
        <v>0</v>
      </c>
      <c r="Y35" s="22">
        <f t="shared" si="6"/>
        <v>186.59</v>
      </c>
      <c r="Z35" s="179"/>
    </row>
    <row r="36" spans="1:26" ht="13.2" customHeight="1" x14ac:dyDescent="0.25">
      <c r="A36" s="87" t="str">
        <f>'Door Comparison'!A36</f>
        <v>DGF40.01</v>
      </c>
      <c r="B36" s="18" t="str">
        <f>'Door Comparison'!B36</f>
        <v>Timber</v>
      </c>
      <c r="C36" s="18">
        <f>'Door Comparison'!C36</f>
        <v>213</v>
      </c>
      <c r="D36" s="18">
        <f>'Door Comparison'!D36</f>
        <v>2410</v>
      </c>
      <c r="E36" s="18">
        <f>'Door Comparison'!E36</f>
        <v>2110</v>
      </c>
      <c r="F36" s="18" t="e">
        <f>'Door Comparison'!#REF!</f>
        <v>#REF!</v>
      </c>
      <c r="G36" s="18">
        <f>'Door Comparison'!G36</f>
        <v>1</v>
      </c>
      <c r="H36" s="18">
        <f>'Door Comparison'!H36</f>
        <v>0</v>
      </c>
      <c r="I36" s="18" t="e">
        <f>'Door Comparison'!#REF!</f>
        <v>#REF!</v>
      </c>
      <c r="J36" s="18">
        <f>'Door Comparison'!J36</f>
        <v>1</v>
      </c>
      <c r="K36" s="18">
        <f>'Door Comparison'!K36</f>
        <v>0</v>
      </c>
      <c r="L36" s="18">
        <f>'Door Comparison'!L36</f>
        <v>0</v>
      </c>
      <c r="M36" s="18"/>
      <c r="N36" s="150">
        <v>88</v>
      </c>
      <c r="O36" s="149"/>
      <c r="P36" s="14">
        <f t="shared" si="0"/>
        <v>20.55</v>
      </c>
      <c r="Q36" s="107">
        <f t="shared" si="1"/>
        <v>38.450000000000003</v>
      </c>
      <c r="R36" s="74"/>
      <c r="S36" s="67"/>
      <c r="T36" s="74">
        <f t="shared" si="2"/>
        <v>25.33</v>
      </c>
      <c r="V36" s="21">
        <f t="shared" si="3"/>
        <v>7.36</v>
      </c>
      <c r="W36" s="14">
        <f t="shared" si="4"/>
        <v>6.9</v>
      </c>
      <c r="X36" s="74">
        <v>0</v>
      </c>
      <c r="Y36" s="22">
        <f t="shared" si="6"/>
        <v>186.59</v>
      </c>
      <c r="Z36" s="179"/>
    </row>
    <row r="37" spans="1:26" ht="13.2" customHeight="1" x14ac:dyDescent="0.25">
      <c r="A37" s="87" t="str">
        <f>'Door Comparison'!A37</f>
        <v>DGF40.02</v>
      </c>
      <c r="B37" s="18" t="str">
        <f>'Door Comparison'!B37</f>
        <v>Timber</v>
      </c>
      <c r="C37" s="18">
        <f>'Door Comparison'!C37</f>
        <v>209</v>
      </c>
      <c r="D37" s="18">
        <f>'Door Comparison'!D37</f>
        <v>1150</v>
      </c>
      <c r="E37" s="18">
        <f>'Door Comparison'!E37</f>
        <v>2100</v>
      </c>
      <c r="F37" s="18" t="e">
        <f>'Door Comparison'!#REF!</f>
        <v>#REF!</v>
      </c>
      <c r="G37" s="18">
        <f>'Door Comparison'!G37</f>
        <v>1</v>
      </c>
      <c r="H37" s="18">
        <f>'Door Comparison'!H37</f>
        <v>0</v>
      </c>
      <c r="I37" s="18" t="e">
        <f>'Door Comparison'!#REF!</f>
        <v>#REF!</v>
      </c>
      <c r="J37" s="18">
        <f>'Door Comparison'!J37</f>
        <v>1</v>
      </c>
      <c r="K37" s="18">
        <f>'Door Comparison'!K37</f>
        <v>0</v>
      </c>
      <c r="L37" s="18">
        <f>'Door Comparison'!L37</f>
        <v>0</v>
      </c>
      <c r="M37" s="18"/>
      <c r="N37" s="150">
        <v>22</v>
      </c>
      <c r="O37" s="149"/>
      <c r="P37" s="14">
        <f t="shared" si="0"/>
        <v>16.59</v>
      </c>
      <c r="Q37" s="107">
        <f t="shared" si="1"/>
        <v>31.03</v>
      </c>
      <c r="R37" s="74"/>
      <c r="S37" s="67"/>
      <c r="T37" s="74">
        <f t="shared" si="2"/>
        <v>20.440000000000001</v>
      </c>
      <c r="V37" s="21">
        <f t="shared" si="3"/>
        <v>5.94</v>
      </c>
      <c r="W37" s="14">
        <f t="shared" si="4"/>
        <v>5.56</v>
      </c>
      <c r="X37" s="74">
        <v>0</v>
      </c>
      <c r="Y37" s="22">
        <f t="shared" si="6"/>
        <v>101.56</v>
      </c>
      <c r="Z37" s="179"/>
    </row>
    <row r="38" spans="1:26" ht="13.2" customHeight="1" x14ac:dyDescent="0.25">
      <c r="A38" s="87" t="str">
        <f>'Door Comparison'!A38</f>
        <v>DGF40.03</v>
      </c>
      <c r="B38" s="18" t="str">
        <f>'Door Comparison'!B38</f>
        <v>Metal</v>
      </c>
      <c r="C38" s="18">
        <f>'Door Comparison'!C38</f>
        <v>206</v>
      </c>
      <c r="D38" s="18">
        <f>'Door Comparison'!D38</f>
        <v>0</v>
      </c>
      <c r="E38" s="18">
        <f>'Door Comparison'!E38</f>
        <v>0</v>
      </c>
      <c r="F38" s="18" t="e">
        <f>'Door Comparison'!#REF!</f>
        <v>#REF!</v>
      </c>
      <c r="G38" s="18">
        <f>'Door Comparison'!G38</f>
        <v>0</v>
      </c>
      <c r="H38" s="18">
        <f>'Door Comparison'!H38</f>
        <v>0</v>
      </c>
      <c r="I38" s="18" t="e">
        <f>'Door Comparison'!#REF!</f>
        <v>#REF!</v>
      </c>
      <c r="J38" s="18">
        <f>'Door Comparison'!J38</f>
        <v>0</v>
      </c>
      <c r="K38" s="18">
        <f>'Door Comparison'!K38</f>
        <v>0</v>
      </c>
      <c r="L38" s="18">
        <f>'Door Comparison'!L38</f>
        <v>0</v>
      </c>
      <c r="M38" s="18"/>
      <c r="N38" s="150"/>
      <c r="O38" s="149"/>
      <c r="P38" s="14">
        <f t="shared" si="0"/>
        <v>0</v>
      </c>
      <c r="Q38" s="107">
        <f t="shared" si="1"/>
        <v>0</v>
      </c>
      <c r="R38" s="74"/>
      <c r="S38" s="67"/>
      <c r="T38" s="74">
        <f t="shared" si="2"/>
        <v>0</v>
      </c>
      <c r="V38" s="21">
        <f t="shared" si="3"/>
        <v>0</v>
      </c>
      <c r="W38" s="14">
        <f t="shared" si="4"/>
        <v>0</v>
      </c>
      <c r="X38" s="74">
        <v>0</v>
      </c>
      <c r="Y38" s="22">
        <f t="shared" si="6"/>
        <v>0</v>
      </c>
      <c r="Z38" s="179" t="str">
        <f>'Door Comparison'!Q38</f>
        <v>By others</v>
      </c>
    </row>
    <row r="39" spans="1:26" ht="13.2" customHeight="1" x14ac:dyDescent="0.25">
      <c r="A39" s="87" t="str">
        <f>'Door Comparison'!A39</f>
        <v>DGF40.04</v>
      </c>
      <c r="B39" s="18" t="str">
        <f>'Door Comparison'!B39</f>
        <v>Metal</v>
      </c>
      <c r="C39" s="18">
        <f>'Door Comparison'!C39</f>
        <v>206</v>
      </c>
      <c r="D39" s="18">
        <f>'Door Comparison'!D39</f>
        <v>0</v>
      </c>
      <c r="E39" s="18">
        <f>'Door Comparison'!E39</f>
        <v>0</v>
      </c>
      <c r="F39" s="18" t="e">
        <f>'Door Comparison'!#REF!</f>
        <v>#REF!</v>
      </c>
      <c r="G39" s="18">
        <f>'Door Comparison'!G39</f>
        <v>0</v>
      </c>
      <c r="H39" s="18">
        <f>'Door Comparison'!H39</f>
        <v>0</v>
      </c>
      <c r="I39" s="18" t="e">
        <f>'Door Comparison'!#REF!</f>
        <v>#REF!</v>
      </c>
      <c r="J39" s="18">
        <f>'Door Comparison'!J39</f>
        <v>0</v>
      </c>
      <c r="K39" s="18">
        <f>'Door Comparison'!K39</f>
        <v>0</v>
      </c>
      <c r="L39" s="18">
        <f>'Door Comparison'!L39</f>
        <v>0</v>
      </c>
      <c r="M39" s="18"/>
      <c r="N39" s="150"/>
      <c r="O39" s="149"/>
      <c r="P39" s="14">
        <f t="shared" si="0"/>
        <v>0</v>
      </c>
      <c r="Q39" s="107">
        <f t="shared" si="1"/>
        <v>0</v>
      </c>
      <c r="R39" s="74"/>
      <c r="S39" s="67"/>
      <c r="T39" s="74">
        <f t="shared" si="2"/>
        <v>0</v>
      </c>
      <c r="V39" s="21">
        <f t="shared" si="3"/>
        <v>0</v>
      </c>
      <c r="W39" s="14">
        <f t="shared" si="4"/>
        <v>0</v>
      </c>
      <c r="X39" s="74">
        <v>0</v>
      </c>
      <c r="Y39" s="22">
        <f t="shared" si="6"/>
        <v>0</v>
      </c>
      <c r="Z39" s="179" t="str">
        <f>'Door Comparison'!Q39</f>
        <v>By others</v>
      </c>
    </row>
    <row r="40" spans="1:26" ht="13.2" customHeight="1" x14ac:dyDescent="0.25">
      <c r="A40" s="87" t="str">
        <f>'Door Comparison'!A40</f>
        <v>DGF40.05</v>
      </c>
      <c r="B40" s="18" t="str">
        <f>'Door Comparison'!B40</f>
        <v>Timber</v>
      </c>
      <c r="C40" s="18">
        <f>'Door Comparison'!C40</f>
        <v>213</v>
      </c>
      <c r="D40" s="18">
        <f>'Door Comparison'!D40</f>
        <v>2410</v>
      </c>
      <c r="E40" s="18">
        <f>'Door Comparison'!E40</f>
        <v>2110</v>
      </c>
      <c r="F40" s="18" t="e">
        <f>'Door Comparison'!#REF!</f>
        <v>#REF!</v>
      </c>
      <c r="G40" s="18">
        <f>'Door Comparison'!G40</f>
        <v>1</v>
      </c>
      <c r="H40" s="18">
        <f>'Door Comparison'!H40</f>
        <v>0</v>
      </c>
      <c r="I40" s="18" t="e">
        <f>'Door Comparison'!#REF!</f>
        <v>#REF!</v>
      </c>
      <c r="J40" s="18">
        <f>'Door Comparison'!J40</f>
        <v>1</v>
      </c>
      <c r="K40" s="18">
        <f>'Door Comparison'!K40</f>
        <v>0</v>
      </c>
      <c r="L40" s="18">
        <f>'Door Comparison'!L40</f>
        <v>0</v>
      </c>
      <c r="M40" s="18"/>
      <c r="N40" s="150">
        <v>88</v>
      </c>
      <c r="O40" s="149"/>
      <c r="P40" s="14">
        <f t="shared" si="0"/>
        <v>20.55</v>
      </c>
      <c r="Q40" s="107">
        <f t="shared" si="1"/>
        <v>38.450000000000003</v>
      </c>
      <c r="R40" s="74"/>
      <c r="S40" s="67"/>
      <c r="T40" s="74">
        <f t="shared" si="2"/>
        <v>25.33</v>
      </c>
      <c r="V40" s="21">
        <f t="shared" si="3"/>
        <v>7.36</v>
      </c>
      <c r="W40" s="14">
        <f t="shared" si="4"/>
        <v>6.9</v>
      </c>
      <c r="X40" s="74">
        <v>0</v>
      </c>
      <c r="Y40" s="22">
        <f t="shared" si="6"/>
        <v>186.59</v>
      </c>
      <c r="Z40" s="179"/>
    </row>
    <row r="41" spans="1:26" ht="13.2" customHeight="1" x14ac:dyDescent="0.25">
      <c r="A41" s="87" t="str">
        <f>'Door Comparison'!A41</f>
        <v>DGF41.01</v>
      </c>
      <c r="B41" s="18" t="str">
        <f>'Door Comparison'!B41</f>
        <v>Timber</v>
      </c>
      <c r="C41" s="18">
        <f>'Door Comparison'!C41</f>
        <v>213</v>
      </c>
      <c r="D41" s="18">
        <f>'Door Comparison'!D41</f>
        <v>2410</v>
      </c>
      <c r="E41" s="18">
        <f>'Door Comparison'!E41</f>
        <v>2110</v>
      </c>
      <c r="F41" s="18" t="e">
        <f>'Door Comparison'!#REF!</f>
        <v>#REF!</v>
      </c>
      <c r="G41" s="18">
        <f>'Door Comparison'!G41</f>
        <v>1</v>
      </c>
      <c r="H41" s="18">
        <f>'Door Comparison'!H41</f>
        <v>0</v>
      </c>
      <c r="I41" s="18" t="e">
        <f>'Door Comparison'!#REF!</f>
        <v>#REF!</v>
      </c>
      <c r="J41" s="18">
        <f>'Door Comparison'!J41</f>
        <v>1</v>
      </c>
      <c r="K41" s="18">
        <f>'Door Comparison'!K41</f>
        <v>0</v>
      </c>
      <c r="L41" s="18">
        <f>'Door Comparison'!L41</f>
        <v>0</v>
      </c>
      <c r="M41" s="18"/>
      <c r="N41" s="150">
        <v>88</v>
      </c>
      <c r="O41" s="149"/>
      <c r="P41" s="14">
        <f t="shared" si="0"/>
        <v>20.55</v>
      </c>
      <c r="Q41" s="107">
        <f t="shared" ref="Q41:Q72" si="7">(((D41+2*E41)*((G41*2.9)+(H41*3.77))/1000))*2</f>
        <v>38.450000000000003</v>
      </c>
      <c r="R41" s="74"/>
      <c r="S41" s="67"/>
      <c r="T41" s="74">
        <f t="shared" si="2"/>
        <v>25.33</v>
      </c>
      <c r="V41" s="21">
        <f t="shared" si="3"/>
        <v>7.36</v>
      </c>
      <c r="W41" s="14">
        <f t="shared" si="4"/>
        <v>6.9</v>
      </c>
      <c r="X41" s="74">
        <v>0</v>
      </c>
      <c r="Y41" s="22">
        <f t="shared" si="6"/>
        <v>186.59</v>
      </c>
      <c r="Z41" s="179"/>
    </row>
    <row r="42" spans="1:26" ht="13.2" customHeight="1" x14ac:dyDescent="0.25">
      <c r="A42" s="87" t="str">
        <f>'Door Comparison'!A42</f>
        <v>DGF41.02</v>
      </c>
      <c r="B42" s="18" t="str">
        <f>'Door Comparison'!B42</f>
        <v>Metal</v>
      </c>
      <c r="C42" s="18">
        <f>'Door Comparison'!C42</f>
        <v>111</v>
      </c>
      <c r="D42" s="18">
        <f>'Door Comparison'!D42</f>
        <v>0</v>
      </c>
      <c r="E42" s="18">
        <f>'Door Comparison'!E42</f>
        <v>0</v>
      </c>
      <c r="F42" s="18" t="e">
        <f>'Door Comparison'!#REF!</f>
        <v>#REF!</v>
      </c>
      <c r="G42" s="18">
        <f>'Door Comparison'!G42</f>
        <v>0</v>
      </c>
      <c r="H42" s="18">
        <f>'Door Comparison'!H42</f>
        <v>0</v>
      </c>
      <c r="I42" s="18" t="e">
        <f>'Door Comparison'!#REF!</f>
        <v>#REF!</v>
      </c>
      <c r="J42" s="18">
        <f>'Door Comparison'!J42</f>
        <v>0</v>
      </c>
      <c r="K42" s="18">
        <f>'Door Comparison'!K42</f>
        <v>0</v>
      </c>
      <c r="L42" s="18">
        <f>'Door Comparison'!L42</f>
        <v>0</v>
      </c>
      <c r="M42" s="18"/>
      <c r="N42" s="150"/>
      <c r="O42" s="149"/>
      <c r="P42" s="14">
        <f t="shared" si="0"/>
        <v>0</v>
      </c>
      <c r="Q42" s="107">
        <f t="shared" si="7"/>
        <v>0</v>
      </c>
      <c r="R42" s="74"/>
      <c r="S42" s="67"/>
      <c r="T42" s="74">
        <f t="shared" si="2"/>
        <v>0</v>
      </c>
      <c r="V42" s="21">
        <f t="shared" si="3"/>
        <v>0</v>
      </c>
      <c r="W42" s="14">
        <f t="shared" si="4"/>
        <v>0</v>
      </c>
      <c r="X42" s="74">
        <v>0</v>
      </c>
      <c r="Y42" s="22">
        <f t="shared" si="6"/>
        <v>0</v>
      </c>
      <c r="Z42" s="179" t="str">
        <f>'Door Comparison'!Q42</f>
        <v>By others</v>
      </c>
    </row>
    <row r="43" spans="1:26" ht="13.2" customHeight="1" x14ac:dyDescent="0.25">
      <c r="A43" s="87" t="str">
        <f>'Door Comparison'!A43</f>
        <v>DGF42.01</v>
      </c>
      <c r="B43" s="18" t="str">
        <f>'Door Comparison'!B43</f>
        <v>Timber</v>
      </c>
      <c r="C43" s="18">
        <f>'Door Comparison'!C43</f>
        <v>213</v>
      </c>
      <c r="D43" s="18">
        <f>'Door Comparison'!D43</f>
        <v>2410</v>
      </c>
      <c r="E43" s="18">
        <f>'Door Comparison'!E43</f>
        <v>2110</v>
      </c>
      <c r="F43" s="18" t="e">
        <f>'Door Comparison'!#REF!</f>
        <v>#REF!</v>
      </c>
      <c r="G43" s="18">
        <f>'Door Comparison'!G43</f>
        <v>1</v>
      </c>
      <c r="H43" s="18">
        <f>'Door Comparison'!H43</f>
        <v>0</v>
      </c>
      <c r="I43" s="18" t="e">
        <f>'Door Comparison'!#REF!</f>
        <v>#REF!</v>
      </c>
      <c r="J43" s="18">
        <f>'Door Comparison'!J43</f>
        <v>1</v>
      </c>
      <c r="K43" s="18">
        <f>'Door Comparison'!K43</f>
        <v>0</v>
      </c>
      <c r="L43" s="18">
        <f>'Door Comparison'!L43</f>
        <v>0</v>
      </c>
      <c r="M43" s="18"/>
      <c r="N43" s="150">
        <v>88</v>
      </c>
      <c r="O43" s="149"/>
      <c r="P43" s="14">
        <f t="shared" si="0"/>
        <v>20.55</v>
      </c>
      <c r="Q43" s="107">
        <f t="shared" si="7"/>
        <v>38.450000000000003</v>
      </c>
      <c r="R43" s="74"/>
      <c r="S43" s="67"/>
      <c r="T43" s="74">
        <f t="shared" si="2"/>
        <v>25.33</v>
      </c>
      <c r="V43" s="21">
        <f t="shared" si="3"/>
        <v>7.36</v>
      </c>
      <c r="W43" s="14">
        <f t="shared" si="4"/>
        <v>6.9</v>
      </c>
      <c r="X43" s="74">
        <v>0</v>
      </c>
      <c r="Y43" s="22">
        <f t="shared" si="6"/>
        <v>186.59</v>
      </c>
      <c r="Z43" s="179"/>
    </row>
    <row r="44" spans="1:26" ht="13.2" customHeight="1" x14ac:dyDescent="0.25">
      <c r="A44" s="87" t="str">
        <f>'Door Comparison'!A44</f>
        <v>DGF42.02</v>
      </c>
      <c r="B44" s="18" t="str">
        <f>'Door Comparison'!B44</f>
        <v>Timber</v>
      </c>
      <c r="C44" s="18">
        <f>'Door Comparison'!C44</f>
        <v>213</v>
      </c>
      <c r="D44" s="18">
        <f>'Door Comparison'!D44</f>
        <v>2410</v>
      </c>
      <c r="E44" s="18">
        <f>'Door Comparison'!E44</f>
        <v>2110</v>
      </c>
      <c r="F44" s="18" t="e">
        <f>'Door Comparison'!#REF!</f>
        <v>#REF!</v>
      </c>
      <c r="G44" s="18">
        <f>'Door Comparison'!G44</f>
        <v>1</v>
      </c>
      <c r="H44" s="18">
        <f>'Door Comparison'!H44</f>
        <v>0</v>
      </c>
      <c r="I44" s="18" t="e">
        <f>'Door Comparison'!#REF!</f>
        <v>#REF!</v>
      </c>
      <c r="J44" s="18">
        <f>'Door Comparison'!J44</f>
        <v>1</v>
      </c>
      <c r="K44" s="18">
        <f>'Door Comparison'!K44</f>
        <v>0</v>
      </c>
      <c r="L44" s="18">
        <f>'Door Comparison'!L44</f>
        <v>0</v>
      </c>
      <c r="M44" s="18"/>
      <c r="N44" s="150">
        <v>88</v>
      </c>
      <c r="O44" s="149"/>
      <c r="P44" s="14">
        <f t="shared" si="0"/>
        <v>20.55</v>
      </c>
      <c r="Q44" s="107">
        <f t="shared" si="7"/>
        <v>38.450000000000003</v>
      </c>
      <c r="R44" s="74"/>
      <c r="S44" s="67"/>
      <c r="T44" s="74">
        <f t="shared" si="2"/>
        <v>25.33</v>
      </c>
      <c r="V44" s="21">
        <f t="shared" si="3"/>
        <v>7.36</v>
      </c>
      <c r="W44" s="14">
        <f t="shared" si="4"/>
        <v>6.9</v>
      </c>
      <c r="X44" s="74">
        <v>0</v>
      </c>
      <c r="Y44" s="22">
        <f t="shared" si="6"/>
        <v>186.59</v>
      </c>
      <c r="Z44" s="179"/>
    </row>
    <row r="45" spans="1:26" ht="13.2" customHeight="1" x14ac:dyDescent="0.25">
      <c r="A45" s="87" t="str">
        <f>'Door Comparison'!A45</f>
        <v>DGF43.01</v>
      </c>
      <c r="B45" s="18" t="str">
        <f>'Door Comparison'!B45</f>
        <v>Timber</v>
      </c>
      <c r="C45" s="18">
        <f>'Door Comparison'!C45</f>
        <v>209</v>
      </c>
      <c r="D45" s="18">
        <f>'Door Comparison'!D45</f>
        <v>1150</v>
      </c>
      <c r="E45" s="18">
        <f>'Door Comparison'!E45</f>
        <v>2100</v>
      </c>
      <c r="F45" s="18" t="e">
        <f>'Door Comparison'!#REF!</f>
        <v>#REF!</v>
      </c>
      <c r="G45" s="18">
        <f>'Door Comparison'!G45</f>
        <v>1</v>
      </c>
      <c r="H45" s="18">
        <f>'Door Comparison'!H45</f>
        <v>0</v>
      </c>
      <c r="I45" s="18" t="e">
        <f>'Door Comparison'!#REF!</f>
        <v>#REF!</v>
      </c>
      <c r="J45" s="18">
        <f>'Door Comparison'!J45</f>
        <v>1</v>
      </c>
      <c r="K45" s="18">
        <f>'Door Comparison'!K45</f>
        <v>0</v>
      </c>
      <c r="L45" s="18">
        <f>'Door Comparison'!L45</f>
        <v>0</v>
      </c>
      <c r="M45" s="18"/>
      <c r="N45" s="150">
        <v>22</v>
      </c>
      <c r="O45" s="149"/>
      <c r="P45" s="14">
        <f t="shared" si="0"/>
        <v>16.59</v>
      </c>
      <c r="Q45" s="107">
        <f t="shared" si="7"/>
        <v>31.03</v>
      </c>
      <c r="R45" s="74"/>
      <c r="S45" s="67"/>
      <c r="T45" s="74">
        <f t="shared" si="2"/>
        <v>20.440000000000001</v>
      </c>
      <c r="V45" s="21">
        <f t="shared" si="3"/>
        <v>5.94</v>
      </c>
      <c r="W45" s="14">
        <f t="shared" si="4"/>
        <v>5.56</v>
      </c>
      <c r="X45" s="74">
        <v>0</v>
      </c>
      <c r="Y45" s="22">
        <f t="shared" si="6"/>
        <v>101.56</v>
      </c>
      <c r="Z45" s="179"/>
    </row>
    <row r="46" spans="1:26" ht="13.2" customHeight="1" x14ac:dyDescent="0.25">
      <c r="A46" s="87" t="str">
        <f>'Door Comparison'!A46</f>
        <v>DGF43.02</v>
      </c>
      <c r="B46" s="18" t="str">
        <f>'Door Comparison'!B46</f>
        <v>Timber</v>
      </c>
      <c r="C46" s="18">
        <f>'Door Comparison'!C46</f>
        <v>213</v>
      </c>
      <c r="D46" s="18">
        <f>'Door Comparison'!D46</f>
        <v>2410</v>
      </c>
      <c r="E46" s="18">
        <f>'Door Comparison'!E46</f>
        <v>2110</v>
      </c>
      <c r="F46" s="18" t="e">
        <f>'Door Comparison'!#REF!</f>
        <v>#REF!</v>
      </c>
      <c r="G46" s="18">
        <f>'Door Comparison'!G46</f>
        <v>1</v>
      </c>
      <c r="H46" s="18">
        <f>'Door Comparison'!H46</f>
        <v>0</v>
      </c>
      <c r="I46" s="18" t="e">
        <f>'Door Comparison'!#REF!</f>
        <v>#REF!</v>
      </c>
      <c r="J46" s="18">
        <f>'Door Comparison'!J46</f>
        <v>1</v>
      </c>
      <c r="K46" s="18">
        <f>'Door Comparison'!K46</f>
        <v>0</v>
      </c>
      <c r="L46" s="18">
        <f>'Door Comparison'!L46</f>
        <v>0</v>
      </c>
      <c r="M46" s="18"/>
      <c r="N46" s="150">
        <v>88</v>
      </c>
      <c r="O46" s="149"/>
      <c r="P46" s="14">
        <f t="shared" si="0"/>
        <v>20.55</v>
      </c>
      <c r="Q46" s="107">
        <f t="shared" si="7"/>
        <v>38.450000000000003</v>
      </c>
      <c r="R46" s="74"/>
      <c r="S46" s="67"/>
      <c r="T46" s="74">
        <f t="shared" si="2"/>
        <v>25.33</v>
      </c>
      <c r="V46" s="21">
        <f t="shared" si="3"/>
        <v>7.36</v>
      </c>
      <c r="W46" s="14">
        <f t="shared" si="4"/>
        <v>6.9</v>
      </c>
      <c r="X46" s="74">
        <v>0</v>
      </c>
      <c r="Y46" s="22">
        <f t="shared" si="6"/>
        <v>186.59</v>
      </c>
      <c r="Z46" s="179"/>
    </row>
    <row r="47" spans="1:26" ht="13.2" customHeight="1" x14ac:dyDescent="0.25">
      <c r="A47" s="87" t="str">
        <f>'Door Comparison'!A47</f>
        <v xml:space="preserve">DGF44.01 </v>
      </c>
      <c r="B47" s="18" t="str">
        <f>'Door Comparison'!B47</f>
        <v>Timber</v>
      </c>
      <c r="C47" s="18">
        <f>'Door Comparison'!C47</f>
        <v>213</v>
      </c>
      <c r="D47" s="18">
        <f>'Door Comparison'!D47</f>
        <v>2410</v>
      </c>
      <c r="E47" s="18">
        <f>'Door Comparison'!E47</f>
        <v>2110</v>
      </c>
      <c r="F47" s="18" t="e">
        <f>'Door Comparison'!#REF!</f>
        <v>#REF!</v>
      </c>
      <c r="G47" s="18">
        <f>'Door Comparison'!G47</f>
        <v>1</v>
      </c>
      <c r="H47" s="18">
        <f>'Door Comparison'!H47</f>
        <v>0</v>
      </c>
      <c r="I47" s="18" t="e">
        <f>'Door Comparison'!#REF!</f>
        <v>#REF!</v>
      </c>
      <c r="J47" s="18">
        <f>'Door Comparison'!J47</f>
        <v>1</v>
      </c>
      <c r="K47" s="18">
        <f>'Door Comparison'!K47</f>
        <v>0</v>
      </c>
      <c r="L47" s="18">
        <f>'Door Comparison'!L47</f>
        <v>0</v>
      </c>
      <c r="M47" s="18"/>
      <c r="N47" s="150">
        <v>88</v>
      </c>
      <c r="O47" s="149"/>
      <c r="P47" s="14">
        <f t="shared" si="0"/>
        <v>20.55</v>
      </c>
      <c r="Q47" s="107">
        <f t="shared" si="7"/>
        <v>38.450000000000003</v>
      </c>
      <c r="R47" s="74"/>
      <c r="S47" s="67"/>
      <c r="T47" s="74">
        <f t="shared" si="2"/>
        <v>25.33</v>
      </c>
      <c r="V47" s="21">
        <f t="shared" si="3"/>
        <v>7.36</v>
      </c>
      <c r="W47" s="14">
        <f t="shared" si="4"/>
        <v>6.9</v>
      </c>
      <c r="X47" s="74">
        <v>0</v>
      </c>
      <c r="Y47" s="22">
        <f t="shared" si="6"/>
        <v>186.59</v>
      </c>
      <c r="Z47" s="179"/>
    </row>
    <row r="48" spans="1:26" ht="13.2" customHeight="1" x14ac:dyDescent="0.25">
      <c r="A48" s="87" t="str">
        <f>'Door Comparison'!A48</f>
        <v>DGF44.02</v>
      </c>
      <c r="B48" s="18" t="str">
        <f>'Door Comparison'!B48</f>
        <v>Metal</v>
      </c>
      <c r="C48" s="18">
        <f>'Door Comparison'!C48</f>
        <v>206</v>
      </c>
      <c r="D48" s="18">
        <f>'Door Comparison'!D48</f>
        <v>0</v>
      </c>
      <c r="E48" s="18">
        <f>'Door Comparison'!E48</f>
        <v>0</v>
      </c>
      <c r="F48" s="18" t="e">
        <f>'Door Comparison'!#REF!</f>
        <v>#REF!</v>
      </c>
      <c r="G48" s="18">
        <f>'Door Comparison'!G48</f>
        <v>0</v>
      </c>
      <c r="H48" s="18">
        <f>'Door Comparison'!H48</f>
        <v>0</v>
      </c>
      <c r="I48" s="18" t="e">
        <f>'Door Comparison'!#REF!</f>
        <v>#REF!</v>
      </c>
      <c r="J48" s="18">
        <f>'Door Comparison'!J48</f>
        <v>0</v>
      </c>
      <c r="K48" s="18">
        <f>'Door Comparison'!K48</f>
        <v>0</v>
      </c>
      <c r="L48" s="18">
        <f>'Door Comparison'!L48</f>
        <v>0</v>
      </c>
      <c r="M48" s="18"/>
      <c r="N48" s="150"/>
      <c r="O48" s="149"/>
      <c r="P48" s="14">
        <f t="shared" si="0"/>
        <v>0</v>
      </c>
      <c r="Q48" s="107">
        <f t="shared" si="7"/>
        <v>0</v>
      </c>
      <c r="R48" s="74"/>
      <c r="S48" s="67"/>
      <c r="T48" s="74">
        <f t="shared" si="2"/>
        <v>0</v>
      </c>
      <c r="V48" s="21">
        <f t="shared" si="3"/>
        <v>0</v>
      </c>
      <c r="W48" s="14">
        <f t="shared" si="4"/>
        <v>0</v>
      </c>
      <c r="X48" s="74">
        <v>0</v>
      </c>
      <c r="Y48" s="22">
        <f t="shared" si="6"/>
        <v>0</v>
      </c>
      <c r="Z48" s="179" t="str">
        <f>'Door Comparison'!Q48</f>
        <v>By others</v>
      </c>
    </row>
    <row r="49" spans="1:28" ht="13.2" customHeight="1" x14ac:dyDescent="0.25">
      <c r="A49" s="87" t="str">
        <f>'Door Comparison'!A49</f>
        <v>DGF45.01</v>
      </c>
      <c r="B49" s="18" t="str">
        <f>'Door Comparison'!B49</f>
        <v>Timber</v>
      </c>
      <c r="C49" s="18">
        <f>'Door Comparison'!C49</f>
        <v>213</v>
      </c>
      <c r="D49" s="18">
        <f>'Door Comparison'!D49</f>
        <v>2410</v>
      </c>
      <c r="E49" s="18">
        <f>'Door Comparison'!E49</f>
        <v>2110</v>
      </c>
      <c r="F49" s="18" t="e">
        <f>'Door Comparison'!#REF!</f>
        <v>#REF!</v>
      </c>
      <c r="G49" s="18">
        <f>'Door Comparison'!G49</f>
        <v>1</v>
      </c>
      <c r="H49" s="18">
        <f>'Door Comparison'!H49</f>
        <v>0</v>
      </c>
      <c r="I49" s="18" t="e">
        <f>'Door Comparison'!#REF!</f>
        <v>#REF!</v>
      </c>
      <c r="J49" s="18">
        <f>'Door Comparison'!J49</f>
        <v>1</v>
      </c>
      <c r="K49" s="18">
        <f>'Door Comparison'!K49</f>
        <v>0</v>
      </c>
      <c r="L49" s="18">
        <f>'Door Comparison'!L49</f>
        <v>0</v>
      </c>
      <c r="M49" s="18"/>
      <c r="N49" s="150">
        <v>88</v>
      </c>
      <c r="O49" s="149"/>
      <c r="P49" s="14">
        <f t="shared" si="0"/>
        <v>20.55</v>
      </c>
      <c r="Q49" s="107">
        <f t="shared" si="7"/>
        <v>38.450000000000003</v>
      </c>
      <c r="R49" s="74"/>
      <c r="S49" s="67"/>
      <c r="T49" s="74">
        <f t="shared" si="2"/>
        <v>25.33</v>
      </c>
      <c r="V49" s="21">
        <f t="shared" si="3"/>
        <v>7.36</v>
      </c>
      <c r="W49" s="14">
        <f t="shared" si="4"/>
        <v>6.9</v>
      </c>
      <c r="X49" s="74">
        <v>0</v>
      </c>
      <c r="Y49" s="22">
        <f t="shared" si="6"/>
        <v>186.59</v>
      </c>
      <c r="Z49" s="179"/>
    </row>
    <row r="50" spans="1:28" ht="13.2" customHeight="1" x14ac:dyDescent="0.25">
      <c r="A50" s="87" t="str">
        <f>'Door Comparison'!A50</f>
        <v>DGF46.01</v>
      </c>
      <c r="B50" s="18" t="str">
        <f>'Door Comparison'!B50</f>
        <v>Timber</v>
      </c>
      <c r="C50" s="18">
        <f>'Door Comparison'!C50</f>
        <v>213</v>
      </c>
      <c r="D50" s="18">
        <f>'Door Comparison'!D50</f>
        <v>2410</v>
      </c>
      <c r="E50" s="18">
        <f>'Door Comparison'!E50</f>
        <v>2110</v>
      </c>
      <c r="F50" s="18" t="e">
        <f>'Door Comparison'!#REF!</f>
        <v>#REF!</v>
      </c>
      <c r="G50" s="18">
        <f>'Door Comparison'!G50</f>
        <v>1</v>
      </c>
      <c r="H50" s="18">
        <f>'Door Comparison'!H50</f>
        <v>0</v>
      </c>
      <c r="I50" s="18" t="e">
        <f>'Door Comparison'!#REF!</f>
        <v>#REF!</v>
      </c>
      <c r="J50" s="18">
        <f>'Door Comparison'!J50</f>
        <v>1</v>
      </c>
      <c r="K50" s="18">
        <f>'Door Comparison'!K50</f>
        <v>0</v>
      </c>
      <c r="L50" s="18">
        <f>'Door Comparison'!L50</f>
        <v>0</v>
      </c>
      <c r="M50" s="18"/>
      <c r="N50" s="150">
        <v>88</v>
      </c>
      <c r="O50" s="149"/>
      <c r="P50" s="14">
        <f t="shared" si="0"/>
        <v>20.55</v>
      </c>
      <c r="Q50" s="107">
        <f t="shared" si="7"/>
        <v>38.450000000000003</v>
      </c>
      <c r="R50" s="74"/>
      <c r="S50" s="67"/>
      <c r="T50" s="74">
        <f t="shared" si="2"/>
        <v>25.33</v>
      </c>
      <c r="V50" s="21">
        <f t="shared" si="3"/>
        <v>7.36</v>
      </c>
      <c r="W50" s="14">
        <f t="shared" si="4"/>
        <v>6.9</v>
      </c>
      <c r="X50" s="74">
        <v>0</v>
      </c>
      <c r="Y50" s="22">
        <f t="shared" si="6"/>
        <v>186.59</v>
      </c>
      <c r="Z50" s="179"/>
    </row>
    <row r="51" spans="1:28" ht="13.2" customHeight="1" x14ac:dyDescent="0.25">
      <c r="A51" s="87" t="str">
        <f>'Door Comparison'!A51</f>
        <v>DGF47.01</v>
      </c>
      <c r="B51" s="18" t="str">
        <f>'Door Comparison'!B51</f>
        <v>Timber</v>
      </c>
      <c r="C51" s="18">
        <f>'Door Comparison'!C51</f>
        <v>209</v>
      </c>
      <c r="D51" s="18">
        <f>'Door Comparison'!D51</f>
        <v>1150</v>
      </c>
      <c r="E51" s="18">
        <f>'Door Comparison'!E51</f>
        <v>2100</v>
      </c>
      <c r="F51" s="18" t="e">
        <f>'Door Comparison'!#REF!</f>
        <v>#REF!</v>
      </c>
      <c r="G51" s="18">
        <f>'Door Comparison'!G51</f>
        <v>1</v>
      </c>
      <c r="H51" s="18">
        <f>'Door Comparison'!H51</f>
        <v>0</v>
      </c>
      <c r="I51" s="18" t="e">
        <f>'Door Comparison'!#REF!</f>
        <v>#REF!</v>
      </c>
      <c r="J51" s="18">
        <f>'Door Comparison'!J51</f>
        <v>1</v>
      </c>
      <c r="K51" s="18">
        <f>'Door Comparison'!K51</f>
        <v>0</v>
      </c>
      <c r="L51" s="18">
        <f>'Door Comparison'!L51</f>
        <v>0</v>
      </c>
      <c r="M51" s="18"/>
      <c r="N51" s="150">
        <v>22</v>
      </c>
      <c r="O51" s="149"/>
      <c r="P51" s="14">
        <f t="shared" si="0"/>
        <v>16.59</v>
      </c>
      <c r="Q51" s="107">
        <f t="shared" si="7"/>
        <v>31.03</v>
      </c>
      <c r="R51" s="74"/>
      <c r="S51" s="67"/>
      <c r="T51" s="74">
        <f t="shared" si="2"/>
        <v>20.440000000000001</v>
      </c>
      <c r="V51" s="21">
        <f t="shared" si="3"/>
        <v>5.94</v>
      </c>
      <c r="W51" s="14">
        <f t="shared" si="4"/>
        <v>5.56</v>
      </c>
      <c r="X51" s="74">
        <v>0</v>
      </c>
      <c r="Y51" s="22">
        <f t="shared" si="6"/>
        <v>101.56</v>
      </c>
      <c r="Z51" s="179"/>
    </row>
    <row r="52" spans="1:28" ht="13.2" customHeight="1" x14ac:dyDescent="0.25">
      <c r="A52" s="87" t="str">
        <f>'Door Comparison'!A52</f>
        <v>DGF52.01</v>
      </c>
      <c r="B52" s="18" t="str">
        <f>'Door Comparison'!B52</f>
        <v>Glazed</v>
      </c>
      <c r="C52" s="18">
        <f>'Door Comparison'!C52</f>
        <v>101</v>
      </c>
      <c r="D52" s="18">
        <f>'Door Comparison'!D52</f>
        <v>0</v>
      </c>
      <c r="E52" s="18">
        <f>'Door Comparison'!E52</f>
        <v>0</v>
      </c>
      <c r="F52" s="18" t="e">
        <f>'Door Comparison'!#REF!</f>
        <v>#REF!</v>
      </c>
      <c r="G52" s="18">
        <f>'Door Comparison'!G52</f>
        <v>0</v>
      </c>
      <c r="H52" s="18">
        <f>'Door Comparison'!H52</f>
        <v>0</v>
      </c>
      <c r="I52" s="18" t="e">
        <f>'Door Comparison'!#REF!</f>
        <v>#REF!</v>
      </c>
      <c r="J52" s="18">
        <f>'Door Comparison'!J52</f>
        <v>0</v>
      </c>
      <c r="K52" s="18">
        <f>'Door Comparison'!K52</f>
        <v>0</v>
      </c>
      <c r="L52" s="18">
        <f>'Door Comparison'!L52</f>
        <v>0</v>
      </c>
      <c r="M52" s="18"/>
      <c r="N52" s="150"/>
      <c r="O52" s="149"/>
      <c r="P52" s="14">
        <f t="shared" si="0"/>
        <v>0</v>
      </c>
      <c r="Q52" s="107">
        <f t="shared" si="7"/>
        <v>0</v>
      </c>
      <c r="R52" s="74"/>
      <c r="S52" s="67"/>
      <c r="T52" s="74">
        <f t="shared" si="2"/>
        <v>0</v>
      </c>
      <c r="V52" s="21">
        <f t="shared" si="3"/>
        <v>0</v>
      </c>
      <c r="W52" s="14">
        <f t="shared" si="4"/>
        <v>0</v>
      </c>
      <c r="X52" s="74">
        <v>0</v>
      </c>
      <c r="Y52" s="22">
        <f t="shared" si="6"/>
        <v>0</v>
      </c>
      <c r="Z52" s="179" t="str">
        <f>'Door Comparison'!Q52</f>
        <v>By others</v>
      </c>
    </row>
    <row r="53" spans="1:28" ht="13.2" customHeight="1" x14ac:dyDescent="0.25">
      <c r="A53" s="87" t="str">
        <f>'Door Comparison'!A53</f>
        <v>DGF61.01</v>
      </c>
      <c r="B53" s="18" t="str">
        <f>'Door Comparison'!B53</f>
        <v>Timber</v>
      </c>
      <c r="C53" s="18">
        <f>'Door Comparison'!C53</f>
        <v>209</v>
      </c>
      <c r="D53" s="18">
        <f>'Door Comparison'!D53</f>
        <v>1150</v>
      </c>
      <c r="E53" s="18">
        <f>'Door Comparison'!E53</f>
        <v>2100</v>
      </c>
      <c r="F53" s="18" t="e">
        <f>'Door Comparison'!#REF!</f>
        <v>#REF!</v>
      </c>
      <c r="G53" s="18">
        <f>'Door Comparison'!G53</f>
        <v>1</v>
      </c>
      <c r="H53" s="18">
        <f>'Door Comparison'!H53</f>
        <v>0</v>
      </c>
      <c r="I53" s="18" t="e">
        <f>'Door Comparison'!#REF!</f>
        <v>#REF!</v>
      </c>
      <c r="J53" s="18">
        <f>'Door Comparison'!J53</f>
        <v>1</v>
      </c>
      <c r="K53" s="18">
        <f>'Door Comparison'!K53</f>
        <v>0</v>
      </c>
      <c r="L53" s="18">
        <f>'Door Comparison'!L53</f>
        <v>0</v>
      </c>
      <c r="M53" s="18"/>
      <c r="N53" s="150">
        <v>22</v>
      </c>
      <c r="O53" s="149"/>
      <c r="P53" s="14">
        <f t="shared" si="0"/>
        <v>16.59</v>
      </c>
      <c r="Q53" s="107">
        <f t="shared" si="7"/>
        <v>31.03</v>
      </c>
      <c r="R53" s="74"/>
      <c r="S53" s="67"/>
      <c r="T53" s="74">
        <f t="shared" si="2"/>
        <v>20.440000000000001</v>
      </c>
      <c r="V53" s="21">
        <f t="shared" si="3"/>
        <v>5.94</v>
      </c>
      <c r="W53" s="14">
        <f t="shared" si="4"/>
        <v>5.56</v>
      </c>
      <c r="X53" s="74">
        <v>0</v>
      </c>
      <c r="Y53" s="22">
        <f t="shared" si="6"/>
        <v>101.56</v>
      </c>
      <c r="Z53" s="179"/>
    </row>
    <row r="54" spans="1:28" ht="13.2" customHeight="1" x14ac:dyDescent="0.25">
      <c r="A54" s="87" t="str">
        <f>'Door Comparison'!A54</f>
        <v>DGFTA.01</v>
      </c>
      <c r="B54" s="18" t="str">
        <f>'Door Comparison'!B54</f>
        <v>Glazed</v>
      </c>
      <c r="C54" s="18">
        <f>'Door Comparison'!C54</f>
        <v>101</v>
      </c>
      <c r="D54" s="18">
        <f>'Door Comparison'!D54</f>
        <v>0</v>
      </c>
      <c r="E54" s="18">
        <f>'Door Comparison'!E54</f>
        <v>0</v>
      </c>
      <c r="F54" s="18" t="e">
        <f>'Door Comparison'!#REF!</f>
        <v>#REF!</v>
      </c>
      <c r="G54" s="18">
        <f>'Door Comparison'!G54</f>
        <v>0</v>
      </c>
      <c r="H54" s="18">
        <f>'Door Comparison'!H54</f>
        <v>0</v>
      </c>
      <c r="I54" s="18" t="e">
        <f>'Door Comparison'!#REF!</f>
        <v>#REF!</v>
      </c>
      <c r="J54" s="18">
        <f>'Door Comparison'!J54</f>
        <v>0</v>
      </c>
      <c r="K54" s="18">
        <f>'Door Comparison'!K54</f>
        <v>0</v>
      </c>
      <c r="L54" s="18">
        <f>'Door Comparison'!L54</f>
        <v>0</v>
      </c>
      <c r="M54" s="18"/>
      <c r="N54" s="150"/>
      <c r="O54" s="149"/>
      <c r="P54" s="14">
        <f t="shared" si="0"/>
        <v>0</v>
      </c>
      <c r="Q54" s="107">
        <f t="shared" si="7"/>
        <v>0</v>
      </c>
      <c r="R54" s="74"/>
      <c r="S54" s="67"/>
      <c r="T54" s="74">
        <f t="shared" si="2"/>
        <v>0</v>
      </c>
      <c r="V54" s="21">
        <f t="shared" si="3"/>
        <v>0</v>
      </c>
      <c r="W54" s="14">
        <f t="shared" si="4"/>
        <v>0</v>
      </c>
      <c r="X54" s="74">
        <v>0</v>
      </c>
      <c r="Y54" s="22">
        <f t="shared" si="6"/>
        <v>0</v>
      </c>
      <c r="Z54" s="179" t="str">
        <f>'Door Comparison'!Q54</f>
        <v>By others</v>
      </c>
    </row>
    <row r="55" spans="1:28" ht="13.2" customHeight="1" x14ac:dyDescent="0.25">
      <c r="A55" s="87" t="str">
        <f>'Door Comparison'!A55</f>
        <v>DGFTA.02</v>
      </c>
      <c r="B55" s="18" t="str">
        <f>'Door Comparison'!B55</f>
        <v>Glazed</v>
      </c>
      <c r="C55" s="18">
        <f>'Door Comparison'!C55</f>
        <v>101</v>
      </c>
      <c r="D55" s="18">
        <f>'Door Comparison'!D55</f>
        <v>0</v>
      </c>
      <c r="E55" s="18">
        <f>'Door Comparison'!E55</f>
        <v>0</v>
      </c>
      <c r="F55" s="18" t="e">
        <f>'Door Comparison'!#REF!</f>
        <v>#REF!</v>
      </c>
      <c r="G55" s="18">
        <f>'Door Comparison'!G55</f>
        <v>0</v>
      </c>
      <c r="H55" s="18">
        <f>'Door Comparison'!H55</f>
        <v>0</v>
      </c>
      <c r="I55" s="18" t="e">
        <f>'Door Comparison'!#REF!</f>
        <v>#REF!</v>
      </c>
      <c r="J55" s="18">
        <f>'Door Comparison'!J55</f>
        <v>0</v>
      </c>
      <c r="K55" s="18">
        <f>'Door Comparison'!K55</f>
        <v>0</v>
      </c>
      <c r="L55" s="18">
        <f>'Door Comparison'!L55</f>
        <v>0</v>
      </c>
      <c r="M55" s="18"/>
      <c r="N55" s="150"/>
      <c r="O55" s="149"/>
      <c r="P55" s="14">
        <f t="shared" si="0"/>
        <v>0</v>
      </c>
      <c r="Q55" s="107">
        <f t="shared" si="7"/>
        <v>0</v>
      </c>
      <c r="R55" s="74"/>
      <c r="S55" s="67"/>
      <c r="T55" s="74">
        <f t="shared" si="2"/>
        <v>0</v>
      </c>
      <c r="V55" s="21">
        <f t="shared" si="3"/>
        <v>0</v>
      </c>
      <c r="W55" s="14">
        <f t="shared" si="4"/>
        <v>0</v>
      </c>
      <c r="X55" s="74">
        <v>0</v>
      </c>
      <c r="Y55" s="22">
        <f t="shared" si="6"/>
        <v>0</v>
      </c>
      <c r="Z55" s="179" t="str">
        <f>'Door Comparison'!Q55</f>
        <v>By others</v>
      </c>
    </row>
    <row r="56" spans="1:28" ht="13.2" customHeight="1" x14ac:dyDescent="0.25">
      <c r="A56" s="87" t="str">
        <f>'Door Comparison'!A56</f>
        <v>DGFTB.01</v>
      </c>
      <c r="B56" s="18" t="str">
        <f>'Door Comparison'!B56</f>
        <v>Glazed</v>
      </c>
      <c r="C56" s="18">
        <f>'Door Comparison'!C56</f>
        <v>101</v>
      </c>
      <c r="D56" s="18">
        <f>'Door Comparison'!D56</f>
        <v>0</v>
      </c>
      <c r="E56" s="18">
        <f>'Door Comparison'!E56</f>
        <v>0</v>
      </c>
      <c r="F56" s="18" t="e">
        <f>'Door Comparison'!#REF!</f>
        <v>#REF!</v>
      </c>
      <c r="G56" s="18">
        <f>'Door Comparison'!G56</f>
        <v>0</v>
      </c>
      <c r="H56" s="18">
        <f>'Door Comparison'!H56</f>
        <v>0</v>
      </c>
      <c r="I56" s="18" t="e">
        <f>'Door Comparison'!#REF!</f>
        <v>#REF!</v>
      </c>
      <c r="J56" s="18">
        <f>'Door Comparison'!J56</f>
        <v>0</v>
      </c>
      <c r="K56" s="18">
        <f>'Door Comparison'!K56</f>
        <v>0</v>
      </c>
      <c r="L56" s="18">
        <f>'Door Comparison'!L56</f>
        <v>0</v>
      </c>
      <c r="M56" s="18"/>
      <c r="N56" s="150"/>
      <c r="O56" s="149"/>
      <c r="P56" s="14">
        <f t="shared" si="0"/>
        <v>0</v>
      </c>
      <c r="Q56" s="107">
        <f t="shared" si="7"/>
        <v>0</v>
      </c>
      <c r="R56" s="74"/>
      <c r="S56" s="67"/>
      <c r="T56" s="74">
        <f t="shared" si="2"/>
        <v>0</v>
      </c>
      <c r="V56" s="21">
        <f t="shared" si="3"/>
        <v>0</v>
      </c>
      <c r="W56" s="14">
        <f t="shared" si="4"/>
        <v>0</v>
      </c>
      <c r="X56" s="74">
        <v>0</v>
      </c>
      <c r="Y56" s="22">
        <f t="shared" si="6"/>
        <v>0</v>
      </c>
      <c r="Z56" s="179" t="str">
        <f>'Door Comparison'!Q56</f>
        <v>By others</v>
      </c>
    </row>
    <row r="57" spans="1:28" ht="13.2" customHeight="1" x14ac:dyDescent="0.25">
      <c r="A57" s="87" t="str">
        <f>'Door Comparison'!A57</f>
        <v>DUG01.01</v>
      </c>
      <c r="B57" s="18" t="str">
        <f>'Door Comparison'!B57</f>
        <v>Timber</v>
      </c>
      <c r="C57" s="18">
        <f>'Door Comparison'!C57</f>
        <v>208</v>
      </c>
      <c r="D57" s="18">
        <f>'Door Comparison'!D57</f>
        <v>2510</v>
      </c>
      <c r="E57" s="18">
        <f>'Door Comparison'!E57</f>
        <v>2110</v>
      </c>
      <c r="F57" s="18" t="e">
        <f>'Door Comparison'!#REF!</f>
        <v>#REF!</v>
      </c>
      <c r="G57" s="18">
        <f>'Door Comparison'!G57</f>
        <v>1</v>
      </c>
      <c r="H57" s="18">
        <f>'Door Comparison'!H57</f>
        <v>0</v>
      </c>
      <c r="I57" s="18" t="e">
        <f>'Door Comparison'!#REF!</f>
        <v>#REF!</v>
      </c>
      <c r="J57" s="18">
        <f>'Door Comparison'!J57</f>
        <v>1</v>
      </c>
      <c r="K57" s="18">
        <f>'Door Comparison'!K57</f>
        <v>0</v>
      </c>
      <c r="L57" s="18">
        <f>'Door Comparison'!L57</f>
        <v>0</v>
      </c>
      <c r="M57" s="18"/>
      <c r="N57" s="150">
        <v>88</v>
      </c>
      <c r="O57" s="149"/>
      <c r="P57" s="14">
        <f t="shared" si="0"/>
        <v>20.86</v>
      </c>
      <c r="Q57" s="107">
        <f t="shared" si="7"/>
        <v>39.03</v>
      </c>
      <c r="R57" s="74"/>
      <c r="S57" s="67"/>
      <c r="T57" s="74">
        <f t="shared" si="2"/>
        <v>25.71</v>
      </c>
      <c r="V57" s="21">
        <f t="shared" si="3"/>
        <v>7.47</v>
      </c>
      <c r="W57" s="14">
        <f t="shared" si="4"/>
        <v>7</v>
      </c>
      <c r="X57" s="74">
        <v>0</v>
      </c>
      <c r="Y57" s="22">
        <f t="shared" si="6"/>
        <v>188.07</v>
      </c>
      <c r="Z57" s="179"/>
    </row>
    <row r="58" spans="1:28" ht="13.2" customHeight="1" x14ac:dyDescent="0.25">
      <c r="A58" s="87" t="str">
        <f>'Door Comparison'!A58</f>
        <v>DUG02.01</v>
      </c>
      <c r="B58" s="18" t="str">
        <f>'Door Comparison'!B58</f>
        <v>Timber</v>
      </c>
      <c r="C58" s="18">
        <f>'Door Comparison'!C58</f>
        <v>210</v>
      </c>
      <c r="D58" s="18">
        <f>'Door Comparison'!D58</f>
        <v>1510</v>
      </c>
      <c r="E58" s="18">
        <f>'Door Comparison'!E58</f>
        <v>2110</v>
      </c>
      <c r="F58" s="18" t="e">
        <f>'Door Comparison'!#REF!</f>
        <v>#REF!</v>
      </c>
      <c r="G58" s="18">
        <f>'Door Comparison'!G58</f>
        <v>0</v>
      </c>
      <c r="H58" s="18">
        <f>'Door Comparison'!H58</f>
        <v>1</v>
      </c>
      <c r="I58" s="18" t="e">
        <f>'Door Comparison'!#REF!</f>
        <v>#REF!</v>
      </c>
      <c r="J58" s="18">
        <f>'Door Comparison'!J58</f>
        <v>0</v>
      </c>
      <c r="K58" s="18">
        <f>'Door Comparison'!K58</f>
        <v>1</v>
      </c>
      <c r="L58" s="18">
        <f>'Door Comparison'!L58</f>
        <v>0</v>
      </c>
      <c r="M58" s="18"/>
      <c r="N58" s="150">
        <v>66</v>
      </c>
      <c r="O58" s="149"/>
      <c r="P58" s="14">
        <f t="shared" si="0"/>
        <v>17.760000000000002</v>
      </c>
      <c r="Q58" s="107">
        <f t="shared" si="7"/>
        <v>43.2</v>
      </c>
      <c r="R58" s="74"/>
      <c r="S58" s="67"/>
      <c r="T58" s="74">
        <f t="shared" si="2"/>
        <v>24.07</v>
      </c>
      <c r="V58" s="21">
        <f t="shared" si="3"/>
        <v>12.72</v>
      </c>
      <c r="W58" s="14">
        <f t="shared" si="4"/>
        <v>5.96</v>
      </c>
      <c r="X58" s="74">
        <v>0</v>
      </c>
      <c r="Y58" s="22">
        <f t="shared" si="6"/>
        <v>169.71</v>
      </c>
      <c r="Z58" s="179"/>
    </row>
    <row r="59" spans="1:28" ht="13.2" customHeight="1" x14ac:dyDescent="0.25">
      <c r="A59" s="87" t="str">
        <f>'Door Comparison'!A59</f>
        <v>DUG06.01</v>
      </c>
      <c r="B59" s="18" t="str">
        <f>'Door Comparison'!B59</f>
        <v>Timber</v>
      </c>
      <c r="C59" s="18">
        <f>'Door Comparison'!C59</f>
        <v>207</v>
      </c>
      <c r="D59" s="18">
        <f>'Door Comparison'!D59</f>
        <v>1010</v>
      </c>
      <c r="E59" s="18">
        <f>'Door Comparison'!E59</f>
        <v>2110</v>
      </c>
      <c r="F59" s="18" t="e">
        <f>'Door Comparison'!#REF!</f>
        <v>#REF!</v>
      </c>
      <c r="G59" s="18">
        <f>'Door Comparison'!G59</f>
        <v>0</v>
      </c>
      <c r="H59" s="18">
        <f>'Door Comparison'!H59</f>
        <v>1</v>
      </c>
      <c r="I59" s="18" t="e">
        <f>'Door Comparison'!#REF!</f>
        <v>#REF!</v>
      </c>
      <c r="J59" s="18">
        <f>'Door Comparison'!J59</f>
        <v>0</v>
      </c>
      <c r="K59" s="18">
        <f>'Door Comparison'!K59</f>
        <v>1</v>
      </c>
      <c r="L59" s="18">
        <f>'Door Comparison'!L59</f>
        <v>0</v>
      </c>
      <c r="M59" s="18"/>
      <c r="N59" s="150">
        <v>22</v>
      </c>
      <c r="O59" s="149"/>
      <c r="P59" s="14">
        <f t="shared" si="0"/>
        <v>16.21</v>
      </c>
      <c r="Q59" s="107">
        <f t="shared" si="7"/>
        <v>39.43</v>
      </c>
      <c r="R59" s="74"/>
      <c r="S59" s="67"/>
      <c r="T59" s="74">
        <f t="shared" si="2"/>
        <v>21.97</v>
      </c>
      <c r="V59" s="21">
        <f t="shared" si="3"/>
        <v>11.61</v>
      </c>
      <c r="W59" s="14">
        <f t="shared" si="4"/>
        <v>5.44</v>
      </c>
      <c r="X59" s="74">
        <v>0</v>
      </c>
      <c r="Y59" s="22">
        <f t="shared" si="6"/>
        <v>116.66</v>
      </c>
      <c r="Z59" s="179" t="str">
        <f>'Door Comparison'!Q59</f>
        <v>Schedule says metal but door type is timber</v>
      </c>
      <c r="AA59" s="18"/>
      <c r="AB59" s="22"/>
    </row>
    <row r="60" spans="1:28" ht="13.2" customHeight="1" x14ac:dyDescent="0.25">
      <c r="A60" s="87" t="str">
        <f>'Door Comparison'!A60</f>
        <v>DUG07.01</v>
      </c>
      <c r="B60" s="18" t="str">
        <f>'Door Comparison'!B60</f>
        <v>Timber</v>
      </c>
      <c r="C60" s="18">
        <f>'Door Comparison'!C60</f>
        <v>207</v>
      </c>
      <c r="D60" s="18">
        <f>'Door Comparison'!D60</f>
        <v>1010</v>
      </c>
      <c r="E60" s="18">
        <f>'Door Comparison'!E60</f>
        <v>2110</v>
      </c>
      <c r="F60" s="18" t="e">
        <f>'Door Comparison'!#REF!</f>
        <v>#REF!</v>
      </c>
      <c r="G60" s="18">
        <f>'Door Comparison'!G60</f>
        <v>0</v>
      </c>
      <c r="H60" s="18">
        <f>'Door Comparison'!H60</f>
        <v>1</v>
      </c>
      <c r="I60" s="18" t="e">
        <f>'Door Comparison'!#REF!</f>
        <v>#REF!</v>
      </c>
      <c r="J60" s="18">
        <f>'Door Comparison'!J60</f>
        <v>0</v>
      </c>
      <c r="K60" s="18">
        <f>'Door Comparison'!K60</f>
        <v>1</v>
      </c>
      <c r="L60" s="18">
        <f>'Door Comparison'!L60</f>
        <v>0</v>
      </c>
      <c r="M60" s="18"/>
      <c r="N60" s="150">
        <v>22</v>
      </c>
      <c r="O60" s="149"/>
      <c r="P60" s="14">
        <f t="shared" si="0"/>
        <v>16.21</v>
      </c>
      <c r="Q60" s="107">
        <f t="shared" si="7"/>
        <v>39.43</v>
      </c>
      <c r="R60" s="74"/>
      <c r="S60" s="67"/>
      <c r="T60" s="74">
        <f t="shared" si="2"/>
        <v>21.97</v>
      </c>
      <c r="V60" s="21">
        <f t="shared" si="3"/>
        <v>11.61</v>
      </c>
      <c r="W60" s="14">
        <f t="shared" si="4"/>
        <v>5.44</v>
      </c>
      <c r="X60" s="74">
        <v>0</v>
      </c>
      <c r="Y60" s="22">
        <f t="shared" si="6"/>
        <v>116.66</v>
      </c>
      <c r="Z60" s="179" t="str">
        <f>'Door Comparison'!Q60</f>
        <v>Schedule says metal but door type is timber</v>
      </c>
    </row>
    <row r="61" spans="1:28" ht="13.2" customHeight="1" x14ac:dyDescent="0.25">
      <c r="A61" s="87" t="str">
        <f>'Door Comparison'!A61</f>
        <v>DUG08.01</v>
      </c>
      <c r="B61" s="18" t="str">
        <f>'Door Comparison'!B61</f>
        <v>Timber</v>
      </c>
      <c r="C61" s="18">
        <f>'Door Comparison'!C61</f>
        <v>207</v>
      </c>
      <c r="D61" s="18">
        <f>'Door Comparison'!D61</f>
        <v>1010</v>
      </c>
      <c r="E61" s="18">
        <f>'Door Comparison'!E61</f>
        <v>2110</v>
      </c>
      <c r="F61" s="18" t="e">
        <f>'Door Comparison'!#REF!</f>
        <v>#REF!</v>
      </c>
      <c r="G61" s="18">
        <f>'Door Comparison'!G61</f>
        <v>0</v>
      </c>
      <c r="H61" s="18">
        <f>'Door Comparison'!H61</f>
        <v>1</v>
      </c>
      <c r="I61" s="18" t="e">
        <f>'Door Comparison'!#REF!</f>
        <v>#REF!</v>
      </c>
      <c r="J61" s="18">
        <f>'Door Comparison'!J61</f>
        <v>0</v>
      </c>
      <c r="K61" s="18">
        <f>'Door Comparison'!K61</f>
        <v>1</v>
      </c>
      <c r="L61" s="18">
        <f>'Door Comparison'!L61</f>
        <v>0</v>
      </c>
      <c r="M61" s="18"/>
      <c r="N61" s="150">
        <v>22</v>
      </c>
      <c r="O61" s="149"/>
      <c r="P61" s="14">
        <f t="shared" si="0"/>
        <v>16.21</v>
      </c>
      <c r="Q61" s="107">
        <f t="shared" si="7"/>
        <v>39.43</v>
      </c>
      <c r="R61" s="74"/>
      <c r="S61" s="67"/>
      <c r="T61" s="74">
        <f t="shared" si="2"/>
        <v>21.97</v>
      </c>
      <c r="V61" s="21">
        <f t="shared" si="3"/>
        <v>11.61</v>
      </c>
      <c r="W61" s="14">
        <f t="shared" si="4"/>
        <v>5.44</v>
      </c>
      <c r="X61" s="74">
        <v>0</v>
      </c>
      <c r="Y61" s="22">
        <f t="shared" si="6"/>
        <v>116.66</v>
      </c>
      <c r="Z61" s="179" t="str">
        <f>'Door Comparison'!Q61</f>
        <v>Schedule says metal but door type is timber</v>
      </c>
    </row>
    <row r="62" spans="1:28" ht="13.2" customHeight="1" x14ac:dyDescent="0.25">
      <c r="A62" s="87" t="str">
        <f>'Door Comparison'!A62</f>
        <v>DUG09.01</v>
      </c>
      <c r="B62" s="18" t="str">
        <f>'Door Comparison'!B62</f>
        <v>Glazed</v>
      </c>
      <c r="C62" s="18">
        <f>'Door Comparison'!C62</f>
        <v>112</v>
      </c>
      <c r="D62" s="18">
        <f>'Door Comparison'!D62</f>
        <v>0</v>
      </c>
      <c r="E62" s="18">
        <f>'Door Comparison'!E62</f>
        <v>0</v>
      </c>
      <c r="F62" s="18" t="e">
        <f>'Door Comparison'!#REF!</f>
        <v>#REF!</v>
      </c>
      <c r="G62" s="18">
        <f>'Door Comparison'!G62</f>
        <v>0</v>
      </c>
      <c r="H62" s="18">
        <f>'Door Comparison'!H62</f>
        <v>0</v>
      </c>
      <c r="I62" s="18" t="e">
        <f>'Door Comparison'!#REF!</f>
        <v>#REF!</v>
      </c>
      <c r="J62" s="18">
        <f>'Door Comparison'!J62</f>
        <v>0</v>
      </c>
      <c r="K62" s="18">
        <f>'Door Comparison'!K62</f>
        <v>0</v>
      </c>
      <c r="L62" s="18">
        <f>'Door Comparison'!L62</f>
        <v>0</v>
      </c>
      <c r="M62" s="18"/>
      <c r="N62" s="150"/>
      <c r="O62" s="149"/>
      <c r="P62" s="14">
        <f t="shared" si="0"/>
        <v>0</v>
      </c>
      <c r="Q62" s="107">
        <f t="shared" si="7"/>
        <v>0</v>
      </c>
      <c r="R62" s="74"/>
      <c r="S62" s="67"/>
      <c r="T62" s="74">
        <f t="shared" si="2"/>
        <v>0</v>
      </c>
      <c r="V62" s="21">
        <f t="shared" si="3"/>
        <v>0</v>
      </c>
      <c r="W62" s="14">
        <f t="shared" si="4"/>
        <v>0</v>
      </c>
      <c r="X62" s="74">
        <v>0</v>
      </c>
      <c r="Y62" s="22">
        <f t="shared" si="6"/>
        <v>0</v>
      </c>
      <c r="Z62" s="179" t="str">
        <f>'Door Comparison'!Q62</f>
        <v>By others</v>
      </c>
    </row>
    <row r="63" spans="1:28" ht="13.2" customHeight="1" x14ac:dyDescent="0.25">
      <c r="A63" s="87" t="str">
        <f>'Door Comparison'!A63</f>
        <v>DUG09.02</v>
      </c>
      <c r="B63" s="18" t="str">
        <f>'Door Comparison'!B63</f>
        <v>Timber</v>
      </c>
      <c r="C63" s="18">
        <f>'Door Comparison'!C63</f>
        <v>208</v>
      </c>
      <c r="D63" s="18">
        <f>'Door Comparison'!D63</f>
        <v>2510</v>
      </c>
      <c r="E63" s="18">
        <f>'Door Comparison'!E63</f>
        <v>2110</v>
      </c>
      <c r="F63" s="18" t="e">
        <f>'Door Comparison'!#REF!</f>
        <v>#REF!</v>
      </c>
      <c r="G63" s="18">
        <f>'Door Comparison'!G63</f>
        <v>1</v>
      </c>
      <c r="H63" s="18">
        <f>'Door Comparison'!H63</f>
        <v>0</v>
      </c>
      <c r="I63" s="18" t="e">
        <f>'Door Comparison'!#REF!</f>
        <v>#REF!</v>
      </c>
      <c r="J63" s="18">
        <f>'Door Comparison'!J63</f>
        <v>1</v>
      </c>
      <c r="K63" s="18">
        <f>'Door Comparison'!K63</f>
        <v>0</v>
      </c>
      <c r="L63" s="18">
        <f>'Door Comparison'!L63</f>
        <v>0</v>
      </c>
      <c r="M63" s="18"/>
      <c r="N63" s="150">
        <v>88</v>
      </c>
      <c r="O63" s="149"/>
      <c r="P63" s="14">
        <f t="shared" si="0"/>
        <v>20.86</v>
      </c>
      <c r="Q63" s="107">
        <f t="shared" si="7"/>
        <v>39.03</v>
      </c>
      <c r="R63" s="74"/>
      <c r="S63" s="67"/>
      <c r="T63" s="74">
        <f t="shared" si="2"/>
        <v>25.71</v>
      </c>
      <c r="V63" s="21">
        <f t="shared" si="3"/>
        <v>7.47</v>
      </c>
      <c r="W63" s="14">
        <f t="shared" si="4"/>
        <v>7</v>
      </c>
      <c r="X63" s="74">
        <v>0</v>
      </c>
      <c r="Y63" s="22">
        <f t="shared" si="6"/>
        <v>188.07</v>
      </c>
      <c r="Z63" s="179"/>
    </row>
    <row r="64" spans="1:28" ht="13.2" customHeight="1" x14ac:dyDescent="0.25">
      <c r="A64" s="87" t="str">
        <f>'Door Comparison'!A64</f>
        <v>DUG09.07</v>
      </c>
      <c r="B64" s="18" t="str">
        <f>'Door Comparison'!B64</f>
        <v>Timber</v>
      </c>
      <c r="C64" s="18">
        <f>'Door Comparison'!C64</f>
        <v>202</v>
      </c>
      <c r="D64" s="18">
        <f>'Door Comparison'!D64</f>
        <v>1585</v>
      </c>
      <c r="E64" s="18">
        <f>'Door Comparison'!E64</f>
        <v>2110</v>
      </c>
      <c r="F64" s="18" t="e">
        <f>'Door Comparison'!#REF!</f>
        <v>#REF!</v>
      </c>
      <c r="G64" s="18">
        <f>'Door Comparison'!G64</f>
        <v>0</v>
      </c>
      <c r="H64" s="18">
        <f>'Door Comparison'!H64</f>
        <v>1</v>
      </c>
      <c r="I64" s="18" t="e">
        <f>'Door Comparison'!#REF!</f>
        <v>#REF!</v>
      </c>
      <c r="J64" s="18">
        <f>'Door Comparison'!J64</f>
        <v>0</v>
      </c>
      <c r="K64" s="18">
        <f>'Door Comparison'!K64</f>
        <v>1</v>
      </c>
      <c r="L64" s="18">
        <f>'Door Comparison'!L64</f>
        <v>0</v>
      </c>
      <c r="M64" s="18"/>
      <c r="N64" s="150">
        <v>66</v>
      </c>
      <c r="O64" s="149"/>
      <c r="P64" s="14">
        <f t="shared" si="0"/>
        <v>18</v>
      </c>
      <c r="Q64" s="107">
        <f t="shared" si="7"/>
        <v>43.77</v>
      </c>
      <c r="R64" s="74"/>
      <c r="S64" s="67"/>
      <c r="T64" s="74">
        <f t="shared" si="2"/>
        <v>24.38</v>
      </c>
      <c r="V64" s="21">
        <f t="shared" si="3"/>
        <v>12.89</v>
      </c>
      <c r="W64" s="14">
        <f t="shared" si="4"/>
        <v>6.04</v>
      </c>
      <c r="X64" s="74">
        <v>0</v>
      </c>
      <c r="Y64" s="22">
        <f t="shared" si="6"/>
        <v>171.08</v>
      </c>
      <c r="Z64" s="179"/>
    </row>
    <row r="65" spans="1:26" ht="13.2" customHeight="1" x14ac:dyDescent="0.25">
      <c r="A65" s="87" t="str">
        <f>'Door Comparison'!A65</f>
        <v>DUG09.08</v>
      </c>
      <c r="B65" s="18" t="str">
        <f>'Door Comparison'!B65</f>
        <v>Timber</v>
      </c>
      <c r="C65" s="18">
        <f>'Door Comparison'!C65</f>
        <v>202</v>
      </c>
      <c r="D65" s="18">
        <f>'Door Comparison'!D65</f>
        <v>1585</v>
      </c>
      <c r="E65" s="18">
        <f>'Door Comparison'!E65</f>
        <v>2110</v>
      </c>
      <c r="F65" s="18" t="e">
        <f>'Door Comparison'!#REF!</f>
        <v>#REF!</v>
      </c>
      <c r="G65" s="18">
        <f>'Door Comparison'!G65</f>
        <v>0</v>
      </c>
      <c r="H65" s="18">
        <f>'Door Comparison'!H65</f>
        <v>1</v>
      </c>
      <c r="I65" s="18" t="e">
        <f>'Door Comparison'!#REF!</f>
        <v>#REF!</v>
      </c>
      <c r="J65" s="18">
        <f>'Door Comparison'!J65</f>
        <v>0</v>
      </c>
      <c r="K65" s="18">
        <f>'Door Comparison'!K65</f>
        <v>1</v>
      </c>
      <c r="L65" s="18">
        <f>'Door Comparison'!L65</f>
        <v>0</v>
      </c>
      <c r="M65" s="18"/>
      <c r="N65" s="150">
        <v>66</v>
      </c>
      <c r="O65" s="149"/>
      <c r="P65" s="14">
        <f t="shared" si="0"/>
        <v>18</v>
      </c>
      <c r="Q65" s="107">
        <f t="shared" si="7"/>
        <v>43.77</v>
      </c>
      <c r="R65" s="74"/>
      <c r="S65" s="67"/>
      <c r="T65" s="74">
        <f t="shared" si="2"/>
        <v>24.38</v>
      </c>
      <c r="V65" s="21">
        <f t="shared" si="3"/>
        <v>12.89</v>
      </c>
      <c r="W65" s="14">
        <f t="shared" si="4"/>
        <v>6.04</v>
      </c>
      <c r="X65" s="74">
        <v>0</v>
      </c>
      <c r="Y65" s="22">
        <f t="shared" si="6"/>
        <v>171.08</v>
      </c>
      <c r="Z65" s="179"/>
    </row>
    <row r="66" spans="1:26" ht="13.2" customHeight="1" x14ac:dyDescent="0.25">
      <c r="A66" s="87" t="str">
        <f>'Door Comparison'!A66</f>
        <v>DUG10.01</v>
      </c>
      <c r="B66" s="18" t="str">
        <f>'Door Comparison'!B66</f>
        <v>Timber</v>
      </c>
      <c r="C66" s="18">
        <f>'Door Comparison'!C66</f>
        <v>202</v>
      </c>
      <c r="D66" s="18">
        <f>'Door Comparison'!D66</f>
        <v>1510</v>
      </c>
      <c r="E66" s="18">
        <f>'Door Comparison'!E66</f>
        <v>2100</v>
      </c>
      <c r="F66" s="18" t="e">
        <f>'Door Comparison'!#REF!</f>
        <v>#REF!</v>
      </c>
      <c r="G66" s="18">
        <f>'Door Comparison'!G66</f>
        <v>1</v>
      </c>
      <c r="H66" s="18">
        <f>'Door Comparison'!H66</f>
        <v>0</v>
      </c>
      <c r="I66" s="18" t="e">
        <f>'Door Comparison'!#REF!</f>
        <v>#REF!</v>
      </c>
      <c r="J66" s="18">
        <f>'Door Comparison'!J66</f>
        <v>1</v>
      </c>
      <c r="K66" s="18">
        <f>'Door Comparison'!K66</f>
        <v>0</v>
      </c>
      <c r="L66" s="18">
        <f>'Door Comparison'!L66</f>
        <v>0</v>
      </c>
      <c r="M66" s="18"/>
      <c r="N66" s="150">
        <v>66</v>
      </c>
      <c r="O66" s="149"/>
      <c r="P66" s="14">
        <f t="shared" si="0"/>
        <v>17.7</v>
      </c>
      <c r="Q66" s="107">
        <f t="shared" si="7"/>
        <v>33.119999999999997</v>
      </c>
      <c r="R66" s="74"/>
      <c r="S66" s="67"/>
      <c r="T66" s="74">
        <f t="shared" si="2"/>
        <v>21.81</v>
      </c>
      <c r="V66" s="21">
        <f t="shared" si="3"/>
        <v>6.34</v>
      </c>
      <c r="W66" s="14">
        <f t="shared" si="4"/>
        <v>5.94</v>
      </c>
      <c r="X66" s="74">
        <v>0</v>
      </c>
      <c r="Y66" s="22">
        <f t="shared" si="6"/>
        <v>150.91</v>
      </c>
      <c r="Z66" s="179"/>
    </row>
    <row r="67" spans="1:26" ht="13.2" customHeight="1" x14ac:dyDescent="0.25">
      <c r="A67" s="87" t="str">
        <f>'Door Comparison'!A67</f>
        <v>DUG11.01</v>
      </c>
      <c r="B67" s="18" t="str">
        <f>'Door Comparison'!B67</f>
        <v>Timber</v>
      </c>
      <c r="C67" s="18">
        <f>'Door Comparison'!C67</f>
        <v>210</v>
      </c>
      <c r="D67" s="18">
        <f>'Door Comparison'!D67</f>
        <v>1510</v>
      </c>
      <c r="E67" s="18">
        <f>'Door Comparison'!E67</f>
        <v>2110</v>
      </c>
      <c r="F67" s="18" t="e">
        <f>'Door Comparison'!#REF!</f>
        <v>#REF!</v>
      </c>
      <c r="G67" s="18">
        <f>'Door Comparison'!G67</f>
        <v>0</v>
      </c>
      <c r="H67" s="18">
        <f>'Door Comparison'!H67</f>
        <v>1</v>
      </c>
      <c r="I67" s="18" t="e">
        <f>'Door Comparison'!#REF!</f>
        <v>#REF!</v>
      </c>
      <c r="J67" s="18">
        <f>'Door Comparison'!J67</f>
        <v>0</v>
      </c>
      <c r="K67" s="18">
        <f>'Door Comparison'!K67</f>
        <v>1</v>
      </c>
      <c r="L67" s="18">
        <f>'Door Comparison'!L67</f>
        <v>0</v>
      </c>
      <c r="M67" s="18"/>
      <c r="N67" s="150">
        <v>66</v>
      </c>
      <c r="O67" s="149"/>
      <c r="P67" s="14">
        <f t="shared" si="0"/>
        <v>17.760000000000002</v>
      </c>
      <c r="Q67" s="107">
        <f t="shared" si="7"/>
        <v>43.2</v>
      </c>
      <c r="R67" s="74"/>
      <c r="S67" s="67"/>
      <c r="T67" s="74">
        <f t="shared" si="2"/>
        <v>24.07</v>
      </c>
      <c r="V67" s="21">
        <f t="shared" si="3"/>
        <v>12.72</v>
      </c>
      <c r="W67" s="14">
        <f t="shared" si="4"/>
        <v>5.96</v>
      </c>
      <c r="X67" s="74">
        <v>0</v>
      </c>
      <c r="Y67" s="22">
        <f t="shared" si="6"/>
        <v>169.71</v>
      </c>
      <c r="Z67" s="179"/>
    </row>
    <row r="68" spans="1:26" ht="13.2" customHeight="1" x14ac:dyDescent="0.25">
      <c r="A68" s="87" t="str">
        <f>'Door Comparison'!A68</f>
        <v>DUG15.01</v>
      </c>
      <c r="B68" s="18" t="str">
        <f>'Door Comparison'!B68</f>
        <v>Metal</v>
      </c>
      <c r="C68" s="18">
        <f>'Door Comparison'!C68</f>
        <v>206</v>
      </c>
      <c r="D68" s="18">
        <f>'Door Comparison'!D68</f>
        <v>0</v>
      </c>
      <c r="E68" s="18">
        <f>'Door Comparison'!E68</f>
        <v>0</v>
      </c>
      <c r="F68" s="18" t="e">
        <f>'Door Comparison'!#REF!</f>
        <v>#REF!</v>
      </c>
      <c r="G68" s="18">
        <f>'Door Comparison'!G68</f>
        <v>0</v>
      </c>
      <c r="H68" s="18">
        <f>'Door Comparison'!H68</f>
        <v>0</v>
      </c>
      <c r="I68" s="18" t="e">
        <f>'Door Comparison'!#REF!</f>
        <v>#REF!</v>
      </c>
      <c r="J68" s="18">
        <f>'Door Comparison'!J68</f>
        <v>0</v>
      </c>
      <c r="K68" s="18">
        <f>'Door Comparison'!K68</f>
        <v>0</v>
      </c>
      <c r="L68" s="18">
        <f>'Door Comparison'!L68</f>
        <v>0</v>
      </c>
      <c r="M68" s="18"/>
      <c r="N68" s="150"/>
      <c r="O68" s="149"/>
      <c r="P68" s="14">
        <f t="shared" si="0"/>
        <v>0</v>
      </c>
      <c r="Q68" s="107">
        <f t="shared" si="7"/>
        <v>0</v>
      </c>
      <c r="R68" s="74"/>
      <c r="S68" s="67"/>
      <c r="T68" s="74">
        <f t="shared" si="2"/>
        <v>0</v>
      </c>
      <c r="V68" s="21">
        <f t="shared" si="3"/>
        <v>0</v>
      </c>
      <c r="W68" s="14">
        <f t="shared" si="4"/>
        <v>0</v>
      </c>
      <c r="X68" s="74">
        <v>0</v>
      </c>
      <c r="Y68" s="22">
        <f t="shared" si="6"/>
        <v>0</v>
      </c>
      <c r="Z68" s="179" t="str">
        <f>'Door Comparison'!Q68</f>
        <v>By others</v>
      </c>
    </row>
    <row r="69" spans="1:26" ht="13.2" customHeight="1" x14ac:dyDescent="0.25">
      <c r="A69" s="87" t="str">
        <f>'Door Comparison'!A69</f>
        <v>DUG16.01</v>
      </c>
      <c r="B69" s="18" t="str">
        <f>'Door Comparison'!B69</f>
        <v>Timber</v>
      </c>
      <c r="C69" s="18">
        <f>'Door Comparison'!C69</f>
        <v>207</v>
      </c>
      <c r="D69" s="18">
        <f>'Door Comparison'!D69</f>
        <v>1010</v>
      </c>
      <c r="E69" s="18">
        <f>'Door Comparison'!E69</f>
        <v>2110</v>
      </c>
      <c r="F69" s="18" t="e">
        <f>'Door Comparison'!#REF!</f>
        <v>#REF!</v>
      </c>
      <c r="G69" s="18">
        <f>'Door Comparison'!G69</f>
        <v>0</v>
      </c>
      <c r="H69" s="18">
        <f>'Door Comparison'!H69</f>
        <v>1</v>
      </c>
      <c r="I69" s="18" t="e">
        <f>'Door Comparison'!#REF!</f>
        <v>#REF!</v>
      </c>
      <c r="J69" s="18">
        <f>'Door Comparison'!J69</f>
        <v>0</v>
      </c>
      <c r="K69" s="18">
        <f>'Door Comparison'!K69</f>
        <v>1</v>
      </c>
      <c r="L69" s="18">
        <f>'Door Comparison'!L69</f>
        <v>0</v>
      </c>
      <c r="M69" s="18"/>
      <c r="N69" s="150">
        <v>22</v>
      </c>
      <c r="O69" s="149"/>
      <c r="P69" s="14">
        <f t="shared" si="0"/>
        <v>16.21</v>
      </c>
      <c r="Q69" s="107">
        <f t="shared" si="7"/>
        <v>39.43</v>
      </c>
      <c r="R69" s="74"/>
      <c r="S69" s="67"/>
      <c r="T69" s="74">
        <f t="shared" si="2"/>
        <v>21.97</v>
      </c>
      <c r="V69" s="21">
        <f t="shared" si="3"/>
        <v>11.61</v>
      </c>
      <c r="W69" s="14">
        <f t="shared" si="4"/>
        <v>5.44</v>
      </c>
      <c r="X69" s="74">
        <v>0</v>
      </c>
      <c r="Y69" s="22">
        <f t="shared" si="6"/>
        <v>116.66</v>
      </c>
      <c r="Z69" s="179" t="str">
        <f>'Door Comparison'!Q69</f>
        <v>Schedule says metal but door type is timber</v>
      </c>
    </row>
    <row r="70" spans="1:26" ht="13.2" customHeight="1" x14ac:dyDescent="0.25">
      <c r="A70" s="87" t="str">
        <f>'Door Comparison'!A70</f>
        <v>DUG17.01</v>
      </c>
      <c r="B70" s="18" t="str">
        <f>'Door Comparison'!B70</f>
        <v>Timber</v>
      </c>
      <c r="C70" s="18">
        <f>'Door Comparison'!C70</f>
        <v>202</v>
      </c>
      <c r="D70" s="18">
        <f>'Door Comparison'!D70</f>
        <v>1585</v>
      </c>
      <c r="E70" s="18">
        <f>'Door Comparison'!E70</f>
        <v>2110</v>
      </c>
      <c r="F70" s="18" t="e">
        <f>'Door Comparison'!#REF!</f>
        <v>#REF!</v>
      </c>
      <c r="G70" s="18">
        <f>'Door Comparison'!G70</f>
        <v>0</v>
      </c>
      <c r="H70" s="18">
        <f>'Door Comparison'!H70</f>
        <v>1</v>
      </c>
      <c r="I70" s="18" t="e">
        <f>'Door Comparison'!#REF!</f>
        <v>#REF!</v>
      </c>
      <c r="J70" s="18">
        <f>'Door Comparison'!J70</f>
        <v>0</v>
      </c>
      <c r="K70" s="18">
        <f>'Door Comparison'!K70</f>
        <v>1</v>
      </c>
      <c r="L70" s="18">
        <f>'Door Comparison'!L70</f>
        <v>0</v>
      </c>
      <c r="M70" s="18"/>
      <c r="N70" s="150">
        <v>66</v>
      </c>
      <c r="O70" s="149"/>
      <c r="P70" s="14">
        <f t="shared" si="0"/>
        <v>18</v>
      </c>
      <c r="Q70" s="107">
        <f t="shared" si="7"/>
        <v>43.77</v>
      </c>
      <c r="R70" s="74"/>
      <c r="S70" s="67"/>
      <c r="T70" s="74">
        <f t="shared" si="2"/>
        <v>24.38</v>
      </c>
      <c r="V70" s="21">
        <f t="shared" si="3"/>
        <v>12.89</v>
      </c>
      <c r="W70" s="14">
        <f t="shared" si="4"/>
        <v>6.04</v>
      </c>
      <c r="X70" s="74">
        <v>0</v>
      </c>
      <c r="Y70" s="22">
        <f t="shared" si="6"/>
        <v>171.08</v>
      </c>
      <c r="Z70" s="179"/>
    </row>
    <row r="71" spans="1:26" ht="13.2" customHeight="1" x14ac:dyDescent="0.25">
      <c r="A71" s="87" t="str">
        <f>'Door Comparison'!A71</f>
        <v>DUG18.01</v>
      </c>
      <c r="B71" s="18" t="str">
        <f>'Door Comparison'!B71</f>
        <v>Timber</v>
      </c>
      <c r="C71" s="18">
        <f>'Door Comparison'!C71</f>
        <v>202</v>
      </c>
      <c r="D71" s="18">
        <f>'Door Comparison'!D71</f>
        <v>1585</v>
      </c>
      <c r="E71" s="18">
        <f>'Door Comparison'!E71</f>
        <v>2110</v>
      </c>
      <c r="F71" s="18" t="e">
        <f>'Door Comparison'!#REF!</f>
        <v>#REF!</v>
      </c>
      <c r="G71" s="18">
        <f>'Door Comparison'!G71</f>
        <v>1</v>
      </c>
      <c r="H71" s="18">
        <f>'Door Comparison'!H71</f>
        <v>0</v>
      </c>
      <c r="I71" s="18" t="e">
        <f>'Door Comparison'!#REF!</f>
        <v>#REF!</v>
      </c>
      <c r="J71" s="18">
        <f>'Door Comparison'!J71</f>
        <v>1</v>
      </c>
      <c r="K71" s="18">
        <f>'Door Comparison'!K71</f>
        <v>0</v>
      </c>
      <c r="L71" s="18">
        <f>'Door Comparison'!L71</f>
        <v>0</v>
      </c>
      <c r="M71" s="18"/>
      <c r="N71" s="150">
        <v>66</v>
      </c>
      <c r="O71" s="149"/>
      <c r="P71" s="14">
        <f t="shared" si="0"/>
        <v>18</v>
      </c>
      <c r="Q71" s="107">
        <f t="shared" si="7"/>
        <v>33.67</v>
      </c>
      <c r="R71" s="74"/>
      <c r="S71" s="67"/>
      <c r="T71" s="74">
        <f t="shared" si="2"/>
        <v>22.18</v>
      </c>
      <c r="V71" s="21">
        <f t="shared" si="3"/>
        <v>6.44</v>
      </c>
      <c r="W71" s="14">
        <f t="shared" si="4"/>
        <v>6.04</v>
      </c>
      <c r="X71" s="74">
        <v>0</v>
      </c>
      <c r="Y71" s="22">
        <f t="shared" si="6"/>
        <v>152.33000000000001</v>
      </c>
      <c r="Z71" s="179"/>
    </row>
    <row r="72" spans="1:26" ht="13.2" customHeight="1" x14ac:dyDescent="0.25">
      <c r="A72" s="87" t="str">
        <f>'Door Comparison'!A72</f>
        <v>DUG20.01</v>
      </c>
      <c r="B72" s="18" t="str">
        <f>'Door Comparison'!B72</f>
        <v>Metal</v>
      </c>
      <c r="C72" s="18">
        <f>'Door Comparison'!C72</f>
        <v>206</v>
      </c>
      <c r="D72" s="18">
        <f>'Door Comparison'!D72</f>
        <v>0</v>
      </c>
      <c r="E72" s="18">
        <f>'Door Comparison'!E72</f>
        <v>0</v>
      </c>
      <c r="F72" s="18" t="e">
        <f>'Door Comparison'!#REF!</f>
        <v>#REF!</v>
      </c>
      <c r="G72" s="18">
        <f>'Door Comparison'!G72</f>
        <v>0</v>
      </c>
      <c r="H72" s="18">
        <f>'Door Comparison'!H72</f>
        <v>0</v>
      </c>
      <c r="I72" s="18" t="e">
        <f>'Door Comparison'!#REF!</f>
        <v>#REF!</v>
      </c>
      <c r="J72" s="18">
        <f>'Door Comparison'!J72</f>
        <v>0</v>
      </c>
      <c r="K72" s="18">
        <f>'Door Comparison'!K72</f>
        <v>0</v>
      </c>
      <c r="L72" s="18">
        <f>'Door Comparison'!L72</f>
        <v>0</v>
      </c>
      <c r="M72" s="18"/>
      <c r="N72" s="150"/>
      <c r="O72" s="149"/>
      <c r="P72" s="14">
        <f t="shared" si="0"/>
        <v>0</v>
      </c>
      <c r="Q72" s="107">
        <f t="shared" si="7"/>
        <v>0</v>
      </c>
      <c r="R72" s="74"/>
      <c r="S72" s="67"/>
      <c r="T72" s="74">
        <f t="shared" si="2"/>
        <v>0</v>
      </c>
      <c r="V72" s="21">
        <f t="shared" si="3"/>
        <v>0</v>
      </c>
      <c r="W72" s="14">
        <f t="shared" si="4"/>
        <v>0</v>
      </c>
      <c r="X72" s="74">
        <v>0</v>
      </c>
      <c r="Y72" s="22">
        <f t="shared" si="6"/>
        <v>0</v>
      </c>
      <c r="Z72" s="179" t="str">
        <f>'Door Comparison'!Q72</f>
        <v>By others</v>
      </c>
    </row>
    <row r="73" spans="1:26" ht="13.2" customHeight="1" x14ac:dyDescent="0.25">
      <c r="A73" s="87" t="str">
        <f>'Door Comparison'!A73</f>
        <v>DUG21.01</v>
      </c>
      <c r="B73" s="18" t="str">
        <f>'Door Comparison'!B73</f>
        <v>Timber</v>
      </c>
      <c r="C73" s="18">
        <f>'Door Comparison'!C73</f>
        <v>214</v>
      </c>
      <c r="D73" s="18">
        <f>'Door Comparison'!D73</f>
        <v>2210</v>
      </c>
      <c r="E73" s="18">
        <f>'Door Comparison'!E73</f>
        <v>2110</v>
      </c>
      <c r="F73" s="18" t="e">
        <f>'Door Comparison'!#REF!</f>
        <v>#REF!</v>
      </c>
      <c r="G73" s="18">
        <f>'Door Comparison'!G73</f>
        <v>0</v>
      </c>
      <c r="H73" s="18">
        <f>'Door Comparison'!H73</f>
        <v>1</v>
      </c>
      <c r="I73" s="18" t="e">
        <f>'Door Comparison'!#REF!</f>
        <v>#REF!</v>
      </c>
      <c r="J73" s="18">
        <f>'Door Comparison'!J73</f>
        <v>0</v>
      </c>
      <c r="K73" s="18">
        <f>'Door Comparison'!K73</f>
        <v>1</v>
      </c>
      <c r="L73" s="18">
        <f>'Door Comparison'!L73</f>
        <v>0</v>
      </c>
      <c r="M73" s="18"/>
      <c r="N73" s="150">
        <v>88</v>
      </c>
      <c r="O73" s="149"/>
      <c r="P73" s="14">
        <f t="shared" ref="P73:P136" si="8">(D73+2*E73)*3.1/1000</f>
        <v>19.93</v>
      </c>
      <c r="Q73" s="107">
        <f t="shared" ref="Q73:Q91" si="9">(((D73+2*E73)*((G73*2.9)+(H73*3.77))/1000))*2</f>
        <v>48.48</v>
      </c>
      <c r="R73" s="74"/>
      <c r="S73" s="67"/>
      <c r="T73" s="74">
        <f t="shared" ref="T73:T136" si="10">((D73+2*E73)*((G73*1.91)+(H73*2.1))/1000)*2</f>
        <v>27.01</v>
      </c>
      <c r="V73" s="21">
        <f t="shared" ref="V73:V136" si="11">(J73*((D73+2*E73)*1.11/1000))+(K73*((D73+2*E73)*2.22/1000))+(L73*((D73+2*E73)*1.11/1000))</f>
        <v>14.27</v>
      </c>
      <c r="W73" s="14">
        <f t="shared" ref="W73:W136" si="12">(J73+K73+L73)*((D73+2*E73)*1.04/1000)</f>
        <v>6.69</v>
      </c>
      <c r="X73" s="74">
        <v>0</v>
      </c>
      <c r="Y73" s="22">
        <f t="shared" si="6"/>
        <v>204.38</v>
      </c>
      <c r="Z73" s="179"/>
    </row>
    <row r="74" spans="1:26" ht="13.2" customHeight="1" x14ac:dyDescent="0.25">
      <c r="A74" s="87" t="str">
        <f>'Door Comparison'!A74</f>
        <v>DUG21.02</v>
      </c>
      <c r="B74" s="18" t="str">
        <f>'Door Comparison'!B74</f>
        <v>Timber</v>
      </c>
      <c r="C74" s="18">
        <f>'Door Comparison'!C74</f>
        <v>213</v>
      </c>
      <c r="D74" s="18">
        <f>'Door Comparison'!D74</f>
        <v>2410</v>
      </c>
      <c r="E74" s="18">
        <f>'Door Comparison'!E74</f>
        <v>2110</v>
      </c>
      <c r="F74" s="18" t="e">
        <f>'Door Comparison'!#REF!</f>
        <v>#REF!</v>
      </c>
      <c r="G74" s="18">
        <f>'Door Comparison'!G74</f>
        <v>1</v>
      </c>
      <c r="H74" s="18">
        <f>'Door Comparison'!H74</f>
        <v>0</v>
      </c>
      <c r="I74" s="18" t="e">
        <f>'Door Comparison'!#REF!</f>
        <v>#REF!</v>
      </c>
      <c r="J74" s="18">
        <f>'Door Comparison'!J74</f>
        <v>1</v>
      </c>
      <c r="K74" s="18">
        <f>'Door Comparison'!K74</f>
        <v>0</v>
      </c>
      <c r="L74" s="18">
        <f>'Door Comparison'!L74</f>
        <v>0</v>
      </c>
      <c r="M74" s="18"/>
      <c r="N74" s="150">
        <v>88</v>
      </c>
      <c r="O74" s="149"/>
      <c r="P74" s="14">
        <f t="shared" si="8"/>
        <v>20.55</v>
      </c>
      <c r="Q74" s="107">
        <f t="shared" si="9"/>
        <v>38.450000000000003</v>
      </c>
      <c r="R74" s="74"/>
      <c r="S74" s="67"/>
      <c r="T74" s="74">
        <f t="shared" si="10"/>
        <v>25.33</v>
      </c>
      <c r="V74" s="21">
        <f t="shared" si="11"/>
        <v>7.36</v>
      </c>
      <c r="W74" s="14">
        <f t="shared" si="12"/>
        <v>6.9</v>
      </c>
      <c r="X74" s="74">
        <v>0</v>
      </c>
      <c r="Y74" s="22">
        <f t="shared" ref="Y74:Y137" si="13">SUM(N74:X74)</f>
        <v>186.59</v>
      </c>
      <c r="Z74" s="179"/>
    </row>
    <row r="75" spans="1:26" ht="13.2" customHeight="1" x14ac:dyDescent="0.25">
      <c r="A75" s="87" t="str">
        <f>'Door Comparison'!A75</f>
        <v>DUG21.03</v>
      </c>
      <c r="B75" s="18" t="str">
        <f>'Door Comparison'!B75</f>
        <v>Timber</v>
      </c>
      <c r="C75" s="18">
        <f>'Door Comparison'!C75</f>
        <v>213</v>
      </c>
      <c r="D75" s="18">
        <f>'Door Comparison'!D75</f>
        <v>2210</v>
      </c>
      <c r="E75" s="18">
        <f>'Door Comparison'!E75</f>
        <v>2100</v>
      </c>
      <c r="F75" s="18" t="e">
        <f>'Door Comparison'!#REF!</f>
        <v>#REF!</v>
      </c>
      <c r="G75" s="18">
        <f>'Door Comparison'!G75</f>
        <v>1</v>
      </c>
      <c r="H75" s="18">
        <f>'Door Comparison'!H75</f>
        <v>0</v>
      </c>
      <c r="I75" s="18" t="e">
        <f>'Door Comparison'!#REF!</f>
        <v>#REF!</v>
      </c>
      <c r="J75" s="18">
        <f>'Door Comparison'!J75</f>
        <v>1</v>
      </c>
      <c r="K75" s="18">
        <f>'Door Comparison'!K75</f>
        <v>0</v>
      </c>
      <c r="L75" s="18">
        <f>'Door Comparison'!L75</f>
        <v>0</v>
      </c>
      <c r="M75" s="18"/>
      <c r="N75" s="150">
        <v>88</v>
      </c>
      <c r="O75" s="149"/>
      <c r="P75" s="14">
        <f t="shared" si="8"/>
        <v>19.87</v>
      </c>
      <c r="Q75" s="107">
        <f t="shared" si="9"/>
        <v>37.18</v>
      </c>
      <c r="R75" s="74"/>
      <c r="S75" s="67"/>
      <c r="T75" s="74">
        <f t="shared" si="10"/>
        <v>24.49</v>
      </c>
      <c r="V75" s="21">
        <f t="shared" si="11"/>
        <v>7.12</v>
      </c>
      <c r="W75" s="14">
        <f t="shared" si="12"/>
        <v>6.67</v>
      </c>
      <c r="X75" s="74">
        <v>0</v>
      </c>
      <c r="Y75" s="22">
        <f t="shared" si="13"/>
        <v>183.33</v>
      </c>
      <c r="Z75" s="179"/>
    </row>
    <row r="76" spans="1:26" ht="13.2" customHeight="1" x14ac:dyDescent="0.25">
      <c r="A76" s="87" t="str">
        <f>'Door Comparison'!A76</f>
        <v>DUG22.01</v>
      </c>
      <c r="B76" s="18" t="str">
        <f>'Door Comparison'!B76</f>
        <v>Timber</v>
      </c>
      <c r="C76" s="18">
        <f>'Door Comparison'!C76</f>
        <v>202</v>
      </c>
      <c r="D76" s="18">
        <f>'Door Comparison'!D76</f>
        <v>1585</v>
      </c>
      <c r="E76" s="18">
        <f>'Door Comparison'!E76</f>
        <v>2110</v>
      </c>
      <c r="F76" s="18" t="e">
        <f>'Door Comparison'!#REF!</f>
        <v>#REF!</v>
      </c>
      <c r="G76" s="18">
        <f>'Door Comparison'!G76</f>
        <v>0</v>
      </c>
      <c r="H76" s="18">
        <f>'Door Comparison'!H76</f>
        <v>1</v>
      </c>
      <c r="I76" s="18" t="e">
        <f>'Door Comparison'!#REF!</f>
        <v>#REF!</v>
      </c>
      <c r="J76" s="18">
        <f>'Door Comparison'!J76</f>
        <v>0</v>
      </c>
      <c r="K76" s="18">
        <f>'Door Comparison'!K76</f>
        <v>1</v>
      </c>
      <c r="L76" s="18">
        <f>'Door Comparison'!L76</f>
        <v>0</v>
      </c>
      <c r="M76" s="18"/>
      <c r="N76" s="150">
        <v>66</v>
      </c>
      <c r="O76" s="149"/>
      <c r="P76" s="14">
        <f t="shared" si="8"/>
        <v>18</v>
      </c>
      <c r="Q76" s="107">
        <f t="shared" si="9"/>
        <v>43.77</v>
      </c>
      <c r="R76" s="74"/>
      <c r="S76" s="67"/>
      <c r="T76" s="74">
        <f t="shared" si="10"/>
        <v>24.38</v>
      </c>
      <c r="V76" s="21">
        <f t="shared" si="11"/>
        <v>12.89</v>
      </c>
      <c r="W76" s="14">
        <f t="shared" si="12"/>
        <v>6.04</v>
      </c>
      <c r="X76" s="74">
        <v>0</v>
      </c>
      <c r="Y76" s="22">
        <f t="shared" si="13"/>
        <v>171.08</v>
      </c>
      <c r="Z76" s="179"/>
    </row>
    <row r="77" spans="1:26" ht="13.2" customHeight="1" x14ac:dyDescent="0.25">
      <c r="A77" s="87" t="str">
        <f>'Door Comparison'!A77</f>
        <v>DUG27.01</v>
      </c>
      <c r="B77" s="18" t="str">
        <f>'Door Comparison'!B77</f>
        <v>Timber</v>
      </c>
      <c r="C77" s="18">
        <f>'Door Comparison'!C77</f>
        <v>209</v>
      </c>
      <c r="D77" s="18">
        <f>'Door Comparison'!D77</f>
        <v>1150</v>
      </c>
      <c r="E77" s="18">
        <f>'Door Comparison'!E77</f>
        <v>2100</v>
      </c>
      <c r="F77" s="18" t="e">
        <f>'Door Comparison'!#REF!</f>
        <v>#REF!</v>
      </c>
      <c r="G77" s="18">
        <f>'Door Comparison'!G77</f>
        <v>1</v>
      </c>
      <c r="H77" s="18">
        <f>'Door Comparison'!H77</f>
        <v>0</v>
      </c>
      <c r="I77" s="18" t="e">
        <f>'Door Comparison'!#REF!</f>
        <v>#REF!</v>
      </c>
      <c r="J77" s="18">
        <f>'Door Comparison'!J77</f>
        <v>1</v>
      </c>
      <c r="K77" s="18">
        <f>'Door Comparison'!K77</f>
        <v>0</v>
      </c>
      <c r="L77" s="18">
        <f>'Door Comparison'!L77</f>
        <v>0</v>
      </c>
      <c r="M77" s="18"/>
      <c r="N77" s="150">
        <v>22</v>
      </c>
      <c r="O77" s="149"/>
      <c r="P77" s="14">
        <f t="shared" si="8"/>
        <v>16.59</v>
      </c>
      <c r="Q77" s="107">
        <f t="shared" si="9"/>
        <v>31.03</v>
      </c>
      <c r="R77" s="74"/>
      <c r="S77" s="67"/>
      <c r="T77" s="74">
        <f t="shared" si="10"/>
        <v>20.440000000000001</v>
      </c>
      <c r="V77" s="21">
        <f t="shared" si="11"/>
        <v>5.94</v>
      </c>
      <c r="W77" s="14">
        <f t="shared" si="12"/>
        <v>5.56</v>
      </c>
      <c r="X77" s="74">
        <v>0</v>
      </c>
      <c r="Y77" s="22">
        <f t="shared" si="13"/>
        <v>101.56</v>
      </c>
      <c r="Z77" s="179"/>
    </row>
    <row r="78" spans="1:26" ht="13.2" customHeight="1" x14ac:dyDescent="0.25">
      <c r="A78" s="87" t="str">
        <f>'Door Comparison'!A78</f>
        <v>DUG28.01</v>
      </c>
      <c r="B78" s="18" t="str">
        <f>'Door Comparison'!B78</f>
        <v>Timber</v>
      </c>
      <c r="C78" s="18">
        <f>'Door Comparison'!C78</f>
        <v>207</v>
      </c>
      <c r="D78" s="18">
        <f>'Door Comparison'!D78</f>
        <v>1010</v>
      </c>
      <c r="E78" s="18">
        <f>'Door Comparison'!E78</f>
        <v>2110</v>
      </c>
      <c r="F78" s="18" t="e">
        <f>'Door Comparison'!#REF!</f>
        <v>#REF!</v>
      </c>
      <c r="G78" s="18">
        <f>'Door Comparison'!G78</f>
        <v>0</v>
      </c>
      <c r="H78" s="18">
        <f>'Door Comparison'!H78</f>
        <v>1</v>
      </c>
      <c r="I78" s="18" t="e">
        <f>'Door Comparison'!#REF!</f>
        <v>#REF!</v>
      </c>
      <c r="J78" s="18">
        <f>'Door Comparison'!J78</f>
        <v>0</v>
      </c>
      <c r="K78" s="18">
        <f>'Door Comparison'!K78</f>
        <v>1</v>
      </c>
      <c r="L78" s="18">
        <f>'Door Comparison'!L78</f>
        <v>0</v>
      </c>
      <c r="M78" s="18"/>
      <c r="N78" s="150">
        <v>22</v>
      </c>
      <c r="O78" s="149"/>
      <c r="P78" s="14">
        <f t="shared" si="8"/>
        <v>16.21</v>
      </c>
      <c r="Q78" s="107">
        <f t="shared" si="9"/>
        <v>39.43</v>
      </c>
      <c r="R78" s="74"/>
      <c r="S78" s="67"/>
      <c r="T78" s="74">
        <f t="shared" si="10"/>
        <v>21.97</v>
      </c>
      <c r="V78" s="21">
        <f t="shared" si="11"/>
        <v>11.61</v>
      </c>
      <c r="W78" s="14">
        <f t="shared" si="12"/>
        <v>5.44</v>
      </c>
      <c r="X78" s="74">
        <v>0</v>
      </c>
      <c r="Y78" s="22">
        <f t="shared" si="13"/>
        <v>116.66</v>
      </c>
      <c r="Z78" s="179"/>
    </row>
    <row r="79" spans="1:26" ht="13.2" customHeight="1" x14ac:dyDescent="0.25">
      <c r="A79" s="87" t="str">
        <f>'Door Comparison'!A79</f>
        <v>DUG32.02</v>
      </c>
      <c r="B79" s="18" t="str">
        <f>'Door Comparison'!B79</f>
        <v>Timber</v>
      </c>
      <c r="C79" s="18">
        <f>'Door Comparison'!C79</f>
        <v>209</v>
      </c>
      <c r="D79" s="18">
        <f>'Door Comparison'!D79</f>
        <v>1150</v>
      </c>
      <c r="E79" s="18">
        <f>'Door Comparison'!E79</f>
        <v>2100</v>
      </c>
      <c r="F79" s="18" t="e">
        <f>'Door Comparison'!#REF!</f>
        <v>#REF!</v>
      </c>
      <c r="G79" s="18">
        <f>'Door Comparison'!G79</f>
        <v>1</v>
      </c>
      <c r="H79" s="18">
        <f>'Door Comparison'!H79</f>
        <v>0</v>
      </c>
      <c r="I79" s="18" t="e">
        <f>'Door Comparison'!#REF!</f>
        <v>#REF!</v>
      </c>
      <c r="J79" s="18">
        <f>'Door Comparison'!J79</f>
        <v>1</v>
      </c>
      <c r="K79" s="18">
        <f>'Door Comparison'!K79</f>
        <v>0</v>
      </c>
      <c r="L79" s="18">
        <f>'Door Comparison'!L79</f>
        <v>0</v>
      </c>
      <c r="M79" s="18"/>
      <c r="N79" s="150">
        <v>22</v>
      </c>
      <c r="O79" s="149"/>
      <c r="P79" s="14">
        <f t="shared" si="8"/>
        <v>16.59</v>
      </c>
      <c r="Q79" s="107">
        <f t="shared" si="9"/>
        <v>31.03</v>
      </c>
      <c r="R79" s="74"/>
      <c r="S79" s="67"/>
      <c r="T79" s="74">
        <f t="shared" si="10"/>
        <v>20.440000000000001</v>
      </c>
      <c r="V79" s="21">
        <f t="shared" si="11"/>
        <v>5.94</v>
      </c>
      <c r="W79" s="14">
        <f t="shared" si="12"/>
        <v>5.56</v>
      </c>
      <c r="X79" s="74">
        <v>0</v>
      </c>
      <c r="Y79" s="22">
        <f t="shared" si="13"/>
        <v>101.56</v>
      </c>
      <c r="Z79" s="179"/>
    </row>
    <row r="80" spans="1:26" ht="13.2" customHeight="1" x14ac:dyDescent="0.25">
      <c r="A80" s="87" t="str">
        <f>'Door Comparison'!A80</f>
        <v>DUG34.01</v>
      </c>
      <c r="B80" s="18" t="str">
        <f>'Door Comparison'!B80</f>
        <v>Timber</v>
      </c>
      <c r="C80" s="18">
        <f>'Door Comparison'!C80</f>
        <v>207</v>
      </c>
      <c r="D80" s="18">
        <f>'Door Comparison'!D80</f>
        <v>1010</v>
      </c>
      <c r="E80" s="18">
        <f>'Door Comparison'!E80</f>
        <v>2110</v>
      </c>
      <c r="F80" s="18" t="e">
        <f>'Door Comparison'!#REF!</f>
        <v>#REF!</v>
      </c>
      <c r="G80" s="18">
        <f>'Door Comparison'!G80</f>
        <v>0</v>
      </c>
      <c r="H80" s="18">
        <f>'Door Comparison'!H80</f>
        <v>1</v>
      </c>
      <c r="I80" s="18" t="e">
        <f>'Door Comparison'!#REF!</f>
        <v>#REF!</v>
      </c>
      <c r="J80" s="18">
        <f>'Door Comparison'!J80</f>
        <v>0</v>
      </c>
      <c r="K80" s="18">
        <f>'Door Comparison'!K80</f>
        <v>1</v>
      </c>
      <c r="L80" s="18">
        <f>'Door Comparison'!L80</f>
        <v>0</v>
      </c>
      <c r="M80" s="18"/>
      <c r="N80" s="150">
        <v>22</v>
      </c>
      <c r="O80" s="149"/>
      <c r="P80" s="14">
        <f t="shared" si="8"/>
        <v>16.21</v>
      </c>
      <c r="Q80" s="107">
        <f t="shared" si="9"/>
        <v>39.43</v>
      </c>
      <c r="R80" s="74"/>
      <c r="S80" s="67"/>
      <c r="T80" s="74">
        <f t="shared" si="10"/>
        <v>21.97</v>
      </c>
      <c r="V80" s="21">
        <f t="shared" si="11"/>
        <v>11.61</v>
      </c>
      <c r="W80" s="14">
        <f t="shared" si="12"/>
        <v>5.44</v>
      </c>
      <c r="X80" s="74">
        <v>0</v>
      </c>
      <c r="Y80" s="22">
        <f t="shared" si="13"/>
        <v>116.66</v>
      </c>
      <c r="Z80" s="179"/>
    </row>
    <row r="81" spans="1:26" ht="13.2" customHeight="1" x14ac:dyDescent="0.25">
      <c r="A81" s="87" t="str">
        <f>'Door Comparison'!A81</f>
        <v>DUG54.01</v>
      </c>
      <c r="B81" s="18" t="str">
        <f>'Door Comparison'!B81</f>
        <v>Metal</v>
      </c>
      <c r="C81" s="18">
        <f>'Door Comparison'!C81</f>
        <v>206</v>
      </c>
      <c r="D81" s="18">
        <f>'Door Comparison'!D81</f>
        <v>0</v>
      </c>
      <c r="E81" s="18">
        <f>'Door Comparison'!E81</f>
        <v>0</v>
      </c>
      <c r="F81" s="18" t="e">
        <f>'Door Comparison'!#REF!</f>
        <v>#REF!</v>
      </c>
      <c r="G81" s="18">
        <f>'Door Comparison'!G81</f>
        <v>0</v>
      </c>
      <c r="H81" s="18">
        <f>'Door Comparison'!H81</f>
        <v>0</v>
      </c>
      <c r="I81" s="18" t="e">
        <f>'Door Comparison'!#REF!</f>
        <v>#REF!</v>
      </c>
      <c r="J81" s="18">
        <f>'Door Comparison'!J81</f>
        <v>0</v>
      </c>
      <c r="K81" s="18">
        <f>'Door Comparison'!K81</f>
        <v>0</v>
      </c>
      <c r="L81" s="18">
        <f>'Door Comparison'!L81</f>
        <v>0</v>
      </c>
      <c r="M81" s="18"/>
      <c r="N81" s="150"/>
      <c r="O81" s="149"/>
      <c r="P81" s="14">
        <f t="shared" si="8"/>
        <v>0</v>
      </c>
      <c r="Q81" s="107">
        <f t="shared" si="9"/>
        <v>0</v>
      </c>
      <c r="R81" s="74"/>
      <c r="S81" s="67"/>
      <c r="T81" s="74">
        <f t="shared" si="10"/>
        <v>0</v>
      </c>
      <c r="V81" s="21">
        <f t="shared" si="11"/>
        <v>0</v>
      </c>
      <c r="W81" s="14">
        <f t="shared" si="12"/>
        <v>0</v>
      </c>
      <c r="X81" s="74">
        <v>0</v>
      </c>
      <c r="Y81" s="22">
        <f t="shared" si="13"/>
        <v>0</v>
      </c>
      <c r="Z81" s="179" t="str">
        <f>'Door Comparison'!Q81</f>
        <v>By others</v>
      </c>
    </row>
    <row r="82" spans="1:26" ht="13.2" customHeight="1" x14ac:dyDescent="0.25">
      <c r="A82" s="87" t="str">
        <f>'Door Comparison'!A82</f>
        <v>DUGTB.01</v>
      </c>
      <c r="B82" s="18" t="str">
        <f>'Door Comparison'!B82</f>
        <v>Glazed</v>
      </c>
      <c r="C82" s="18">
        <f>'Door Comparison'!C82</f>
        <v>102</v>
      </c>
      <c r="D82" s="18">
        <f>'Door Comparison'!D82</f>
        <v>0</v>
      </c>
      <c r="E82" s="18">
        <f>'Door Comparison'!E82</f>
        <v>0</v>
      </c>
      <c r="F82" s="18" t="e">
        <f>'Door Comparison'!#REF!</f>
        <v>#REF!</v>
      </c>
      <c r="G82" s="18">
        <f>'Door Comparison'!G82</f>
        <v>0</v>
      </c>
      <c r="H82" s="18">
        <f>'Door Comparison'!H82</f>
        <v>0</v>
      </c>
      <c r="I82" s="18" t="e">
        <f>'Door Comparison'!#REF!</f>
        <v>#REF!</v>
      </c>
      <c r="J82" s="18">
        <f>'Door Comparison'!J82</f>
        <v>0</v>
      </c>
      <c r="K82" s="18">
        <f>'Door Comparison'!K82</f>
        <v>0</v>
      </c>
      <c r="L82" s="18">
        <f>'Door Comparison'!L82</f>
        <v>0</v>
      </c>
      <c r="M82" s="18"/>
      <c r="N82" s="150"/>
      <c r="O82" s="149"/>
      <c r="P82" s="14">
        <f t="shared" si="8"/>
        <v>0</v>
      </c>
      <c r="Q82" s="107">
        <f t="shared" si="9"/>
        <v>0</v>
      </c>
      <c r="R82" s="74"/>
      <c r="S82" s="67"/>
      <c r="T82" s="74">
        <f t="shared" si="10"/>
        <v>0</v>
      </c>
      <c r="V82" s="21">
        <f t="shared" si="11"/>
        <v>0</v>
      </c>
      <c r="W82" s="14">
        <f t="shared" si="12"/>
        <v>0</v>
      </c>
      <c r="X82" s="74">
        <v>0</v>
      </c>
      <c r="Y82" s="22">
        <f t="shared" si="13"/>
        <v>0</v>
      </c>
      <c r="Z82" s="179" t="str">
        <f>'Door Comparison'!Q82</f>
        <v>By others</v>
      </c>
    </row>
    <row r="83" spans="1:26" ht="13.2" customHeight="1" x14ac:dyDescent="0.25">
      <c r="A83" s="87" t="str">
        <f>'Door Comparison'!A83</f>
        <v>DUGTB.02</v>
      </c>
      <c r="B83" s="18" t="str">
        <f>'Door Comparison'!B83</f>
        <v>Glazed</v>
      </c>
      <c r="C83" s="18">
        <f>'Door Comparison'!C83</f>
        <v>102</v>
      </c>
      <c r="D83" s="18">
        <f>'Door Comparison'!D83</f>
        <v>0</v>
      </c>
      <c r="E83" s="18">
        <f>'Door Comparison'!E83</f>
        <v>0</v>
      </c>
      <c r="F83" s="18" t="e">
        <f>'Door Comparison'!#REF!</f>
        <v>#REF!</v>
      </c>
      <c r="G83" s="18">
        <f>'Door Comparison'!G83</f>
        <v>0</v>
      </c>
      <c r="H83" s="18">
        <f>'Door Comparison'!H83</f>
        <v>0</v>
      </c>
      <c r="I83" s="18" t="e">
        <f>'Door Comparison'!#REF!</f>
        <v>#REF!</v>
      </c>
      <c r="J83" s="18">
        <f>'Door Comparison'!J83</f>
        <v>0</v>
      </c>
      <c r="K83" s="18">
        <f>'Door Comparison'!K83</f>
        <v>0</v>
      </c>
      <c r="L83" s="18">
        <f>'Door Comparison'!L83</f>
        <v>0</v>
      </c>
      <c r="M83" s="18"/>
      <c r="N83" s="150"/>
      <c r="O83" s="149"/>
      <c r="P83" s="14">
        <f t="shared" si="8"/>
        <v>0</v>
      </c>
      <c r="Q83" s="107">
        <f t="shared" si="9"/>
        <v>0</v>
      </c>
      <c r="R83" s="74"/>
      <c r="S83" s="67"/>
      <c r="T83" s="74">
        <f t="shared" si="10"/>
        <v>0</v>
      </c>
      <c r="V83" s="21">
        <f t="shared" si="11"/>
        <v>0</v>
      </c>
      <c r="W83" s="14">
        <f t="shared" si="12"/>
        <v>0</v>
      </c>
      <c r="X83" s="74">
        <v>0</v>
      </c>
      <c r="Y83" s="22">
        <f t="shared" si="13"/>
        <v>0</v>
      </c>
      <c r="Z83" s="179" t="str">
        <f>'Door Comparison'!Q83</f>
        <v>By others</v>
      </c>
    </row>
    <row r="84" spans="1:26" ht="13.2" customHeight="1" x14ac:dyDescent="0.25">
      <c r="A84" s="87" t="str">
        <f>'Door Comparison'!A84</f>
        <v>DGFR1.01</v>
      </c>
      <c r="B84" s="18" t="str">
        <f>'Door Comparison'!B84</f>
        <v>Metal</v>
      </c>
      <c r="C84" s="18">
        <f>'Door Comparison'!C84</f>
        <v>211</v>
      </c>
      <c r="D84" s="18">
        <f>'Door Comparison'!D84</f>
        <v>0</v>
      </c>
      <c r="E84" s="18">
        <f>'Door Comparison'!E84</f>
        <v>0</v>
      </c>
      <c r="F84" s="18" t="e">
        <f>'Door Comparison'!#REF!</f>
        <v>#REF!</v>
      </c>
      <c r="G84" s="18">
        <f>'Door Comparison'!G84</f>
        <v>0</v>
      </c>
      <c r="H84" s="18">
        <f>'Door Comparison'!H84</f>
        <v>0</v>
      </c>
      <c r="I84" s="18" t="e">
        <f>'Door Comparison'!#REF!</f>
        <v>#REF!</v>
      </c>
      <c r="J84" s="18">
        <f>'Door Comparison'!J84</f>
        <v>0</v>
      </c>
      <c r="K84" s="18">
        <f>'Door Comparison'!K84</f>
        <v>0</v>
      </c>
      <c r="L84" s="18">
        <f>'Door Comparison'!L84</f>
        <v>0</v>
      </c>
      <c r="M84" s="18"/>
      <c r="N84" s="150"/>
      <c r="O84" s="149"/>
      <c r="P84" s="14">
        <f t="shared" si="8"/>
        <v>0</v>
      </c>
      <c r="Q84" s="107">
        <f t="shared" si="9"/>
        <v>0</v>
      </c>
      <c r="R84" s="74"/>
      <c r="S84" s="67"/>
      <c r="T84" s="74">
        <f t="shared" si="10"/>
        <v>0</v>
      </c>
      <c r="V84" s="21">
        <f t="shared" si="11"/>
        <v>0</v>
      </c>
      <c r="W84" s="14">
        <f t="shared" si="12"/>
        <v>0</v>
      </c>
      <c r="X84" s="74">
        <v>0</v>
      </c>
      <c r="Y84" s="22">
        <f t="shared" si="13"/>
        <v>0</v>
      </c>
      <c r="Z84" s="179" t="str">
        <f>'Door Comparison'!Q84</f>
        <v>By others</v>
      </c>
    </row>
    <row r="85" spans="1:26" ht="13.2" customHeight="1" x14ac:dyDescent="0.25">
      <c r="A85" s="87" t="str">
        <f>'Door Comparison'!A85</f>
        <v>DGFR1.02</v>
      </c>
      <c r="B85" s="18" t="str">
        <f>'Door Comparison'!B85</f>
        <v>Metal</v>
      </c>
      <c r="C85" s="18">
        <f>'Door Comparison'!C85</f>
        <v>212</v>
      </c>
      <c r="D85" s="18">
        <f>'Door Comparison'!D85</f>
        <v>0</v>
      </c>
      <c r="E85" s="18">
        <f>'Door Comparison'!E85</f>
        <v>0</v>
      </c>
      <c r="F85" s="18" t="e">
        <f>'Door Comparison'!#REF!</f>
        <v>#REF!</v>
      </c>
      <c r="G85" s="18">
        <f>'Door Comparison'!G85</f>
        <v>0</v>
      </c>
      <c r="H85" s="18">
        <f>'Door Comparison'!H85</f>
        <v>0</v>
      </c>
      <c r="I85" s="18" t="e">
        <f>'Door Comparison'!#REF!</f>
        <v>#REF!</v>
      </c>
      <c r="J85" s="18">
        <f>'Door Comparison'!J85</f>
        <v>0</v>
      </c>
      <c r="K85" s="18">
        <f>'Door Comparison'!K85</f>
        <v>0</v>
      </c>
      <c r="L85" s="18">
        <f>'Door Comparison'!L85</f>
        <v>0</v>
      </c>
      <c r="M85" s="18"/>
      <c r="N85" s="150"/>
      <c r="O85" s="149"/>
      <c r="P85" s="14">
        <f t="shared" si="8"/>
        <v>0</v>
      </c>
      <c r="Q85" s="107">
        <f t="shared" si="9"/>
        <v>0</v>
      </c>
      <c r="R85" s="74"/>
      <c r="S85" s="67"/>
      <c r="T85" s="74">
        <f t="shared" si="10"/>
        <v>0</v>
      </c>
      <c r="V85" s="21">
        <f t="shared" si="11"/>
        <v>0</v>
      </c>
      <c r="W85" s="14">
        <f t="shared" si="12"/>
        <v>0</v>
      </c>
      <c r="X85" s="74">
        <v>0</v>
      </c>
      <c r="Y85" s="22">
        <f t="shared" si="13"/>
        <v>0</v>
      </c>
      <c r="Z85" s="179" t="str">
        <f>'Door Comparison'!Q85</f>
        <v>By others</v>
      </c>
    </row>
    <row r="86" spans="1:26" ht="13.2" customHeight="1" x14ac:dyDescent="0.25">
      <c r="A86" s="87" t="str">
        <f>'Door Comparison'!A86</f>
        <v>DGFR2.01</v>
      </c>
      <c r="B86" s="18">
        <f>'Door Comparison'!B86</f>
        <v>0</v>
      </c>
      <c r="C86" s="18">
        <f>'Door Comparison'!C86</f>
        <v>0</v>
      </c>
      <c r="D86" s="18">
        <f>'Door Comparison'!D86</f>
        <v>0</v>
      </c>
      <c r="E86" s="18">
        <f>'Door Comparison'!E86</f>
        <v>0</v>
      </c>
      <c r="F86" s="18" t="e">
        <f>'Door Comparison'!#REF!</f>
        <v>#REF!</v>
      </c>
      <c r="G86" s="18">
        <f>'Door Comparison'!G86</f>
        <v>0</v>
      </c>
      <c r="H86" s="18">
        <f>'Door Comparison'!H86</f>
        <v>0</v>
      </c>
      <c r="I86" s="18" t="e">
        <f>'Door Comparison'!#REF!</f>
        <v>#REF!</v>
      </c>
      <c r="J86" s="18">
        <f>'Door Comparison'!J86</f>
        <v>0</v>
      </c>
      <c r="K86" s="18">
        <f>'Door Comparison'!K86</f>
        <v>0</v>
      </c>
      <c r="L86" s="18">
        <f>'Door Comparison'!L86</f>
        <v>0</v>
      </c>
      <c r="M86" s="18"/>
      <c r="N86" s="150"/>
      <c r="O86" s="149"/>
      <c r="P86" s="14">
        <f t="shared" si="8"/>
        <v>0</v>
      </c>
      <c r="Q86" s="107">
        <f t="shared" si="9"/>
        <v>0</v>
      </c>
      <c r="R86" s="74"/>
      <c r="S86" s="67"/>
      <c r="T86" s="74">
        <f t="shared" si="10"/>
        <v>0</v>
      </c>
      <c r="V86" s="21">
        <f t="shared" si="11"/>
        <v>0</v>
      </c>
      <c r="W86" s="14">
        <f t="shared" si="12"/>
        <v>0</v>
      </c>
      <c r="X86" s="74">
        <v>0</v>
      </c>
      <c r="Y86" s="22">
        <f t="shared" si="13"/>
        <v>0</v>
      </c>
      <c r="Z86" s="179" t="str">
        <f>'Door Comparison'!Q86</f>
        <v>By others</v>
      </c>
    </row>
    <row r="87" spans="1:26" ht="13.2" customHeight="1" x14ac:dyDescent="0.25">
      <c r="A87" s="87" t="str">
        <f>'Door Comparison'!A87</f>
        <v>DGFR2.02</v>
      </c>
      <c r="B87" s="18">
        <f>'Door Comparison'!B87</f>
        <v>0</v>
      </c>
      <c r="C87" s="18">
        <f>'Door Comparison'!C87</f>
        <v>0</v>
      </c>
      <c r="D87" s="18">
        <f>'Door Comparison'!D87</f>
        <v>0</v>
      </c>
      <c r="E87" s="18">
        <f>'Door Comparison'!E87</f>
        <v>0</v>
      </c>
      <c r="F87" s="18" t="e">
        <f>'Door Comparison'!#REF!</f>
        <v>#REF!</v>
      </c>
      <c r="G87" s="18">
        <f>'Door Comparison'!G87</f>
        <v>0</v>
      </c>
      <c r="H87" s="18">
        <f>'Door Comparison'!H87</f>
        <v>0</v>
      </c>
      <c r="I87" s="18" t="e">
        <f>'Door Comparison'!#REF!</f>
        <v>#REF!</v>
      </c>
      <c r="J87" s="18">
        <f>'Door Comparison'!J87</f>
        <v>0</v>
      </c>
      <c r="K87" s="18">
        <f>'Door Comparison'!K87</f>
        <v>0</v>
      </c>
      <c r="L87" s="18">
        <f>'Door Comparison'!L87</f>
        <v>0</v>
      </c>
      <c r="M87" s="18"/>
      <c r="N87" s="150"/>
      <c r="O87" s="149"/>
      <c r="P87" s="14">
        <f t="shared" si="8"/>
        <v>0</v>
      </c>
      <c r="Q87" s="107">
        <f t="shared" si="9"/>
        <v>0</v>
      </c>
      <c r="R87" s="74"/>
      <c r="S87" s="67"/>
      <c r="T87" s="74">
        <f t="shared" si="10"/>
        <v>0</v>
      </c>
      <c r="V87" s="21">
        <f t="shared" si="11"/>
        <v>0</v>
      </c>
      <c r="W87" s="14">
        <f t="shared" si="12"/>
        <v>0</v>
      </c>
      <c r="X87" s="74">
        <v>0</v>
      </c>
      <c r="Y87" s="22">
        <f t="shared" si="13"/>
        <v>0</v>
      </c>
      <c r="Z87" s="179" t="str">
        <f>'Door Comparison'!Q87</f>
        <v>By others</v>
      </c>
    </row>
    <row r="88" spans="1:26" ht="13.2" customHeight="1" x14ac:dyDescent="0.25">
      <c r="A88" s="87" t="str">
        <f>'Door Comparison'!A88</f>
        <v>D01P1.01</v>
      </c>
      <c r="B88" s="18" t="str">
        <f>'Door Comparison'!B88</f>
        <v>Metal</v>
      </c>
      <c r="C88" s="18">
        <f>'Door Comparison'!C88</f>
        <v>211</v>
      </c>
      <c r="D88" s="18">
        <f>'Door Comparison'!D88</f>
        <v>0</v>
      </c>
      <c r="E88" s="18">
        <f>'Door Comparison'!E88</f>
        <v>0</v>
      </c>
      <c r="F88" s="18" t="e">
        <f>'Door Comparison'!#REF!</f>
        <v>#REF!</v>
      </c>
      <c r="G88" s="18">
        <f>'Door Comparison'!G88</f>
        <v>0</v>
      </c>
      <c r="H88" s="18">
        <f>'Door Comparison'!H88</f>
        <v>0</v>
      </c>
      <c r="I88" s="18" t="e">
        <f>'Door Comparison'!#REF!</f>
        <v>#REF!</v>
      </c>
      <c r="J88" s="18">
        <f>'Door Comparison'!J88</f>
        <v>0</v>
      </c>
      <c r="K88" s="18">
        <f>'Door Comparison'!K88</f>
        <v>0</v>
      </c>
      <c r="L88" s="18">
        <f>'Door Comparison'!L88</f>
        <v>0</v>
      </c>
      <c r="M88" s="18"/>
      <c r="N88" s="150"/>
      <c r="O88" s="149"/>
      <c r="P88" s="14">
        <f t="shared" si="8"/>
        <v>0</v>
      </c>
      <c r="Q88" s="107">
        <f t="shared" si="9"/>
        <v>0</v>
      </c>
      <c r="R88" s="74"/>
      <c r="S88" s="67"/>
      <c r="T88" s="74">
        <f t="shared" si="10"/>
        <v>0</v>
      </c>
      <c r="V88" s="21">
        <f t="shared" si="11"/>
        <v>0</v>
      </c>
      <c r="W88" s="14">
        <f t="shared" si="12"/>
        <v>0</v>
      </c>
      <c r="X88" s="74">
        <v>0</v>
      </c>
      <c r="Y88" s="22">
        <f t="shared" si="13"/>
        <v>0</v>
      </c>
      <c r="Z88" s="179" t="str">
        <f>'Door Comparison'!Q88</f>
        <v>By others</v>
      </c>
    </row>
    <row r="89" spans="1:26" ht="13.2" customHeight="1" x14ac:dyDescent="0.25">
      <c r="A89" s="87" t="str">
        <f>'Door Comparison'!A89</f>
        <v>D01P2.01</v>
      </c>
      <c r="B89" s="18" t="str">
        <f>'Door Comparison'!B89</f>
        <v>Metal</v>
      </c>
      <c r="C89" s="18">
        <f>'Door Comparison'!C89</f>
        <v>211</v>
      </c>
      <c r="D89" s="18">
        <f>'Door Comparison'!D89</f>
        <v>0</v>
      </c>
      <c r="E89" s="18">
        <f>'Door Comparison'!E89</f>
        <v>0</v>
      </c>
      <c r="F89" s="18" t="e">
        <f>'Door Comparison'!#REF!</f>
        <v>#REF!</v>
      </c>
      <c r="G89" s="18">
        <f>'Door Comparison'!G89</f>
        <v>0</v>
      </c>
      <c r="H89" s="18">
        <f>'Door Comparison'!H89</f>
        <v>0</v>
      </c>
      <c r="I89" s="18" t="e">
        <f>'Door Comparison'!#REF!</f>
        <v>#REF!</v>
      </c>
      <c r="J89" s="18">
        <f>'Door Comparison'!J89</f>
        <v>0</v>
      </c>
      <c r="K89" s="18">
        <f>'Door Comparison'!K89</f>
        <v>0</v>
      </c>
      <c r="L89" s="18">
        <f>'Door Comparison'!L89</f>
        <v>0</v>
      </c>
      <c r="M89" s="18"/>
      <c r="N89" s="150"/>
      <c r="O89" s="149"/>
      <c r="P89" s="14">
        <f t="shared" si="8"/>
        <v>0</v>
      </c>
      <c r="Q89" s="107">
        <f t="shared" si="9"/>
        <v>0</v>
      </c>
      <c r="R89" s="74"/>
      <c r="S89" s="67"/>
      <c r="T89" s="74">
        <f t="shared" si="10"/>
        <v>0</v>
      </c>
      <c r="V89" s="21">
        <f t="shared" si="11"/>
        <v>0</v>
      </c>
      <c r="W89" s="14">
        <f t="shared" si="12"/>
        <v>0</v>
      </c>
      <c r="X89" s="74">
        <v>0</v>
      </c>
      <c r="Y89" s="22">
        <f t="shared" si="13"/>
        <v>0</v>
      </c>
      <c r="Z89" s="179" t="str">
        <f>'Door Comparison'!Q89</f>
        <v>By others</v>
      </c>
    </row>
    <row r="90" spans="1:26" ht="13.2" customHeight="1" x14ac:dyDescent="0.25">
      <c r="A90" s="87" t="str">
        <f>'Door Comparison'!A90</f>
        <v>D01P2.02</v>
      </c>
      <c r="B90" s="18" t="str">
        <f>'Door Comparison'!B90</f>
        <v>Metal</v>
      </c>
      <c r="C90" s="18">
        <f>'Door Comparison'!C90</f>
        <v>212</v>
      </c>
      <c r="D90" s="18">
        <f>'Door Comparison'!D90</f>
        <v>0</v>
      </c>
      <c r="E90" s="18">
        <f>'Door Comparison'!E90</f>
        <v>0</v>
      </c>
      <c r="F90" s="18" t="e">
        <f>'Door Comparison'!#REF!</f>
        <v>#REF!</v>
      </c>
      <c r="G90" s="18">
        <f>'Door Comparison'!G90</f>
        <v>0</v>
      </c>
      <c r="H90" s="18">
        <f>'Door Comparison'!H90</f>
        <v>0</v>
      </c>
      <c r="I90" s="18" t="e">
        <f>'Door Comparison'!#REF!</f>
        <v>#REF!</v>
      </c>
      <c r="J90" s="18">
        <f>'Door Comparison'!J90</f>
        <v>0</v>
      </c>
      <c r="K90" s="18">
        <f>'Door Comparison'!K90</f>
        <v>0</v>
      </c>
      <c r="L90" s="18">
        <f>'Door Comparison'!L90</f>
        <v>0</v>
      </c>
      <c r="M90" s="18"/>
      <c r="N90" s="150"/>
      <c r="O90" s="149"/>
      <c r="P90" s="14">
        <f t="shared" si="8"/>
        <v>0</v>
      </c>
      <c r="Q90" s="107">
        <f t="shared" si="9"/>
        <v>0</v>
      </c>
      <c r="R90" s="74"/>
      <c r="S90" s="67"/>
      <c r="T90" s="74">
        <f t="shared" si="10"/>
        <v>0</v>
      </c>
      <c r="V90" s="21">
        <f t="shared" si="11"/>
        <v>0</v>
      </c>
      <c r="W90" s="14">
        <f t="shared" si="12"/>
        <v>0</v>
      </c>
      <c r="X90" s="74">
        <v>0</v>
      </c>
      <c r="Y90" s="22">
        <f t="shared" si="13"/>
        <v>0</v>
      </c>
      <c r="Z90" s="179" t="str">
        <f>'Door Comparison'!Q90</f>
        <v>By others</v>
      </c>
    </row>
    <row r="91" spans="1:26" ht="13.2" customHeight="1" x14ac:dyDescent="0.25">
      <c r="A91" s="87" t="str">
        <f>'Door Comparison'!A91</f>
        <v>D01P3.01</v>
      </c>
      <c r="B91" s="18" t="str">
        <f>'Door Comparison'!B91</f>
        <v>Metal</v>
      </c>
      <c r="C91" s="18">
        <f>'Door Comparison'!C91</f>
        <v>212</v>
      </c>
      <c r="D91" s="18">
        <f>'Door Comparison'!D91</f>
        <v>0</v>
      </c>
      <c r="E91" s="18">
        <f>'Door Comparison'!E91</f>
        <v>0</v>
      </c>
      <c r="F91" s="18" t="e">
        <f>'Door Comparison'!#REF!</f>
        <v>#REF!</v>
      </c>
      <c r="G91" s="18">
        <f>'Door Comparison'!G91</f>
        <v>0</v>
      </c>
      <c r="H91" s="18">
        <f>'Door Comparison'!H91</f>
        <v>0</v>
      </c>
      <c r="I91" s="18" t="e">
        <f>'Door Comparison'!#REF!</f>
        <v>#REF!</v>
      </c>
      <c r="J91" s="18">
        <f>'Door Comparison'!J91</f>
        <v>0</v>
      </c>
      <c r="K91" s="18">
        <f>'Door Comparison'!K91</f>
        <v>0</v>
      </c>
      <c r="L91" s="18">
        <f>'Door Comparison'!L91</f>
        <v>0</v>
      </c>
      <c r="M91" s="18"/>
      <c r="N91" s="150"/>
      <c r="O91" s="149"/>
      <c r="P91" s="14">
        <f t="shared" si="8"/>
        <v>0</v>
      </c>
      <c r="Q91" s="107">
        <f t="shared" si="9"/>
        <v>0</v>
      </c>
      <c r="R91" s="74"/>
      <c r="S91" s="67"/>
      <c r="T91" s="74">
        <f t="shared" si="10"/>
        <v>0</v>
      </c>
      <c r="V91" s="21">
        <f t="shared" si="11"/>
        <v>0</v>
      </c>
      <c r="W91" s="14">
        <f t="shared" si="12"/>
        <v>0</v>
      </c>
      <c r="X91" s="74">
        <v>0</v>
      </c>
      <c r="Y91" s="22">
        <f t="shared" si="13"/>
        <v>0</v>
      </c>
      <c r="Z91" s="179" t="str">
        <f>'Door Comparison'!Q91</f>
        <v>By others</v>
      </c>
    </row>
    <row r="92" spans="1:26" ht="13.2" customHeight="1" x14ac:dyDescent="0.25">
      <c r="A92" s="87" t="str">
        <f>'Door Comparison'!A92</f>
        <v>D0101.01</v>
      </c>
      <c r="B92" s="18" t="str">
        <f>'Door Comparison'!B92</f>
        <v>Timber</v>
      </c>
      <c r="C92" s="18">
        <f>'Door Comparison'!C92</f>
        <v>205</v>
      </c>
      <c r="D92" s="18">
        <f>'Door Comparison'!D92</f>
        <v>1010</v>
      </c>
      <c r="E92" s="18">
        <f>'Door Comparison'!E92</f>
        <v>2110</v>
      </c>
      <c r="F92" s="18" t="e">
        <f>'Door Comparison'!#REF!</f>
        <v>#REF!</v>
      </c>
      <c r="G92" s="18">
        <f>'Door Comparison'!G92</f>
        <v>1</v>
      </c>
      <c r="H92" s="18">
        <f>'Door Comparison'!H92</f>
        <v>0</v>
      </c>
      <c r="I92" s="18" t="e">
        <f>'Door Comparison'!#REF!</f>
        <v>#REF!</v>
      </c>
      <c r="J92" s="18">
        <f>'Door Comparison'!J92</f>
        <v>1</v>
      </c>
      <c r="K92" s="18">
        <f>'Door Comparison'!K92</f>
        <v>0</v>
      </c>
      <c r="L92" s="18">
        <f>'Door Comparison'!L92</f>
        <v>0</v>
      </c>
      <c r="M92" s="18"/>
      <c r="N92" s="150">
        <v>22</v>
      </c>
      <c r="O92" s="149"/>
      <c r="P92" s="14">
        <f t="shared" si="8"/>
        <v>16.21</v>
      </c>
      <c r="Q92" s="67">
        <f>((((D92+2*E92)*((G92*2.9)+(H92*3.77))/1000))*2)+270</f>
        <v>300.33</v>
      </c>
      <c r="R92" s="74"/>
      <c r="S92" s="67"/>
      <c r="T92" s="74">
        <f t="shared" si="10"/>
        <v>19.98</v>
      </c>
      <c r="V92" s="21">
        <f t="shared" si="11"/>
        <v>5.81</v>
      </c>
      <c r="W92" s="14">
        <f t="shared" si="12"/>
        <v>5.44</v>
      </c>
      <c r="X92" s="74">
        <v>0</v>
      </c>
      <c r="Y92" s="22">
        <f t="shared" si="13"/>
        <v>369.77</v>
      </c>
      <c r="Z92" s="179"/>
    </row>
    <row r="93" spans="1:26" ht="13.2" customHeight="1" x14ac:dyDescent="0.25">
      <c r="A93" s="87" t="str">
        <f>'Door Comparison'!A93</f>
        <v>D0102.01</v>
      </c>
      <c r="B93" s="18" t="str">
        <f>'Door Comparison'!B93</f>
        <v>Timber</v>
      </c>
      <c r="C93" s="18">
        <f>'Door Comparison'!C93</f>
        <v>201</v>
      </c>
      <c r="D93" s="18">
        <f>'Door Comparison'!D93</f>
        <v>1010</v>
      </c>
      <c r="E93" s="18">
        <f>'Door Comparison'!E93</f>
        <v>2110</v>
      </c>
      <c r="F93" s="18" t="e">
        <f>'Door Comparison'!#REF!</f>
        <v>#REF!</v>
      </c>
      <c r="G93" s="18">
        <f>'Door Comparison'!G93</f>
        <v>0</v>
      </c>
      <c r="H93" s="18">
        <f>'Door Comparison'!H93</f>
        <v>1</v>
      </c>
      <c r="I93" s="18" t="e">
        <f>'Door Comparison'!#REF!</f>
        <v>#REF!</v>
      </c>
      <c r="J93" s="18">
        <f>'Door Comparison'!J93</f>
        <v>0</v>
      </c>
      <c r="K93" s="18">
        <f>'Door Comparison'!K93</f>
        <v>1</v>
      </c>
      <c r="L93" s="18">
        <f>'Door Comparison'!L93</f>
        <v>0</v>
      </c>
      <c r="M93" s="18"/>
      <c r="N93" s="150">
        <v>22</v>
      </c>
      <c r="O93" s="149"/>
      <c r="P93" s="14">
        <f t="shared" si="8"/>
        <v>16.21</v>
      </c>
      <c r="Q93" s="107">
        <f t="shared" ref="Q93:Q107" si="14">(((D93+2*E93)*((G93*2.9)+(H93*3.77))/1000))*2</f>
        <v>39.43</v>
      </c>
      <c r="R93" s="74"/>
      <c r="S93" s="67"/>
      <c r="T93" s="74">
        <f t="shared" si="10"/>
        <v>21.97</v>
      </c>
      <c r="V93" s="21">
        <f t="shared" si="11"/>
        <v>11.61</v>
      </c>
      <c r="W93" s="14">
        <f t="shared" si="12"/>
        <v>5.44</v>
      </c>
      <c r="X93" s="74">
        <v>0</v>
      </c>
      <c r="Y93" s="22">
        <f t="shared" si="13"/>
        <v>116.66</v>
      </c>
      <c r="Z93" s="179"/>
    </row>
    <row r="94" spans="1:26" x14ac:dyDescent="0.25">
      <c r="A94" s="87" t="str">
        <f>'Door Comparison'!A94</f>
        <v>D0106.01</v>
      </c>
      <c r="B94" s="18" t="str">
        <f>'Door Comparison'!B94</f>
        <v>Metal</v>
      </c>
      <c r="C94" s="18">
        <f>'Door Comparison'!C94</f>
        <v>204</v>
      </c>
      <c r="D94" s="18">
        <f>'Door Comparison'!D94</f>
        <v>0</v>
      </c>
      <c r="E94" s="18">
        <f>'Door Comparison'!E94</f>
        <v>0</v>
      </c>
      <c r="F94" s="18" t="e">
        <f>'Door Comparison'!#REF!</f>
        <v>#REF!</v>
      </c>
      <c r="G94" s="18">
        <f>'Door Comparison'!G94</f>
        <v>0</v>
      </c>
      <c r="H94" s="18">
        <f>'Door Comparison'!H94</f>
        <v>0</v>
      </c>
      <c r="I94" s="18" t="e">
        <f>'Door Comparison'!#REF!</f>
        <v>#REF!</v>
      </c>
      <c r="J94" s="18">
        <f>'Door Comparison'!J94</f>
        <v>0</v>
      </c>
      <c r="K94" s="18">
        <f>'Door Comparison'!K94</f>
        <v>0</v>
      </c>
      <c r="L94" s="18">
        <f>'Door Comparison'!L94</f>
        <v>0</v>
      </c>
      <c r="M94" s="18"/>
      <c r="N94" s="150"/>
      <c r="O94" s="149"/>
      <c r="P94" s="14">
        <f t="shared" si="8"/>
        <v>0</v>
      </c>
      <c r="Q94" s="107">
        <f t="shared" si="14"/>
        <v>0</v>
      </c>
      <c r="R94" s="74"/>
      <c r="S94" s="67"/>
      <c r="T94" s="74">
        <f t="shared" si="10"/>
        <v>0</v>
      </c>
      <c r="V94" s="21">
        <f t="shared" si="11"/>
        <v>0</v>
      </c>
      <c r="W94" s="14">
        <f t="shared" si="12"/>
        <v>0</v>
      </c>
      <c r="X94" s="74">
        <v>0</v>
      </c>
      <c r="Y94" s="22">
        <f t="shared" si="13"/>
        <v>0</v>
      </c>
      <c r="Z94" s="179" t="str">
        <f>'Door Comparison'!Q94</f>
        <v>By others</v>
      </c>
    </row>
    <row r="95" spans="1:26" x14ac:dyDescent="0.25">
      <c r="A95" s="87" t="str">
        <f>'Door Comparison'!A95</f>
        <v>D0110.01</v>
      </c>
      <c r="B95" s="18" t="str">
        <f>'Door Comparison'!B95</f>
        <v>Timber</v>
      </c>
      <c r="C95" s="18">
        <f>'Door Comparison'!C95</f>
        <v>201</v>
      </c>
      <c r="D95" s="18">
        <f>'Door Comparison'!D95</f>
        <v>1010</v>
      </c>
      <c r="E95" s="18">
        <f>'Door Comparison'!E95</f>
        <v>2100</v>
      </c>
      <c r="F95" s="18" t="e">
        <f>'Door Comparison'!#REF!</f>
        <v>#REF!</v>
      </c>
      <c r="G95" s="18">
        <f>'Door Comparison'!G95</f>
        <v>1</v>
      </c>
      <c r="H95" s="18">
        <f>'Door Comparison'!H95</f>
        <v>0</v>
      </c>
      <c r="I95" s="18" t="e">
        <f>'Door Comparison'!#REF!</f>
        <v>#REF!</v>
      </c>
      <c r="J95" s="18">
        <f>'Door Comparison'!J95</f>
        <v>1</v>
      </c>
      <c r="K95" s="18">
        <f>'Door Comparison'!K95</f>
        <v>0</v>
      </c>
      <c r="L95" s="18">
        <f>'Door Comparison'!L95</f>
        <v>0</v>
      </c>
      <c r="M95" s="18"/>
      <c r="N95" s="150">
        <v>22</v>
      </c>
      <c r="O95" s="149"/>
      <c r="P95" s="14">
        <f t="shared" si="8"/>
        <v>16.149999999999999</v>
      </c>
      <c r="Q95" s="107">
        <f t="shared" si="14"/>
        <v>30.22</v>
      </c>
      <c r="R95" s="74"/>
      <c r="S95" s="67"/>
      <c r="T95" s="74">
        <f t="shared" si="10"/>
        <v>19.899999999999999</v>
      </c>
      <c r="V95" s="21">
        <f t="shared" si="11"/>
        <v>5.78</v>
      </c>
      <c r="W95" s="14">
        <f t="shared" si="12"/>
        <v>5.42</v>
      </c>
      <c r="X95" s="74">
        <v>0</v>
      </c>
      <c r="Y95" s="22">
        <f t="shared" si="13"/>
        <v>99.47</v>
      </c>
      <c r="Z95" s="179"/>
    </row>
    <row r="96" spans="1:26" x14ac:dyDescent="0.25">
      <c r="A96" s="87" t="str">
        <f>'Door Comparison'!A96</f>
        <v>D0111.01</v>
      </c>
      <c r="B96" s="18" t="str">
        <f>'Door Comparison'!B96</f>
        <v>Timber</v>
      </c>
      <c r="C96" s="18">
        <f>'Door Comparison'!C96</f>
        <v>201</v>
      </c>
      <c r="D96" s="18">
        <f>'Door Comparison'!D96</f>
        <v>1010</v>
      </c>
      <c r="E96" s="18">
        <f>'Door Comparison'!E96</f>
        <v>2110</v>
      </c>
      <c r="F96" s="18" t="e">
        <f>'Door Comparison'!#REF!</f>
        <v>#REF!</v>
      </c>
      <c r="G96" s="18">
        <f>'Door Comparison'!G96</f>
        <v>0</v>
      </c>
      <c r="H96" s="18">
        <f>'Door Comparison'!H96</f>
        <v>1</v>
      </c>
      <c r="I96" s="18" t="e">
        <f>'Door Comparison'!#REF!</f>
        <v>#REF!</v>
      </c>
      <c r="J96" s="18">
        <f>'Door Comparison'!J96</f>
        <v>0</v>
      </c>
      <c r="K96" s="18">
        <f>'Door Comparison'!K96</f>
        <v>1</v>
      </c>
      <c r="L96" s="18">
        <f>'Door Comparison'!L96</f>
        <v>0</v>
      </c>
      <c r="M96" s="18"/>
      <c r="N96" s="150">
        <v>22</v>
      </c>
      <c r="O96" s="149"/>
      <c r="P96" s="14">
        <f t="shared" si="8"/>
        <v>16.21</v>
      </c>
      <c r="Q96" s="107">
        <f t="shared" si="14"/>
        <v>39.43</v>
      </c>
      <c r="R96" s="74"/>
      <c r="S96" s="67"/>
      <c r="T96" s="74">
        <f t="shared" si="10"/>
        <v>21.97</v>
      </c>
      <c r="V96" s="21">
        <f t="shared" si="11"/>
        <v>11.61</v>
      </c>
      <c r="W96" s="14">
        <f t="shared" si="12"/>
        <v>5.44</v>
      </c>
      <c r="X96" s="74">
        <v>0</v>
      </c>
      <c r="Y96" s="22">
        <f t="shared" si="13"/>
        <v>116.66</v>
      </c>
      <c r="Z96" s="179"/>
    </row>
    <row r="97" spans="1:26" x14ac:dyDescent="0.25">
      <c r="A97" s="87" t="str">
        <f>'Door Comparison'!A97</f>
        <v>D0115.01</v>
      </c>
      <c r="B97" s="18" t="str">
        <f>'Door Comparison'!B97</f>
        <v>Metal</v>
      </c>
      <c r="C97" s="18">
        <f>'Door Comparison'!C97</f>
        <v>206</v>
      </c>
      <c r="D97" s="18">
        <f>'Door Comparison'!D97</f>
        <v>0</v>
      </c>
      <c r="E97" s="18">
        <f>'Door Comparison'!E97</f>
        <v>0</v>
      </c>
      <c r="F97" s="18" t="e">
        <f>'Door Comparison'!#REF!</f>
        <v>#REF!</v>
      </c>
      <c r="G97" s="18">
        <f>'Door Comparison'!G97</f>
        <v>0</v>
      </c>
      <c r="H97" s="18">
        <f>'Door Comparison'!H97</f>
        <v>0</v>
      </c>
      <c r="I97" s="18" t="e">
        <f>'Door Comparison'!#REF!</f>
        <v>#REF!</v>
      </c>
      <c r="J97" s="18">
        <f>'Door Comparison'!J97</f>
        <v>0</v>
      </c>
      <c r="K97" s="18">
        <f>'Door Comparison'!K97</f>
        <v>0</v>
      </c>
      <c r="L97" s="18">
        <f>'Door Comparison'!L97</f>
        <v>0</v>
      </c>
      <c r="M97" s="18"/>
      <c r="N97" s="150"/>
      <c r="O97" s="149"/>
      <c r="P97" s="14">
        <f t="shared" si="8"/>
        <v>0</v>
      </c>
      <c r="Q97" s="107">
        <f t="shared" si="14"/>
        <v>0</v>
      </c>
      <c r="R97" s="74"/>
      <c r="S97" s="67"/>
      <c r="T97" s="74">
        <f t="shared" si="10"/>
        <v>0</v>
      </c>
      <c r="V97" s="21">
        <f t="shared" si="11"/>
        <v>0</v>
      </c>
      <c r="W97" s="14">
        <f t="shared" si="12"/>
        <v>0</v>
      </c>
      <c r="X97" s="74">
        <v>0</v>
      </c>
      <c r="Y97" s="22">
        <f t="shared" si="13"/>
        <v>0</v>
      </c>
      <c r="Z97" s="179" t="str">
        <f>'Door Comparison'!Q97</f>
        <v>By others</v>
      </c>
    </row>
    <row r="98" spans="1:26" x14ac:dyDescent="0.25">
      <c r="A98" s="87" t="str">
        <f>'Door Comparison'!A98</f>
        <v>D0116.01</v>
      </c>
      <c r="B98" s="18" t="str">
        <f>'Door Comparison'!B98</f>
        <v>Metal</v>
      </c>
      <c r="C98" s="18">
        <f>'Door Comparison'!C98</f>
        <v>204</v>
      </c>
      <c r="D98" s="18">
        <f>'Door Comparison'!D98</f>
        <v>0</v>
      </c>
      <c r="E98" s="18">
        <f>'Door Comparison'!E98</f>
        <v>0</v>
      </c>
      <c r="F98" s="18" t="e">
        <f>'Door Comparison'!#REF!</f>
        <v>#REF!</v>
      </c>
      <c r="G98" s="18">
        <f>'Door Comparison'!G98</f>
        <v>0</v>
      </c>
      <c r="H98" s="18">
        <f>'Door Comparison'!H98</f>
        <v>0</v>
      </c>
      <c r="I98" s="18" t="e">
        <f>'Door Comparison'!#REF!</f>
        <v>#REF!</v>
      </c>
      <c r="J98" s="18">
        <f>'Door Comparison'!J98</f>
        <v>0</v>
      </c>
      <c r="K98" s="18">
        <f>'Door Comparison'!K98</f>
        <v>0</v>
      </c>
      <c r="L98" s="18">
        <f>'Door Comparison'!L98</f>
        <v>0</v>
      </c>
      <c r="M98" s="18"/>
      <c r="N98" s="150"/>
      <c r="O98" s="149"/>
      <c r="P98" s="14">
        <f t="shared" si="8"/>
        <v>0</v>
      </c>
      <c r="Q98" s="107">
        <f t="shared" si="14"/>
        <v>0</v>
      </c>
      <c r="R98" s="74"/>
      <c r="S98" s="67"/>
      <c r="T98" s="74">
        <f t="shared" si="10"/>
        <v>0</v>
      </c>
      <c r="V98" s="21">
        <f t="shared" si="11"/>
        <v>0</v>
      </c>
      <c r="W98" s="14">
        <f t="shared" si="12"/>
        <v>0</v>
      </c>
      <c r="X98" s="74">
        <v>0</v>
      </c>
      <c r="Y98" s="22">
        <f t="shared" si="13"/>
        <v>0</v>
      </c>
      <c r="Z98" s="179" t="str">
        <f>'Door Comparison'!Q98</f>
        <v>By others</v>
      </c>
    </row>
    <row r="99" spans="1:26" x14ac:dyDescent="0.25">
      <c r="A99" s="87" t="str">
        <f>'Door Comparison'!A99</f>
        <v>D0117.01</v>
      </c>
      <c r="B99" s="18" t="str">
        <f>'Door Comparison'!B99</f>
        <v>Timber</v>
      </c>
      <c r="C99" s="18">
        <f>'Door Comparison'!C99</f>
        <v>201</v>
      </c>
      <c r="D99" s="18">
        <f>'Door Comparison'!D99</f>
        <v>1100</v>
      </c>
      <c r="E99" s="18">
        <f>'Door Comparison'!E99</f>
        <v>2110</v>
      </c>
      <c r="F99" s="18" t="e">
        <f>'Door Comparison'!#REF!</f>
        <v>#REF!</v>
      </c>
      <c r="G99" s="18">
        <f>'Door Comparison'!G99</f>
        <v>0</v>
      </c>
      <c r="H99" s="18">
        <f>'Door Comparison'!H99</f>
        <v>1</v>
      </c>
      <c r="I99" s="18" t="e">
        <f>'Door Comparison'!#REF!</f>
        <v>#REF!</v>
      </c>
      <c r="J99" s="18">
        <f>'Door Comparison'!J99</f>
        <v>0</v>
      </c>
      <c r="K99" s="18">
        <f>'Door Comparison'!K99</f>
        <v>1</v>
      </c>
      <c r="L99" s="18">
        <f>'Door Comparison'!L99</f>
        <v>0</v>
      </c>
      <c r="M99" s="18"/>
      <c r="N99" s="150">
        <v>22</v>
      </c>
      <c r="O99" s="149"/>
      <c r="P99" s="14">
        <f t="shared" si="8"/>
        <v>16.489999999999998</v>
      </c>
      <c r="Q99" s="107">
        <f t="shared" si="14"/>
        <v>40.11</v>
      </c>
      <c r="R99" s="74"/>
      <c r="S99" s="67"/>
      <c r="T99" s="74">
        <f t="shared" si="10"/>
        <v>22.34</v>
      </c>
      <c r="V99" s="21">
        <f t="shared" si="11"/>
        <v>11.81</v>
      </c>
      <c r="W99" s="14">
        <f t="shared" si="12"/>
        <v>5.53</v>
      </c>
      <c r="X99" s="74">
        <v>0</v>
      </c>
      <c r="Y99" s="22">
        <f t="shared" si="13"/>
        <v>118.28</v>
      </c>
      <c r="Z99" s="179"/>
    </row>
    <row r="100" spans="1:26" x14ac:dyDescent="0.25">
      <c r="A100" s="87" t="str">
        <f>'Door Comparison'!A100</f>
        <v>D0118.01</v>
      </c>
      <c r="B100" s="18" t="str">
        <f>'Door Comparison'!B100</f>
        <v>Timber</v>
      </c>
      <c r="C100" s="18">
        <f>'Door Comparison'!C100</f>
        <v>201</v>
      </c>
      <c r="D100" s="18">
        <f>'Door Comparison'!D100</f>
        <v>1010</v>
      </c>
      <c r="E100" s="18">
        <f>'Door Comparison'!E100</f>
        <v>2100</v>
      </c>
      <c r="F100" s="18" t="e">
        <f>'Door Comparison'!#REF!</f>
        <v>#REF!</v>
      </c>
      <c r="G100" s="18">
        <f>'Door Comparison'!G100</f>
        <v>1</v>
      </c>
      <c r="H100" s="18">
        <f>'Door Comparison'!H100</f>
        <v>0</v>
      </c>
      <c r="I100" s="18" t="e">
        <f>'Door Comparison'!#REF!</f>
        <v>#REF!</v>
      </c>
      <c r="J100" s="18">
        <f>'Door Comparison'!J100</f>
        <v>1</v>
      </c>
      <c r="K100" s="18">
        <f>'Door Comparison'!K100</f>
        <v>0</v>
      </c>
      <c r="L100" s="18">
        <f>'Door Comparison'!L100</f>
        <v>0</v>
      </c>
      <c r="M100" s="18"/>
      <c r="N100" s="150">
        <v>22</v>
      </c>
      <c r="O100" s="149"/>
      <c r="P100" s="14">
        <f t="shared" si="8"/>
        <v>16.149999999999999</v>
      </c>
      <c r="Q100" s="107">
        <f t="shared" si="14"/>
        <v>30.22</v>
      </c>
      <c r="R100" s="74"/>
      <c r="S100" s="67"/>
      <c r="T100" s="74">
        <f t="shared" si="10"/>
        <v>19.899999999999999</v>
      </c>
      <c r="V100" s="21">
        <f t="shared" si="11"/>
        <v>5.78</v>
      </c>
      <c r="W100" s="14">
        <f t="shared" si="12"/>
        <v>5.42</v>
      </c>
      <c r="X100" s="74">
        <v>0</v>
      </c>
      <c r="Y100" s="22">
        <f t="shared" si="13"/>
        <v>99.47</v>
      </c>
      <c r="Z100" s="179"/>
    </row>
    <row r="101" spans="1:26" x14ac:dyDescent="0.25">
      <c r="A101" s="87" t="str">
        <f>'Door Comparison'!A101</f>
        <v>D0120.01</v>
      </c>
      <c r="B101" s="18" t="str">
        <f>'Door Comparison'!B101</f>
        <v>Metal</v>
      </c>
      <c r="C101" s="18">
        <f>'Door Comparison'!C101</f>
        <v>206</v>
      </c>
      <c r="D101" s="18">
        <f>'Door Comparison'!D101</f>
        <v>0</v>
      </c>
      <c r="E101" s="18">
        <f>'Door Comparison'!E101</f>
        <v>0</v>
      </c>
      <c r="F101" s="18" t="e">
        <f>'Door Comparison'!#REF!</f>
        <v>#REF!</v>
      </c>
      <c r="G101" s="18">
        <f>'Door Comparison'!G101</f>
        <v>0</v>
      </c>
      <c r="H101" s="18">
        <f>'Door Comparison'!H101</f>
        <v>0</v>
      </c>
      <c r="I101" s="18" t="e">
        <f>'Door Comparison'!#REF!</f>
        <v>#REF!</v>
      </c>
      <c r="J101" s="18">
        <f>'Door Comparison'!J101</f>
        <v>0</v>
      </c>
      <c r="K101" s="18">
        <f>'Door Comparison'!K101</f>
        <v>0</v>
      </c>
      <c r="L101" s="18">
        <f>'Door Comparison'!L101</f>
        <v>0</v>
      </c>
      <c r="M101" s="18"/>
      <c r="N101" s="150"/>
      <c r="O101" s="149"/>
      <c r="P101" s="14">
        <f t="shared" si="8"/>
        <v>0</v>
      </c>
      <c r="Q101" s="107">
        <f t="shared" si="14"/>
        <v>0</v>
      </c>
      <c r="R101" s="74"/>
      <c r="S101" s="67"/>
      <c r="T101" s="74">
        <f t="shared" si="10"/>
        <v>0</v>
      </c>
      <c r="V101" s="21">
        <f t="shared" si="11"/>
        <v>0</v>
      </c>
      <c r="W101" s="14">
        <f t="shared" si="12"/>
        <v>0</v>
      </c>
      <c r="X101" s="74">
        <v>0</v>
      </c>
      <c r="Y101" s="22">
        <f t="shared" si="13"/>
        <v>0</v>
      </c>
      <c r="Z101" s="179" t="str">
        <f>'Door Comparison'!Q101</f>
        <v>By others</v>
      </c>
    </row>
    <row r="102" spans="1:26" x14ac:dyDescent="0.25">
      <c r="A102" s="87" t="str">
        <f>'Door Comparison'!A102</f>
        <v>D0121.01</v>
      </c>
      <c r="B102" s="18" t="str">
        <f>'Door Comparison'!B102</f>
        <v>Metal</v>
      </c>
      <c r="C102" s="18">
        <f>'Door Comparison'!C102</f>
        <v>109</v>
      </c>
      <c r="D102" s="18">
        <f>'Door Comparison'!D102</f>
        <v>0</v>
      </c>
      <c r="E102" s="18">
        <f>'Door Comparison'!E102</f>
        <v>0</v>
      </c>
      <c r="F102" s="18" t="e">
        <f>'Door Comparison'!#REF!</f>
        <v>#REF!</v>
      </c>
      <c r="G102" s="18">
        <f>'Door Comparison'!G102</f>
        <v>0</v>
      </c>
      <c r="H102" s="18">
        <f>'Door Comparison'!H102</f>
        <v>0</v>
      </c>
      <c r="I102" s="18" t="e">
        <f>'Door Comparison'!#REF!</f>
        <v>#REF!</v>
      </c>
      <c r="J102" s="18">
        <f>'Door Comparison'!J102</f>
        <v>0</v>
      </c>
      <c r="K102" s="18">
        <f>'Door Comparison'!K102</f>
        <v>0</v>
      </c>
      <c r="L102" s="18">
        <f>'Door Comparison'!L102</f>
        <v>0</v>
      </c>
      <c r="M102" s="18"/>
      <c r="N102" s="150"/>
      <c r="O102" s="149"/>
      <c r="P102" s="14">
        <f t="shared" si="8"/>
        <v>0</v>
      </c>
      <c r="Q102" s="107">
        <f t="shared" si="14"/>
        <v>0</v>
      </c>
      <c r="R102" s="74"/>
      <c r="S102" s="67"/>
      <c r="T102" s="74">
        <f t="shared" si="10"/>
        <v>0</v>
      </c>
      <c r="V102" s="21">
        <f t="shared" si="11"/>
        <v>0</v>
      </c>
      <c r="W102" s="14">
        <f t="shared" si="12"/>
        <v>0</v>
      </c>
      <c r="X102" s="74">
        <v>0</v>
      </c>
      <c r="Y102" s="22">
        <f t="shared" si="13"/>
        <v>0</v>
      </c>
      <c r="Z102" s="179" t="str">
        <f>'Door Comparison'!Q102</f>
        <v>By others</v>
      </c>
    </row>
    <row r="103" spans="1:26" x14ac:dyDescent="0.25">
      <c r="A103" s="87" t="str">
        <f>'Door Comparison'!A103</f>
        <v>D0121.02</v>
      </c>
      <c r="B103" s="18" t="str">
        <f>'Door Comparison'!B103</f>
        <v>Metal</v>
      </c>
      <c r="C103" s="18">
        <f>'Door Comparison'!C103</f>
        <v>211</v>
      </c>
      <c r="D103" s="18">
        <f>'Door Comparison'!D103</f>
        <v>0</v>
      </c>
      <c r="E103" s="18">
        <f>'Door Comparison'!E103</f>
        <v>0</v>
      </c>
      <c r="F103" s="18" t="e">
        <f>'Door Comparison'!#REF!</f>
        <v>#REF!</v>
      </c>
      <c r="G103" s="18">
        <f>'Door Comparison'!G103</f>
        <v>0</v>
      </c>
      <c r="H103" s="18">
        <f>'Door Comparison'!H103</f>
        <v>0</v>
      </c>
      <c r="I103" s="18" t="e">
        <f>'Door Comparison'!#REF!</f>
        <v>#REF!</v>
      </c>
      <c r="J103" s="18">
        <f>'Door Comparison'!J103</f>
        <v>0</v>
      </c>
      <c r="K103" s="18">
        <f>'Door Comparison'!K103</f>
        <v>0</v>
      </c>
      <c r="L103" s="18">
        <f>'Door Comparison'!L103</f>
        <v>0</v>
      </c>
      <c r="M103" s="18"/>
      <c r="N103" s="150"/>
      <c r="O103" s="149"/>
      <c r="P103" s="14">
        <f t="shared" si="8"/>
        <v>0</v>
      </c>
      <c r="Q103" s="107">
        <f t="shared" si="14"/>
        <v>0</v>
      </c>
      <c r="R103" s="74"/>
      <c r="S103" s="67"/>
      <c r="T103" s="74">
        <f t="shared" si="10"/>
        <v>0</v>
      </c>
      <c r="V103" s="21">
        <f t="shared" si="11"/>
        <v>0</v>
      </c>
      <c r="W103" s="14">
        <f t="shared" si="12"/>
        <v>0</v>
      </c>
      <c r="X103" s="74">
        <v>0</v>
      </c>
      <c r="Y103" s="22">
        <f t="shared" si="13"/>
        <v>0</v>
      </c>
      <c r="Z103" s="179" t="str">
        <f>'Door Comparison'!Q103</f>
        <v>By others</v>
      </c>
    </row>
    <row r="104" spans="1:26" x14ac:dyDescent="0.25">
      <c r="A104" s="87" t="str">
        <f>'Door Comparison'!A104</f>
        <v>D0121.03</v>
      </c>
      <c r="B104" s="18" t="str">
        <f>'Door Comparison'!B104</f>
        <v>Metal</v>
      </c>
      <c r="C104" s="18">
        <f>'Door Comparison'!C104</f>
        <v>107</v>
      </c>
      <c r="D104" s="18">
        <f>'Door Comparison'!D104</f>
        <v>0</v>
      </c>
      <c r="E104" s="18">
        <f>'Door Comparison'!E104</f>
        <v>0</v>
      </c>
      <c r="F104" s="18" t="e">
        <f>'Door Comparison'!#REF!</f>
        <v>#REF!</v>
      </c>
      <c r="G104" s="18">
        <f>'Door Comparison'!G104</f>
        <v>0</v>
      </c>
      <c r="H104" s="18">
        <f>'Door Comparison'!H104</f>
        <v>0</v>
      </c>
      <c r="I104" s="18" t="e">
        <f>'Door Comparison'!#REF!</f>
        <v>#REF!</v>
      </c>
      <c r="J104" s="18">
        <f>'Door Comparison'!J104</f>
        <v>0</v>
      </c>
      <c r="K104" s="18">
        <f>'Door Comparison'!K104</f>
        <v>0</v>
      </c>
      <c r="L104" s="18">
        <f>'Door Comparison'!L104</f>
        <v>0</v>
      </c>
      <c r="M104" s="18"/>
      <c r="N104" s="150"/>
      <c r="O104" s="149"/>
      <c r="P104" s="14">
        <f t="shared" si="8"/>
        <v>0</v>
      </c>
      <c r="Q104" s="107">
        <f t="shared" si="14"/>
        <v>0</v>
      </c>
      <c r="R104" s="74"/>
      <c r="S104" s="67"/>
      <c r="T104" s="74">
        <f t="shared" si="10"/>
        <v>0</v>
      </c>
      <c r="V104" s="21">
        <f t="shared" si="11"/>
        <v>0</v>
      </c>
      <c r="W104" s="14">
        <f t="shared" si="12"/>
        <v>0</v>
      </c>
      <c r="X104" s="74">
        <v>0</v>
      </c>
      <c r="Y104" s="22">
        <f t="shared" si="13"/>
        <v>0</v>
      </c>
      <c r="Z104" s="179" t="str">
        <f>'Door Comparison'!Q104</f>
        <v>By others</v>
      </c>
    </row>
    <row r="105" spans="1:26" x14ac:dyDescent="0.25">
      <c r="A105" s="87" t="str">
        <f>'Door Comparison'!A105</f>
        <v>D0121.04</v>
      </c>
      <c r="B105" s="18" t="str">
        <f>'Door Comparison'!B105</f>
        <v>Metal</v>
      </c>
      <c r="C105" s="18">
        <f>'Door Comparison'!C105</f>
        <v>215</v>
      </c>
      <c r="D105" s="18">
        <f>'Door Comparison'!D105</f>
        <v>0</v>
      </c>
      <c r="E105" s="18">
        <f>'Door Comparison'!E105</f>
        <v>0</v>
      </c>
      <c r="F105" s="18" t="e">
        <f>'Door Comparison'!#REF!</f>
        <v>#REF!</v>
      </c>
      <c r="G105" s="18">
        <f>'Door Comparison'!G105</f>
        <v>0</v>
      </c>
      <c r="H105" s="18">
        <f>'Door Comparison'!H105</f>
        <v>0</v>
      </c>
      <c r="I105" s="18" t="e">
        <f>'Door Comparison'!#REF!</f>
        <v>#REF!</v>
      </c>
      <c r="J105" s="18">
        <f>'Door Comparison'!J105</f>
        <v>0</v>
      </c>
      <c r="K105" s="18">
        <f>'Door Comparison'!K105</f>
        <v>0</v>
      </c>
      <c r="L105" s="18">
        <f>'Door Comparison'!L105</f>
        <v>0</v>
      </c>
      <c r="M105" s="18"/>
      <c r="N105" s="150"/>
      <c r="O105" s="149"/>
      <c r="P105" s="14">
        <f t="shared" si="8"/>
        <v>0</v>
      </c>
      <c r="Q105" s="107">
        <f t="shared" si="14"/>
        <v>0</v>
      </c>
      <c r="R105" s="74"/>
      <c r="S105" s="67"/>
      <c r="T105" s="74">
        <f t="shared" si="10"/>
        <v>0</v>
      </c>
      <c r="V105" s="21">
        <f t="shared" si="11"/>
        <v>0</v>
      </c>
      <c r="W105" s="14">
        <f t="shared" si="12"/>
        <v>0</v>
      </c>
      <c r="X105" s="74">
        <v>0</v>
      </c>
      <c r="Y105" s="22">
        <f t="shared" si="13"/>
        <v>0</v>
      </c>
      <c r="Z105" s="179" t="str">
        <f>'Door Comparison'!Q105</f>
        <v>By others</v>
      </c>
    </row>
    <row r="106" spans="1:26" x14ac:dyDescent="0.25">
      <c r="A106" s="87" t="str">
        <f>'Door Comparison'!A106</f>
        <v>D0121.05</v>
      </c>
      <c r="B106" s="18" t="str">
        <f>'Door Comparison'!B106</f>
        <v>Metal</v>
      </c>
      <c r="C106" s="18">
        <f>'Door Comparison'!C106</f>
        <v>110</v>
      </c>
      <c r="D106" s="18">
        <f>'Door Comparison'!D106</f>
        <v>0</v>
      </c>
      <c r="E106" s="18">
        <f>'Door Comparison'!E106</f>
        <v>0</v>
      </c>
      <c r="F106" s="18" t="e">
        <f>'Door Comparison'!#REF!</f>
        <v>#REF!</v>
      </c>
      <c r="G106" s="18">
        <f>'Door Comparison'!G106</f>
        <v>0</v>
      </c>
      <c r="H106" s="18">
        <f>'Door Comparison'!H106</f>
        <v>0</v>
      </c>
      <c r="I106" s="18" t="e">
        <f>'Door Comparison'!#REF!</f>
        <v>#REF!</v>
      </c>
      <c r="J106" s="18">
        <f>'Door Comparison'!J106</f>
        <v>0</v>
      </c>
      <c r="K106" s="18">
        <f>'Door Comparison'!K106</f>
        <v>0</v>
      </c>
      <c r="L106" s="18">
        <f>'Door Comparison'!L106</f>
        <v>0</v>
      </c>
      <c r="M106" s="18"/>
      <c r="N106" s="150"/>
      <c r="O106" s="149"/>
      <c r="P106" s="14">
        <f t="shared" si="8"/>
        <v>0</v>
      </c>
      <c r="Q106" s="107">
        <f t="shared" si="14"/>
        <v>0</v>
      </c>
      <c r="R106" s="74"/>
      <c r="S106" s="67"/>
      <c r="T106" s="74">
        <f t="shared" si="10"/>
        <v>0</v>
      </c>
      <c r="V106" s="21">
        <f t="shared" si="11"/>
        <v>0</v>
      </c>
      <c r="W106" s="14">
        <f t="shared" si="12"/>
        <v>0</v>
      </c>
      <c r="X106" s="74">
        <v>0</v>
      </c>
      <c r="Y106" s="22">
        <f t="shared" si="13"/>
        <v>0</v>
      </c>
      <c r="Z106" s="179" t="str">
        <f>'Door Comparison'!Q106</f>
        <v>By others</v>
      </c>
    </row>
    <row r="107" spans="1:26" x14ac:dyDescent="0.25">
      <c r="A107" s="87" t="str">
        <f>'Door Comparison'!A107</f>
        <v>D0121.06</v>
      </c>
      <c r="B107" s="18" t="str">
        <f>'Door Comparison'!B107</f>
        <v>Metal</v>
      </c>
      <c r="C107" s="18">
        <f>'Door Comparison'!C107</f>
        <v>110</v>
      </c>
      <c r="D107" s="18">
        <f>'Door Comparison'!D107</f>
        <v>0</v>
      </c>
      <c r="E107" s="18">
        <f>'Door Comparison'!E107</f>
        <v>0</v>
      </c>
      <c r="F107" s="18" t="e">
        <f>'Door Comparison'!#REF!</f>
        <v>#REF!</v>
      </c>
      <c r="G107" s="18">
        <f>'Door Comparison'!G107</f>
        <v>0</v>
      </c>
      <c r="H107" s="18">
        <f>'Door Comparison'!H107</f>
        <v>0</v>
      </c>
      <c r="I107" s="18" t="e">
        <f>'Door Comparison'!#REF!</f>
        <v>#REF!</v>
      </c>
      <c r="J107" s="18">
        <f>'Door Comparison'!J107</f>
        <v>0</v>
      </c>
      <c r="K107" s="18">
        <f>'Door Comparison'!K107</f>
        <v>0</v>
      </c>
      <c r="L107" s="18">
        <f>'Door Comparison'!L107</f>
        <v>0</v>
      </c>
      <c r="M107" s="18"/>
      <c r="N107" s="150"/>
      <c r="O107" s="149"/>
      <c r="P107" s="14">
        <f t="shared" si="8"/>
        <v>0</v>
      </c>
      <c r="Q107" s="107">
        <f t="shared" si="14"/>
        <v>0</v>
      </c>
      <c r="R107" s="74"/>
      <c r="S107" s="67"/>
      <c r="T107" s="74">
        <f t="shared" si="10"/>
        <v>0</v>
      </c>
      <c r="V107" s="21">
        <f t="shared" si="11"/>
        <v>0</v>
      </c>
      <c r="W107" s="14">
        <f t="shared" si="12"/>
        <v>0</v>
      </c>
      <c r="X107" s="74">
        <v>0</v>
      </c>
      <c r="Y107" s="22">
        <f t="shared" si="13"/>
        <v>0</v>
      </c>
      <c r="Z107" s="179" t="str">
        <f>'Door Comparison'!Q107</f>
        <v>By others</v>
      </c>
    </row>
    <row r="108" spans="1:26" x14ac:dyDescent="0.25">
      <c r="A108" s="87" t="str">
        <f>'Door Comparison'!A108</f>
        <v>D0201.01</v>
      </c>
      <c r="B108" s="18" t="str">
        <f>'Door Comparison'!B108</f>
        <v>Timber</v>
      </c>
      <c r="C108" s="18">
        <f>'Door Comparison'!C108</f>
        <v>205</v>
      </c>
      <c r="D108" s="18">
        <f>'Door Comparison'!D108</f>
        <v>1010</v>
      </c>
      <c r="E108" s="18">
        <f>'Door Comparison'!E108</f>
        <v>2110</v>
      </c>
      <c r="F108" s="18" t="e">
        <f>'Door Comparison'!#REF!</f>
        <v>#REF!</v>
      </c>
      <c r="G108" s="18">
        <f>'Door Comparison'!G108</f>
        <v>1</v>
      </c>
      <c r="H108" s="18">
        <f>'Door Comparison'!H108</f>
        <v>0</v>
      </c>
      <c r="I108" s="18" t="e">
        <f>'Door Comparison'!#REF!</f>
        <v>#REF!</v>
      </c>
      <c r="J108" s="18">
        <f>'Door Comparison'!J108</f>
        <v>1</v>
      </c>
      <c r="K108" s="18">
        <f>'Door Comparison'!K108</f>
        <v>0</v>
      </c>
      <c r="L108" s="18">
        <f>'Door Comparison'!L108</f>
        <v>0</v>
      </c>
      <c r="M108" s="18"/>
      <c r="N108" s="150">
        <v>22</v>
      </c>
      <c r="O108" s="149"/>
      <c r="P108" s="14">
        <f t="shared" si="8"/>
        <v>16.21</v>
      </c>
      <c r="Q108" s="67">
        <f>((((D108+2*E108)*((G108*2.9)+(H108*3.77))/1000))*2)+270</f>
        <v>300.33</v>
      </c>
      <c r="R108" s="74"/>
      <c r="S108" s="67"/>
      <c r="T108" s="74">
        <f t="shared" si="10"/>
        <v>19.98</v>
      </c>
      <c r="V108" s="21">
        <f t="shared" si="11"/>
        <v>5.81</v>
      </c>
      <c r="W108" s="14">
        <f t="shared" si="12"/>
        <v>5.44</v>
      </c>
      <c r="X108" s="74">
        <v>0</v>
      </c>
      <c r="Y108" s="22">
        <f t="shared" si="13"/>
        <v>369.77</v>
      </c>
      <c r="Z108" s="179"/>
    </row>
    <row r="109" spans="1:26" x14ac:dyDescent="0.25">
      <c r="A109" s="87" t="str">
        <f>'Door Comparison'!A109</f>
        <v>D0202.01</v>
      </c>
      <c r="B109" s="18" t="str">
        <f>'Door Comparison'!B109</f>
        <v>Timber</v>
      </c>
      <c r="C109" s="18">
        <f>'Door Comparison'!C109</f>
        <v>201</v>
      </c>
      <c r="D109" s="18">
        <f>'Door Comparison'!D109</f>
        <v>1010</v>
      </c>
      <c r="E109" s="18">
        <f>'Door Comparison'!E109</f>
        <v>2110</v>
      </c>
      <c r="F109" s="18" t="e">
        <f>'Door Comparison'!#REF!</f>
        <v>#REF!</v>
      </c>
      <c r="G109" s="18">
        <f>'Door Comparison'!G109</f>
        <v>0</v>
      </c>
      <c r="H109" s="18">
        <f>'Door Comparison'!H109</f>
        <v>1</v>
      </c>
      <c r="I109" s="18" t="e">
        <f>'Door Comparison'!#REF!</f>
        <v>#REF!</v>
      </c>
      <c r="J109" s="18">
        <f>'Door Comparison'!J109</f>
        <v>0</v>
      </c>
      <c r="K109" s="18">
        <f>'Door Comparison'!K109</f>
        <v>1</v>
      </c>
      <c r="L109" s="18">
        <f>'Door Comparison'!L109</f>
        <v>0</v>
      </c>
      <c r="M109" s="18"/>
      <c r="N109" s="150">
        <v>22</v>
      </c>
      <c r="O109" s="149"/>
      <c r="P109" s="14">
        <f t="shared" si="8"/>
        <v>16.21</v>
      </c>
      <c r="Q109" s="107">
        <f t="shared" ref="Q109:Q122" si="15">(((D109+2*E109)*((G109*2.9)+(H109*3.77))/1000))*2</f>
        <v>39.43</v>
      </c>
      <c r="R109" s="74"/>
      <c r="S109" s="67"/>
      <c r="T109" s="74">
        <f t="shared" si="10"/>
        <v>21.97</v>
      </c>
      <c r="V109" s="21">
        <f t="shared" si="11"/>
        <v>11.61</v>
      </c>
      <c r="W109" s="14">
        <f t="shared" si="12"/>
        <v>5.44</v>
      </c>
      <c r="X109" s="74">
        <v>0</v>
      </c>
      <c r="Y109" s="22">
        <f t="shared" si="13"/>
        <v>116.66</v>
      </c>
      <c r="Z109" s="179"/>
    </row>
    <row r="110" spans="1:26" x14ac:dyDescent="0.25">
      <c r="A110" s="87" t="str">
        <f>'Door Comparison'!A110</f>
        <v>D0206.01</v>
      </c>
      <c r="B110" s="18" t="str">
        <f>'Door Comparison'!B110</f>
        <v>Metal</v>
      </c>
      <c r="C110" s="18">
        <f>'Door Comparison'!C110</f>
        <v>204</v>
      </c>
      <c r="D110" s="18">
        <f>'Door Comparison'!D110</f>
        <v>0</v>
      </c>
      <c r="E110" s="18">
        <f>'Door Comparison'!E110</f>
        <v>0</v>
      </c>
      <c r="F110" s="18" t="e">
        <f>'Door Comparison'!#REF!</f>
        <v>#REF!</v>
      </c>
      <c r="G110" s="18">
        <f>'Door Comparison'!G110</f>
        <v>0</v>
      </c>
      <c r="H110" s="18">
        <f>'Door Comparison'!H110</f>
        <v>0</v>
      </c>
      <c r="I110" s="18" t="e">
        <f>'Door Comparison'!#REF!</f>
        <v>#REF!</v>
      </c>
      <c r="J110" s="18">
        <f>'Door Comparison'!J110</f>
        <v>0</v>
      </c>
      <c r="K110" s="18">
        <f>'Door Comparison'!K110</f>
        <v>0</v>
      </c>
      <c r="L110" s="18">
        <f>'Door Comparison'!L110</f>
        <v>0</v>
      </c>
      <c r="M110" s="18"/>
      <c r="N110" s="150"/>
      <c r="O110" s="149"/>
      <c r="P110" s="14">
        <f t="shared" si="8"/>
        <v>0</v>
      </c>
      <c r="Q110" s="107">
        <f t="shared" si="15"/>
        <v>0</v>
      </c>
      <c r="R110" s="74"/>
      <c r="S110" s="67"/>
      <c r="T110" s="74">
        <f t="shared" si="10"/>
        <v>0</v>
      </c>
      <c r="V110" s="21">
        <f t="shared" si="11"/>
        <v>0</v>
      </c>
      <c r="W110" s="14">
        <f t="shared" si="12"/>
        <v>0</v>
      </c>
      <c r="X110" s="74">
        <v>0</v>
      </c>
      <c r="Y110" s="22">
        <f t="shared" si="13"/>
        <v>0</v>
      </c>
      <c r="Z110" s="179" t="str">
        <f>'Door Comparison'!Q110</f>
        <v>By others</v>
      </c>
    </row>
    <row r="111" spans="1:26" x14ac:dyDescent="0.25">
      <c r="A111" s="87" t="str">
        <f>'Door Comparison'!A111</f>
        <v>D0208.01</v>
      </c>
      <c r="B111" s="18" t="str">
        <f>'Door Comparison'!B111</f>
        <v>Metal</v>
      </c>
      <c r="C111" s="18">
        <f>'Door Comparison'!C111</f>
        <v>204</v>
      </c>
      <c r="D111" s="18">
        <f>'Door Comparison'!D111</f>
        <v>0</v>
      </c>
      <c r="E111" s="18">
        <f>'Door Comparison'!E111</f>
        <v>0</v>
      </c>
      <c r="F111" s="18" t="e">
        <f>'Door Comparison'!#REF!</f>
        <v>#REF!</v>
      </c>
      <c r="G111" s="18">
        <f>'Door Comparison'!G111</f>
        <v>0</v>
      </c>
      <c r="H111" s="18">
        <f>'Door Comparison'!H111</f>
        <v>0</v>
      </c>
      <c r="I111" s="18" t="e">
        <f>'Door Comparison'!#REF!</f>
        <v>#REF!</v>
      </c>
      <c r="J111" s="18">
        <f>'Door Comparison'!J111</f>
        <v>0</v>
      </c>
      <c r="K111" s="18">
        <f>'Door Comparison'!K111</f>
        <v>0</v>
      </c>
      <c r="L111" s="18">
        <f>'Door Comparison'!L111</f>
        <v>0</v>
      </c>
      <c r="M111" s="18"/>
      <c r="N111" s="150"/>
      <c r="O111" s="149"/>
      <c r="P111" s="14">
        <f t="shared" si="8"/>
        <v>0</v>
      </c>
      <c r="Q111" s="107">
        <f t="shared" si="15"/>
        <v>0</v>
      </c>
      <c r="R111" s="74"/>
      <c r="S111" s="67"/>
      <c r="T111" s="74">
        <f t="shared" si="10"/>
        <v>0</v>
      </c>
      <c r="V111" s="21">
        <f t="shared" si="11"/>
        <v>0</v>
      </c>
      <c r="W111" s="14">
        <f t="shared" si="12"/>
        <v>0</v>
      </c>
      <c r="X111" s="74">
        <v>0</v>
      </c>
      <c r="Y111" s="22">
        <f t="shared" si="13"/>
        <v>0</v>
      </c>
      <c r="Z111" s="179" t="str">
        <f>'Door Comparison'!Q111</f>
        <v>By others</v>
      </c>
    </row>
    <row r="112" spans="1:26" x14ac:dyDescent="0.25">
      <c r="A112" s="87" t="str">
        <f>'Door Comparison'!A112</f>
        <v>D0210.01</v>
      </c>
      <c r="B112" s="18" t="str">
        <f>'Door Comparison'!B112</f>
        <v>Timber</v>
      </c>
      <c r="C112" s="18">
        <f>'Door Comparison'!C112</f>
        <v>201</v>
      </c>
      <c r="D112" s="18">
        <f>'Door Comparison'!D112</f>
        <v>1010</v>
      </c>
      <c r="E112" s="18">
        <f>'Door Comparison'!E112</f>
        <v>2100</v>
      </c>
      <c r="F112" s="18" t="e">
        <f>'Door Comparison'!#REF!</f>
        <v>#REF!</v>
      </c>
      <c r="G112" s="18">
        <f>'Door Comparison'!G112</f>
        <v>1</v>
      </c>
      <c r="H112" s="18">
        <f>'Door Comparison'!H112</f>
        <v>0</v>
      </c>
      <c r="I112" s="18" t="e">
        <f>'Door Comparison'!#REF!</f>
        <v>#REF!</v>
      </c>
      <c r="J112" s="18">
        <f>'Door Comparison'!J112</f>
        <v>1</v>
      </c>
      <c r="K112" s="18">
        <f>'Door Comparison'!K112</f>
        <v>0</v>
      </c>
      <c r="L112" s="18">
        <f>'Door Comparison'!L112</f>
        <v>0</v>
      </c>
      <c r="M112" s="18"/>
      <c r="N112" s="150">
        <v>22</v>
      </c>
      <c r="O112" s="149"/>
      <c r="P112" s="14">
        <f t="shared" si="8"/>
        <v>16.149999999999999</v>
      </c>
      <c r="Q112" s="107">
        <f t="shared" si="15"/>
        <v>30.22</v>
      </c>
      <c r="R112" s="74"/>
      <c r="S112" s="67"/>
      <c r="T112" s="74">
        <f t="shared" si="10"/>
        <v>19.899999999999999</v>
      </c>
      <c r="V112" s="21">
        <f t="shared" si="11"/>
        <v>5.78</v>
      </c>
      <c r="W112" s="14">
        <f t="shared" si="12"/>
        <v>5.42</v>
      </c>
      <c r="X112" s="74">
        <v>0</v>
      </c>
      <c r="Y112" s="22">
        <f t="shared" si="13"/>
        <v>99.47</v>
      </c>
      <c r="Z112" s="179"/>
    </row>
    <row r="113" spans="1:26" x14ac:dyDescent="0.25">
      <c r="A113" s="87" t="str">
        <f>'Door Comparison'!A113</f>
        <v>D0211.01</v>
      </c>
      <c r="B113" s="18" t="str">
        <f>'Door Comparison'!B113</f>
        <v>Timber</v>
      </c>
      <c r="C113" s="18">
        <f>'Door Comparison'!C113</f>
        <v>201</v>
      </c>
      <c r="D113" s="18">
        <f>'Door Comparison'!D113</f>
        <v>1010</v>
      </c>
      <c r="E113" s="18">
        <f>'Door Comparison'!E113</f>
        <v>2110</v>
      </c>
      <c r="F113" s="18" t="e">
        <f>'Door Comparison'!#REF!</f>
        <v>#REF!</v>
      </c>
      <c r="G113" s="18">
        <f>'Door Comparison'!G113</f>
        <v>0</v>
      </c>
      <c r="H113" s="18">
        <f>'Door Comparison'!H113</f>
        <v>1</v>
      </c>
      <c r="I113" s="18" t="e">
        <f>'Door Comparison'!#REF!</f>
        <v>#REF!</v>
      </c>
      <c r="J113" s="18">
        <f>'Door Comparison'!J113</f>
        <v>0</v>
      </c>
      <c r="K113" s="18">
        <f>'Door Comparison'!K113</f>
        <v>1</v>
      </c>
      <c r="L113" s="18">
        <f>'Door Comparison'!L113</f>
        <v>0</v>
      </c>
      <c r="M113" s="18"/>
      <c r="N113" s="150">
        <v>22</v>
      </c>
      <c r="O113" s="149"/>
      <c r="P113" s="14">
        <f t="shared" si="8"/>
        <v>16.21</v>
      </c>
      <c r="Q113" s="107">
        <f t="shared" si="15"/>
        <v>39.43</v>
      </c>
      <c r="R113" s="74"/>
      <c r="S113" s="67"/>
      <c r="T113" s="74">
        <f t="shared" si="10"/>
        <v>21.97</v>
      </c>
      <c r="V113" s="21">
        <f t="shared" si="11"/>
        <v>11.61</v>
      </c>
      <c r="W113" s="14">
        <f t="shared" si="12"/>
        <v>5.44</v>
      </c>
      <c r="X113" s="74">
        <v>0</v>
      </c>
      <c r="Y113" s="22">
        <f t="shared" si="13"/>
        <v>116.66</v>
      </c>
      <c r="Z113" s="179"/>
    </row>
    <row r="114" spans="1:26" x14ac:dyDescent="0.25">
      <c r="A114" s="87" t="str">
        <f>'Door Comparison'!A114</f>
        <v>D0215.01</v>
      </c>
      <c r="B114" s="18" t="str">
        <f>'Door Comparison'!B114</f>
        <v>Metal</v>
      </c>
      <c r="C114" s="18">
        <f>'Door Comparison'!C114</f>
        <v>206</v>
      </c>
      <c r="D114" s="18">
        <f>'Door Comparison'!D114</f>
        <v>0</v>
      </c>
      <c r="E114" s="18">
        <f>'Door Comparison'!E114</f>
        <v>0</v>
      </c>
      <c r="F114" s="18" t="e">
        <f>'Door Comparison'!#REF!</f>
        <v>#REF!</v>
      </c>
      <c r="G114" s="18">
        <f>'Door Comparison'!G114</f>
        <v>0</v>
      </c>
      <c r="H114" s="18">
        <f>'Door Comparison'!H114</f>
        <v>0</v>
      </c>
      <c r="I114" s="18" t="e">
        <f>'Door Comparison'!#REF!</f>
        <v>#REF!</v>
      </c>
      <c r="J114" s="18">
        <f>'Door Comparison'!J114</f>
        <v>0</v>
      </c>
      <c r="K114" s="18">
        <f>'Door Comparison'!K114</f>
        <v>0</v>
      </c>
      <c r="L114" s="18">
        <f>'Door Comparison'!L114</f>
        <v>0</v>
      </c>
      <c r="M114" s="18"/>
      <c r="N114" s="150"/>
      <c r="O114" s="149"/>
      <c r="P114" s="14">
        <f t="shared" si="8"/>
        <v>0</v>
      </c>
      <c r="Q114" s="107">
        <f t="shared" si="15"/>
        <v>0</v>
      </c>
      <c r="R114" s="74"/>
      <c r="S114" s="67"/>
      <c r="T114" s="74">
        <f t="shared" si="10"/>
        <v>0</v>
      </c>
      <c r="V114" s="21">
        <f t="shared" si="11"/>
        <v>0</v>
      </c>
      <c r="W114" s="14">
        <f t="shared" si="12"/>
        <v>0</v>
      </c>
      <c r="X114" s="74">
        <v>0</v>
      </c>
      <c r="Y114" s="22">
        <f t="shared" si="13"/>
        <v>0</v>
      </c>
      <c r="Z114" s="179" t="str">
        <f>'Door Comparison'!Q114</f>
        <v>By others</v>
      </c>
    </row>
    <row r="115" spans="1:26" x14ac:dyDescent="0.25">
      <c r="A115" s="87" t="str">
        <f>'Door Comparison'!A115</f>
        <v>D0216.01</v>
      </c>
      <c r="B115" s="18" t="str">
        <f>'Door Comparison'!B115</f>
        <v>Metal</v>
      </c>
      <c r="C115" s="18">
        <f>'Door Comparison'!C115</f>
        <v>204</v>
      </c>
      <c r="D115" s="18">
        <f>'Door Comparison'!D115</f>
        <v>0</v>
      </c>
      <c r="E115" s="18">
        <f>'Door Comparison'!E115</f>
        <v>0</v>
      </c>
      <c r="F115" s="18" t="e">
        <f>'Door Comparison'!#REF!</f>
        <v>#REF!</v>
      </c>
      <c r="G115" s="18">
        <f>'Door Comparison'!G115</f>
        <v>0</v>
      </c>
      <c r="H115" s="18">
        <f>'Door Comparison'!H115</f>
        <v>0</v>
      </c>
      <c r="I115" s="18" t="e">
        <f>'Door Comparison'!#REF!</f>
        <v>#REF!</v>
      </c>
      <c r="J115" s="18">
        <f>'Door Comparison'!J115</f>
        <v>0</v>
      </c>
      <c r="K115" s="18">
        <f>'Door Comparison'!K115</f>
        <v>0</v>
      </c>
      <c r="L115" s="18">
        <f>'Door Comparison'!L115</f>
        <v>0</v>
      </c>
      <c r="M115" s="18"/>
      <c r="N115" s="150"/>
      <c r="O115" s="149"/>
      <c r="P115" s="14">
        <f t="shared" si="8"/>
        <v>0</v>
      </c>
      <c r="Q115" s="107">
        <f t="shared" si="15"/>
        <v>0</v>
      </c>
      <c r="R115" s="74"/>
      <c r="S115" s="67"/>
      <c r="T115" s="74">
        <f t="shared" si="10"/>
        <v>0</v>
      </c>
      <c r="V115" s="21">
        <f t="shared" si="11"/>
        <v>0</v>
      </c>
      <c r="W115" s="14">
        <f t="shared" si="12"/>
        <v>0</v>
      </c>
      <c r="X115" s="74">
        <v>0</v>
      </c>
      <c r="Y115" s="22">
        <f t="shared" si="13"/>
        <v>0</v>
      </c>
      <c r="Z115" s="179" t="str">
        <f>'Door Comparison'!Q115</f>
        <v>By others</v>
      </c>
    </row>
    <row r="116" spans="1:26" x14ac:dyDescent="0.25">
      <c r="A116" s="87" t="str">
        <f>'Door Comparison'!A116</f>
        <v>D0217.01</v>
      </c>
      <c r="B116" s="18" t="str">
        <f>'Door Comparison'!B116</f>
        <v>Timber</v>
      </c>
      <c r="C116" s="18">
        <f>'Door Comparison'!C116</f>
        <v>201</v>
      </c>
      <c r="D116" s="18">
        <f>'Door Comparison'!D116</f>
        <v>1100</v>
      </c>
      <c r="E116" s="18">
        <f>'Door Comparison'!E116</f>
        <v>2110</v>
      </c>
      <c r="F116" s="18" t="e">
        <f>'Door Comparison'!#REF!</f>
        <v>#REF!</v>
      </c>
      <c r="G116" s="18">
        <f>'Door Comparison'!G116</f>
        <v>0</v>
      </c>
      <c r="H116" s="18">
        <f>'Door Comparison'!H116</f>
        <v>1</v>
      </c>
      <c r="I116" s="18" t="e">
        <f>'Door Comparison'!#REF!</f>
        <v>#REF!</v>
      </c>
      <c r="J116" s="18">
        <f>'Door Comparison'!J116</f>
        <v>0</v>
      </c>
      <c r="K116" s="18">
        <f>'Door Comparison'!K116</f>
        <v>1</v>
      </c>
      <c r="L116" s="18">
        <f>'Door Comparison'!L116</f>
        <v>0</v>
      </c>
      <c r="M116" s="18"/>
      <c r="N116" s="150">
        <v>22</v>
      </c>
      <c r="O116" s="149"/>
      <c r="P116" s="14">
        <f t="shared" si="8"/>
        <v>16.489999999999998</v>
      </c>
      <c r="Q116" s="107">
        <f t="shared" si="15"/>
        <v>40.11</v>
      </c>
      <c r="R116" s="74"/>
      <c r="S116" s="67"/>
      <c r="T116" s="74">
        <f t="shared" si="10"/>
        <v>22.34</v>
      </c>
      <c r="V116" s="21">
        <f t="shared" si="11"/>
        <v>11.81</v>
      </c>
      <c r="W116" s="14">
        <f t="shared" si="12"/>
        <v>5.53</v>
      </c>
      <c r="X116" s="74">
        <v>0</v>
      </c>
      <c r="Y116" s="22">
        <f t="shared" si="13"/>
        <v>118.28</v>
      </c>
      <c r="Z116" s="179"/>
    </row>
    <row r="117" spans="1:26" x14ac:dyDescent="0.25">
      <c r="A117" s="87" t="str">
        <f>'Door Comparison'!A117</f>
        <v>D0218.01</v>
      </c>
      <c r="B117" s="18" t="str">
        <f>'Door Comparison'!B117</f>
        <v>Timber</v>
      </c>
      <c r="C117" s="18">
        <f>'Door Comparison'!C117</f>
        <v>201</v>
      </c>
      <c r="D117" s="18">
        <f>'Door Comparison'!D117</f>
        <v>1010</v>
      </c>
      <c r="E117" s="18">
        <f>'Door Comparison'!E117</f>
        <v>2100</v>
      </c>
      <c r="F117" s="18" t="e">
        <f>'Door Comparison'!#REF!</f>
        <v>#REF!</v>
      </c>
      <c r="G117" s="18">
        <f>'Door Comparison'!G117</f>
        <v>1</v>
      </c>
      <c r="H117" s="18">
        <f>'Door Comparison'!H117</f>
        <v>0</v>
      </c>
      <c r="I117" s="18" t="e">
        <f>'Door Comparison'!#REF!</f>
        <v>#REF!</v>
      </c>
      <c r="J117" s="18">
        <f>'Door Comparison'!J117</f>
        <v>1</v>
      </c>
      <c r="K117" s="18">
        <f>'Door Comparison'!K117</f>
        <v>0</v>
      </c>
      <c r="L117" s="18">
        <f>'Door Comparison'!L117</f>
        <v>0</v>
      </c>
      <c r="M117" s="18"/>
      <c r="N117" s="150">
        <v>22</v>
      </c>
      <c r="O117" s="149"/>
      <c r="P117" s="14">
        <f t="shared" si="8"/>
        <v>16.149999999999999</v>
      </c>
      <c r="Q117" s="107">
        <f t="shared" si="15"/>
        <v>30.22</v>
      </c>
      <c r="R117" s="74"/>
      <c r="S117" s="67"/>
      <c r="T117" s="74">
        <f t="shared" si="10"/>
        <v>19.899999999999999</v>
      </c>
      <c r="V117" s="21">
        <f t="shared" si="11"/>
        <v>5.78</v>
      </c>
      <c r="W117" s="14">
        <f t="shared" si="12"/>
        <v>5.42</v>
      </c>
      <c r="X117" s="74">
        <v>0</v>
      </c>
      <c r="Y117" s="22">
        <f t="shared" si="13"/>
        <v>99.47</v>
      </c>
      <c r="Z117" s="179"/>
    </row>
    <row r="118" spans="1:26" x14ac:dyDescent="0.25">
      <c r="A118" s="87" t="str">
        <f>'Door Comparison'!A118</f>
        <v>D0220.01</v>
      </c>
      <c r="B118" s="18" t="str">
        <f>'Door Comparison'!B118</f>
        <v>Metal</v>
      </c>
      <c r="C118" s="18">
        <f>'Door Comparison'!C118</f>
        <v>206</v>
      </c>
      <c r="D118" s="18">
        <f>'Door Comparison'!D118</f>
        <v>0</v>
      </c>
      <c r="E118" s="18">
        <f>'Door Comparison'!E118</f>
        <v>0</v>
      </c>
      <c r="F118" s="18" t="e">
        <f>'Door Comparison'!#REF!</f>
        <v>#REF!</v>
      </c>
      <c r="G118" s="18">
        <f>'Door Comparison'!G118</f>
        <v>0</v>
      </c>
      <c r="H118" s="18">
        <f>'Door Comparison'!H118</f>
        <v>0</v>
      </c>
      <c r="I118" s="18" t="e">
        <f>'Door Comparison'!#REF!</f>
        <v>#REF!</v>
      </c>
      <c r="J118" s="18">
        <f>'Door Comparison'!J118</f>
        <v>0</v>
      </c>
      <c r="K118" s="18">
        <f>'Door Comparison'!K118</f>
        <v>0</v>
      </c>
      <c r="L118" s="18">
        <f>'Door Comparison'!L118</f>
        <v>0</v>
      </c>
      <c r="M118" s="18"/>
      <c r="N118" s="150"/>
      <c r="O118" s="149"/>
      <c r="P118" s="14">
        <f t="shared" si="8"/>
        <v>0</v>
      </c>
      <c r="Q118" s="107">
        <f t="shared" si="15"/>
        <v>0</v>
      </c>
      <c r="R118" s="74"/>
      <c r="S118" s="67"/>
      <c r="T118" s="74">
        <f t="shared" si="10"/>
        <v>0</v>
      </c>
      <c r="V118" s="21">
        <f t="shared" si="11"/>
        <v>0</v>
      </c>
      <c r="W118" s="14">
        <f t="shared" si="12"/>
        <v>0</v>
      </c>
      <c r="X118" s="74">
        <v>0</v>
      </c>
      <c r="Y118" s="22">
        <f t="shared" si="13"/>
        <v>0</v>
      </c>
      <c r="Z118" s="179" t="str">
        <f>'Door Comparison'!Q118</f>
        <v>By others</v>
      </c>
    </row>
    <row r="119" spans="1:26" x14ac:dyDescent="0.25">
      <c r="A119" s="87" t="str">
        <f>'Door Comparison'!A119</f>
        <v>D0221.01</v>
      </c>
      <c r="B119" s="18" t="str">
        <f>'Door Comparison'!B119</f>
        <v>Metal</v>
      </c>
      <c r="C119" s="18">
        <f>'Door Comparison'!C119</f>
        <v>110</v>
      </c>
      <c r="D119" s="18">
        <f>'Door Comparison'!D119</f>
        <v>0</v>
      </c>
      <c r="E119" s="18">
        <f>'Door Comparison'!E119</f>
        <v>0</v>
      </c>
      <c r="F119" s="18" t="e">
        <f>'Door Comparison'!#REF!</f>
        <v>#REF!</v>
      </c>
      <c r="G119" s="18">
        <f>'Door Comparison'!G119</f>
        <v>0</v>
      </c>
      <c r="H119" s="18">
        <f>'Door Comparison'!H119</f>
        <v>0</v>
      </c>
      <c r="I119" s="18" t="e">
        <f>'Door Comparison'!#REF!</f>
        <v>#REF!</v>
      </c>
      <c r="J119" s="18">
        <f>'Door Comparison'!J119</f>
        <v>0</v>
      </c>
      <c r="K119" s="18">
        <f>'Door Comparison'!K119</f>
        <v>0</v>
      </c>
      <c r="L119" s="18">
        <f>'Door Comparison'!L119</f>
        <v>0</v>
      </c>
      <c r="M119" s="18"/>
      <c r="N119" s="150"/>
      <c r="O119" s="149"/>
      <c r="P119" s="14">
        <f t="shared" si="8"/>
        <v>0</v>
      </c>
      <c r="Q119" s="107">
        <f t="shared" si="15"/>
        <v>0</v>
      </c>
      <c r="R119" s="74"/>
      <c r="S119" s="67"/>
      <c r="T119" s="74">
        <f t="shared" si="10"/>
        <v>0</v>
      </c>
      <c r="V119" s="21">
        <f t="shared" si="11"/>
        <v>0</v>
      </c>
      <c r="W119" s="14">
        <f t="shared" si="12"/>
        <v>0</v>
      </c>
      <c r="X119" s="74">
        <v>0</v>
      </c>
      <c r="Y119" s="22">
        <f t="shared" si="13"/>
        <v>0</v>
      </c>
      <c r="Z119" s="179" t="str">
        <f>'Door Comparison'!Q119</f>
        <v>By others</v>
      </c>
    </row>
    <row r="120" spans="1:26" x14ac:dyDescent="0.25">
      <c r="A120" s="87" t="str">
        <f>'Door Comparison'!A120</f>
        <v>D0221.02</v>
      </c>
      <c r="B120" s="18" t="str">
        <f>'Door Comparison'!B120</f>
        <v>Metal</v>
      </c>
      <c r="C120" s="18">
        <f>'Door Comparison'!C120</f>
        <v>110</v>
      </c>
      <c r="D120" s="18">
        <f>'Door Comparison'!D120</f>
        <v>0</v>
      </c>
      <c r="E120" s="18">
        <f>'Door Comparison'!E120</f>
        <v>0</v>
      </c>
      <c r="F120" s="18" t="e">
        <f>'Door Comparison'!#REF!</f>
        <v>#REF!</v>
      </c>
      <c r="G120" s="18">
        <f>'Door Comparison'!G120</f>
        <v>0</v>
      </c>
      <c r="H120" s="18">
        <f>'Door Comparison'!H120</f>
        <v>0</v>
      </c>
      <c r="I120" s="18" t="e">
        <f>'Door Comparison'!#REF!</f>
        <v>#REF!</v>
      </c>
      <c r="J120" s="18">
        <f>'Door Comparison'!J120</f>
        <v>0</v>
      </c>
      <c r="K120" s="18">
        <f>'Door Comparison'!K120</f>
        <v>0</v>
      </c>
      <c r="L120" s="18">
        <f>'Door Comparison'!L120</f>
        <v>0</v>
      </c>
      <c r="M120" s="18"/>
      <c r="N120" s="150"/>
      <c r="O120" s="149"/>
      <c r="P120" s="14">
        <f t="shared" si="8"/>
        <v>0</v>
      </c>
      <c r="Q120" s="107">
        <f t="shared" si="15"/>
        <v>0</v>
      </c>
      <c r="R120" s="74"/>
      <c r="S120" s="67"/>
      <c r="T120" s="74">
        <f t="shared" si="10"/>
        <v>0</v>
      </c>
      <c r="V120" s="21">
        <f t="shared" si="11"/>
        <v>0</v>
      </c>
      <c r="W120" s="14">
        <f t="shared" si="12"/>
        <v>0</v>
      </c>
      <c r="X120" s="74">
        <v>0</v>
      </c>
      <c r="Y120" s="22">
        <f t="shared" si="13"/>
        <v>0</v>
      </c>
      <c r="Z120" s="179" t="str">
        <f>'Door Comparison'!Q120</f>
        <v>By others</v>
      </c>
    </row>
    <row r="121" spans="1:26" x14ac:dyDescent="0.25">
      <c r="A121" s="87" t="str">
        <f>'Door Comparison'!A121</f>
        <v>D0222.01</v>
      </c>
      <c r="B121" s="18" t="str">
        <f>'Door Comparison'!B121</f>
        <v>Metal</v>
      </c>
      <c r="C121" s="18">
        <f>'Door Comparison'!C121</f>
        <v>108</v>
      </c>
      <c r="D121" s="18">
        <f>'Door Comparison'!D121</f>
        <v>0</v>
      </c>
      <c r="E121" s="18">
        <f>'Door Comparison'!E121</f>
        <v>0</v>
      </c>
      <c r="F121" s="18" t="e">
        <f>'Door Comparison'!#REF!</f>
        <v>#REF!</v>
      </c>
      <c r="G121" s="18">
        <f>'Door Comparison'!G121</f>
        <v>0</v>
      </c>
      <c r="H121" s="18">
        <f>'Door Comparison'!H121</f>
        <v>0</v>
      </c>
      <c r="I121" s="18" t="e">
        <f>'Door Comparison'!#REF!</f>
        <v>#REF!</v>
      </c>
      <c r="J121" s="18">
        <f>'Door Comparison'!J121</f>
        <v>0</v>
      </c>
      <c r="K121" s="18">
        <f>'Door Comparison'!K121</f>
        <v>0</v>
      </c>
      <c r="L121" s="18">
        <f>'Door Comparison'!L121</f>
        <v>0</v>
      </c>
      <c r="M121" s="18"/>
      <c r="N121" s="150"/>
      <c r="O121" s="149"/>
      <c r="P121" s="14">
        <f t="shared" si="8"/>
        <v>0</v>
      </c>
      <c r="Q121" s="107">
        <f t="shared" si="15"/>
        <v>0</v>
      </c>
      <c r="R121" s="74"/>
      <c r="S121" s="67"/>
      <c r="T121" s="74">
        <f t="shared" si="10"/>
        <v>0</v>
      </c>
      <c r="V121" s="21">
        <f t="shared" si="11"/>
        <v>0</v>
      </c>
      <c r="W121" s="14">
        <f t="shared" si="12"/>
        <v>0</v>
      </c>
      <c r="X121" s="74">
        <v>0</v>
      </c>
      <c r="Y121" s="22">
        <f t="shared" si="13"/>
        <v>0</v>
      </c>
      <c r="Z121" s="179" t="str">
        <f>'Door Comparison'!Q121</f>
        <v>By others</v>
      </c>
    </row>
    <row r="122" spans="1:26" x14ac:dyDescent="0.25">
      <c r="A122" s="87" t="str">
        <f>'Door Comparison'!A122</f>
        <v>D0236.06</v>
      </c>
      <c r="B122" s="18" t="str">
        <f>'Door Comparison'!B122</f>
        <v>Timber</v>
      </c>
      <c r="C122" s="18">
        <f>'Door Comparison'!C122</f>
        <v>210</v>
      </c>
      <c r="D122" s="18">
        <f>'Door Comparison'!D122</f>
        <v>1510</v>
      </c>
      <c r="E122" s="18">
        <f>'Door Comparison'!E122</f>
        <v>2110</v>
      </c>
      <c r="F122" s="18" t="e">
        <f>'Door Comparison'!#REF!</f>
        <v>#REF!</v>
      </c>
      <c r="G122" s="18">
        <f>'Door Comparison'!G122</f>
        <v>0</v>
      </c>
      <c r="H122" s="18">
        <f>'Door Comparison'!H122</f>
        <v>1</v>
      </c>
      <c r="I122" s="18" t="e">
        <f>'Door Comparison'!#REF!</f>
        <v>#REF!</v>
      </c>
      <c r="J122" s="18">
        <f>'Door Comparison'!J122</f>
        <v>0</v>
      </c>
      <c r="K122" s="18">
        <f>'Door Comparison'!K122</f>
        <v>1</v>
      </c>
      <c r="L122" s="18">
        <f>'Door Comparison'!L122</f>
        <v>0</v>
      </c>
      <c r="M122" s="18"/>
      <c r="N122" s="150">
        <v>66</v>
      </c>
      <c r="O122" s="149"/>
      <c r="P122" s="14">
        <f t="shared" si="8"/>
        <v>17.760000000000002</v>
      </c>
      <c r="Q122" s="107">
        <f t="shared" si="15"/>
        <v>43.2</v>
      </c>
      <c r="R122" s="74"/>
      <c r="S122" s="67"/>
      <c r="T122" s="74">
        <f t="shared" si="10"/>
        <v>24.07</v>
      </c>
      <c r="V122" s="21">
        <f t="shared" si="11"/>
        <v>12.72</v>
      </c>
      <c r="W122" s="14">
        <f t="shared" si="12"/>
        <v>5.96</v>
      </c>
      <c r="X122" s="74">
        <v>0</v>
      </c>
      <c r="Y122" s="22">
        <f t="shared" si="13"/>
        <v>169.71</v>
      </c>
      <c r="Z122" s="179" t="str">
        <f>'Door Comparison'!Q122</f>
        <v>Schedule says metal but door type is timber</v>
      </c>
    </row>
    <row r="123" spans="1:26" x14ac:dyDescent="0.25">
      <c r="A123" s="87" t="str">
        <f>'Door Comparison'!A123</f>
        <v>D0301.01</v>
      </c>
      <c r="B123" s="18" t="str">
        <f>'Door Comparison'!B123</f>
        <v>Timber</v>
      </c>
      <c r="C123" s="18">
        <f>'Door Comparison'!C123</f>
        <v>205</v>
      </c>
      <c r="D123" s="18">
        <f>'Door Comparison'!D123</f>
        <v>1010</v>
      </c>
      <c r="E123" s="18">
        <f>'Door Comparison'!E123</f>
        <v>2110</v>
      </c>
      <c r="F123" s="18" t="e">
        <f>'Door Comparison'!#REF!</f>
        <v>#REF!</v>
      </c>
      <c r="G123" s="18">
        <f>'Door Comparison'!G123</f>
        <v>1</v>
      </c>
      <c r="H123" s="18">
        <f>'Door Comparison'!H123</f>
        <v>0</v>
      </c>
      <c r="I123" s="18" t="e">
        <f>'Door Comparison'!#REF!</f>
        <v>#REF!</v>
      </c>
      <c r="J123" s="18">
        <f>'Door Comparison'!J123</f>
        <v>1</v>
      </c>
      <c r="K123" s="18">
        <f>'Door Comparison'!K123</f>
        <v>0</v>
      </c>
      <c r="L123" s="18">
        <f>'Door Comparison'!L123</f>
        <v>0</v>
      </c>
      <c r="M123" s="18"/>
      <c r="N123" s="150">
        <v>22</v>
      </c>
      <c r="O123" s="149"/>
      <c r="P123" s="14">
        <f t="shared" si="8"/>
        <v>16.21</v>
      </c>
      <c r="Q123" s="67">
        <f>((((D123+2*E123)*((G123*2.9)+(H123*3.77))/1000))*2)+270</f>
        <v>300.33</v>
      </c>
      <c r="R123" s="74"/>
      <c r="S123" s="67"/>
      <c r="T123" s="74">
        <f t="shared" si="10"/>
        <v>19.98</v>
      </c>
      <c r="V123" s="21">
        <f t="shared" si="11"/>
        <v>5.81</v>
      </c>
      <c r="W123" s="14">
        <f t="shared" si="12"/>
        <v>5.44</v>
      </c>
      <c r="X123" s="74">
        <v>0</v>
      </c>
      <c r="Y123" s="22">
        <f t="shared" si="13"/>
        <v>369.77</v>
      </c>
      <c r="Z123" s="179"/>
    </row>
    <row r="124" spans="1:26" x14ac:dyDescent="0.25">
      <c r="A124" s="87" t="str">
        <f>'Door Comparison'!A124</f>
        <v>D0302.01</v>
      </c>
      <c r="B124" s="18" t="str">
        <f>'Door Comparison'!B124</f>
        <v>Timber</v>
      </c>
      <c r="C124" s="18">
        <f>'Door Comparison'!C124</f>
        <v>201</v>
      </c>
      <c r="D124" s="18">
        <f>'Door Comparison'!D124</f>
        <v>1010</v>
      </c>
      <c r="E124" s="18">
        <f>'Door Comparison'!E124</f>
        <v>2110</v>
      </c>
      <c r="F124" s="18" t="e">
        <f>'Door Comparison'!#REF!</f>
        <v>#REF!</v>
      </c>
      <c r="G124" s="18">
        <f>'Door Comparison'!G124</f>
        <v>0</v>
      </c>
      <c r="H124" s="18">
        <f>'Door Comparison'!H124</f>
        <v>1</v>
      </c>
      <c r="I124" s="18" t="e">
        <f>'Door Comparison'!#REF!</f>
        <v>#REF!</v>
      </c>
      <c r="J124" s="18">
        <f>'Door Comparison'!J124</f>
        <v>0</v>
      </c>
      <c r="K124" s="18">
        <f>'Door Comparison'!K124</f>
        <v>1</v>
      </c>
      <c r="L124" s="18">
        <f>'Door Comparison'!L124</f>
        <v>0</v>
      </c>
      <c r="M124" s="18"/>
      <c r="N124" s="150">
        <v>22</v>
      </c>
      <c r="O124" s="149"/>
      <c r="P124" s="14">
        <f t="shared" si="8"/>
        <v>16.21</v>
      </c>
      <c r="Q124" s="107">
        <f t="shared" ref="Q124:Q135" si="16">(((D124+2*E124)*((G124*2.9)+(H124*3.77))/1000))*2</f>
        <v>39.43</v>
      </c>
      <c r="R124" s="74"/>
      <c r="S124" s="67"/>
      <c r="T124" s="74">
        <f t="shared" si="10"/>
        <v>21.97</v>
      </c>
      <c r="V124" s="21">
        <f t="shared" si="11"/>
        <v>11.61</v>
      </c>
      <c r="W124" s="14">
        <f t="shared" si="12"/>
        <v>5.44</v>
      </c>
      <c r="X124" s="74">
        <v>0</v>
      </c>
      <c r="Y124" s="22">
        <f t="shared" si="13"/>
        <v>116.66</v>
      </c>
      <c r="Z124" s="179"/>
    </row>
    <row r="125" spans="1:26" x14ac:dyDescent="0.25">
      <c r="A125" s="87" t="str">
        <f>'Door Comparison'!A125</f>
        <v>D0306.01</v>
      </c>
      <c r="B125" s="18" t="str">
        <f>'Door Comparison'!B125</f>
        <v>Metal</v>
      </c>
      <c r="C125" s="18">
        <f>'Door Comparison'!C125</f>
        <v>204</v>
      </c>
      <c r="D125" s="18">
        <f>'Door Comparison'!D125</f>
        <v>0</v>
      </c>
      <c r="E125" s="18">
        <f>'Door Comparison'!E125</f>
        <v>0</v>
      </c>
      <c r="F125" s="18" t="e">
        <f>'Door Comparison'!#REF!</f>
        <v>#REF!</v>
      </c>
      <c r="G125" s="18">
        <f>'Door Comparison'!G125</f>
        <v>0</v>
      </c>
      <c r="H125" s="18">
        <f>'Door Comparison'!H125</f>
        <v>0</v>
      </c>
      <c r="I125" s="18" t="e">
        <f>'Door Comparison'!#REF!</f>
        <v>#REF!</v>
      </c>
      <c r="J125" s="18">
        <f>'Door Comparison'!J125</f>
        <v>0</v>
      </c>
      <c r="K125" s="18">
        <f>'Door Comparison'!K125</f>
        <v>0</v>
      </c>
      <c r="L125" s="18">
        <f>'Door Comparison'!L125</f>
        <v>0</v>
      </c>
      <c r="M125" s="18"/>
      <c r="N125" s="150"/>
      <c r="O125" s="149"/>
      <c r="P125" s="14">
        <f t="shared" si="8"/>
        <v>0</v>
      </c>
      <c r="Q125" s="107">
        <f t="shared" si="16"/>
        <v>0</v>
      </c>
      <c r="R125" s="74"/>
      <c r="S125" s="67"/>
      <c r="T125" s="74">
        <f t="shared" si="10"/>
        <v>0</v>
      </c>
      <c r="V125" s="21">
        <f t="shared" si="11"/>
        <v>0</v>
      </c>
      <c r="W125" s="14">
        <f t="shared" si="12"/>
        <v>0</v>
      </c>
      <c r="X125" s="74">
        <v>0</v>
      </c>
      <c r="Y125" s="22">
        <f t="shared" si="13"/>
        <v>0</v>
      </c>
      <c r="Z125" s="179" t="str">
        <f>'Door Comparison'!Q125</f>
        <v>By others</v>
      </c>
    </row>
    <row r="126" spans="1:26" x14ac:dyDescent="0.25">
      <c r="A126" s="87" t="str">
        <f>'Door Comparison'!A126</f>
        <v>D0308.01</v>
      </c>
      <c r="B126" s="18" t="str">
        <f>'Door Comparison'!B126</f>
        <v>Metal</v>
      </c>
      <c r="C126" s="18">
        <f>'Door Comparison'!C126</f>
        <v>204</v>
      </c>
      <c r="D126" s="18">
        <f>'Door Comparison'!D126</f>
        <v>0</v>
      </c>
      <c r="E126" s="18">
        <f>'Door Comparison'!E126</f>
        <v>0</v>
      </c>
      <c r="F126" s="18" t="e">
        <f>'Door Comparison'!#REF!</f>
        <v>#REF!</v>
      </c>
      <c r="G126" s="18">
        <f>'Door Comparison'!G126</f>
        <v>0</v>
      </c>
      <c r="H126" s="18">
        <f>'Door Comparison'!H126</f>
        <v>0</v>
      </c>
      <c r="I126" s="18" t="e">
        <f>'Door Comparison'!#REF!</f>
        <v>#REF!</v>
      </c>
      <c r="J126" s="18">
        <f>'Door Comparison'!J126</f>
        <v>0</v>
      </c>
      <c r="K126" s="18">
        <f>'Door Comparison'!K126</f>
        <v>0</v>
      </c>
      <c r="L126" s="18">
        <f>'Door Comparison'!L126</f>
        <v>0</v>
      </c>
      <c r="M126" s="18"/>
      <c r="N126" s="150"/>
      <c r="O126" s="149"/>
      <c r="P126" s="14">
        <f t="shared" si="8"/>
        <v>0</v>
      </c>
      <c r="Q126" s="107">
        <f t="shared" si="16"/>
        <v>0</v>
      </c>
      <c r="R126" s="74"/>
      <c r="S126" s="67"/>
      <c r="T126" s="74">
        <f t="shared" si="10"/>
        <v>0</v>
      </c>
      <c r="V126" s="21">
        <f t="shared" si="11"/>
        <v>0</v>
      </c>
      <c r="W126" s="14">
        <f t="shared" si="12"/>
        <v>0</v>
      </c>
      <c r="X126" s="74">
        <v>0</v>
      </c>
      <c r="Y126" s="22">
        <f t="shared" si="13"/>
        <v>0</v>
      </c>
      <c r="Z126" s="179" t="str">
        <f>'Door Comparison'!Q126</f>
        <v>By others</v>
      </c>
    </row>
    <row r="127" spans="1:26" x14ac:dyDescent="0.25">
      <c r="A127" s="87" t="str">
        <f>'Door Comparison'!A127</f>
        <v>D0310.01</v>
      </c>
      <c r="B127" s="18" t="str">
        <f>'Door Comparison'!B127</f>
        <v>Timber</v>
      </c>
      <c r="C127" s="18">
        <f>'Door Comparison'!C127</f>
        <v>201</v>
      </c>
      <c r="D127" s="18">
        <f>'Door Comparison'!D127</f>
        <v>1010</v>
      </c>
      <c r="E127" s="18">
        <f>'Door Comparison'!E127</f>
        <v>2100</v>
      </c>
      <c r="F127" s="18" t="e">
        <f>'Door Comparison'!#REF!</f>
        <v>#REF!</v>
      </c>
      <c r="G127" s="18">
        <f>'Door Comparison'!G127</f>
        <v>1</v>
      </c>
      <c r="H127" s="18">
        <f>'Door Comparison'!H127</f>
        <v>0</v>
      </c>
      <c r="I127" s="18" t="e">
        <f>'Door Comparison'!#REF!</f>
        <v>#REF!</v>
      </c>
      <c r="J127" s="18">
        <f>'Door Comparison'!J127</f>
        <v>1</v>
      </c>
      <c r="K127" s="18">
        <f>'Door Comparison'!K127</f>
        <v>0</v>
      </c>
      <c r="L127" s="18">
        <f>'Door Comparison'!L127</f>
        <v>0</v>
      </c>
      <c r="M127" s="18"/>
      <c r="N127" s="150">
        <v>22</v>
      </c>
      <c r="O127" s="149"/>
      <c r="P127" s="14">
        <f t="shared" si="8"/>
        <v>16.149999999999999</v>
      </c>
      <c r="Q127" s="107">
        <f t="shared" si="16"/>
        <v>30.22</v>
      </c>
      <c r="R127" s="74"/>
      <c r="S127" s="67"/>
      <c r="T127" s="74">
        <f t="shared" si="10"/>
        <v>19.899999999999999</v>
      </c>
      <c r="V127" s="21">
        <f t="shared" si="11"/>
        <v>5.78</v>
      </c>
      <c r="W127" s="14">
        <f t="shared" si="12"/>
        <v>5.42</v>
      </c>
      <c r="X127" s="74">
        <v>0</v>
      </c>
      <c r="Y127" s="22">
        <f t="shared" si="13"/>
        <v>99.47</v>
      </c>
      <c r="Z127" s="179"/>
    </row>
    <row r="128" spans="1:26" x14ac:dyDescent="0.25">
      <c r="A128" s="87" t="str">
        <f>'Door Comparison'!A128</f>
        <v>D0311.01</v>
      </c>
      <c r="B128" s="18" t="str">
        <f>'Door Comparison'!B128</f>
        <v>Timber</v>
      </c>
      <c r="C128" s="18">
        <f>'Door Comparison'!C128</f>
        <v>201</v>
      </c>
      <c r="D128" s="18">
        <f>'Door Comparison'!D128</f>
        <v>1010</v>
      </c>
      <c r="E128" s="18">
        <f>'Door Comparison'!E128</f>
        <v>2110</v>
      </c>
      <c r="F128" s="18" t="e">
        <f>'Door Comparison'!#REF!</f>
        <v>#REF!</v>
      </c>
      <c r="G128" s="18">
        <f>'Door Comparison'!G128</f>
        <v>0</v>
      </c>
      <c r="H128" s="18">
        <f>'Door Comparison'!H128</f>
        <v>1</v>
      </c>
      <c r="I128" s="18" t="e">
        <f>'Door Comparison'!#REF!</f>
        <v>#REF!</v>
      </c>
      <c r="J128" s="18">
        <f>'Door Comparison'!J128</f>
        <v>0</v>
      </c>
      <c r="K128" s="18">
        <f>'Door Comparison'!K128</f>
        <v>1</v>
      </c>
      <c r="L128" s="18">
        <f>'Door Comparison'!L128</f>
        <v>0</v>
      </c>
      <c r="M128" s="18"/>
      <c r="N128" s="150">
        <v>22</v>
      </c>
      <c r="O128" s="149"/>
      <c r="P128" s="14">
        <f t="shared" si="8"/>
        <v>16.21</v>
      </c>
      <c r="Q128" s="107">
        <f t="shared" si="16"/>
        <v>39.43</v>
      </c>
      <c r="R128" s="74"/>
      <c r="S128" s="67"/>
      <c r="T128" s="74">
        <f t="shared" si="10"/>
        <v>21.97</v>
      </c>
      <c r="V128" s="21">
        <f t="shared" si="11"/>
        <v>11.61</v>
      </c>
      <c r="W128" s="14">
        <f t="shared" si="12"/>
        <v>5.44</v>
      </c>
      <c r="X128" s="74">
        <v>0</v>
      </c>
      <c r="Y128" s="22">
        <f t="shared" si="13"/>
        <v>116.66</v>
      </c>
      <c r="Z128" s="179"/>
    </row>
    <row r="129" spans="1:26" x14ac:dyDescent="0.25">
      <c r="A129" s="87" t="str">
        <f>'Door Comparison'!A129</f>
        <v>D0315.01</v>
      </c>
      <c r="B129" s="18" t="str">
        <f>'Door Comparison'!B129</f>
        <v>Metal</v>
      </c>
      <c r="C129" s="18">
        <f>'Door Comparison'!C129</f>
        <v>206</v>
      </c>
      <c r="D129" s="18">
        <f>'Door Comparison'!D129</f>
        <v>0</v>
      </c>
      <c r="E129" s="18">
        <f>'Door Comparison'!E129</f>
        <v>0</v>
      </c>
      <c r="F129" s="18" t="e">
        <f>'Door Comparison'!#REF!</f>
        <v>#REF!</v>
      </c>
      <c r="G129" s="18">
        <f>'Door Comparison'!G129</f>
        <v>0</v>
      </c>
      <c r="H129" s="18">
        <f>'Door Comparison'!H129</f>
        <v>0</v>
      </c>
      <c r="I129" s="18" t="e">
        <f>'Door Comparison'!#REF!</f>
        <v>#REF!</v>
      </c>
      <c r="J129" s="18">
        <f>'Door Comparison'!J129</f>
        <v>0</v>
      </c>
      <c r="K129" s="18">
        <f>'Door Comparison'!K129</f>
        <v>0</v>
      </c>
      <c r="L129" s="18">
        <f>'Door Comparison'!L129</f>
        <v>0</v>
      </c>
      <c r="M129" s="18"/>
      <c r="N129" s="150"/>
      <c r="O129" s="149"/>
      <c r="P129" s="14">
        <f t="shared" si="8"/>
        <v>0</v>
      </c>
      <c r="Q129" s="107">
        <f t="shared" si="16"/>
        <v>0</v>
      </c>
      <c r="R129" s="74"/>
      <c r="S129" s="67"/>
      <c r="T129" s="74">
        <f t="shared" si="10"/>
        <v>0</v>
      </c>
      <c r="V129" s="21">
        <f t="shared" si="11"/>
        <v>0</v>
      </c>
      <c r="W129" s="14">
        <f t="shared" si="12"/>
        <v>0</v>
      </c>
      <c r="X129" s="74">
        <v>0</v>
      </c>
      <c r="Y129" s="22">
        <f t="shared" si="13"/>
        <v>0</v>
      </c>
      <c r="Z129" s="179" t="str">
        <f>'Door Comparison'!Q129</f>
        <v>By others</v>
      </c>
    </row>
    <row r="130" spans="1:26" x14ac:dyDescent="0.25">
      <c r="A130" s="87" t="str">
        <f>'Door Comparison'!A130</f>
        <v>D0316.01</v>
      </c>
      <c r="B130" s="18" t="str">
        <f>'Door Comparison'!B130</f>
        <v>Metal</v>
      </c>
      <c r="C130" s="18">
        <f>'Door Comparison'!C130</f>
        <v>204</v>
      </c>
      <c r="D130" s="18">
        <f>'Door Comparison'!D130</f>
        <v>0</v>
      </c>
      <c r="E130" s="18">
        <f>'Door Comparison'!E130</f>
        <v>0</v>
      </c>
      <c r="F130" s="18" t="e">
        <f>'Door Comparison'!#REF!</f>
        <v>#REF!</v>
      </c>
      <c r="G130" s="18">
        <f>'Door Comparison'!G130</f>
        <v>0</v>
      </c>
      <c r="H130" s="18">
        <f>'Door Comparison'!H130</f>
        <v>0</v>
      </c>
      <c r="I130" s="18" t="e">
        <f>'Door Comparison'!#REF!</f>
        <v>#REF!</v>
      </c>
      <c r="J130" s="18">
        <f>'Door Comparison'!J130</f>
        <v>0</v>
      </c>
      <c r="K130" s="18">
        <f>'Door Comparison'!K130</f>
        <v>0</v>
      </c>
      <c r="L130" s="18">
        <f>'Door Comparison'!L130</f>
        <v>0</v>
      </c>
      <c r="M130" s="18"/>
      <c r="N130" s="150"/>
      <c r="O130" s="149"/>
      <c r="P130" s="14">
        <f t="shared" si="8"/>
        <v>0</v>
      </c>
      <c r="Q130" s="107">
        <f t="shared" si="16"/>
        <v>0</v>
      </c>
      <c r="R130" s="74"/>
      <c r="S130" s="67"/>
      <c r="T130" s="74">
        <f t="shared" si="10"/>
        <v>0</v>
      </c>
      <c r="V130" s="21">
        <f t="shared" si="11"/>
        <v>0</v>
      </c>
      <c r="W130" s="14">
        <f t="shared" si="12"/>
        <v>0</v>
      </c>
      <c r="X130" s="74">
        <v>0</v>
      </c>
      <c r="Y130" s="22">
        <f t="shared" si="13"/>
        <v>0</v>
      </c>
      <c r="Z130" s="179" t="str">
        <f>'Door Comparison'!Q130</f>
        <v>By others</v>
      </c>
    </row>
    <row r="131" spans="1:26" x14ac:dyDescent="0.25">
      <c r="A131" s="87" t="str">
        <f>'Door Comparison'!A131</f>
        <v>D0317.01</v>
      </c>
      <c r="B131" s="18" t="str">
        <f>'Door Comparison'!B131</f>
        <v>Timber</v>
      </c>
      <c r="C131" s="18">
        <f>'Door Comparison'!C131</f>
        <v>201</v>
      </c>
      <c r="D131" s="18">
        <f>'Door Comparison'!D131</f>
        <v>1100</v>
      </c>
      <c r="E131" s="18">
        <f>'Door Comparison'!E131</f>
        <v>2110</v>
      </c>
      <c r="F131" s="18" t="e">
        <f>'Door Comparison'!#REF!</f>
        <v>#REF!</v>
      </c>
      <c r="G131" s="18">
        <f>'Door Comparison'!G131</f>
        <v>0</v>
      </c>
      <c r="H131" s="18">
        <f>'Door Comparison'!H131</f>
        <v>1</v>
      </c>
      <c r="I131" s="18" t="e">
        <f>'Door Comparison'!#REF!</f>
        <v>#REF!</v>
      </c>
      <c r="J131" s="18">
        <f>'Door Comparison'!J131</f>
        <v>0</v>
      </c>
      <c r="K131" s="18">
        <f>'Door Comparison'!K131</f>
        <v>1</v>
      </c>
      <c r="L131" s="18">
        <f>'Door Comparison'!L131</f>
        <v>0</v>
      </c>
      <c r="M131" s="18"/>
      <c r="N131" s="150">
        <v>22</v>
      </c>
      <c r="O131" s="149"/>
      <c r="P131" s="14">
        <f t="shared" si="8"/>
        <v>16.489999999999998</v>
      </c>
      <c r="Q131" s="107">
        <f t="shared" si="16"/>
        <v>40.11</v>
      </c>
      <c r="R131" s="74"/>
      <c r="S131" s="67"/>
      <c r="T131" s="74">
        <f t="shared" si="10"/>
        <v>22.34</v>
      </c>
      <c r="V131" s="21">
        <f t="shared" si="11"/>
        <v>11.81</v>
      </c>
      <c r="W131" s="14">
        <f t="shared" si="12"/>
        <v>5.53</v>
      </c>
      <c r="X131" s="74">
        <v>0</v>
      </c>
      <c r="Y131" s="22">
        <f t="shared" si="13"/>
        <v>118.28</v>
      </c>
      <c r="Z131" s="179"/>
    </row>
    <row r="132" spans="1:26" x14ac:dyDescent="0.25">
      <c r="A132" s="87" t="str">
        <f>'Door Comparison'!A132</f>
        <v>D0318.01</v>
      </c>
      <c r="B132" s="18" t="str">
        <f>'Door Comparison'!B132</f>
        <v>Timber</v>
      </c>
      <c r="C132" s="18">
        <f>'Door Comparison'!C132</f>
        <v>201</v>
      </c>
      <c r="D132" s="18">
        <f>'Door Comparison'!D132</f>
        <v>1010</v>
      </c>
      <c r="E132" s="18">
        <f>'Door Comparison'!E132</f>
        <v>2100</v>
      </c>
      <c r="F132" s="18" t="e">
        <f>'Door Comparison'!#REF!</f>
        <v>#REF!</v>
      </c>
      <c r="G132" s="18">
        <f>'Door Comparison'!G132</f>
        <v>1</v>
      </c>
      <c r="H132" s="18">
        <f>'Door Comparison'!H132</f>
        <v>0</v>
      </c>
      <c r="I132" s="18" t="e">
        <f>'Door Comparison'!#REF!</f>
        <v>#REF!</v>
      </c>
      <c r="J132" s="18">
        <f>'Door Comparison'!J132</f>
        <v>1</v>
      </c>
      <c r="K132" s="18">
        <f>'Door Comparison'!K132</f>
        <v>0</v>
      </c>
      <c r="L132" s="18">
        <f>'Door Comparison'!L132</f>
        <v>0</v>
      </c>
      <c r="M132" s="18"/>
      <c r="N132" s="150">
        <v>22</v>
      </c>
      <c r="O132" s="149"/>
      <c r="P132" s="14">
        <f t="shared" si="8"/>
        <v>16.149999999999999</v>
      </c>
      <c r="Q132" s="107">
        <f t="shared" si="16"/>
        <v>30.22</v>
      </c>
      <c r="R132" s="74"/>
      <c r="S132" s="67"/>
      <c r="T132" s="74">
        <f t="shared" si="10"/>
        <v>19.899999999999999</v>
      </c>
      <c r="V132" s="21">
        <f t="shared" si="11"/>
        <v>5.78</v>
      </c>
      <c r="W132" s="14">
        <f t="shared" si="12"/>
        <v>5.42</v>
      </c>
      <c r="X132" s="74">
        <v>0</v>
      </c>
      <c r="Y132" s="22">
        <f t="shared" si="13"/>
        <v>99.47</v>
      </c>
      <c r="Z132" s="179"/>
    </row>
    <row r="133" spans="1:26" x14ac:dyDescent="0.25">
      <c r="A133" s="87" t="str">
        <f>'Door Comparison'!A133</f>
        <v>D0320.01</v>
      </c>
      <c r="B133" s="18" t="str">
        <f>'Door Comparison'!B133</f>
        <v>Metal</v>
      </c>
      <c r="C133" s="18">
        <f>'Door Comparison'!C133</f>
        <v>206</v>
      </c>
      <c r="D133" s="18">
        <f>'Door Comparison'!D133</f>
        <v>0</v>
      </c>
      <c r="E133" s="18">
        <f>'Door Comparison'!E133</f>
        <v>0</v>
      </c>
      <c r="F133" s="18" t="e">
        <f>'Door Comparison'!#REF!</f>
        <v>#REF!</v>
      </c>
      <c r="G133" s="18">
        <f>'Door Comparison'!G133</f>
        <v>0</v>
      </c>
      <c r="H133" s="18">
        <f>'Door Comparison'!H133</f>
        <v>0</v>
      </c>
      <c r="I133" s="18" t="e">
        <f>'Door Comparison'!#REF!</f>
        <v>#REF!</v>
      </c>
      <c r="J133" s="18">
        <f>'Door Comparison'!J133</f>
        <v>0</v>
      </c>
      <c r="K133" s="18">
        <f>'Door Comparison'!K133</f>
        <v>0</v>
      </c>
      <c r="L133" s="18">
        <f>'Door Comparison'!L133</f>
        <v>0</v>
      </c>
      <c r="M133" s="18"/>
      <c r="N133" s="150"/>
      <c r="O133" s="149"/>
      <c r="P133" s="14">
        <f t="shared" si="8"/>
        <v>0</v>
      </c>
      <c r="Q133" s="107">
        <f t="shared" si="16"/>
        <v>0</v>
      </c>
      <c r="R133" s="74"/>
      <c r="S133" s="67"/>
      <c r="T133" s="74">
        <f t="shared" si="10"/>
        <v>0</v>
      </c>
      <c r="V133" s="21">
        <f t="shared" si="11"/>
        <v>0</v>
      </c>
      <c r="W133" s="14">
        <f t="shared" si="12"/>
        <v>0</v>
      </c>
      <c r="X133" s="74">
        <v>0</v>
      </c>
      <c r="Y133" s="22">
        <f t="shared" si="13"/>
        <v>0</v>
      </c>
      <c r="Z133" s="179" t="str">
        <f>'Door Comparison'!Q133</f>
        <v>By others</v>
      </c>
    </row>
    <row r="134" spans="1:26" x14ac:dyDescent="0.25">
      <c r="A134" s="87" t="str">
        <f>'Door Comparison'!A134</f>
        <v>D0321.01</v>
      </c>
      <c r="B134" s="18" t="str">
        <f>'Door Comparison'!B134</f>
        <v>Metal</v>
      </c>
      <c r="C134" s="18">
        <f>'Door Comparison'!C134</f>
        <v>110</v>
      </c>
      <c r="D134" s="18">
        <f>'Door Comparison'!D134</f>
        <v>0</v>
      </c>
      <c r="E134" s="18">
        <f>'Door Comparison'!E134</f>
        <v>0</v>
      </c>
      <c r="F134" s="18" t="e">
        <f>'Door Comparison'!#REF!</f>
        <v>#REF!</v>
      </c>
      <c r="G134" s="18">
        <f>'Door Comparison'!G134</f>
        <v>0</v>
      </c>
      <c r="H134" s="18">
        <f>'Door Comparison'!H134</f>
        <v>0</v>
      </c>
      <c r="I134" s="18" t="e">
        <f>'Door Comparison'!#REF!</f>
        <v>#REF!</v>
      </c>
      <c r="J134" s="18">
        <f>'Door Comparison'!J134</f>
        <v>0</v>
      </c>
      <c r="K134" s="18">
        <f>'Door Comparison'!K134</f>
        <v>0</v>
      </c>
      <c r="L134" s="18">
        <f>'Door Comparison'!L134</f>
        <v>0</v>
      </c>
      <c r="M134" s="18"/>
      <c r="N134" s="150"/>
      <c r="O134" s="149"/>
      <c r="P134" s="14">
        <f t="shared" si="8"/>
        <v>0</v>
      </c>
      <c r="Q134" s="107">
        <f t="shared" si="16"/>
        <v>0</v>
      </c>
      <c r="R134" s="74"/>
      <c r="S134" s="67"/>
      <c r="T134" s="74">
        <f t="shared" si="10"/>
        <v>0</v>
      </c>
      <c r="V134" s="21">
        <f t="shared" si="11"/>
        <v>0</v>
      </c>
      <c r="W134" s="14">
        <f t="shared" si="12"/>
        <v>0</v>
      </c>
      <c r="X134" s="74">
        <v>0</v>
      </c>
      <c r="Y134" s="22">
        <f t="shared" si="13"/>
        <v>0</v>
      </c>
      <c r="Z134" s="179" t="str">
        <f>'Door Comparison'!Q134</f>
        <v>By others</v>
      </c>
    </row>
    <row r="135" spans="1:26" x14ac:dyDescent="0.25">
      <c r="A135" s="87" t="str">
        <f>'Door Comparison'!A135</f>
        <v>D0321.02</v>
      </c>
      <c r="B135" s="18" t="str">
        <f>'Door Comparison'!B135</f>
        <v>Metal</v>
      </c>
      <c r="C135" s="18">
        <f>'Door Comparison'!C135</f>
        <v>110</v>
      </c>
      <c r="D135" s="18">
        <f>'Door Comparison'!D135</f>
        <v>0</v>
      </c>
      <c r="E135" s="18">
        <f>'Door Comparison'!E135</f>
        <v>0</v>
      </c>
      <c r="F135" s="18" t="e">
        <f>'Door Comparison'!#REF!</f>
        <v>#REF!</v>
      </c>
      <c r="G135" s="18">
        <f>'Door Comparison'!G135</f>
        <v>0</v>
      </c>
      <c r="H135" s="18">
        <f>'Door Comparison'!H135</f>
        <v>0</v>
      </c>
      <c r="I135" s="18" t="e">
        <f>'Door Comparison'!#REF!</f>
        <v>#REF!</v>
      </c>
      <c r="J135" s="18">
        <f>'Door Comparison'!J135</f>
        <v>0</v>
      </c>
      <c r="K135" s="18">
        <f>'Door Comparison'!K135</f>
        <v>0</v>
      </c>
      <c r="L135" s="18">
        <f>'Door Comparison'!L135</f>
        <v>0</v>
      </c>
      <c r="M135" s="18"/>
      <c r="N135" s="150"/>
      <c r="O135" s="149"/>
      <c r="P135" s="14">
        <f t="shared" si="8"/>
        <v>0</v>
      </c>
      <c r="Q135" s="107">
        <f t="shared" si="16"/>
        <v>0</v>
      </c>
      <c r="R135" s="74"/>
      <c r="S135" s="67"/>
      <c r="T135" s="74">
        <f t="shared" si="10"/>
        <v>0</v>
      </c>
      <c r="V135" s="21">
        <f t="shared" si="11"/>
        <v>0</v>
      </c>
      <c r="W135" s="14">
        <f t="shared" si="12"/>
        <v>0</v>
      </c>
      <c r="X135" s="74">
        <v>0</v>
      </c>
      <c r="Y135" s="22">
        <f t="shared" si="13"/>
        <v>0</v>
      </c>
      <c r="Z135" s="179" t="str">
        <f>'Door Comparison'!Q135</f>
        <v>By others</v>
      </c>
    </row>
    <row r="136" spans="1:26" x14ac:dyDescent="0.25">
      <c r="A136" s="87" t="str">
        <f>'Door Comparison'!A136</f>
        <v>D0401.01</v>
      </c>
      <c r="B136" s="18" t="str">
        <f>'Door Comparison'!B136</f>
        <v>Timber</v>
      </c>
      <c r="C136" s="18">
        <f>'Door Comparison'!C136</f>
        <v>205</v>
      </c>
      <c r="D136" s="18">
        <f>'Door Comparison'!D136</f>
        <v>1010</v>
      </c>
      <c r="E136" s="18">
        <f>'Door Comparison'!E136</f>
        <v>2110</v>
      </c>
      <c r="F136" s="18" t="e">
        <f>'Door Comparison'!#REF!</f>
        <v>#REF!</v>
      </c>
      <c r="G136" s="18">
        <f>'Door Comparison'!G136</f>
        <v>1</v>
      </c>
      <c r="H136" s="18">
        <f>'Door Comparison'!H136</f>
        <v>0</v>
      </c>
      <c r="I136" s="18" t="e">
        <f>'Door Comparison'!#REF!</f>
        <v>#REF!</v>
      </c>
      <c r="J136" s="18">
        <f>'Door Comparison'!J136</f>
        <v>1</v>
      </c>
      <c r="K136" s="18">
        <f>'Door Comparison'!K136</f>
        <v>0</v>
      </c>
      <c r="L136" s="18">
        <f>'Door Comparison'!L136</f>
        <v>0</v>
      </c>
      <c r="M136" s="18"/>
      <c r="N136" s="150">
        <v>22</v>
      </c>
      <c r="O136" s="149"/>
      <c r="P136" s="14">
        <f t="shared" si="8"/>
        <v>16.21</v>
      </c>
      <c r="Q136" s="67">
        <f>((((D136+2*E136)*((G136*2.9)+(H136*3.77))/1000))*2)+270</f>
        <v>300.33</v>
      </c>
      <c r="R136" s="74"/>
      <c r="S136" s="67"/>
      <c r="T136" s="74">
        <f t="shared" si="10"/>
        <v>19.98</v>
      </c>
      <c r="V136" s="21">
        <f t="shared" si="11"/>
        <v>5.81</v>
      </c>
      <c r="W136" s="14">
        <f t="shared" si="12"/>
        <v>5.44</v>
      </c>
      <c r="X136" s="74">
        <v>0</v>
      </c>
      <c r="Y136" s="22">
        <f t="shared" si="13"/>
        <v>369.77</v>
      </c>
      <c r="Z136" s="179"/>
    </row>
    <row r="137" spans="1:26" x14ac:dyDescent="0.25">
      <c r="A137" s="87" t="str">
        <f>'Door Comparison'!A137</f>
        <v>D0402.01</v>
      </c>
      <c r="B137" s="18" t="str">
        <f>'Door Comparison'!B137</f>
        <v>Timber</v>
      </c>
      <c r="C137" s="18">
        <f>'Door Comparison'!C137</f>
        <v>201</v>
      </c>
      <c r="D137" s="18">
        <f>'Door Comparison'!D137</f>
        <v>1010</v>
      </c>
      <c r="E137" s="18">
        <f>'Door Comparison'!E137</f>
        <v>2110</v>
      </c>
      <c r="F137" s="18" t="e">
        <f>'Door Comparison'!#REF!</f>
        <v>#REF!</v>
      </c>
      <c r="G137" s="18">
        <f>'Door Comparison'!G137</f>
        <v>0</v>
      </c>
      <c r="H137" s="18">
        <f>'Door Comparison'!H137</f>
        <v>1</v>
      </c>
      <c r="I137" s="18" t="e">
        <f>'Door Comparison'!#REF!</f>
        <v>#REF!</v>
      </c>
      <c r="J137" s="18">
        <f>'Door Comparison'!J137</f>
        <v>0</v>
      </c>
      <c r="K137" s="18">
        <f>'Door Comparison'!K137</f>
        <v>1</v>
      </c>
      <c r="L137" s="18">
        <f>'Door Comparison'!L137</f>
        <v>0</v>
      </c>
      <c r="M137" s="18"/>
      <c r="N137" s="150">
        <v>22</v>
      </c>
      <c r="O137" s="149"/>
      <c r="P137" s="14">
        <f t="shared" ref="P137:P200" si="17">(D137+2*E137)*3.1/1000</f>
        <v>16.21</v>
      </c>
      <c r="Q137" s="107">
        <f t="shared" ref="Q137:Q149" si="18">(((D137+2*E137)*((G137*2.9)+(H137*3.77))/1000))*2</f>
        <v>39.43</v>
      </c>
      <c r="R137" s="74"/>
      <c r="S137" s="67"/>
      <c r="T137" s="74">
        <f t="shared" ref="T137:T200" si="19">((D137+2*E137)*((G137*1.91)+(H137*2.1))/1000)*2</f>
        <v>21.97</v>
      </c>
      <c r="V137" s="21">
        <f t="shared" ref="V137:V200" si="20">(J137*((D137+2*E137)*1.11/1000))+(K137*((D137+2*E137)*2.22/1000))+(L137*((D137+2*E137)*1.11/1000))</f>
        <v>11.61</v>
      </c>
      <c r="W137" s="14">
        <f t="shared" ref="W137:W200" si="21">(J137+K137+L137)*((D137+2*E137)*1.04/1000)</f>
        <v>5.44</v>
      </c>
      <c r="X137" s="74">
        <v>0</v>
      </c>
      <c r="Y137" s="22">
        <f t="shared" si="13"/>
        <v>116.66</v>
      </c>
      <c r="Z137" s="179"/>
    </row>
    <row r="138" spans="1:26" x14ac:dyDescent="0.25">
      <c r="A138" s="87" t="str">
        <f>'Door Comparison'!A138</f>
        <v>D0406.01</v>
      </c>
      <c r="B138" s="18" t="str">
        <f>'Door Comparison'!B138</f>
        <v>Metal</v>
      </c>
      <c r="C138" s="18">
        <f>'Door Comparison'!C138</f>
        <v>204</v>
      </c>
      <c r="D138" s="18">
        <f>'Door Comparison'!D138</f>
        <v>0</v>
      </c>
      <c r="E138" s="18">
        <f>'Door Comparison'!E138</f>
        <v>0</v>
      </c>
      <c r="F138" s="18" t="e">
        <f>'Door Comparison'!#REF!</f>
        <v>#REF!</v>
      </c>
      <c r="G138" s="18">
        <f>'Door Comparison'!G138</f>
        <v>0</v>
      </c>
      <c r="H138" s="18">
        <f>'Door Comparison'!H138</f>
        <v>0</v>
      </c>
      <c r="I138" s="18" t="e">
        <f>'Door Comparison'!#REF!</f>
        <v>#REF!</v>
      </c>
      <c r="J138" s="18">
        <f>'Door Comparison'!J138</f>
        <v>0</v>
      </c>
      <c r="K138" s="18">
        <f>'Door Comparison'!K138</f>
        <v>0</v>
      </c>
      <c r="L138" s="18">
        <f>'Door Comparison'!L138</f>
        <v>0</v>
      </c>
      <c r="M138" s="18"/>
      <c r="N138" s="150"/>
      <c r="O138" s="149"/>
      <c r="P138" s="14">
        <f t="shared" si="17"/>
        <v>0</v>
      </c>
      <c r="Q138" s="107">
        <f t="shared" si="18"/>
        <v>0</v>
      </c>
      <c r="R138" s="74"/>
      <c r="S138" s="67"/>
      <c r="T138" s="74">
        <f t="shared" si="19"/>
        <v>0</v>
      </c>
      <c r="V138" s="21">
        <f t="shared" si="20"/>
        <v>0</v>
      </c>
      <c r="W138" s="14">
        <f t="shared" si="21"/>
        <v>0</v>
      </c>
      <c r="X138" s="74">
        <v>0</v>
      </c>
      <c r="Y138" s="22">
        <f t="shared" ref="Y138:Y201" si="22">SUM(N138:X138)</f>
        <v>0</v>
      </c>
      <c r="Z138" s="179" t="str">
        <f>'Door Comparison'!Q138</f>
        <v>By others</v>
      </c>
    </row>
    <row r="139" spans="1:26" x14ac:dyDescent="0.25">
      <c r="A139" s="87" t="str">
        <f>'Door Comparison'!A139</f>
        <v>D0407.01</v>
      </c>
      <c r="B139" s="18" t="str">
        <f>'Door Comparison'!B139</f>
        <v>Metal</v>
      </c>
      <c r="C139" s="18">
        <f>'Door Comparison'!C139</f>
        <v>204</v>
      </c>
      <c r="D139" s="18">
        <f>'Door Comparison'!D139</f>
        <v>0</v>
      </c>
      <c r="E139" s="18">
        <f>'Door Comparison'!E139</f>
        <v>0</v>
      </c>
      <c r="F139" s="18" t="e">
        <f>'Door Comparison'!#REF!</f>
        <v>#REF!</v>
      </c>
      <c r="G139" s="18">
        <f>'Door Comparison'!G139</f>
        <v>0</v>
      </c>
      <c r="H139" s="18">
        <f>'Door Comparison'!H139</f>
        <v>0</v>
      </c>
      <c r="I139" s="18" t="e">
        <f>'Door Comparison'!#REF!</f>
        <v>#REF!</v>
      </c>
      <c r="J139" s="18">
        <f>'Door Comparison'!J139</f>
        <v>0</v>
      </c>
      <c r="K139" s="18">
        <f>'Door Comparison'!K139</f>
        <v>0</v>
      </c>
      <c r="L139" s="18">
        <f>'Door Comparison'!L139</f>
        <v>0</v>
      </c>
      <c r="M139" s="18"/>
      <c r="N139" s="150"/>
      <c r="O139" s="149"/>
      <c r="P139" s="14">
        <f t="shared" si="17"/>
        <v>0</v>
      </c>
      <c r="Q139" s="107">
        <f t="shared" si="18"/>
        <v>0</v>
      </c>
      <c r="R139" s="74"/>
      <c r="S139" s="67"/>
      <c r="T139" s="74">
        <f t="shared" si="19"/>
        <v>0</v>
      </c>
      <c r="V139" s="21">
        <f t="shared" si="20"/>
        <v>0</v>
      </c>
      <c r="W139" s="14">
        <f t="shared" si="21"/>
        <v>0</v>
      </c>
      <c r="X139" s="74">
        <v>0</v>
      </c>
      <c r="Y139" s="22">
        <f t="shared" si="22"/>
        <v>0</v>
      </c>
      <c r="Z139" s="179" t="str">
        <f>'Door Comparison'!Q139</f>
        <v>By others</v>
      </c>
    </row>
    <row r="140" spans="1:26" x14ac:dyDescent="0.25">
      <c r="A140" s="87" t="str">
        <f>'Door Comparison'!A140</f>
        <v>D0408.01</v>
      </c>
      <c r="B140" s="18" t="str">
        <f>'Door Comparison'!B140</f>
        <v>Metal</v>
      </c>
      <c r="C140" s="18">
        <f>'Door Comparison'!C140</f>
        <v>204</v>
      </c>
      <c r="D140" s="18">
        <f>'Door Comparison'!D140</f>
        <v>0</v>
      </c>
      <c r="E140" s="18">
        <f>'Door Comparison'!E140</f>
        <v>0</v>
      </c>
      <c r="F140" s="18" t="e">
        <f>'Door Comparison'!#REF!</f>
        <v>#REF!</v>
      </c>
      <c r="G140" s="18">
        <f>'Door Comparison'!G140</f>
        <v>0</v>
      </c>
      <c r="H140" s="18">
        <f>'Door Comparison'!H140</f>
        <v>0</v>
      </c>
      <c r="I140" s="18" t="e">
        <f>'Door Comparison'!#REF!</f>
        <v>#REF!</v>
      </c>
      <c r="J140" s="18">
        <f>'Door Comparison'!J140</f>
        <v>0</v>
      </c>
      <c r="K140" s="18">
        <f>'Door Comparison'!K140</f>
        <v>0</v>
      </c>
      <c r="L140" s="18">
        <f>'Door Comparison'!L140</f>
        <v>0</v>
      </c>
      <c r="M140" s="18"/>
      <c r="N140" s="150"/>
      <c r="O140" s="149"/>
      <c r="P140" s="14">
        <f t="shared" si="17"/>
        <v>0</v>
      </c>
      <c r="Q140" s="107">
        <f t="shared" si="18"/>
        <v>0</v>
      </c>
      <c r="R140" s="74"/>
      <c r="S140" s="67"/>
      <c r="T140" s="74">
        <f t="shared" si="19"/>
        <v>0</v>
      </c>
      <c r="V140" s="21">
        <f t="shared" si="20"/>
        <v>0</v>
      </c>
      <c r="W140" s="14">
        <f t="shared" si="21"/>
        <v>0</v>
      </c>
      <c r="X140" s="74">
        <v>0</v>
      </c>
      <c r="Y140" s="22">
        <f t="shared" si="22"/>
        <v>0</v>
      </c>
      <c r="Z140" s="179" t="str">
        <f>'Door Comparison'!Q140</f>
        <v>By others</v>
      </c>
    </row>
    <row r="141" spans="1:26" x14ac:dyDescent="0.25">
      <c r="A141" s="87" t="str">
        <f>'Door Comparison'!A141</f>
        <v>D0410.01</v>
      </c>
      <c r="B141" s="18" t="str">
        <f>'Door Comparison'!B141</f>
        <v>Timber</v>
      </c>
      <c r="C141" s="18">
        <f>'Door Comparison'!C141</f>
        <v>201</v>
      </c>
      <c r="D141" s="18">
        <f>'Door Comparison'!D141</f>
        <v>1010</v>
      </c>
      <c r="E141" s="18">
        <f>'Door Comparison'!E141</f>
        <v>2100</v>
      </c>
      <c r="F141" s="18" t="e">
        <f>'Door Comparison'!#REF!</f>
        <v>#REF!</v>
      </c>
      <c r="G141" s="18">
        <f>'Door Comparison'!G141</f>
        <v>1</v>
      </c>
      <c r="H141" s="18">
        <f>'Door Comparison'!H141</f>
        <v>0</v>
      </c>
      <c r="I141" s="18" t="e">
        <f>'Door Comparison'!#REF!</f>
        <v>#REF!</v>
      </c>
      <c r="J141" s="18">
        <f>'Door Comparison'!J141</f>
        <v>1</v>
      </c>
      <c r="K141" s="18">
        <f>'Door Comparison'!K141</f>
        <v>0</v>
      </c>
      <c r="L141" s="18">
        <f>'Door Comparison'!L141</f>
        <v>0</v>
      </c>
      <c r="M141" s="18"/>
      <c r="N141" s="150">
        <v>22</v>
      </c>
      <c r="O141" s="149"/>
      <c r="P141" s="14">
        <f t="shared" si="17"/>
        <v>16.149999999999999</v>
      </c>
      <c r="Q141" s="107">
        <f t="shared" si="18"/>
        <v>30.22</v>
      </c>
      <c r="R141" s="74"/>
      <c r="S141" s="67"/>
      <c r="T141" s="74">
        <f t="shared" si="19"/>
        <v>19.899999999999999</v>
      </c>
      <c r="V141" s="21">
        <f t="shared" si="20"/>
        <v>5.78</v>
      </c>
      <c r="W141" s="14">
        <f t="shared" si="21"/>
        <v>5.42</v>
      </c>
      <c r="X141" s="74">
        <v>0</v>
      </c>
      <c r="Y141" s="22">
        <f t="shared" si="22"/>
        <v>99.47</v>
      </c>
      <c r="Z141" s="179"/>
    </row>
    <row r="142" spans="1:26" x14ac:dyDescent="0.25">
      <c r="A142" s="87" t="str">
        <f>'Door Comparison'!A142</f>
        <v>D0411.01</v>
      </c>
      <c r="B142" s="18" t="str">
        <f>'Door Comparison'!B142</f>
        <v>Timber</v>
      </c>
      <c r="C142" s="18">
        <f>'Door Comparison'!C142</f>
        <v>201</v>
      </c>
      <c r="D142" s="18">
        <f>'Door Comparison'!D142</f>
        <v>1010</v>
      </c>
      <c r="E142" s="18">
        <f>'Door Comparison'!E142</f>
        <v>2110</v>
      </c>
      <c r="F142" s="18" t="e">
        <f>'Door Comparison'!#REF!</f>
        <v>#REF!</v>
      </c>
      <c r="G142" s="18">
        <f>'Door Comparison'!G142</f>
        <v>0</v>
      </c>
      <c r="H142" s="18">
        <f>'Door Comparison'!H142</f>
        <v>1</v>
      </c>
      <c r="I142" s="18" t="e">
        <f>'Door Comparison'!#REF!</f>
        <v>#REF!</v>
      </c>
      <c r="J142" s="18">
        <f>'Door Comparison'!J142</f>
        <v>0</v>
      </c>
      <c r="K142" s="18">
        <f>'Door Comparison'!K142</f>
        <v>1</v>
      </c>
      <c r="L142" s="18">
        <f>'Door Comparison'!L142</f>
        <v>0</v>
      </c>
      <c r="M142" s="18"/>
      <c r="N142" s="150">
        <v>22</v>
      </c>
      <c r="O142" s="149"/>
      <c r="P142" s="14">
        <f t="shared" si="17"/>
        <v>16.21</v>
      </c>
      <c r="Q142" s="107">
        <f t="shared" si="18"/>
        <v>39.43</v>
      </c>
      <c r="R142" s="74"/>
      <c r="S142" s="67"/>
      <c r="T142" s="74">
        <f t="shared" si="19"/>
        <v>21.97</v>
      </c>
      <c r="V142" s="21">
        <f t="shared" si="20"/>
        <v>11.61</v>
      </c>
      <c r="W142" s="14">
        <f t="shared" si="21"/>
        <v>5.44</v>
      </c>
      <c r="X142" s="74">
        <v>0</v>
      </c>
      <c r="Y142" s="22">
        <f t="shared" si="22"/>
        <v>116.66</v>
      </c>
      <c r="Z142" s="179"/>
    </row>
    <row r="143" spans="1:26" x14ac:dyDescent="0.25">
      <c r="A143" s="87" t="str">
        <f>'Door Comparison'!A143</f>
        <v>D0415.01</v>
      </c>
      <c r="B143" s="18" t="str">
        <f>'Door Comparison'!B143</f>
        <v>Metal</v>
      </c>
      <c r="C143" s="18">
        <f>'Door Comparison'!C143</f>
        <v>206</v>
      </c>
      <c r="D143" s="18">
        <f>'Door Comparison'!D143</f>
        <v>0</v>
      </c>
      <c r="E143" s="18">
        <f>'Door Comparison'!E143</f>
        <v>0</v>
      </c>
      <c r="F143" s="18" t="e">
        <f>'Door Comparison'!#REF!</f>
        <v>#REF!</v>
      </c>
      <c r="G143" s="18">
        <f>'Door Comparison'!G143</f>
        <v>0</v>
      </c>
      <c r="H143" s="18">
        <f>'Door Comparison'!H143</f>
        <v>0</v>
      </c>
      <c r="I143" s="18" t="e">
        <f>'Door Comparison'!#REF!</f>
        <v>#REF!</v>
      </c>
      <c r="J143" s="18">
        <f>'Door Comparison'!J143</f>
        <v>0</v>
      </c>
      <c r="K143" s="18">
        <f>'Door Comparison'!K143</f>
        <v>0</v>
      </c>
      <c r="L143" s="18">
        <f>'Door Comparison'!L143</f>
        <v>0</v>
      </c>
      <c r="M143" s="18"/>
      <c r="N143" s="150"/>
      <c r="O143" s="149"/>
      <c r="P143" s="14">
        <f t="shared" si="17"/>
        <v>0</v>
      </c>
      <c r="Q143" s="107">
        <f t="shared" si="18"/>
        <v>0</v>
      </c>
      <c r="R143" s="74"/>
      <c r="S143" s="67"/>
      <c r="T143" s="74">
        <f t="shared" si="19"/>
        <v>0</v>
      </c>
      <c r="V143" s="21">
        <f t="shared" si="20"/>
        <v>0</v>
      </c>
      <c r="W143" s="14">
        <f t="shared" si="21"/>
        <v>0</v>
      </c>
      <c r="X143" s="74">
        <v>0</v>
      </c>
      <c r="Y143" s="22">
        <f t="shared" si="22"/>
        <v>0</v>
      </c>
      <c r="Z143" s="179" t="str">
        <f>'Door Comparison'!Q143</f>
        <v>By others</v>
      </c>
    </row>
    <row r="144" spans="1:26" x14ac:dyDescent="0.25">
      <c r="A144" s="87" t="str">
        <f>'Door Comparison'!A144</f>
        <v>D0416.01</v>
      </c>
      <c r="B144" s="18" t="str">
        <f>'Door Comparison'!B144</f>
        <v>Metal</v>
      </c>
      <c r="C144" s="18">
        <f>'Door Comparison'!C144</f>
        <v>204</v>
      </c>
      <c r="D144" s="18">
        <f>'Door Comparison'!D144</f>
        <v>0</v>
      </c>
      <c r="E144" s="18">
        <f>'Door Comparison'!E144</f>
        <v>0</v>
      </c>
      <c r="F144" s="18" t="e">
        <f>'Door Comparison'!#REF!</f>
        <v>#REF!</v>
      </c>
      <c r="G144" s="18">
        <f>'Door Comparison'!G144</f>
        <v>0</v>
      </c>
      <c r="H144" s="18">
        <f>'Door Comparison'!H144</f>
        <v>0</v>
      </c>
      <c r="I144" s="18" t="e">
        <f>'Door Comparison'!#REF!</f>
        <v>#REF!</v>
      </c>
      <c r="J144" s="18">
        <f>'Door Comparison'!J144</f>
        <v>0</v>
      </c>
      <c r="K144" s="18">
        <f>'Door Comparison'!K144</f>
        <v>0</v>
      </c>
      <c r="L144" s="18">
        <f>'Door Comparison'!L144</f>
        <v>0</v>
      </c>
      <c r="M144" s="18"/>
      <c r="N144" s="150"/>
      <c r="O144" s="149"/>
      <c r="P144" s="14">
        <f t="shared" si="17"/>
        <v>0</v>
      </c>
      <c r="Q144" s="107">
        <f t="shared" si="18"/>
        <v>0</v>
      </c>
      <c r="R144" s="74"/>
      <c r="S144" s="67"/>
      <c r="T144" s="74">
        <f t="shared" si="19"/>
        <v>0</v>
      </c>
      <c r="V144" s="21">
        <f t="shared" si="20"/>
        <v>0</v>
      </c>
      <c r="W144" s="14">
        <f t="shared" si="21"/>
        <v>0</v>
      </c>
      <c r="X144" s="74">
        <v>0</v>
      </c>
      <c r="Y144" s="22">
        <f t="shared" si="22"/>
        <v>0</v>
      </c>
      <c r="Z144" s="179" t="str">
        <f>'Door Comparison'!Q144</f>
        <v>By others</v>
      </c>
    </row>
    <row r="145" spans="1:26" x14ac:dyDescent="0.25">
      <c r="A145" s="87" t="str">
        <f>'Door Comparison'!A145</f>
        <v>D0417.01</v>
      </c>
      <c r="B145" s="18" t="str">
        <f>'Door Comparison'!B145</f>
        <v>Timber</v>
      </c>
      <c r="C145" s="18">
        <f>'Door Comparison'!C145</f>
        <v>201</v>
      </c>
      <c r="D145" s="18">
        <f>'Door Comparison'!D145</f>
        <v>1100</v>
      </c>
      <c r="E145" s="18">
        <f>'Door Comparison'!E145</f>
        <v>2110</v>
      </c>
      <c r="F145" s="18" t="e">
        <f>'Door Comparison'!#REF!</f>
        <v>#REF!</v>
      </c>
      <c r="G145" s="18">
        <f>'Door Comparison'!G145</f>
        <v>0</v>
      </c>
      <c r="H145" s="18">
        <f>'Door Comparison'!H145</f>
        <v>1</v>
      </c>
      <c r="I145" s="18" t="e">
        <f>'Door Comparison'!#REF!</f>
        <v>#REF!</v>
      </c>
      <c r="J145" s="18">
        <f>'Door Comparison'!J145</f>
        <v>0</v>
      </c>
      <c r="K145" s="18">
        <f>'Door Comparison'!K145</f>
        <v>1</v>
      </c>
      <c r="L145" s="18">
        <f>'Door Comparison'!L145</f>
        <v>0</v>
      </c>
      <c r="M145" s="18"/>
      <c r="N145" s="150">
        <v>22</v>
      </c>
      <c r="O145" s="149"/>
      <c r="P145" s="14">
        <f t="shared" si="17"/>
        <v>16.489999999999998</v>
      </c>
      <c r="Q145" s="107">
        <f t="shared" si="18"/>
        <v>40.11</v>
      </c>
      <c r="R145" s="74"/>
      <c r="S145" s="67"/>
      <c r="T145" s="74">
        <f t="shared" si="19"/>
        <v>22.34</v>
      </c>
      <c r="V145" s="21">
        <f t="shared" si="20"/>
        <v>11.81</v>
      </c>
      <c r="W145" s="14">
        <f t="shared" si="21"/>
        <v>5.53</v>
      </c>
      <c r="X145" s="74">
        <v>0</v>
      </c>
      <c r="Y145" s="22">
        <f t="shared" si="22"/>
        <v>118.28</v>
      </c>
      <c r="Z145" s="179"/>
    </row>
    <row r="146" spans="1:26" x14ac:dyDescent="0.25">
      <c r="A146" s="87" t="str">
        <f>'Door Comparison'!A146</f>
        <v>D0418.01</v>
      </c>
      <c r="B146" s="18" t="str">
        <f>'Door Comparison'!B146</f>
        <v>Timber</v>
      </c>
      <c r="C146" s="18">
        <f>'Door Comparison'!C146</f>
        <v>201</v>
      </c>
      <c r="D146" s="18">
        <f>'Door Comparison'!D146</f>
        <v>1010</v>
      </c>
      <c r="E146" s="18">
        <f>'Door Comparison'!E146</f>
        <v>2100</v>
      </c>
      <c r="F146" s="18" t="e">
        <f>'Door Comparison'!#REF!</f>
        <v>#REF!</v>
      </c>
      <c r="G146" s="18">
        <f>'Door Comparison'!G146</f>
        <v>1</v>
      </c>
      <c r="H146" s="18">
        <f>'Door Comparison'!H146</f>
        <v>0</v>
      </c>
      <c r="I146" s="18" t="e">
        <f>'Door Comparison'!#REF!</f>
        <v>#REF!</v>
      </c>
      <c r="J146" s="18">
        <f>'Door Comparison'!J146</f>
        <v>1</v>
      </c>
      <c r="K146" s="18">
        <f>'Door Comparison'!K146</f>
        <v>0</v>
      </c>
      <c r="L146" s="18">
        <f>'Door Comparison'!L146</f>
        <v>0</v>
      </c>
      <c r="M146" s="18"/>
      <c r="N146" s="150">
        <v>22</v>
      </c>
      <c r="O146" s="149"/>
      <c r="P146" s="14">
        <f t="shared" si="17"/>
        <v>16.149999999999999</v>
      </c>
      <c r="Q146" s="107">
        <f t="shared" si="18"/>
        <v>30.22</v>
      </c>
      <c r="R146" s="74"/>
      <c r="S146" s="67"/>
      <c r="T146" s="74">
        <f t="shared" si="19"/>
        <v>19.899999999999999</v>
      </c>
      <c r="V146" s="21">
        <f t="shared" si="20"/>
        <v>5.78</v>
      </c>
      <c r="W146" s="14">
        <f t="shared" si="21"/>
        <v>5.42</v>
      </c>
      <c r="X146" s="74">
        <v>0</v>
      </c>
      <c r="Y146" s="22">
        <f t="shared" si="22"/>
        <v>99.47</v>
      </c>
      <c r="Z146" s="179"/>
    </row>
    <row r="147" spans="1:26" x14ac:dyDescent="0.25">
      <c r="A147" s="87" t="str">
        <f>'Door Comparison'!A147</f>
        <v>D0420.01</v>
      </c>
      <c r="B147" s="18" t="str">
        <f>'Door Comparison'!B147</f>
        <v>Metal</v>
      </c>
      <c r="C147" s="18">
        <f>'Door Comparison'!C147</f>
        <v>206</v>
      </c>
      <c r="D147" s="18">
        <f>'Door Comparison'!D147</f>
        <v>0</v>
      </c>
      <c r="E147" s="18">
        <f>'Door Comparison'!E147</f>
        <v>0</v>
      </c>
      <c r="F147" s="18" t="e">
        <f>'Door Comparison'!#REF!</f>
        <v>#REF!</v>
      </c>
      <c r="G147" s="18">
        <f>'Door Comparison'!G147</f>
        <v>0</v>
      </c>
      <c r="H147" s="18">
        <f>'Door Comparison'!H147</f>
        <v>0</v>
      </c>
      <c r="I147" s="18" t="e">
        <f>'Door Comparison'!#REF!</f>
        <v>#REF!</v>
      </c>
      <c r="J147" s="18">
        <f>'Door Comparison'!J147</f>
        <v>0</v>
      </c>
      <c r="K147" s="18">
        <f>'Door Comparison'!K147</f>
        <v>0</v>
      </c>
      <c r="L147" s="18">
        <f>'Door Comparison'!L147</f>
        <v>0</v>
      </c>
      <c r="M147" s="18"/>
      <c r="N147" s="150"/>
      <c r="O147" s="149"/>
      <c r="P147" s="14">
        <f t="shared" si="17"/>
        <v>0</v>
      </c>
      <c r="Q147" s="107">
        <f t="shared" si="18"/>
        <v>0</v>
      </c>
      <c r="R147" s="74"/>
      <c r="S147" s="67"/>
      <c r="T147" s="74">
        <f t="shared" si="19"/>
        <v>0</v>
      </c>
      <c r="V147" s="21">
        <f t="shared" si="20"/>
        <v>0</v>
      </c>
      <c r="W147" s="14">
        <f t="shared" si="21"/>
        <v>0</v>
      </c>
      <c r="X147" s="74">
        <v>0</v>
      </c>
      <c r="Y147" s="22">
        <f t="shared" si="22"/>
        <v>0</v>
      </c>
      <c r="Z147" s="179" t="str">
        <f>'Door Comparison'!Q147</f>
        <v>By others</v>
      </c>
    </row>
    <row r="148" spans="1:26" s="152" customFormat="1" x14ac:dyDescent="0.25">
      <c r="A148" s="87" t="str">
        <f>'Door Comparison'!A148</f>
        <v>D0421.01</v>
      </c>
      <c r="B148" s="18" t="str">
        <f>'Door Comparison'!B148</f>
        <v>Metal</v>
      </c>
      <c r="C148" s="18">
        <f>'Door Comparison'!C148</f>
        <v>110</v>
      </c>
      <c r="D148" s="18">
        <f>'Door Comparison'!D148</f>
        <v>0</v>
      </c>
      <c r="E148" s="18">
        <f>'Door Comparison'!E148</f>
        <v>0</v>
      </c>
      <c r="F148" s="18" t="e">
        <f>'Door Comparison'!#REF!</f>
        <v>#REF!</v>
      </c>
      <c r="G148" s="18">
        <f>'Door Comparison'!G148</f>
        <v>0</v>
      </c>
      <c r="H148" s="18">
        <f>'Door Comparison'!H148</f>
        <v>0</v>
      </c>
      <c r="I148" s="18" t="e">
        <f>'Door Comparison'!#REF!</f>
        <v>#REF!</v>
      </c>
      <c r="J148" s="18">
        <f>'Door Comparison'!J148</f>
        <v>0</v>
      </c>
      <c r="K148" s="18">
        <f>'Door Comparison'!K148</f>
        <v>0</v>
      </c>
      <c r="L148" s="18">
        <f>'Door Comparison'!L148</f>
        <v>0</v>
      </c>
      <c r="M148" s="18"/>
      <c r="N148" s="150"/>
      <c r="O148" s="149"/>
      <c r="P148" s="14">
        <f t="shared" si="17"/>
        <v>0</v>
      </c>
      <c r="Q148" s="107">
        <f t="shared" si="18"/>
        <v>0</v>
      </c>
      <c r="R148" s="74"/>
      <c r="S148" s="67"/>
      <c r="T148" s="74">
        <f t="shared" si="19"/>
        <v>0</v>
      </c>
      <c r="U148" s="14"/>
      <c r="V148" s="21">
        <f t="shared" si="20"/>
        <v>0</v>
      </c>
      <c r="W148" s="14">
        <f t="shared" si="21"/>
        <v>0</v>
      </c>
      <c r="X148" s="74">
        <v>0</v>
      </c>
      <c r="Y148" s="22">
        <f t="shared" si="22"/>
        <v>0</v>
      </c>
      <c r="Z148" s="179" t="str">
        <f>'Door Comparison'!Q148</f>
        <v>By others</v>
      </c>
    </row>
    <row r="149" spans="1:26" x14ac:dyDescent="0.25">
      <c r="A149" s="87" t="str">
        <f>'Door Comparison'!A149</f>
        <v>D0421.02</v>
      </c>
      <c r="B149" s="18" t="str">
        <f>'Door Comparison'!B149</f>
        <v>Metal</v>
      </c>
      <c r="C149" s="18">
        <f>'Door Comparison'!C149</f>
        <v>110</v>
      </c>
      <c r="D149" s="18">
        <f>'Door Comparison'!D149</f>
        <v>0</v>
      </c>
      <c r="E149" s="18">
        <f>'Door Comparison'!E149</f>
        <v>0</v>
      </c>
      <c r="F149" s="18" t="e">
        <f>'Door Comparison'!#REF!</f>
        <v>#REF!</v>
      </c>
      <c r="G149" s="18">
        <f>'Door Comparison'!G149</f>
        <v>0</v>
      </c>
      <c r="H149" s="18">
        <f>'Door Comparison'!H149</f>
        <v>0</v>
      </c>
      <c r="I149" s="18" t="e">
        <f>'Door Comparison'!#REF!</f>
        <v>#REF!</v>
      </c>
      <c r="J149" s="18">
        <f>'Door Comparison'!J149</f>
        <v>0</v>
      </c>
      <c r="K149" s="18">
        <f>'Door Comparison'!K149</f>
        <v>0</v>
      </c>
      <c r="L149" s="18">
        <f>'Door Comparison'!L149</f>
        <v>0</v>
      </c>
      <c r="M149" s="18"/>
      <c r="N149" s="150"/>
      <c r="O149" s="149"/>
      <c r="P149" s="14">
        <f t="shared" si="17"/>
        <v>0</v>
      </c>
      <c r="Q149" s="107">
        <f t="shared" si="18"/>
        <v>0</v>
      </c>
      <c r="R149" s="74"/>
      <c r="S149" s="67"/>
      <c r="T149" s="74">
        <f t="shared" si="19"/>
        <v>0</v>
      </c>
      <c r="V149" s="21">
        <f t="shared" si="20"/>
        <v>0</v>
      </c>
      <c r="W149" s="14">
        <f t="shared" si="21"/>
        <v>0</v>
      </c>
      <c r="X149" s="74">
        <v>0</v>
      </c>
      <c r="Y149" s="22">
        <f t="shared" si="22"/>
        <v>0</v>
      </c>
      <c r="Z149" s="179" t="str">
        <f>'Door Comparison'!Q149</f>
        <v>By others</v>
      </c>
    </row>
    <row r="150" spans="1:26" x14ac:dyDescent="0.25">
      <c r="A150" s="87" t="str">
        <f>'Door Comparison'!A150</f>
        <v>D0501.01</v>
      </c>
      <c r="B150" s="18" t="str">
        <f>'Door Comparison'!B150</f>
        <v>Timber</v>
      </c>
      <c r="C150" s="18">
        <f>'Door Comparison'!C150</f>
        <v>205</v>
      </c>
      <c r="D150" s="18">
        <f>'Door Comparison'!D150</f>
        <v>1010</v>
      </c>
      <c r="E150" s="18">
        <f>'Door Comparison'!E150</f>
        <v>2110</v>
      </c>
      <c r="F150" s="18" t="e">
        <f>'Door Comparison'!#REF!</f>
        <v>#REF!</v>
      </c>
      <c r="G150" s="18">
        <f>'Door Comparison'!G150</f>
        <v>1</v>
      </c>
      <c r="H150" s="18">
        <f>'Door Comparison'!H150</f>
        <v>0</v>
      </c>
      <c r="I150" s="18" t="e">
        <f>'Door Comparison'!#REF!</f>
        <v>#REF!</v>
      </c>
      <c r="J150" s="18">
        <f>'Door Comparison'!J150</f>
        <v>1</v>
      </c>
      <c r="K150" s="18">
        <f>'Door Comparison'!K150</f>
        <v>0</v>
      </c>
      <c r="L150" s="18">
        <f>'Door Comparison'!L150</f>
        <v>0</v>
      </c>
      <c r="M150" s="18"/>
      <c r="N150" s="150">
        <v>22</v>
      </c>
      <c r="O150" s="149"/>
      <c r="P150" s="14">
        <f t="shared" si="17"/>
        <v>16.21</v>
      </c>
      <c r="Q150" s="67">
        <f>((((D150+2*E150)*((G150*2.9)+(H150*3.77))/1000))*2)+270</f>
        <v>300.33</v>
      </c>
      <c r="R150" s="74"/>
      <c r="S150" s="67"/>
      <c r="T150" s="74">
        <f t="shared" si="19"/>
        <v>19.98</v>
      </c>
      <c r="V150" s="21">
        <f t="shared" si="20"/>
        <v>5.81</v>
      </c>
      <c r="W150" s="14">
        <f t="shared" si="21"/>
        <v>5.44</v>
      </c>
      <c r="X150" s="74">
        <v>0</v>
      </c>
      <c r="Y150" s="22">
        <f t="shared" si="22"/>
        <v>369.77</v>
      </c>
      <c r="Z150" s="179"/>
    </row>
    <row r="151" spans="1:26" x14ac:dyDescent="0.25">
      <c r="A151" s="87" t="str">
        <f>'Door Comparison'!A151</f>
        <v>D0502.01</v>
      </c>
      <c r="B151" s="18" t="str">
        <f>'Door Comparison'!B151</f>
        <v>Timber</v>
      </c>
      <c r="C151" s="18">
        <f>'Door Comparison'!C151</f>
        <v>201</v>
      </c>
      <c r="D151" s="18">
        <f>'Door Comparison'!D151</f>
        <v>1010</v>
      </c>
      <c r="E151" s="18">
        <f>'Door Comparison'!E151</f>
        <v>2110</v>
      </c>
      <c r="F151" s="18" t="e">
        <f>'Door Comparison'!#REF!</f>
        <v>#REF!</v>
      </c>
      <c r="G151" s="18">
        <f>'Door Comparison'!G151</f>
        <v>0</v>
      </c>
      <c r="H151" s="18">
        <f>'Door Comparison'!H151</f>
        <v>1</v>
      </c>
      <c r="I151" s="18" t="e">
        <f>'Door Comparison'!#REF!</f>
        <v>#REF!</v>
      </c>
      <c r="J151" s="18">
        <f>'Door Comparison'!J151</f>
        <v>0</v>
      </c>
      <c r="K151" s="18">
        <f>'Door Comparison'!K151</f>
        <v>1</v>
      </c>
      <c r="L151" s="18">
        <f>'Door Comparison'!L151</f>
        <v>0</v>
      </c>
      <c r="M151" s="18"/>
      <c r="N151" s="150">
        <v>22</v>
      </c>
      <c r="O151" s="149"/>
      <c r="P151" s="14">
        <f t="shared" si="17"/>
        <v>16.21</v>
      </c>
      <c r="Q151" s="107">
        <f t="shared" ref="Q151:Q164" si="23">(((D151+2*E151)*((G151*2.9)+(H151*3.77))/1000))*2</f>
        <v>39.43</v>
      </c>
      <c r="R151" s="74"/>
      <c r="S151" s="67"/>
      <c r="T151" s="74">
        <f t="shared" si="19"/>
        <v>21.97</v>
      </c>
      <c r="V151" s="21">
        <f t="shared" si="20"/>
        <v>11.61</v>
      </c>
      <c r="W151" s="14">
        <f t="shared" si="21"/>
        <v>5.44</v>
      </c>
      <c r="X151" s="74">
        <v>0</v>
      </c>
      <c r="Y151" s="22">
        <f t="shared" si="22"/>
        <v>116.66</v>
      </c>
      <c r="Z151" s="179"/>
    </row>
    <row r="152" spans="1:26" x14ac:dyDescent="0.25">
      <c r="A152" s="87" t="str">
        <f>'Door Comparison'!A152</f>
        <v>D0506.01</v>
      </c>
      <c r="B152" s="18" t="str">
        <f>'Door Comparison'!B152</f>
        <v>Metal</v>
      </c>
      <c r="C152" s="18">
        <f>'Door Comparison'!C152</f>
        <v>204</v>
      </c>
      <c r="D152" s="18">
        <f>'Door Comparison'!D152</f>
        <v>0</v>
      </c>
      <c r="E152" s="18">
        <f>'Door Comparison'!E152</f>
        <v>0</v>
      </c>
      <c r="F152" s="18" t="e">
        <f>'Door Comparison'!#REF!</f>
        <v>#REF!</v>
      </c>
      <c r="G152" s="18">
        <f>'Door Comparison'!G152</f>
        <v>0</v>
      </c>
      <c r="H152" s="18">
        <f>'Door Comparison'!H152</f>
        <v>0</v>
      </c>
      <c r="I152" s="18" t="e">
        <f>'Door Comparison'!#REF!</f>
        <v>#REF!</v>
      </c>
      <c r="J152" s="18">
        <f>'Door Comparison'!J152</f>
        <v>0</v>
      </c>
      <c r="K152" s="18">
        <f>'Door Comparison'!K152</f>
        <v>0</v>
      </c>
      <c r="L152" s="18">
        <f>'Door Comparison'!L152</f>
        <v>0</v>
      </c>
      <c r="M152" s="18"/>
      <c r="N152" s="150"/>
      <c r="O152" s="149"/>
      <c r="P152" s="14">
        <f t="shared" si="17"/>
        <v>0</v>
      </c>
      <c r="Q152" s="107">
        <f t="shared" si="23"/>
        <v>0</v>
      </c>
      <c r="R152" s="74"/>
      <c r="S152" s="67"/>
      <c r="T152" s="74">
        <f t="shared" si="19"/>
        <v>0</v>
      </c>
      <c r="V152" s="21">
        <f t="shared" si="20"/>
        <v>0</v>
      </c>
      <c r="W152" s="14">
        <f t="shared" si="21"/>
        <v>0</v>
      </c>
      <c r="X152" s="74">
        <v>0</v>
      </c>
      <c r="Y152" s="22">
        <f t="shared" si="22"/>
        <v>0</v>
      </c>
      <c r="Z152" s="179" t="str">
        <f>'Door Comparison'!Q152</f>
        <v>By others</v>
      </c>
    </row>
    <row r="153" spans="1:26" x14ac:dyDescent="0.25">
      <c r="A153" s="87" t="str">
        <f>'Door Comparison'!A153</f>
        <v>D0507.01</v>
      </c>
      <c r="B153" s="18" t="str">
        <f>'Door Comparison'!B153</f>
        <v>Metal</v>
      </c>
      <c r="C153" s="18">
        <f>'Door Comparison'!C153</f>
        <v>204</v>
      </c>
      <c r="D153" s="18">
        <f>'Door Comparison'!D153</f>
        <v>0</v>
      </c>
      <c r="E153" s="18">
        <f>'Door Comparison'!E153</f>
        <v>0</v>
      </c>
      <c r="F153" s="18" t="e">
        <f>'Door Comparison'!#REF!</f>
        <v>#REF!</v>
      </c>
      <c r="G153" s="18">
        <f>'Door Comparison'!G153</f>
        <v>0</v>
      </c>
      <c r="H153" s="18">
        <f>'Door Comparison'!H153</f>
        <v>0</v>
      </c>
      <c r="I153" s="18" t="e">
        <f>'Door Comparison'!#REF!</f>
        <v>#REF!</v>
      </c>
      <c r="J153" s="18">
        <f>'Door Comparison'!J153</f>
        <v>0</v>
      </c>
      <c r="K153" s="18">
        <f>'Door Comparison'!K153</f>
        <v>0</v>
      </c>
      <c r="L153" s="18">
        <f>'Door Comparison'!L153</f>
        <v>0</v>
      </c>
      <c r="M153" s="18"/>
      <c r="N153" s="150"/>
      <c r="O153" s="149"/>
      <c r="P153" s="14">
        <f t="shared" si="17"/>
        <v>0</v>
      </c>
      <c r="Q153" s="107">
        <f t="shared" si="23"/>
        <v>0</v>
      </c>
      <c r="R153" s="74"/>
      <c r="S153" s="67"/>
      <c r="T153" s="74">
        <f t="shared" si="19"/>
        <v>0</v>
      </c>
      <c r="V153" s="21">
        <f t="shared" si="20"/>
        <v>0</v>
      </c>
      <c r="W153" s="14">
        <f t="shared" si="21"/>
        <v>0</v>
      </c>
      <c r="X153" s="74">
        <v>0</v>
      </c>
      <c r="Y153" s="22">
        <f t="shared" si="22"/>
        <v>0</v>
      </c>
      <c r="Z153" s="179" t="str">
        <f>'Door Comparison'!Q153</f>
        <v>By others</v>
      </c>
    </row>
    <row r="154" spans="1:26" x14ac:dyDescent="0.25">
      <c r="A154" s="87" t="str">
        <f>'Door Comparison'!A154</f>
        <v>D0508.01</v>
      </c>
      <c r="B154" s="18" t="str">
        <f>'Door Comparison'!B154</f>
        <v>Metal</v>
      </c>
      <c r="C154" s="18">
        <f>'Door Comparison'!C154</f>
        <v>204</v>
      </c>
      <c r="D154" s="18">
        <f>'Door Comparison'!D154</f>
        <v>0</v>
      </c>
      <c r="E154" s="18">
        <f>'Door Comparison'!E154</f>
        <v>0</v>
      </c>
      <c r="F154" s="18" t="e">
        <f>'Door Comparison'!#REF!</f>
        <v>#REF!</v>
      </c>
      <c r="G154" s="18">
        <f>'Door Comparison'!G154</f>
        <v>0</v>
      </c>
      <c r="H154" s="18">
        <f>'Door Comparison'!H154</f>
        <v>0</v>
      </c>
      <c r="I154" s="18" t="e">
        <f>'Door Comparison'!#REF!</f>
        <v>#REF!</v>
      </c>
      <c r="J154" s="18">
        <f>'Door Comparison'!J154</f>
        <v>0</v>
      </c>
      <c r="K154" s="18">
        <f>'Door Comparison'!K154</f>
        <v>0</v>
      </c>
      <c r="L154" s="18">
        <f>'Door Comparison'!L154</f>
        <v>0</v>
      </c>
      <c r="M154" s="18"/>
      <c r="N154" s="150"/>
      <c r="O154" s="149"/>
      <c r="P154" s="14">
        <f t="shared" si="17"/>
        <v>0</v>
      </c>
      <c r="Q154" s="107">
        <f t="shared" si="23"/>
        <v>0</v>
      </c>
      <c r="R154" s="74"/>
      <c r="S154" s="67"/>
      <c r="T154" s="74">
        <f t="shared" si="19"/>
        <v>0</v>
      </c>
      <c r="V154" s="21">
        <f t="shared" si="20"/>
        <v>0</v>
      </c>
      <c r="W154" s="14">
        <f t="shared" si="21"/>
        <v>0</v>
      </c>
      <c r="X154" s="74">
        <v>0</v>
      </c>
      <c r="Y154" s="22">
        <f t="shared" si="22"/>
        <v>0</v>
      </c>
      <c r="Z154" s="179" t="str">
        <f>'Door Comparison'!Q154</f>
        <v>By others</v>
      </c>
    </row>
    <row r="155" spans="1:26" x14ac:dyDescent="0.25">
      <c r="A155" s="87" t="str">
        <f>'Door Comparison'!A155</f>
        <v>D0510.01</v>
      </c>
      <c r="B155" s="18" t="str">
        <f>'Door Comparison'!B155</f>
        <v>Timber</v>
      </c>
      <c r="C155" s="18">
        <f>'Door Comparison'!C155</f>
        <v>201</v>
      </c>
      <c r="D155" s="18">
        <f>'Door Comparison'!D155</f>
        <v>1010</v>
      </c>
      <c r="E155" s="18">
        <f>'Door Comparison'!E155</f>
        <v>2100</v>
      </c>
      <c r="F155" s="18" t="e">
        <f>'Door Comparison'!#REF!</f>
        <v>#REF!</v>
      </c>
      <c r="G155" s="18">
        <f>'Door Comparison'!G155</f>
        <v>1</v>
      </c>
      <c r="H155" s="18">
        <f>'Door Comparison'!H155</f>
        <v>0</v>
      </c>
      <c r="I155" s="18" t="e">
        <f>'Door Comparison'!#REF!</f>
        <v>#REF!</v>
      </c>
      <c r="J155" s="18">
        <f>'Door Comparison'!J155</f>
        <v>1</v>
      </c>
      <c r="K155" s="18">
        <f>'Door Comparison'!K155</f>
        <v>0</v>
      </c>
      <c r="L155" s="18">
        <f>'Door Comparison'!L155</f>
        <v>0</v>
      </c>
      <c r="M155" s="18"/>
      <c r="N155" s="150">
        <v>22</v>
      </c>
      <c r="O155" s="149"/>
      <c r="P155" s="14">
        <f t="shared" si="17"/>
        <v>16.149999999999999</v>
      </c>
      <c r="Q155" s="107">
        <f t="shared" si="23"/>
        <v>30.22</v>
      </c>
      <c r="R155" s="74"/>
      <c r="S155" s="67"/>
      <c r="T155" s="74">
        <f t="shared" si="19"/>
        <v>19.899999999999999</v>
      </c>
      <c r="V155" s="21">
        <f t="shared" si="20"/>
        <v>5.78</v>
      </c>
      <c r="W155" s="14">
        <f t="shared" si="21"/>
        <v>5.42</v>
      </c>
      <c r="X155" s="74">
        <v>0</v>
      </c>
      <c r="Y155" s="22">
        <f t="shared" si="22"/>
        <v>99.47</v>
      </c>
      <c r="Z155" s="179"/>
    </row>
    <row r="156" spans="1:26" x14ac:dyDescent="0.25">
      <c r="A156" s="87" t="str">
        <f>'Door Comparison'!A156</f>
        <v>D0511.01</v>
      </c>
      <c r="B156" s="18" t="str">
        <f>'Door Comparison'!B156</f>
        <v>Timber</v>
      </c>
      <c r="C156" s="18">
        <f>'Door Comparison'!C156</f>
        <v>201</v>
      </c>
      <c r="D156" s="18">
        <f>'Door Comparison'!D156</f>
        <v>1010</v>
      </c>
      <c r="E156" s="18">
        <f>'Door Comparison'!E156</f>
        <v>2110</v>
      </c>
      <c r="F156" s="18" t="e">
        <f>'Door Comparison'!#REF!</f>
        <v>#REF!</v>
      </c>
      <c r="G156" s="18">
        <f>'Door Comparison'!G156</f>
        <v>0</v>
      </c>
      <c r="H156" s="18">
        <f>'Door Comparison'!H156</f>
        <v>1</v>
      </c>
      <c r="I156" s="18" t="e">
        <f>'Door Comparison'!#REF!</f>
        <v>#REF!</v>
      </c>
      <c r="J156" s="18">
        <f>'Door Comparison'!J156</f>
        <v>0</v>
      </c>
      <c r="K156" s="18">
        <f>'Door Comparison'!K156</f>
        <v>1</v>
      </c>
      <c r="L156" s="18">
        <f>'Door Comparison'!L156</f>
        <v>0</v>
      </c>
      <c r="M156" s="18"/>
      <c r="N156" s="150">
        <v>22</v>
      </c>
      <c r="O156" s="149"/>
      <c r="P156" s="14">
        <f t="shared" si="17"/>
        <v>16.21</v>
      </c>
      <c r="Q156" s="107">
        <f t="shared" si="23"/>
        <v>39.43</v>
      </c>
      <c r="R156" s="74"/>
      <c r="S156" s="67"/>
      <c r="T156" s="74">
        <f t="shared" si="19"/>
        <v>21.97</v>
      </c>
      <c r="V156" s="21">
        <f t="shared" si="20"/>
        <v>11.61</v>
      </c>
      <c r="W156" s="14">
        <f t="shared" si="21"/>
        <v>5.44</v>
      </c>
      <c r="X156" s="74">
        <v>0</v>
      </c>
      <c r="Y156" s="22">
        <f t="shared" si="22"/>
        <v>116.66</v>
      </c>
      <c r="Z156" s="179"/>
    </row>
    <row r="157" spans="1:26" x14ac:dyDescent="0.25">
      <c r="A157" s="87" t="str">
        <f>'Door Comparison'!A157</f>
        <v>D0515.01</v>
      </c>
      <c r="B157" s="18" t="str">
        <f>'Door Comparison'!B157</f>
        <v>Metal</v>
      </c>
      <c r="C157" s="18">
        <f>'Door Comparison'!C157</f>
        <v>206</v>
      </c>
      <c r="D157" s="18">
        <f>'Door Comparison'!D157</f>
        <v>0</v>
      </c>
      <c r="E157" s="18">
        <f>'Door Comparison'!E157</f>
        <v>0</v>
      </c>
      <c r="F157" s="18" t="e">
        <f>'Door Comparison'!#REF!</f>
        <v>#REF!</v>
      </c>
      <c r="G157" s="18">
        <f>'Door Comparison'!G157</f>
        <v>0</v>
      </c>
      <c r="H157" s="18">
        <f>'Door Comparison'!H157</f>
        <v>0</v>
      </c>
      <c r="I157" s="18" t="e">
        <f>'Door Comparison'!#REF!</f>
        <v>#REF!</v>
      </c>
      <c r="J157" s="18">
        <f>'Door Comparison'!J157</f>
        <v>0</v>
      </c>
      <c r="K157" s="18">
        <f>'Door Comparison'!K157</f>
        <v>0</v>
      </c>
      <c r="L157" s="18">
        <f>'Door Comparison'!L157</f>
        <v>0</v>
      </c>
      <c r="M157" s="18"/>
      <c r="N157" s="150"/>
      <c r="O157" s="149"/>
      <c r="P157" s="14">
        <f t="shared" si="17"/>
        <v>0</v>
      </c>
      <c r="Q157" s="107">
        <f t="shared" si="23"/>
        <v>0</v>
      </c>
      <c r="R157" s="74"/>
      <c r="S157" s="67"/>
      <c r="T157" s="74">
        <f t="shared" si="19"/>
        <v>0</v>
      </c>
      <c r="V157" s="21">
        <f t="shared" si="20"/>
        <v>0</v>
      </c>
      <c r="W157" s="14">
        <f t="shared" si="21"/>
        <v>0</v>
      </c>
      <c r="X157" s="74">
        <v>0</v>
      </c>
      <c r="Y157" s="22">
        <f t="shared" si="22"/>
        <v>0</v>
      </c>
      <c r="Z157" s="179" t="str">
        <f>'Door Comparison'!Q157</f>
        <v>By others</v>
      </c>
    </row>
    <row r="158" spans="1:26" x14ac:dyDescent="0.25">
      <c r="A158" s="87" t="str">
        <f>'Door Comparison'!A158</f>
        <v>D0516.01</v>
      </c>
      <c r="B158" s="18" t="str">
        <f>'Door Comparison'!B158</f>
        <v>Metal</v>
      </c>
      <c r="C158" s="18">
        <f>'Door Comparison'!C158</f>
        <v>204</v>
      </c>
      <c r="D158" s="18">
        <f>'Door Comparison'!D158</f>
        <v>0</v>
      </c>
      <c r="E158" s="18">
        <f>'Door Comparison'!E158</f>
        <v>0</v>
      </c>
      <c r="F158" s="18" t="e">
        <f>'Door Comparison'!#REF!</f>
        <v>#REF!</v>
      </c>
      <c r="G158" s="18">
        <f>'Door Comparison'!G158</f>
        <v>0</v>
      </c>
      <c r="H158" s="18">
        <f>'Door Comparison'!H158</f>
        <v>0</v>
      </c>
      <c r="I158" s="18" t="e">
        <f>'Door Comparison'!#REF!</f>
        <v>#REF!</v>
      </c>
      <c r="J158" s="18">
        <f>'Door Comparison'!J158</f>
        <v>0</v>
      </c>
      <c r="K158" s="18">
        <f>'Door Comparison'!K158</f>
        <v>0</v>
      </c>
      <c r="L158" s="18">
        <f>'Door Comparison'!L158</f>
        <v>0</v>
      </c>
      <c r="M158" s="18"/>
      <c r="N158" s="150"/>
      <c r="O158" s="149"/>
      <c r="P158" s="14">
        <f t="shared" si="17"/>
        <v>0</v>
      </c>
      <c r="Q158" s="107">
        <f t="shared" si="23"/>
        <v>0</v>
      </c>
      <c r="R158" s="74"/>
      <c r="S158" s="67"/>
      <c r="T158" s="74">
        <f t="shared" si="19"/>
        <v>0</v>
      </c>
      <c r="V158" s="21">
        <f t="shared" si="20"/>
        <v>0</v>
      </c>
      <c r="W158" s="14">
        <f t="shared" si="21"/>
        <v>0</v>
      </c>
      <c r="X158" s="74">
        <v>0</v>
      </c>
      <c r="Y158" s="22">
        <f t="shared" si="22"/>
        <v>0</v>
      </c>
      <c r="Z158" s="179" t="str">
        <f>'Door Comparison'!Q158</f>
        <v>By others</v>
      </c>
    </row>
    <row r="159" spans="1:26" x14ac:dyDescent="0.25">
      <c r="A159" s="87" t="str">
        <f>'Door Comparison'!A159</f>
        <v>D0517.01</v>
      </c>
      <c r="B159" s="18" t="str">
        <f>'Door Comparison'!B159</f>
        <v>Timber</v>
      </c>
      <c r="C159" s="18">
        <f>'Door Comparison'!C159</f>
        <v>201</v>
      </c>
      <c r="D159" s="18">
        <f>'Door Comparison'!D159</f>
        <v>1100</v>
      </c>
      <c r="E159" s="18">
        <f>'Door Comparison'!E159</f>
        <v>2110</v>
      </c>
      <c r="F159" s="18" t="e">
        <f>'Door Comparison'!#REF!</f>
        <v>#REF!</v>
      </c>
      <c r="G159" s="18">
        <f>'Door Comparison'!G159</f>
        <v>0</v>
      </c>
      <c r="H159" s="18">
        <f>'Door Comparison'!H159</f>
        <v>1</v>
      </c>
      <c r="I159" s="18" t="e">
        <f>'Door Comparison'!#REF!</f>
        <v>#REF!</v>
      </c>
      <c r="J159" s="18">
        <f>'Door Comparison'!J159</f>
        <v>0</v>
      </c>
      <c r="K159" s="18">
        <f>'Door Comparison'!K159</f>
        <v>1</v>
      </c>
      <c r="L159" s="18">
        <f>'Door Comparison'!L159</f>
        <v>0</v>
      </c>
      <c r="M159" s="18"/>
      <c r="N159" s="150">
        <v>22</v>
      </c>
      <c r="O159" s="149"/>
      <c r="P159" s="14">
        <f t="shared" si="17"/>
        <v>16.489999999999998</v>
      </c>
      <c r="Q159" s="107">
        <f t="shared" si="23"/>
        <v>40.11</v>
      </c>
      <c r="R159" s="74"/>
      <c r="S159" s="67"/>
      <c r="T159" s="74">
        <f t="shared" si="19"/>
        <v>22.34</v>
      </c>
      <c r="V159" s="21">
        <f t="shared" si="20"/>
        <v>11.81</v>
      </c>
      <c r="W159" s="14">
        <f t="shared" si="21"/>
        <v>5.53</v>
      </c>
      <c r="X159" s="74">
        <v>0</v>
      </c>
      <c r="Y159" s="22">
        <f t="shared" si="22"/>
        <v>118.28</v>
      </c>
      <c r="Z159" s="179"/>
    </row>
    <row r="160" spans="1:26" x14ac:dyDescent="0.25">
      <c r="A160" s="87" t="str">
        <f>'Door Comparison'!A160</f>
        <v>D0518.01</v>
      </c>
      <c r="B160" s="18" t="str">
        <f>'Door Comparison'!B160</f>
        <v>Timber</v>
      </c>
      <c r="C160" s="18">
        <f>'Door Comparison'!C160</f>
        <v>201</v>
      </c>
      <c r="D160" s="18">
        <f>'Door Comparison'!D160</f>
        <v>1010</v>
      </c>
      <c r="E160" s="18">
        <f>'Door Comparison'!E160</f>
        <v>2100</v>
      </c>
      <c r="F160" s="18" t="e">
        <f>'Door Comparison'!#REF!</f>
        <v>#REF!</v>
      </c>
      <c r="G160" s="18">
        <f>'Door Comparison'!G160</f>
        <v>1</v>
      </c>
      <c r="H160" s="18">
        <f>'Door Comparison'!H160</f>
        <v>0</v>
      </c>
      <c r="I160" s="18" t="e">
        <f>'Door Comparison'!#REF!</f>
        <v>#REF!</v>
      </c>
      <c r="J160" s="18">
        <f>'Door Comparison'!J160</f>
        <v>1</v>
      </c>
      <c r="K160" s="18">
        <f>'Door Comparison'!K160</f>
        <v>0</v>
      </c>
      <c r="L160" s="18">
        <f>'Door Comparison'!L160</f>
        <v>0</v>
      </c>
      <c r="M160" s="18"/>
      <c r="N160" s="150">
        <v>22</v>
      </c>
      <c r="O160" s="149"/>
      <c r="P160" s="14">
        <f t="shared" si="17"/>
        <v>16.149999999999999</v>
      </c>
      <c r="Q160" s="107">
        <f t="shared" si="23"/>
        <v>30.22</v>
      </c>
      <c r="R160" s="74"/>
      <c r="S160" s="67"/>
      <c r="T160" s="74">
        <f t="shared" si="19"/>
        <v>19.899999999999999</v>
      </c>
      <c r="V160" s="21">
        <f t="shared" si="20"/>
        <v>5.78</v>
      </c>
      <c r="W160" s="14">
        <f t="shared" si="21"/>
        <v>5.42</v>
      </c>
      <c r="X160" s="74">
        <v>0</v>
      </c>
      <c r="Y160" s="22">
        <f t="shared" si="22"/>
        <v>99.47</v>
      </c>
      <c r="Z160" s="179"/>
    </row>
    <row r="161" spans="1:26" x14ac:dyDescent="0.25">
      <c r="A161" s="87" t="str">
        <f>'Door Comparison'!A161</f>
        <v>D0520.01</v>
      </c>
      <c r="B161" s="18" t="str">
        <f>'Door Comparison'!B161</f>
        <v>Metal</v>
      </c>
      <c r="C161" s="18">
        <f>'Door Comparison'!C161</f>
        <v>206</v>
      </c>
      <c r="D161" s="18">
        <f>'Door Comparison'!D161</f>
        <v>0</v>
      </c>
      <c r="E161" s="18">
        <f>'Door Comparison'!E161</f>
        <v>0</v>
      </c>
      <c r="F161" s="18" t="e">
        <f>'Door Comparison'!#REF!</f>
        <v>#REF!</v>
      </c>
      <c r="G161" s="18">
        <f>'Door Comparison'!G161</f>
        <v>0</v>
      </c>
      <c r="H161" s="18">
        <f>'Door Comparison'!H161</f>
        <v>0</v>
      </c>
      <c r="I161" s="18" t="e">
        <f>'Door Comparison'!#REF!</f>
        <v>#REF!</v>
      </c>
      <c r="J161" s="18">
        <f>'Door Comparison'!J161</f>
        <v>0</v>
      </c>
      <c r="K161" s="18">
        <f>'Door Comparison'!K161</f>
        <v>0</v>
      </c>
      <c r="L161" s="18">
        <f>'Door Comparison'!L161</f>
        <v>0</v>
      </c>
      <c r="M161" s="18"/>
      <c r="N161" s="150"/>
      <c r="O161" s="149"/>
      <c r="P161" s="14">
        <f t="shared" si="17"/>
        <v>0</v>
      </c>
      <c r="Q161" s="107">
        <f t="shared" si="23"/>
        <v>0</v>
      </c>
      <c r="R161" s="74"/>
      <c r="S161" s="67"/>
      <c r="T161" s="74">
        <f t="shared" si="19"/>
        <v>0</v>
      </c>
      <c r="V161" s="21">
        <f t="shared" si="20"/>
        <v>0</v>
      </c>
      <c r="W161" s="14">
        <f t="shared" si="21"/>
        <v>0</v>
      </c>
      <c r="X161" s="74">
        <v>0</v>
      </c>
      <c r="Y161" s="22">
        <f t="shared" si="22"/>
        <v>0</v>
      </c>
      <c r="Z161" s="179" t="str">
        <f>'Door Comparison'!Q161</f>
        <v>By others</v>
      </c>
    </row>
    <row r="162" spans="1:26" x14ac:dyDescent="0.25">
      <c r="A162" s="87" t="str">
        <f>'Door Comparison'!A162</f>
        <v>D0521.01</v>
      </c>
      <c r="B162" s="18" t="str">
        <f>'Door Comparison'!B162</f>
        <v>Metal</v>
      </c>
      <c r="C162" s="18">
        <f>'Door Comparison'!C162</f>
        <v>110</v>
      </c>
      <c r="D162" s="18">
        <f>'Door Comparison'!D162</f>
        <v>0</v>
      </c>
      <c r="E162" s="18">
        <f>'Door Comparison'!E162</f>
        <v>0</v>
      </c>
      <c r="F162" s="18" t="e">
        <f>'Door Comparison'!#REF!</f>
        <v>#REF!</v>
      </c>
      <c r="G162" s="18">
        <f>'Door Comparison'!G162</f>
        <v>0</v>
      </c>
      <c r="H162" s="18">
        <f>'Door Comparison'!H162</f>
        <v>0</v>
      </c>
      <c r="I162" s="18" t="e">
        <f>'Door Comparison'!#REF!</f>
        <v>#REF!</v>
      </c>
      <c r="J162" s="18">
        <f>'Door Comparison'!J162</f>
        <v>0</v>
      </c>
      <c r="K162" s="18">
        <f>'Door Comparison'!K162</f>
        <v>0</v>
      </c>
      <c r="L162" s="18">
        <f>'Door Comparison'!L162</f>
        <v>0</v>
      </c>
      <c r="M162" s="18"/>
      <c r="N162" s="150"/>
      <c r="O162" s="149"/>
      <c r="P162" s="14">
        <f t="shared" si="17"/>
        <v>0</v>
      </c>
      <c r="Q162" s="107">
        <f t="shared" si="23"/>
        <v>0</v>
      </c>
      <c r="R162" s="74"/>
      <c r="S162" s="67"/>
      <c r="T162" s="74">
        <f t="shared" si="19"/>
        <v>0</v>
      </c>
      <c r="V162" s="21">
        <f t="shared" si="20"/>
        <v>0</v>
      </c>
      <c r="W162" s="14">
        <f t="shared" si="21"/>
        <v>0</v>
      </c>
      <c r="X162" s="74">
        <v>0</v>
      </c>
      <c r="Y162" s="22">
        <f t="shared" si="22"/>
        <v>0</v>
      </c>
      <c r="Z162" s="179" t="str">
        <f>'Door Comparison'!Q162</f>
        <v>By others</v>
      </c>
    </row>
    <row r="163" spans="1:26" x14ac:dyDescent="0.25">
      <c r="A163" s="87" t="str">
        <f>'Door Comparison'!A163</f>
        <v>D0521.02</v>
      </c>
      <c r="B163" s="18" t="str">
        <f>'Door Comparison'!B163</f>
        <v>Metal</v>
      </c>
      <c r="C163" s="18">
        <f>'Door Comparison'!C163</f>
        <v>110</v>
      </c>
      <c r="D163" s="18">
        <f>'Door Comparison'!D163</f>
        <v>0</v>
      </c>
      <c r="E163" s="18">
        <f>'Door Comparison'!E163</f>
        <v>0</v>
      </c>
      <c r="F163" s="18" t="e">
        <f>'Door Comparison'!#REF!</f>
        <v>#REF!</v>
      </c>
      <c r="G163" s="18">
        <f>'Door Comparison'!G163</f>
        <v>0</v>
      </c>
      <c r="H163" s="18">
        <f>'Door Comparison'!H163</f>
        <v>0</v>
      </c>
      <c r="I163" s="18" t="e">
        <f>'Door Comparison'!#REF!</f>
        <v>#REF!</v>
      </c>
      <c r="J163" s="18">
        <f>'Door Comparison'!J163</f>
        <v>0</v>
      </c>
      <c r="K163" s="18">
        <f>'Door Comparison'!K163</f>
        <v>0</v>
      </c>
      <c r="L163" s="18">
        <f>'Door Comparison'!L163</f>
        <v>0</v>
      </c>
      <c r="M163" s="18"/>
      <c r="N163" s="150"/>
      <c r="O163" s="149"/>
      <c r="P163" s="14">
        <f t="shared" si="17"/>
        <v>0</v>
      </c>
      <c r="Q163" s="107">
        <f t="shared" si="23"/>
        <v>0</v>
      </c>
      <c r="R163" s="74"/>
      <c r="S163" s="67"/>
      <c r="T163" s="74">
        <f t="shared" si="19"/>
        <v>0</v>
      </c>
      <c r="V163" s="21">
        <f t="shared" si="20"/>
        <v>0</v>
      </c>
      <c r="W163" s="14">
        <f t="shared" si="21"/>
        <v>0</v>
      </c>
      <c r="X163" s="74">
        <v>0</v>
      </c>
      <c r="Y163" s="22">
        <f t="shared" si="22"/>
        <v>0</v>
      </c>
      <c r="Z163" s="179" t="str">
        <f>'Door Comparison'!Q163</f>
        <v>By others</v>
      </c>
    </row>
    <row r="164" spans="1:26" x14ac:dyDescent="0.25">
      <c r="A164" s="87" t="str">
        <f>'Door Comparison'!A164</f>
        <v>D0521.03</v>
      </c>
      <c r="B164" s="18" t="str">
        <f>'Door Comparison'!B164</f>
        <v>Metal</v>
      </c>
      <c r="C164" s="18">
        <f>'Door Comparison'!C164</f>
        <v>107</v>
      </c>
      <c r="D164" s="18">
        <f>'Door Comparison'!D164</f>
        <v>0</v>
      </c>
      <c r="E164" s="18">
        <f>'Door Comparison'!E164</f>
        <v>0</v>
      </c>
      <c r="F164" s="18" t="e">
        <f>'Door Comparison'!#REF!</f>
        <v>#REF!</v>
      </c>
      <c r="G164" s="18">
        <f>'Door Comparison'!G164</f>
        <v>0</v>
      </c>
      <c r="H164" s="18">
        <f>'Door Comparison'!H164</f>
        <v>0</v>
      </c>
      <c r="I164" s="18" t="e">
        <f>'Door Comparison'!#REF!</f>
        <v>#REF!</v>
      </c>
      <c r="J164" s="18">
        <f>'Door Comparison'!J164</f>
        <v>0</v>
      </c>
      <c r="K164" s="18">
        <f>'Door Comparison'!K164</f>
        <v>0</v>
      </c>
      <c r="L164" s="18">
        <f>'Door Comparison'!L164</f>
        <v>0</v>
      </c>
      <c r="M164" s="18"/>
      <c r="N164" s="150"/>
      <c r="O164" s="149"/>
      <c r="P164" s="14">
        <f t="shared" si="17"/>
        <v>0</v>
      </c>
      <c r="Q164" s="107">
        <f t="shared" si="23"/>
        <v>0</v>
      </c>
      <c r="R164" s="74"/>
      <c r="S164" s="67"/>
      <c r="T164" s="74">
        <f t="shared" si="19"/>
        <v>0</v>
      </c>
      <c r="V164" s="21">
        <f t="shared" si="20"/>
        <v>0</v>
      </c>
      <c r="W164" s="14">
        <f t="shared" si="21"/>
        <v>0</v>
      </c>
      <c r="X164" s="74">
        <v>0</v>
      </c>
      <c r="Y164" s="22">
        <f t="shared" si="22"/>
        <v>0</v>
      </c>
      <c r="Z164" s="179" t="str">
        <f>'Door Comparison'!Q164</f>
        <v>By others</v>
      </c>
    </row>
    <row r="165" spans="1:26" x14ac:dyDescent="0.25">
      <c r="A165" s="87" t="str">
        <f>'Door Comparison'!A165</f>
        <v>D0601.01</v>
      </c>
      <c r="B165" s="18" t="str">
        <f>'Door Comparison'!B165</f>
        <v>Timber</v>
      </c>
      <c r="C165" s="18">
        <f>'Door Comparison'!C165</f>
        <v>205</v>
      </c>
      <c r="D165" s="18">
        <f>'Door Comparison'!D165</f>
        <v>1010</v>
      </c>
      <c r="E165" s="18">
        <f>'Door Comparison'!E165</f>
        <v>2110</v>
      </c>
      <c r="F165" s="18" t="e">
        <f>'Door Comparison'!#REF!</f>
        <v>#REF!</v>
      </c>
      <c r="G165" s="18">
        <f>'Door Comparison'!G165</f>
        <v>1</v>
      </c>
      <c r="H165" s="18">
        <f>'Door Comparison'!H165</f>
        <v>0</v>
      </c>
      <c r="I165" s="18" t="e">
        <f>'Door Comparison'!#REF!</f>
        <v>#REF!</v>
      </c>
      <c r="J165" s="18">
        <f>'Door Comparison'!J165</f>
        <v>1</v>
      </c>
      <c r="K165" s="18">
        <f>'Door Comparison'!K165</f>
        <v>0</v>
      </c>
      <c r="L165" s="18">
        <f>'Door Comparison'!L165</f>
        <v>0</v>
      </c>
      <c r="M165" s="18"/>
      <c r="N165" s="150">
        <v>22</v>
      </c>
      <c r="O165" s="149"/>
      <c r="P165" s="14">
        <f t="shared" si="17"/>
        <v>16.21</v>
      </c>
      <c r="Q165" s="67">
        <f>((((D165+2*E165)*((G165*2.9)+(H165*3.77))/1000))*2)+270</f>
        <v>300.33</v>
      </c>
      <c r="R165" s="74"/>
      <c r="S165" s="67"/>
      <c r="T165" s="74">
        <f t="shared" si="19"/>
        <v>19.98</v>
      </c>
      <c r="V165" s="21">
        <f t="shared" si="20"/>
        <v>5.81</v>
      </c>
      <c r="W165" s="14">
        <f t="shared" si="21"/>
        <v>5.44</v>
      </c>
      <c r="X165" s="74">
        <v>0</v>
      </c>
      <c r="Y165" s="22">
        <f t="shared" si="22"/>
        <v>369.77</v>
      </c>
      <c r="Z165" s="179"/>
    </row>
    <row r="166" spans="1:26" x14ac:dyDescent="0.25">
      <c r="A166" s="87" t="str">
        <f>'Door Comparison'!A166</f>
        <v>D0602.01</v>
      </c>
      <c r="B166" s="18" t="str">
        <f>'Door Comparison'!B166</f>
        <v>Timber</v>
      </c>
      <c r="C166" s="18">
        <f>'Door Comparison'!C166</f>
        <v>201</v>
      </c>
      <c r="D166" s="18">
        <f>'Door Comparison'!D166</f>
        <v>1010</v>
      </c>
      <c r="E166" s="18">
        <f>'Door Comparison'!E166</f>
        <v>2110</v>
      </c>
      <c r="F166" s="18" t="e">
        <f>'Door Comparison'!#REF!</f>
        <v>#REF!</v>
      </c>
      <c r="G166" s="18">
        <f>'Door Comparison'!G166</f>
        <v>0</v>
      </c>
      <c r="H166" s="18">
        <f>'Door Comparison'!H166</f>
        <v>1</v>
      </c>
      <c r="I166" s="18" t="e">
        <f>'Door Comparison'!#REF!</f>
        <v>#REF!</v>
      </c>
      <c r="J166" s="18">
        <f>'Door Comparison'!J166</f>
        <v>0</v>
      </c>
      <c r="K166" s="18">
        <f>'Door Comparison'!K166</f>
        <v>1</v>
      </c>
      <c r="L166" s="18">
        <f>'Door Comparison'!L166</f>
        <v>0</v>
      </c>
      <c r="M166" s="18"/>
      <c r="N166" s="150">
        <v>22</v>
      </c>
      <c r="O166" s="149"/>
      <c r="P166" s="14">
        <f t="shared" si="17"/>
        <v>16.21</v>
      </c>
      <c r="Q166" s="107">
        <f t="shared" ref="Q166:Q179" si="24">(((D166+2*E166)*((G166*2.9)+(H166*3.77))/1000))*2</f>
        <v>39.43</v>
      </c>
      <c r="R166" s="74"/>
      <c r="S166" s="67"/>
      <c r="T166" s="74">
        <f t="shared" si="19"/>
        <v>21.97</v>
      </c>
      <c r="V166" s="21">
        <f t="shared" si="20"/>
        <v>11.61</v>
      </c>
      <c r="W166" s="14">
        <f t="shared" si="21"/>
        <v>5.44</v>
      </c>
      <c r="X166" s="74">
        <v>0</v>
      </c>
      <c r="Y166" s="22">
        <f t="shared" si="22"/>
        <v>116.66</v>
      </c>
      <c r="Z166" s="179"/>
    </row>
    <row r="167" spans="1:26" x14ac:dyDescent="0.25">
      <c r="A167" s="87" t="str">
        <f>'Door Comparison'!A167</f>
        <v>D0606.01</v>
      </c>
      <c r="B167" s="18" t="str">
        <f>'Door Comparison'!B167</f>
        <v>Metal</v>
      </c>
      <c r="C167" s="18">
        <f>'Door Comparison'!C167</f>
        <v>204</v>
      </c>
      <c r="D167" s="18">
        <f>'Door Comparison'!D167</f>
        <v>0</v>
      </c>
      <c r="E167" s="18">
        <f>'Door Comparison'!E167</f>
        <v>0</v>
      </c>
      <c r="F167" s="18" t="e">
        <f>'Door Comparison'!#REF!</f>
        <v>#REF!</v>
      </c>
      <c r="G167" s="18">
        <f>'Door Comparison'!G167</f>
        <v>0</v>
      </c>
      <c r="H167" s="18">
        <f>'Door Comparison'!H167</f>
        <v>0</v>
      </c>
      <c r="I167" s="18" t="e">
        <f>'Door Comparison'!#REF!</f>
        <v>#REF!</v>
      </c>
      <c r="J167" s="18">
        <f>'Door Comparison'!J167</f>
        <v>0</v>
      </c>
      <c r="K167" s="18">
        <f>'Door Comparison'!K167</f>
        <v>0</v>
      </c>
      <c r="L167" s="18">
        <f>'Door Comparison'!L167</f>
        <v>0</v>
      </c>
      <c r="M167" s="18"/>
      <c r="N167" s="150"/>
      <c r="O167" s="149"/>
      <c r="P167" s="14">
        <f t="shared" si="17"/>
        <v>0</v>
      </c>
      <c r="Q167" s="107">
        <f t="shared" si="24"/>
        <v>0</v>
      </c>
      <c r="R167" s="74"/>
      <c r="S167" s="67"/>
      <c r="T167" s="74">
        <f t="shared" si="19"/>
        <v>0</v>
      </c>
      <c r="V167" s="21">
        <f t="shared" si="20"/>
        <v>0</v>
      </c>
      <c r="W167" s="14">
        <f t="shared" si="21"/>
        <v>0</v>
      </c>
      <c r="X167" s="74">
        <v>0</v>
      </c>
      <c r="Y167" s="22">
        <f t="shared" si="22"/>
        <v>0</v>
      </c>
      <c r="Z167" s="179" t="str">
        <f>'Door Comparison'!Q167</f>
        <v>By others</v>
      </c>
    </row>
    <row r="168" spans="1:26" x14ac:dyDescent="0.25">
      <c r="A168" s="87" t="str">
        <f>'Door Comparison'!A168</f>
        <v>D0607.01</v>
      </c>
      <c r="B168" s="18" t="str">
        <f>'Door Comparison'!B168</f>
        <v>Metal</v>
      </c>
      <c r="C168" s="18">
        <f>'Door Comparison'!C168</f>
        <v>204</v>
      </c>
      <c r="D168" s="18">
        <f>'Door Comparison'!D168</f>
        <v>0</v>
      </c>
      <c r="E168" s="18">
        <f>'Door Comparison'!E168</f>
        <v>0</v>
      </c>
      <c r="F168" s="18" t="e">
        <f>'Door Comparison'!#REF!</f>
        <v>#REF!</v>
      </c>
      <c r="G168" s="18">
        <f>'Door Comparison'!G168</f>
        <v>0</v>
      </c>
      <c r="H168" s="18">
        <f>'Door Comparison'!H168</f>
        <v>0</v>
      </c>
      <c r="I168" s="18" t="e">
        <f>'Door Comparison'!#REF!</f>
        <v>#REF!</v>
      </c>
      <c r="J168" s="18">
        <f>'Door Comparison'!J168</f>
        <v>0</v>
      </c>
      <c r="K168" s="18">
        <f>'Door Comparison'!K168</f>
        <v>0</v>
      </c>
      <c r="L168" s="18">
        <f>'Door Comparison'!L168</f>
        <v>0</v>
      </c>
      <c r="M168" s="18"/>
      <c r="N168" s="150"/>
      <c r="O168" s="149"/>
      <c r="P168" s="14">
        <f t="shared" si="17"/>
        <v>0</v>
      </c>
      <c r="Q168" s="107">
        <f t="shared" si="24"/>
        <v>0</v>
      </c>
      <c r="R168" s="74"/>
      <c r="S168" s="67"/>
      <c r="T168" s="74">
        <f t="shared" si="19"/>
        <v>0</v>
      </c>
      <c r="V168" s="21">
        <f t="shared" si="20"/>
        <v>0</v>
      </c>
      <c r="W168" s="14">
        <f t="shared" si="21"/>
        <v>0</v>
      </c>
      <c r="X168" s="74">
        <v>0</v>
      </c>
      <c r="Y168" s="22">
        <f t="shared" si="22"/>
        <v>0</v>
      </c>
      <c r="Z168" s="179" t="str">
        <f>'Door Comparison'!Q168</f>
        <v>By others</v>
      </c>
    </row>
    <row r="169" spans="1:26" x14ac:dyDescent="0.25">
      <c r="A169" s="87" t="str">
        <f>'Door Comparison'!A169</f>
        <v>D0608.01</v>
      </c>
      <c r="B169" s="18" t="str">
        <f>'Door Comparison'!B169</f>
        <v>Metal</v>
      </c>
      <c r="C169" s="18">
        <f>'Door Comparison'!C169</f>
        <v>204</v>
      </c>
      <c r="D169" s="18">
        <f>'Door Comparison'!D169</f>
        <v>0</v>
      </c>
      <c r="E169" s="18">
        <f>'Door Comparison'!E169</f>
        <v>0</v>
      </c>
      <c r="F169" s="18" t="e">
        <f>'Door Comparison'!#REF!</f>
        <v>#REF!</v>
      </c>
      <c r="G169" s="18">
        <f>'Door Comparison'!G169</f>
        <v>0</v>
      </c>
      <c r="H169" s="18">
        <f>'Door Comparison'!H169</f>
        <v>0</v>
      </c>
      <c r="I169" s="18" t="e">
        <f>'Door Comparison'!#REF!</f>
        <v>#REF!</v>
      </c>
      <c r="J169" s="18">
        <f>'Door Comparison'!J169</f>
        <v>0</v>
      </c>
      <c r="K169" s="18">
        <f>'Door Comparison'!K169</f>
        <v>0</v>
      </c>
      <c r="L169" s="18">
        <f>'Door Comparison'!L169</f>
        <v>0</v>
      </c>
      <c r="M169" s="18"/>
      <c r="N169" s="150"/>
      <c r="O169" s="149"/>
      <c r="P169" s="14">
        <f t="shared" si="17"/>
        <v>0</v>
      </c>
      <c r="Q169" s="107">
        <f t="shared" si="24"/>
        <v>0</v>
      </c>
      <c r="R169" s="74"/>
      <c r="S169" s="67"/>
      <c r="T169" s="74">
        <f t="shared" si="19"/>
        <v>0</v>
      </c>
      <c r="V169" s="21">
        <f t="shared" si="20"/>
        <v>0</v>
      </c>
      <c r="W169" s="14">
        <f t="shared" si="21"/>
        <v>0</v>
      </c>
      <c r="X169" s="74">
        <v>0</v>
      </c>
      <c r="Y169" s="22">
        <f t="shared" si="22"/>
        <v>0</v>
      </c>
      <c r="Z169" s="179" t="str">
        <f>'Door Comparison'!Q169</f>
        <v>By others</v>
      </c>
    </row>
    <row r="170" spans="1:26" x14ac:dyDescent="0.25">
      <c r="A170" s="87" t="str">
        <f>'Door Comparison'!A170</f>
        <v>D0610.01</v>
      </c>
      <c r="B170" s="18" t="str">
        <f>'Door Comparison'!B170</f>
        <v>Timber</v>
      </c>
      <c r="C170" s="18">
        <f>'Door Comparison'!C170</f>
        <v>201</v>
      </c>
      <c r="D170" s="18">
        <f>'Door Comparison'!D170</f>
        <v>1010</v>
      </c>
      <c r="E170" s="18">
        <f>'Door Comparison'!E170</f>
        <v>2100</v>
      </c>
      <c r="F170" s="18" t="e">
        <f>'Door Comparison'!#REF!</f>
        <v>#REF!</v>
      </c>
      <c r="G170" s="18">
        <f>'Door Comparison'!G170</f>
        <v>1</v>
      </c>
      <c r="H170" s="18">
        <f>'Door Comparison'!H170</f>
        <v>0</v>
      </c>
      <c r="I170" s="18" t="e">
        <f>'Door Comparison'!#REF!</f>
        <v>#REF!</v>
      </c>
      <c r="J170" s="18">
        <f>'Door Comparison'!J170</f>
        <v>1</v>
      </c>
      <c r="K170" s="18">
        <f>'Door Comparison'!K170</f>
        <v>0</v>
      </c>
      <c r="L170" s="18">
        <f>'Door Comparison'!L170</f>
        <v>0</v>
      </c>
      <c r="M170" s="18"/>
      <c r="N170" s="150">
        <v>22</v>
      </c>
      <c r="O170" s="149"/>
      <c r="P170" s="14">
        <f t="shared" si="17"/>
        <v>16.149999999999999</v>
      </c>
      <c r="Q170" s="107">
        <f t="shared" si="24"/>
        <v>30.22</v>
      </c>
      <c r="R170" s="74"/>
      <c r="S170" s="67"/>
      <c r="T170" s="74">
        <f t="shared" si="19"/>
        <v>19.899999999999999</v>
      </c>
      <c r="V170" s="21">
        <f t="shared" si="20"/>
        <v>5.78</v>
      </c>
      <c r="W170" s="14">
        <f t="shared" si="21"/>
        <v>5.42</v>
      </c>
      <c r="X170" s="74">
        <v>0</v>
      </c>
      <c r="Y170" s="22">
        <f t="shared" si="22"/>
        <v>99.47</v>
      </c>
      <c r="Z170" s="179"/>
    </row>
    <row r="171" spans="1:26" x14ac:dyDescent="0.25">
      <c r="A171" s="87" t="str">
        <f>'Door Comparison'!A171</f>
        <v>D0611.01</v>
      </c>
      <c r="B171" s="18" t="str">
        <f>'Door Comparison'!B171</f>
        <v>Timber</v>
      </c>
      <c r="C171" s="18">
        <f>'Door Comparison'!C171</f>
        <v>201</v>
      </c>
      <c r="D171" s="18">
        <f>'Door Comparison'!D171</f>
        <v>1010</v>
      </c>
      <c r="E171" s="18">
        <f>'Door Comparison'!E171</f>
        <v>2110</v>
      </c>
      <c r="F171" s="18" t="e">
        <f>'Door Comparison'!#REF!</f>
        <v>#REF!</v>
      </c>
      <c r="G171" s="18">
        <f>'Door Comparison'!G171</f>
        <v>0</v>
      </c>
      <c r="H171" s="18">
        <f>'Door Comparison'!H171</f>
        <v>1</v>
      </c>
      <c r="I171" s="18" t="e">
        <f>'Door Comparison'!#REF!</f>
        <v>#REF!</v>
      </c>
      <c r="J171" s="18">
        <f>'Door Comparison'!J171</f>
        <v>0</v>
      </c>
      <c r="K171" s="18">
        <f>'Door Comparison'!K171</f>
        <v>1</v>
      </c>
      <c r="L171" s="18">
        <f>'Door Comparison'!L171</f>
        <v>0</v>
      </c>
      <c r="M171" s="18"/>
      <c r="N171" s="150">
        <v>22</v>
      </c>
      <c r="O171" s="149"/>
      <c r="P171" s="14">
        <f t="shared" si="17"/>
        <v>16.21</v>
      </c>
      <c r="Q171" s="107">
        <f t="shared" si="24"/>
        <v>39.43</v>
      </c>
      <c r="R171" s="74"/>
      <c r="S171" s="67"/>
      <c r="T171" s="74">
        <f t="shared" si="19"/>
        <v>21.97</v>
      </c>
      <c r="V171" s="21">
        <f t="shared" si="20"/>
        <v>11.61</v>
      </c>
      <c r="W171" s="14">
        <f t="shared" si="21"/>
        <v>5.44</v>
      </c>
      <c r="X171" s="74">
        <v>0</v>
      </c>
      <c r="Y171" s="22">
        <f t="shared" si="22"/>
        <v>116.66</v>
      </c>
      <c r="Z171" s="179"/>
    </row>
    <row r="172" spans="1:26" x14ac:dyDescent="0.25">
      <c r="A172" s="87" t="str">
        <f>'Door Comparison'!A172</f>
        <v>D0615.01</v>
      </c>
      <c r="B172" s="18" t="str">
        <f>'Door Comparison'!B172</f>
        <v>Metal</v>
      </c>
      <c r="C172" s="18">
        <f>'Door Comparison'!C172</f>
        <v>206</v>
      </c>
      <c r="D172" s="18">
        <f>'Door Comparison'!D172</f>
        <v>0</v>
      </c>
      <c r="E172" s="18">
        <f>'Door Comparison'!E172</f>
        <v>0</v>
      </c>
      <c r="F172" s="18" t="e">
        <f>'Door Comparison'!#REF!</f>
        <v>#REF!</v>
      </c>
      <c r="G172" s="18">
        <f>'Door Comparison'!G172</f>
        <v>0</v>
      </c>
      <c r="H172" s="18">
        <f>'Door Comparison'!H172</f>
        <v>0</v>
      </c>
      <c r="I172" s="18" t="e">
        <f>'Door Comparison'!#REF!</f>
        <v>#REF!</v>
      </c>
      <c r="J172" s="18">
        <f>'Door Comparison'!J172</f>
        <v>0</v>
      </c>
      <c r="K172" s="18">
        <f>'Door Comparison'!K172</f>
        <v>0</v>
      </c>
      <c r="L172" s="18">
        <f>'Door Comparison'!L172</f>
        <v>0</v>
      </c>
      <c r="M172" s="18"/>
      <c r="N172" s="150"/>
      <c r="O172" s="149"/>
      <c r="P172" s="14">
        <f t="shared" si="17"/>
        <v>0</v>
      </c>
      <c r="Q172" s="107">
        <f t="shared" si="24"/>
        <v>0</v>
      </c>
      <c r="R172" s="74"/>
      <c r="S172" s="67"/>
      <c r="T172" s="74">
        <f t="shared" si="19"/>
        <v>0</v>
      </c>
      <c r="V172" s="21">
        <f t="shared" si="20"/>
        <v>0</v>
      </c>
      <c r="W172" s="14">
        <f t="shared" si="21"/>
        <v>0</v>
      </c>
      <c r="X172" s="74">
        <v>0</v>
      </c>
      <c r="Y172" s="22">
        <f t="shared" si="22"/>
        <v>0</v>
      </c>
      <c r="Z172" s="179" t="str">
        <f>'Door Comparison'!Q172</f>
        <v>By others</v>
      </c>
    </row>
    <row r="173" spans="1:26" x14ac:dyDescent="0.25">
      <c r="A173" s="87" t="str">
        <f>'Door Comparison'!A173</f>
        <v>D0616.01</v>
      </c>
      <c r="B173" s="18" t="str">
        <f>'Door Comparison'!B173</f>
        <v>Metal</v>
      </c>
      <c r="C173" s="18">
        <f>'Door Comparison'!C173</f>
        <v>204</v>
      </c>
      <c r="D173" s="18">
        <f>'Door Comparison'!D173</f>
        <v>0</v>
      </c>
      <c r="E173" s="18">
        <f>'Door Comparison'!E173</f>
        <v>0</v>
      </c>
      <c r="F173" s="18" t="e">
        <f>'Door Comparison'!#REF!</f>
        <v>#REF!</v>
      </c>
      <c r="G173" s="18">
        <f>'Door Comparison'!G173</f>
        <v>0</v>
      </c>
      <c r="H173" s="18">
        <f>'Door Comparison'!H173</f>
        <v>0</v>
      </c>
      <c r="I173" s="18" t="e">
        <f>'Door Comparison'!#REF!</f>
        <v>#REF!</v>
      </c>
      <c r="J173" s="18">
        <f>'Door Comparison'!J173</f>
        <v>0</v>
      </c>
      <c r="K173" s="18">
        <f>'Door Comparison'!K173</f>
        <v>0</v>
      </c>
      <c r="L173" s="18">
        <f>'Door Comparison'!L173</f>
        <v>0</v>
      </c>
      <c r="M173" s="18"/>
      <c r="N173" s="150"/>
      <c r="O173" s="149"/>
      <c r="P173" s="14">
        <f t="shared" si="17"/>
        <v>0</v>
      </c>
      <c r="Q173" s="107">
        <f t="shared" si="24"/>
        <v>0</v>
      </c>
      <c r="R173" s="74"/>
      <c r="S173" s="67"/>
      <c r="T173" s="74">
        <f t="shared" si="19"/>
        <v>0</v>
      </c>
      <c r="V173" s="21">
        <f t="shared" si="20"/>
        <v>0</v>
      </c>
      <c r="W173" s="14">
        <f t="shared" si="21"/>
        <v>0</v>
      </c>
      <c r="X173" s="74">
        <v>0</v>
      </c>
      <c r="Y173" s="22">
        <f t="shared" si="22"/>
        <v>0</v>
      </c>
      <c r="Z173" s="179" t="str">
        <f>'Door Comparison'!Q173</f>
        <v>By others</v>
      </c>
    </row>
    <row r="174" spans="1:26" x14ac:dyDescent="0.25">
      <c r="A174" s="87" t="str">
        <f>'Door Comparison'!A174</f>
        <v>D0617.01</v>
      </c>
      <c r="B174" s="18" t="str">
        <f>'Door Comparison'!B174</f>
        <v>Timber</v>
      </c>
      <c r="C174" s="18">
        <f>'Door Comparison'!C174</f>
        <v>201</v>
      </c>
      <c r="D174" s="18">
        <f>'Door Comparison'!D174</f>
        <v>1100</v>
      </c>
      <c r="E174" s="18">
        <f>'Door Comparison'!E174</f>
        <v>2110</v>
      </c>
      <c r="F174" s="18" t="e">
        <f>'Door Comparison'!#REF!</f>
        <v>#REF!</v>
      </c>
      <c r="G174" s="18">
        <f>'Door Comparison'!G174</f>
        <v>0</v>
      </c>
      <c r="H174" s="18">
        <f>'Door Comparison'!H174</f>
        <v>1</v>
      </c>
      <c r="I174" s="18" t="e">
        <f>'Door Comparison'!#REF!</f>
        <v>#REF!</v>
      </c>
      <c r="J174" s="18">
        <f>'Door Comparison'!J174</f>
        <v>0</v>
      </c>
      <c r="K174" s="18">
        <f>'Door Comparison'!K174</f>
        <v>1</v>
      </c>
      <c r="L174" s="18">
        <f>'Door Comparison'!L174</f>
        <v>0</v>
      </c>
      <c r="M174" s="18"/>
      <c r="N174" s="150">
        <v>22</v>
      </c>
      <c r="O174" s="149"/>
      <c r="P174" s="14">
        <f t="shared" si="17"/>
        <v>16.489999999999998</v>
      </c>
      <c r="Q174" s="107">
        <f t="shared" si="24"/>
        <v>40.11</v>
      </c>
      <c r="R174" s="74"/>
      <c r="S174" s="67"/>
      <c r="T174" s="74">
        <f t="shared" si="19"/>
        <v>22.34</v>
      </c>
      <c r="V174" s="21">
        <f t="shared" si="20"/>
        <v>11.81</v>
      </c>
      <c r="W174" s="14">
        <f t="shared" si="21"/>
        <v>5.53</v>
      </c>
      <c r="X174" s="74">
        <v>0</v>
      </c>
      <c r="Y174" s="22">
        <f t="shared" si="22"/>
        <v>118.28</v>
      </c>
      <c r="Z174" s="179"/>
    </row>
    <row r="175" spans="1:26" x14ac:dyDescent="0.25">
      <c r="A175" s="87" t="str">
        <f>'Door Comparison'!A175</f>
        <v>D0618.01</v>
      </c>
      <c r="B175" s="18" t="str">
        <f>'Door Comparison'!B175</f>
        <v>Timber</v>
      </c>
      <c r="C175" s="18">
        <f>'Door Comparison'!C175</f>
        <v>201</v>
      </c>
      <c r="D175" s="18">
        <f>'Door Comparison'!D175</f>
        <v>1010</v>
      </c>
      <c r="E175" s="18">
        <f>'Door Comparison'!E175</f>
        <v>2100</v>
      </c>
      <c r="F175" s="18" t="e">
        <f>'Door Comparison'!#REF!</f>
        <v>#REF!</v>
      </c>
      <c r="G175" s="18">
        <f>'Door Comparison'!G175</f>
        <v>1</v>
      </c>
      <c r="H175" s="18">
        <f>'Door Comparison'!H175</f>
        <v>0</v>
      </c>
      <c r="I175" s="18" t="e">
        <f>'Door Comparison'!#REF!</f>
        <v>#REF!</v>
      </c>
      <c r="J175" s="18">
        <f>'Door Comparison'!J175</f>
        <v>1</v>
      </c>
      <c r="K175" s="18">
        <f>'Door Comparison'!K175</f>
        <v>0</v>
      </c>
      <c r="L175" s="18">
        <f>'Door Comparison'!L175</f>
        <v>0</v>
      </c>
      <c r="M175" s="18"/>
      <c r="N175" s="150">
        <v>22</v>
      </c>
      <c r="O175" s="149"/>
      <c r="P175" s="14">
        <f t="shared" si="17"/>
        <v>16.149999999999999</v>
      </c>
      <c r="Q175" s="107">
        <f t="shared" si="24"/>
        <v>30.22</v>
      </c>
      <c r="R175" s="74"/>
      <c r="S175" s="67"/>
      <c r="T175" s="74">
        <f t="shared" si="19"/>
        <v>19.899999999999999</v>
      </c>
      <c r="V175" s="21">
        <f t="shared" si="20"/>
        <v>5.78</v>
      </c>
      <c r="W175" s="14">
        <f t="shared" si="21"/>
        <v>5.42</v>
      </c>
      <c r="X175" s="74">
        <v>0</v>
      </c>
      <c r="Y175" s="22">
        <f t="shared" si="22"/>
        <v>99.47</v>
      </c>
      <c r="Z175" s="179"/>
    </row>
    <row r="176" spans="1:26" x14ac:dyDescent="0.25">
      <c r="A176" s="87" t="str">
        <f>'Door Comparison'!A176</f>
        <v>D0620.01</v>
      </c>
      <c r="B176" s="18" t="str">
        <f>'Door Comparison'!B176</f>
        <v>Metal</v>
      </c>
      <c r="C176" s="18">
        <f>'Door Comparison'!C176</f>
        <v>206</v>
      </c>
      <c r="D176" s="18">
        <f>'Door Comparison'!D176</f>
        <v>0</v>
      </c>
      <c r="E176" s="18">
        <f>'Door Comparison'!E176</f>
        <v>0</v>
      </c>
      <c r="F176" s="18" t="e">
        <f>'Door Comparison'!#REF!</f>
        <v>#REF!</v>
      </c>
      <c r="G176" s="18">
        <f>'Door Comparison'!G176</f>
        <v>0</v>
      </c>
      <c r="H176" s="18">
        <f>'Door Comparison'!H176</f>
        <v>0</v>
      </c>
      <c r="I176" s="18" t="e">
        <f>'Door Comparison'!#REF!</f>
        <v>#REF!</v>
      </c>
      <c r="J176" s="18">
        <f>'Door Comparison'!J176</f>
        <v>0</v>
      </c>
      <c r="K176" s="18">
        <f>'Door Comparison'!K176</f>
        <v>0</v>
      </c>
      <c r="L176" s="18">
        <f>'Door Comparison'!L176</f>
        <v>0</v>
      </c>
      <c r="M176" s="18"/>
      <c r="N176" s="150"/>
      <c r="O176" s="149"/>
      <c r="P176" s="14">
        <f t="shared" si="17"/>
        <v>0</v>
      </c>
      <c r="Q176" s="107">
        <f t="shared" si="24"/>
        <v>0</v>
      </c>
      <c r="R176" s="74"/>
      <c r="S176" s="67"/>
      <c r="T176" s="74">
        <f t="shared" si="19"/>
        <v>0</v>
      </c>
      <c r="V176" s="21">
        <f t="shared" si="20"/>
        <v>0</v>
      </c>
      <c r="W176" s="14">
        <f t="shared" si="21"/>
        <v>0</v>
      </c>
      <c r="X176" s="74">
        <v>0</v>
      </c>
      <c r="Y176" s="22">
        <f t="shared" si="22"/>
        <v>0</v>
      </c>
      <c r="Z176" s="179" t="str">
        <f>'Door Comparison'!Q176</f>
        <v>By others</v>
      </c>
    </row>
    <row r="177" spans="1:26" x14ac:dyDescent="0.25">
      <c r="A177" s="87" t="str">
        <f>'Door Comparison'!A177</f>
        <v>D0621.01</v>
      </c>
      <c r="B177" s="18" t="str">
        <f>'Door Comparison'!B177</f>
        <v>Glazed</v>
      </c>
      <c r="C177" s="18">
        <f>'Door Comparison'!C177</f>
        <v>102</v>
      </c>
      <c r="D177" s="18">
        <f>'Door Comparison'!D177</f>
        <v>0</v>
      </c>
      <c r="E177" s="18">
        <f>'Door Comparison'!E177</f>
        <v>0</v>
      </c>
      <c r="F177" s="18" t="e">
        <f>'Door Comparison'!#REF!</f>
        <v>#REF!</v>
      </c>
      <c r="G177" s="18">
        <f>'Door Comparison'!G177</f>
        <v>0</v>
      </c>
      <c r="H177" s="18">
        <f>'Door Comparison'!H177</f>
        <v>0</v>
      </c>
      <c r="I177" s="18" t="e">
        <f>'Door Comparison'!#REF!</f>
        <v>#REF!</v>
      </c>
      <c r="J177" s="18">
        <f>'Door Comparison'!J177</f>
        <v>0</v>
      </c>
      <c r="K177" s="18">
        <f>'Door Comparison'!K177</f>
        <v>0</v>
      </c>
      <c r="L177" s="18">
        <f>'Door Comparison'!L177</f>
        <v>0</v>
      </c>
      <c r="M177" s="18"/>
      <c r="N177" s="150"/>
      <c r="O177" s="149"/>
      <c r="P177" s="14">
        <f t="shared" si="17"/>
        <v>0</v>
      </c>
      <c r="Q177" s="107">
        <f t="shared" si="24"/>
        <v>0</v>
      </c>
      <c r="R177" s="74"/>
      <c r="S177" s="67"/>
      <c r="T177" s="74">
        <f t="shared" si="19"/>
        <v>0</v>
      </c>
      <c r="V177" s="21">
        <f t="shared" si="20"/>
        <v>0</v>
      </c>
      <c r="W177" s="14">
        <f t="shared" si="21"/>
        <v>0</v>
      </c>
      <c r="X177" s="74">
        <v>0</v>
      </c>
      <c r="Y177" s="22">
        <f t="shared" si="22"/>
        <v>0</v>
      </c>
      <c r="Z177" s="179" t="str">
        <f>'Door Comparison'!Q177</f>
        <v>By others</v>
      </c>
    </row>
    <row r="178" spans="1:26" x14ac:dyDescent="0.25">
      <c r="A178" s="87" t="str">
        <f>'Door Comparison'!A178</f>
        <v>D0622.01</v>
      </c>
      <c r="B178" s="18" t="str">
        <f>'Door Comparison'!B178</f>
        <v>Metal</v>
      </c>
      <c r="C178" s="18">
        <f>'Door Comparison'!C178</f>
        <v>110</v>
      </c>
      <c r="D178" s="18">
        <f>'Door Comparison'!D178</f>
        <v>0</v>
      </c>
      <c r="E178" s="18">
        <f>'Door Comparison'!E178</f>
        <v>0</v>
      </c>
      <c r="F178" s="18" t="e">
        <f>'Door Comparison'!#REF!</f>
        <v>#REF!</v>
      </c>
      <c r="G178" s="18">
        <f>'Door Comparison'!G178</f>
        <v>0</v>
      </c>
      <c r="H178" s="18">
        <f>'Door Comparison'!H178</f>
        <v>0</v>
      </c>
      <c r="I178" s="18" t="e">
        <f>'Door Comparison'!#REF!</f>
        <v>#REF!</v>
      </c>
      <c r="J178" s="18">
        <f>'Door Comparison'!J178</f>
        <v>0</v>
      </c>
      <c r="K178" s="18">
        <f>'Door Comparison'!K178</f>
        <v>0</v>
      </c>
      <c r="L178" s="18">
        <f>'Door Comparison'!L178</f>
        <v>0</v>
      </c>
      <c r="M178" s="18"/>
      <c r="N178" s="150"/>
      <c r="O178" s="149"/>
      <c r="P178" s="14">
        <f t="shared" si="17"/>
        <v>0</v>
      </c>
      <c r="Q178" s="107">
        <f t="shared" si="24"/>
        <v>0</v>
      </c>
      <c r="R178" s="74"/>
      <c r="S178" s="67"/>
      <c r="T178" s="74">
        <f t="shared" si="19"/>
        <v>0</v>
      </c>
      <c r="V178" s="21">
        <f t="shared" si="20"/>
        <v>0</v>
      </c>
      <c r="W178" s="14">
        <f t="shared" si="21"/>
        <v>0</v>
      </c>
      <c r="X178" s="74">
        <v>0</v>
      </c>
      <c r="Y178" s="22">
        <f t="shared" si="22"/>
        <v>0</v>
      </c>
      <c r="Z178" s="179" t="str">
        <f>'Door Comparison'!Q178</f>
        <v>By others</v>
      </c>
    </row>
    <row r="179" spans="1:26" x14ac:dyDescent="0.25">
      <c r="A179" s="87" t="str">
        <f>'Door Comparison'!A179</f>
        <v>D0622.02</v>
      </c>
      <c r="B179" s="18" t="str">
        <f>'Door Comparison'!B179</f>
        <v>Metal</v>
      </c>
      <c r="C179" s="18">
        <f>'Door Comparison'!C179</f>
        <v>110</v>
      </c>
      <c r="D179" s="18">
        <f>'Door Comparison'!D179</f>
        <v>0</v>
      </c>
      <c r="E179" s="18">
        <f>'Door Comparison'!E179</f>
        <v>0</v>
      </c>
      <c r="F179" s="18" t="e">
        <f>'Door Comparison'!#REF!</f>
        <v>#REF!</v>
      </c>
      <c r="G179" s="18">
        <f>'Door Comparison'!G179</f>
        <v>0</v>
      </c>
      <c r="H179" s="18">
        <f>'Door Comparison'!H179</f>
        <v>0</v>
      </c>
      <c r="I179" s="18" t="e">
        <f>'Door Comparison'!#REF!</f>
        <v>#REF!</v>
      </c>
      <c r="J179" s="18">
        <f>'Door Comparison'!J179</f>
        <v>0</v>
      </c>
      <c r="K179" s="18">
        <f>'Door Comparison'!K179</f>
        <v>0</v>
      </c>
      <c r="L179" s="18">
        <f>'Door Comparison'!L179</f>
        <v>0</v>
      </c>
      <c r="M179" s="18"/>
      <c r="N179" s="150"/>
      <c r="O179" s="149"/>
      <c r="P179" s="14">
        <f t="shared" si="17"/>
        <v>0</v>
      </c>
      <c r="Q179" s="107">
        <f t="shared" si="24"/>
        <v>0</v>
      </c>
      <c r="R179" s="74"/>
      <c r="S179" s="67"/>
      <c r="T179" s="74">
        <f t="shared" si="19"/>
        <v>0</v>
      </c>
      <c r="V179" s="21">
        <f t="shared" si="20"/>
        <v>0</v>
      </c>
      <c r="W179" s="14">
        <f t="shared" si="21"/>
        <v>0</v>
      </c>
      <c r="X179" s="74">
        <v>0</v>
      </c>
      <c r="Y179" s="22">
        <f t="shared" si="22"/>
        <v>0</v>
      </c>
      <c r="Z179" s="179" t="str">
        <f>'Door Comparison'!Q179</f>
        <v>By others</v>
      </c>
    </row>
    <row r="180" spans="1:26" x14ac:dyDescent="0.25">
      <c r="A180" s="87" t="str">
        <f>'Door Comparison'!A180</f>
        <v>D0701.01</v>
      </c>
      <c r="B180" s="18" t="str">
        <f>'Door Comparison'!B180</f>
        <v>Timber</v>
      </c>
      <c r="C180" s="18">
        <f>'Door Comparison'!C180</f>
        <v>205</v>
      </c>
      <c r="D180" s="18">
        <f>'Door Comparison'!D180</f>
        <v>1010</v>
      </c>
      <c r="E180" s="18">
        <f>'Door Comparison'!E180</f>
        <v>2110</v>
      </c>
      <c r="F180" s="18" t="e">
        <f>'Door Comparison'!#REF!</f>
        <v>#REF!</v>
      </c>
      <c r="G180" s="18">
        <f>'Door Comparison'!G180</f>
        <v>1</v>
      </c>
      <c r="H180" s="18">
        <f>'Door Comparison'!H180</f>
        <v>0</v>
      </c>
      <c r="I180" s="18" t="e">
        <f>'Door Comparison'!#REF!</f>
        <v>#REF!</v>
      </c>
      <c r="J180" s="18">
        <f>'Door Comparison'!J180</f>
        <v>1</v>
      </c>
      <c r="K180" s="18">
        <f>'Door Comparison'!K180</f>
        <v>0</v>
      </c>
      <c r="L180" s="18">
        <f>'Door Comparison'!L180</f>
        <v>0</v>
      </c>
      <c r="M180" s="18"/>
      <c r="N180" s="150">
        <v>22</v>
      </c>
      <c r="O180" s="149"/>
      <c r="P180" s="14">
        <f t="shared" si="17"/>
        <v>16.21</v>
      </c>
      <c r="Q180" s="67">
        <f>((((D180+2*E180)*((G180*2.9)+(H180*3.77))/1000))*2)+270</f>
        <v>300.33</v>
      </c>
      <c r="R180" s="74"/>
      <c r="S180" s="67"/>
      <c r="T180" s="74">
        <f t="shared" si="19"/>
        <v>19.98</v>
      </c>
      <c r="V180" s="21">
        <f t="shared" si="20"/>
        <v>5.81</v>
      </c>
      <c r="W180" s="14">
        <f t="shared" si="21"/>
        <v>5.44</v>
      </c>
      <c r="X180" s="74">
        <v>0</v>
      </c>
      <c r="Y180" s="22">
        <f t="shared" si="22"/>
        <v>369.77</v>
      </c>
      <c r="Z180" s="179"/>
    </row>
    <row r="181" spans="1:26" x14ac:dyDescent="0.25">
      <c r="A181" s="87" t="str">
        <f>'Door Comparison'!A181</f>
        <v>D0702.01</v>
      </c>
      <c r="B181" s="18" t="str">
        <f>'Door Comparison'!B181</f>
        <v>Timber</v>
      </c>
      <c r="C181" s="18">
        <f>'Door Comparison'!C181</f>
        <v>201</v>
      </c>
      <c r="D181" s="18">
        <f>'Door Comparison'!D181</f>
        <v>1010</v>
      </c>
      <c r="E181" s="18">
        <f>'Door Comparison'!E181</f>
        <v>2110</v>
      </c>
      <c r="F181" s="18" t="e">
        <f>'Door Comparison'!#REF!</f>
        <v>#REF!</v>
      </c>
      <c r="G181" s="18">
        <f>'Door Comparison'!G181</f>
        <v>0</v>
      </c>
      <c r="H181" s="18">
        <f>'Door Comparison'!H181</f>
        <v>1</v>
      </c>
      <c r="I181" s="18" t="e">
        <f>'Door Comparison'!#REF!</f>
        <v>#REF!</v>
      </c>
      <c r="J181" s="18">
        <f>'Door Comparison'!J181</f>
        <v>0</v>
      </c>
      <c r="K181" s="18">
        <f>'Door Comparison'!K181</f>
        <v>1</v>
      </c>
      <c r="L181" s="18">
        <f>'Door Comparison'!L181</f>
        <v>0</v>
      </c>
      <c r="M181" s="18"/>
      <c r="N181" s="150">
        <v>22</v>
      </c>
      <c r="O181" s="149"/>
      <c r="P181" s="14">
        <f t="shared" si="17"/>
        <v>16.21</v>
      </c>
      <c r="Q181" s="107">
        <f t="shared" ref="Q181:Q193" si="25">(((D181+2*E181)*((G181*2.9)+(H181*3.77))/1000))*2</f>
        <v>39.43</v>
      </c>
      <c r="R181" s="74"/>
      <c r="S181" s="67"/>
      <c r="T181" s="74">
        <f t="shared" si="19"/>
        <v>21.97</v>
      </c>
      <c r="V181" s="21">
        <f t="shared" si="20"/>
        <v>11.61</v>
      </c>
      <c r="W181" s="14">
        <f t="shared" si="21"/>
        <v>5.44</v>
      </c>
      <c r="X181" s="74">
        <v>0</v>
      </c>
      <c r="Y181" s="22">
        <f t="shared" si="22"/>
        <v>116.66</v>
      </c>
      <c r="Z181" s="179"/>
    </row>
    <row r="182" spans="1:26" x14ac:dyDescent="0.25">
      <c r="A182" s="87" t="str">
        <f>'Door Comparison'!A182</f>
        <v>D0706.01</v>
      </c>
      <c r="B182" s="18" t="str">
        <f>'Door Comparison'!B182</f>
        <v>Metal</v>
      </c>
      <c r="C182" s="18">
        <f>'Door Comparison'!C182</f>
        <v>204</v>
      </c>
      <c r="D182" s="18">
        <f>'Door Comparison'!D182</f>
        <v>0</v>
      </c>
      <c r="E182" s="18">
        <f>'Door Comparison'!E182</f>
        <v>0</v>
      </c>
      <c r="F182" s="18" t="e">
        <f>'Door Comparison'!#REF!</f>
        <v>#REF!</v>
      </c>
      <c r="G182" s="18">
        <f>'Door Comparison'!G182</f>
        <v>0</v>
      </c>
      <c r="H182" s="18">
        <f>'Door Comparison'!H182</f>
        <v>0</v>
      </c>
      <c r="I182" s="18" t="e">
        <f>'Door Comparison'!#REF!</f>
        <v>#REF!</v>
      </c>
      <c r="J182" s="18">
        <f>'Door Comparison'!J182</f>
        <v>0</v>
      </c>
      <c r="K182" s="18">
        <f>'Door Comparison'!K182</f>
        <v>0</v>
      </c>
      <c r="L182" s="18">
        <f>'Door Comparison'!L182</f>
        <v>0</v>
      </c>
      <c r="M182" s="18"/>
      <c r="N182" s="150"/>
      <c r="O182" s="149"/>
      <c r="P182" s="14">
        <f t="shared" si="17"/>
        <v>0</v>
      </c>
      <c r="Q182" s="107">
        <f t="shared" si="25"/>
        <v>0</v>
      </c>
      <c r="R182" s="74"/>
      <c r="S182" s="67"/>
      <c r="T182" s="74">
        <f t="shared" si="19"/>
        <v>0</v>
      </c>
      <c r="V182" s="21">
        <f t="shared" si="20"/>
        <v>0</v>
      </c>
      <c r="W182" s="14">
        <f t="shared" si="21"/>
        <v>0</v>
      </c>
      <c r="X182" s="74">
        <v>0</v>
      </c>
      <c r="Y182" s="22">
        <f t="shared" si="22"/>
        <v>0</v>
      </c>
      <c r="Z182" s="179" t="str">
        <f>'Door Comparison'!Q182</f>
        <v>By others</v>
      </c>
    </row>
    <row r="183" spans="1:26" x14ac:dyDescent="0.25">
      <c r="A183" s="87" t="str">
        <f>'Door Comparison'!A183</f>
        <v>D0707.01</v>
      </c>
      <c r="B183" s="18" t="str">
        <f>'Door Comparison'!B183</f>
        <v>Metal</v>
      </c>
      <c r="C183" s="18">
        <f>'Door Comparison'!C183</f>
        <v>204</v>
      </c>
      <c r="D183" s="18">
        <f>'Door Comparison'!D183</f>
        <v>0</v>
      </c>
      <c r="E183" s="18">
        <f>'Door Comparison'!E183</f>
        <v>0</v>
      </c>
      <c r="F183" s="18" t="e">
        <f>'Door Comparison'!#REF!</f>
        <v>#REF!</v>
      </c>
      <c r="G183" s="18">
        <f>'Door Comparison'!G183</f>
        <v>0</v>
      </c>
      <c r="H183" s="18">
        <f>'Door Comparison'!H183</f>
        <v>0</v>
      </c>
      <c r="I183" s="18" t="e">
        <f>'Door Comparison'!#REF!</f>
        <v>#REF!</v>
      </c>
      <c r="J183" s="18">
        <f>'Door Comparison'!J183</f>
        <v>0</v>
      </c>
      <c r="K183" s="18">
        <f>'Door Comparison'!K183</f>
        <v>0</v>
      </c>
      <c r="L183" s="18">
        <f>'Door Comparison'!L183</f>
        <v>0</v>
      </c>
      <c r="M183" s="18"/>
      <c r="N183" s="150"/>
      <c r="O183" s="149"/>
      <c r="P183" s="14">
        <f t="shared" si="17"/>
        <v>0</v>
      </c>
      <c r="Q183" s="107">
        <f t="shared" si="25"/>
        <v>0</v>
      </c>
      <c r="R183" s="74"/>
      <c r="S183" s="67"/>
      <c r="T183" s="74">
        <f t="shared" si="19"/>
        <v>0</v>
      </c>
      <c r="V183" s="21">
        <f t="shared" si="20"/>
        <v>0</v>
      </c>
      <c r="W183" s="14">
        <f t="shared" si="21"/>
        <v>0</v>
      </c>
      <c r="X183" s="74">
        <v>0</v>
      </c>
      <c r="Y183" s="22">
        <f t="shared" si="22"/>
        <v>0</v>
      </c>
      <c r="Z183" s="179" t="str">
        <f>'Door Comparison'!Q183</f>
        <v>By others</v>
      </c>
    </row>
    <row r="184" spans="1:26" x14ac:dyDescent="0.25">
      <c r="A184" s="87" t="str">
        <f>'Door Comparison'!A184</f>
        <v>D0708.01</v>
      </c>
      <c r="B184" s="18" t="str">
        <f>'Door Comparison'!B184</f>
        <v>Metal</v>
      </c>
      <c r="C184" s="18">
        <f>'Door Comparison'!C184</f>
        <v>204</v>
      </c>
      <c r="D184" s="18">
        <f>'Door Comparison'!D184</f>
        <v>0</v>
      </c>
      <c r="E184" s="18">
        <f>'Door Comparison'!E184</f>
        <v>0</v>
      </c>
      <c r="F184" s="18" t="e">
        <f>'Door Comparison'!#REF!</f>
        <v>#REF!</v>
      </c>
      <c r="G184" s="18">
        <f>'Door Comparison'!G184</f>
        <v>0</v>
      </c>
      <c r="H184" s="18">
        <f>'Door Comparison'!H184</f>
        <v>0</v>
      </c>
      <c r="I184" s="18" t="e">
        <f>'Door Comparison'!#REF!</f>
        <v>#REF!</v>
      </c>
      <c r="J184" s="18">
        <f>'Door Comparison'!J184</f>
        <v>0</v>
      </c>
      <c r="K184" s="18">
        <f>'Door Comparison'!K184</f>
        <v>0</v>
      </c>
      <c r="L184" s="18">
        <f>'Door Comparison'!L184</f>
        <v>0</v>
      </c>
      <c r="M184" s="18"/>
      <c r="N184" s="150"/>
      <c r="O184" s="149"/>
      <c r="P184" s="14">
        <f t="shared" si="17"/>
        <v>0</v>
      </c>
      <c r="Q184" s="107">
        <f t="shared" si="25"/>
        <v>0</v>
      </c>
      <c r="R184" s="74"/>
      <c r="S184" s="67"/>
      <c r="T184" s="74">
        <f t="shared" si="19"/>
        <v>0</v>
      </c>
      <c r="V184" s="21">
        <f t="shared" si="20"/>
        <v>0</v>
      </c>
      <c r="W184" s="14">
        <f t="shared" si="21"/>
        <v>0</v>
      </c>
      <c r="X184" s="74">
        <v>0</v>
      </c>
      <c r="Y184" s="22">
        <f t="shared" si="22"/>
        <v>0</v>
      </c>
      <c r="Z184" s="179" t="str">
        <f>'Door Comparison'!Q184</f>
        <v>By others</v>
      </c>
    </row>
    <row r="185" spans="1:26" x14ac:dyDescent="0.25">
      <c r="A185" s="87" t="str">
        <f>'Door Comparison'!A185</f>
        <v>D0709.01</v>
      </c>
      <c r="B185" s="18" t="str">
        <f>'Door Comparison'!B185</f>
        <v>Timber</v>
      </c>
      <c r="C185" s="18">
        <f>'Door Comparison'!C185</f>
        <v>201</v>
      </c>
      <c r="D185" s="18">
        <f>'Door Comparison'!D185</f>
        <v>1010</v>
      </c>
      <c r="E185" s="18">
        <f>'Door Comparison'!E185</f>
        <v>2110</v>
      </c>
      <c r="F185" s="18" t="e">
        <f>'Door Comparison'!#REF!</f>
        <v>#REF!</v>
      </c>
      <c r="G185" s="18">
        <f>'Door Comparison'!G185</f>
        <v>0</v>
      </c>
      <c r="H185" s="18">
        <f>'Door Comparison'!H185</f>
        <v>1</v>
      </c>
      <c r="I185" s="18" t="e">
        <f>'Door Comparison'!#REF!</f>
        <v>#REF!</v>
      </c>
      <c r="J185" s="18">
        <f>'Door Comparison'!J185</f>
        <v>0</v>
      </c>
      <c r="K185" s="18">
        <f>'Door Comparison'!K185</f>
        <v>1</v>
      </c>
      <c r="L185" s="18">
        <f>'Door Comparison'!L185</f>
        <v>0</v>
      </c>
      <c r="M185" s="18"/>
      <c r="N185" s="150">
        <v>22</v>
      </c>
      <c r="O185" s="149"/>
      <c r="P185" s="14">
        <f t="shared" si="17"/>
        <v>16.21</v>
      </c>
      <c r="Q185" s="107">
        <f t="shared" si="25"/>
        <v>39.43</v>
      </c>
      <c r="R185" s="74"/>
      <c r="S185" s="67"/>
      <c r="T185" s="74">
        <f t="shared" si="19"/>
        <v>21.97</v>
      </c>
      <c r="V185" s="21">
        <f t="shared" si="20"/>
        <v>11.61</v>
      </c>
      <c r="W185" s="14">
        <f t="shared" si="21"/>
        <v>5.44</v>
      </c>
      <c r="X185" s="74">
        <v>0</v>
      </c>
      <c r="Y185" s="22">
        <f t="shared" si="22"/>
        <v>116.66</v>
      </c>
      <c r="Z185" s="179"/>
    </row>
    <row r="186" spans="1:26" x14ac:dyDescent="0.25">
      <c r="A186" s="87" t="str">
        <f>'Door Comparison'!A186</f>
        <v>D0711.01</v>
      </c>
      <c r="B186" s="18" t="str">
        <f>'Door Comparison'!B186</f>
        <v>Timber</v>
      </c>
      <c r="C186" s="18">
        <f>'Door Comparison'!C186</f>
        <v>201</v>
      </c>
      <c r="D186" s="18">
        <f>'Door Comparison'!D186</f>
        <v>1010</v>
      </c>
      <c r="E186" s="18">
        <f>'Door Comparison'!E186</f>
        <v>2100</v>
      </c>
      <c r="F186" s="18" t="e">
        <f>'Door Comparison'!#REF!</f>
        <v>#REF!</v>
      </c>
      <c r="G186" s="18">
        <f>'Door Comparison'!G186</f>
        <v>1</v>
      </c>
      <c r="H186" s="18">
        <f>'Door Comparison'!H186</f>
        <v>0</v>
      </c>
      <c r="I186" s="18" t="e">
        <f>'Door Comparison'!#REF!</f>
        <v>#REF!</v>
      </c>
      <c r="J186" s="18">
        <f>'Door Comparison'!J186</f>
        <v>1</v>
      </c>
      <c r="K186" s="18">
        <f>'Door Comparison'!K186</f>
        <v>0</v>
      </c>
      <c r="L186" s="18">
        <f>'Door Comparison'!L186</f>
        <v>0</v>
      </c>
      <c r="M186" s="18"/>
      <c r="N186" s="150">
        <v>22</v>
      </c>
      <c r="O186" s="149"/>
      <c r="P186" s="14">
        <f t="shared" si="17"/>
        <v>16.149999999999999</v>
      </c>
      <c r="Q186" s="107">
        <f t="shared" si="25"/>
        <v>30.22</v>
      </c>
      <c r="R186" s="74"/>
      <c r="S186" s="67"/>
      <c r="T186" s="74">
        <f t="shared" si="19"/>
        <v>19.899999999999999</v>
      </c>
      <c r="V186" s="21">
        <f t="shared" si="20"/>
        <v>5.78</v>
      </c>
      <c r="W186" s="14">
        <f t="shared" si="21"/>
        <v>5.42</v>
      </c>
      <c r="X186" s="74">
        <v>0</v>
      </c>
      <c r="Y186" s="22">
        <f t="shared" si="22"/>
        <v>99.47</v>
      </c>
      <c r="Z186" s="179"/>
    </row>
    <row r="187" spans="1:26" x14ac:dyDescent="0.25">
      <c r="A187" s="87" t="str">
        <f>'Door Comparison'!A187</f>
        <v>D0715.01</v>
      </c>
      <c r="B187" s="18" t="str">
        <f>'Door Comparison'!B187</f>
        <v>Metal</v>
      </c>
      <c r="C187" s="18">
        <f>'Door Comparison'!C187</f>
        <v>206</v>
      </c>
      <c r="D187" s="18">
        <f>'Door Comparison'!D187</f>
        <v>0</v>
      </c>
      <c r="E187" s="18">
        <f>'Door Comparison'!E187</f>
        <v>0</v>
      </c>
      <c r="F187" s="18" t="e">
        <f>'Door Comparison'!#REF!</f>
        <v>#REF!</v>
      </c>
      <c r="G187" s="18">
        <f>'Door Comparison'!G187</f>
        <v>0</v>
      </c>
      <c r="H187" s="18">
        <f>'Door Comparison'!H187</f>
        <v>0</v>
      </c>
      <c r="I187" s="18" t="e">
        <f>'Door Comparison'!#REF!</f>
        <v>#REF!</v>
      </c>
      <c r="J187" s="18">
        <f>'Door Comparison'!J187</f>
        <v>0</v>
      </c>
      <c r="K187" s="18">
        <f>'Door Comparison'!K187</f>
        <v>0</v>
      </c>
      <c r="L187" s="18">
        <f>'Door Comparison'!L187</f>
        <v>0</v>
      </c>
      <c r="M187" s="18"/>
      <c r="N187" s="150"/>
      <c r="O187" s="149"/>
      <c r="P187" s="14">
        <f t="shared" si="17"/>
        <v>0</v>
      </c>
      <c r="Q187" s="107">
        <f t="shared" si="25"/>
        <v>0</v>
      </c>
      <c r="R187" s="74"/>
      <c r="S187" s="67"/>
      <c r="T187" s="74">
        <f t="shared" si="19"/>
        <v>0</v>
      </c>
      <c r="V187" s="21">
        <f t="shared" si="20"/>
        <v>0</v>
      </c>
      <c r="W187" s="14">
        <f t="shared" si="21"/>
        <v>0</v>
      </c>
      <c r="X187" s="74">
        <v>0</v>
      </c>
      <c r="Y187" s="22">
        <f t="shared" si="22"/>
        <v>0</v>
      </c>
      <c r="Z187" s="179" t="str">
        <f>'Door Comparison'!Q187</f>
        <v>By others</v>
      </c>
    </row>
    <row r="188" spans="1:26" x14ac:dyDescent="0.25">
      <c r="A188" s="87" t="str">
        <f>'Door Comparison'!A188</f>
        <v>D0716.01</v>
      </c>
      <c r="B188" s="18" t="str">
        <f>'Door Comparison'!B188</f>
        <v>Metal</v>
      </c>
      <c r="C188" s="18">
        <f>'Door Comparison'!C188</f>
        <v>204</v>
      </c>
      <c r="D188" s="18">
        <f>'Door Comparison'!D188</f>
        <v>0</v>
      </c>
      <c r="E188" s="18">
        <f>'Door Comparison'!E188</f>
        <v>0</v>
      </c>
      <c r="F188" s="18" t="e">
        <f>'Door Comparison'!#REF!</f>
        <v>#REF!</v>
      </c>
      <c r="G188" s="18">
        <f>'Door Comparison'!G188</f>
        <v>0</v>
      </c>
      <c r="H188" s="18">
        <f>'Door Comparison'!H188</f>
        <v>0</v>
      </c>
      <c r="I188" s="18" t="e">
        <f>'Door Comparison'!#REF!</f>
        <v>#REF!</v>
      </c>
      <c r="J188" s="18">
        <f>'Door Comparison'!J188</f>
        <v>0</v>
      </c>
      <c r="K188" s="18">
        <f>'Door Comparison'!K188</f>
        <v>0</v>
      </c>
      <c r="L188" s="18">
        <f>'Door Comparison'!L188</f>
        <v>0</v>
      </c>
      <c r="M188" s="18"/>
      <c r="N188" s="150"/>
      <c r="O188" s="149"/>
      <c r="P188" s="14">
        <f t="shared" si="17"/>
        <v>0</v>
      </c>
      <c r="Q188" s="107">
        <f t="shared" si="25"/>
        <v>0</v>
      </c>
      <c r="R188" s="74"/>
      <c r="S188" s="67"/>
      <c r="T188" s="74">
        <f t="shared" si="19"/>
        <v>0</v>
      </c>
      <c r="V188" s="21">
        <f t="shared" si="20"/>
        <v>0</v>
      </c>
      <c r="W188" s="14">
        <f t="shared" si="21"/>
        <v>0</v>
      </c>
      <c r="X188" s="74">
        <v>0</v>
      </c>
      <c r="Y188" s="22">
        <f t="shared" si="22"/>
        <v>0</v>
      </c>
      <c r="Z188" s="179" t="str">
        <f>'Door Comparison'!Q188</f>
        <v>By others</v>
      </c>
    </row>
    <row r="189" spans="1:26" x14ac:dyDescent="0.25">
      <c r="A189" s="87" t="str">
        <f>'Door Comparison'!A189</f>
        <v>D0717.01</v>
      </c>
      <c r="B189" s="18" t="str">
        <f>'Door Comparison'!B189</f>
        <v>Timber</v>
      </c>
      <c r="C189" s="18">
        <f>'Door Comparison'!C189</f>
        <v>201</v>
      </c>
      <c r="D189" s="18">
        <f>'Door Comparison'!D189</f>
        <v>1100</v>
      </c>
      <c r="E189" s="18">
        <f>'Door Comparison'!E189</f>
        <v>2110</v>
      </c>
      <c r="F189" s="18" t="e">
        <f>'Door Comparison'!#REF!</f>
        <v>#REF!</v>
      </c>
      <c r="G189" s="18">
        <f>'Door Comparison'!G189</f>
        <v>0</v>
      </c>
      <c r="H189" s="18">
        <f>'Door Comparison'!H189</f>
        <v>1</v>
      </c>
      <c r="I189" s="18" t="e">
        <f>'Door Comparison'!#REF!</f>
        <v>#REF!</v>
      </c>
      <c r="J189" s="18">
        <f>'Door Comparison'!J189</f>
        <v>0</v>
      </c>
      <c r="K189" s="18">
        <f>'Door Comparison'!K189</f>
        <v>1</v>
      </c>
      <c r="L189" s="18">
        <f>'Door Comparison'!L189</f>
        <v>0</v>
      </c>
      <c r="M189" s="18"/>
      <c r="N189" s="150">
        <v>22</v>
      </c>
      <c r="O189" s="149"/>
      <c r="P189" s="14">
        <f t="shared" si="17"/>
        <v>16.489999999999998</v>
      </c>
      <c r="Q189" s="107">
        <f t="shared" si="25"/>
        <v>40.11</v>
      </c>
      <c r="R189" s="74"/>
      <c r="S189" s="67"/>
      <c r="T189" s="74">
        <f t="shared" si="19"/>
        <v>22.34</v>
      </c>
      <c r="V189" s="21">
        <f t="shared" si="20"/>
        <v>11.81</v>
      </c>
      <c r="W189" s="14">
        <f t="shared" si="21"/>
        <v>5.53</v>
      </c>
      <c r="X189" s="74">
        <v>0</v>
      </c>
      <c r="Y189" s="22">
        <f t="shared" si="22"/>
        <v>118.28</v>
      </c>
      <c r="Z189" s="179"/>
    </row>
    <row r="190" spans="1:26" x14ac:dyDescent="0.25">
      <c r="A190" s="87" t="str">
        <f>'Door Comparison'!A190</f>
        <v>D0718.01</v>
      </c>
      <c r="B190" s="18" t="str">
        <f>'Door Comparison'!B190</f>
        <v>Timber</v>
      </c>
      <c r="C190" s="18">
        <f>'Door Comparison'!C190</f>
        <v>201</v>
      </c>
      <c r="D190" s="18">
        <f>'Door Comparison'!D190</f>
        <v>1010</v>
      </c>
      <c r="E190" s="18">
        <f>'Door Comparison'!E190</f>
        <v>2100</v>
      </c>
      <c r="F190" s="18" t="e">
        <f>'Door Comparison'!#REF!</f>
        <v>#REF!</v>
      </c>
      <c r="G190" s="18">
        <f>'Door Comparison'!G190</f>
        <v>1</v>
      </c>
      <c r="H190" s="18">
        <f>'Door Comparison'!H190</f>
        <v>0</v>
      </c>
      <c r="I190" s="18" t="e">
        <f>'Door Comparison'!#REF!</f>
        <v>#REF!</v>
      </c>
      <c r="J190" s="18">
        <f>'Door Comparison'!J190</f>
        <v>1</v>
      </c>
      <c r="K190" s="18">
        <f>'Door Comparison'!K190</f>
        <v>0</v>
      </c>
      <c r="L190" s="18">
        <f>'Door Comparison'!L190</f>
        <v>0</v>
      </c>
      <c r="M190" s="18"/>
      <c r="N190" s="150">
        <v>22</v>
      </c>
      <c r="O190" s="149"/>
      <c r="P190" s="14">
        <f t="shared" si="17"/>
        <v>16.149999999999999</v>
      </c>
      <c r="Q190" s="107">
        <f t="shared" si="25"/>
        <v>30.22</v>
      </c>
      <c r="R190" s="74"/>
      <c r="S190" s="67"/>
      <c r="T190" s="74">
        <f t="shared" si="19"/>
        <v>19.899999999999999</v>
      </c>
      <c r="V190" s="21">
        <f t="shared" si="20"/>
        <v>5.78</v>
      </c>
      <c r="W190" s="14">
        <f t="shared" si="21"/>
        <v>5.42</v>
      </c>
      <c r="X190" s="74">
        <v>0</v>
      </c>
      <c r="Y190" s="22">
        <f t="shared" si="22"/>
        <v>99.47</v>
      </c>
      <c r="Z190" s="179"/>
    </row>
    <row r="191" spans="1:26" x14ac:dyDescent="0.25">
      <c r="A191" s="87" t="str">
        <f>'Door Comparison'!A191</f>
        <v>D0720.01</v>
      </c>
      <c r="B191" s="18" t="str">
        <f>'Door Comparison'!B191</f>
        <v>Metal</v>
      </c>
      <c r="C191" s="18">
        <f>'Door Comparison'!C191</f>
        <v>206</v>
      </c>
      <c r="D191" s="18">
        <f>'Door Comparison'!D191</f>
        <v>0</v>
      </c>
      <c r="E191" s="18">
        <f>'Door Comparison'!E191</f>
        <v>0</v>
      </c>
      <c r="F191" s="18" t="e">
        <f>'Door Comparison'!#REF!</f>
        <v>#REF!</v>
      </c>
      <c r="G191" s="18">
        <f>'Door Comparison'!G191</f>
        <v>0</v>
      </c>
      <c r="H191" s="18">
        <f>'Door Comparison'!H191</f>
        <v>0</v>
      </c>
      <c r="I191" s="18" t="e">
        <f>'Door Comparison'!#REF!</f>
        <v>#REF!</v>
      </c>
      <c r="J191" s="18">
        <f>'Door Comparison'!J191</f>
        <v>0</v>
      </c>
      <c r="K191" s="18">
        <f>'Door Comparison'!K191</f>
        <v>0</v>
      </c>
      <c r="L191" s="18">
        <f>'Door Comparison'!L191</f>
        <v>0</v>
      </c>
      <c r="M191" s="18"/>
      <c r="N191" s="150"/>
      <c r="O191" s="149"/>
      <c r="P191" s="14">
        <f t="shared" si="17"/>
        <v>0</v>
      </c>
      <c r="Q191" s="107">
        <f t="shared" si="25"/>
        <v>0</v>
      </c>
      <c r="R191" s="74"/>
      <c r="S191" s="67"/>
      <c r="T191" s="74">
        <f t="shared" si="19"/>
        <v>0</v>
      </c>
      <c r="V191" s="21">
        <f t="shared" si="20"/>
        <v>0</v>
      </c>
      <c r="W191" s="14">
        <f t="shared" si="21"/>
        <v>0</v>
      </c>
      <c r="X191" s="74">
        <v>0</v>
      </c>
      <c r="Y191" s="22">
        <f t="shared" si="22"/>
        <v>0</v>
      </c>
      <c r="Z191" s="179" t="str">
        <f>'Door Comparison'!Q191</f>
        <v>By others</v>
      </c>
    </row>
    <row r="192" spans="1:26" x14ac:dyDescent="0.25">
      <c r="A192" s="87" t="str">
        <f>'Door Comparison'!A192</f>
        <v>D0721.01</v>
      </c>
      <c r="B192" s="18" t="str">
        <f>'Door Comparison'!B192</f>
        <v>Metal</v>
      </c>
      <c r="C192" s="18">
        <f>'Door Comparison'!C192</f>
        <v>110</v>
      </c>
      <c r="D192" s="18">
        <f>'Door Comparison'!D192</f>
        <v>0</v>
      </c>
      <c r="E192" s="18">
        <f>'Door Comparison'!E192</f>
        <v>0</v>
      </c>
      <c r="F192" s="18" t="e">
        <f>'Door Comparison'!#REF!</f>
        <v>#REF!</v>
      </c>
      <c r="G192" s="18">
        <f>'Door Comparison'!G192</f>
        <v>0</v>
      </c>
      <c r="H192" s="18">
        <f>'Door Comparison'!H192</f>
        <v>0</v>
      </c>
      <c r="I192" s="18" t="e">
        <f>'Door Comparison'!#REF!</f>
        <v>#REF!</v>
      </c>
      <c r="J192" s="18">
        <f>'Door Comparison'!J192</f>
        <v>0</v>
      </c>
      <c r="K192" s="18">
        <f>'Door Comparison'!K192</f>
        <v>0</v>
      </c>
      <c r="L192" s="18">
        <f>'Door Comparison'!L192</f>
        <v>0</v>
      </c>
      <c r="M192" s="18"/>
      <c r="N192" s="150"/>
      <c r="O192" s="149"/>
      <c r="P192" s="14">
        <f t="shared" si="17"/>
        <v>0</v>
      </c>
      <c r="Q192" s="107">
        <f t="shared" si="25"/>
        <v>0</v>
      </c>
      <c r="R192" s="74"/>
      <c r="S192" s="67"/>
      <c r="T192" s="74">
        <f t="shared" si="19"/>
        <v>0</v>
      </c>
      <c r="V192" s="21">
        <f t="shared" si="20"/>
        <v>0</v>
      </c>
      <c r="W192" s="14">
        <f t="shared" si="21"/>
        <v>0</v>
      </c>
      <c r="X192" s="74">
        <v>0</v>
      </c>
      <c r="Y192" s="22">
        <f t="shared" si="22"/>
        <v>0</v>
      </c>
      <c r="Z192" s="179" t="str">
        <f>'Door Comparison'!Q192</f>
        <v>By others</v>
      </c>
    </row>
    <row r="193" spans="1:26" x14ac:dyDescent="0.25">
      <c r="A193" s="87" t="str">
        <f>'Door Comparison'!A193</f>
        <v>D0721.02</v>
      </c>
      <c r="B193" s="18" t="str">
        <f>'Door Comparison'!B193</f>
        <v>Metal</v>
      </c>
      <c r="C193" s="18">
        <f>'Door Comparison'!C193</f>
        <v>110</v>
      </c>
      <c r="D193" s="18">
        <f>'Door Comparison'!D193</f>
        <v>0</v>
      </c>
      <c r="E193" s="18">
        <f>'Door Comparison'!E193</f>
        <v>0</v>
      </c>
      <c r="F193" s="18" t="e">
        <f>'Door Comparison'!#REF!</f>
        <v>#REF!</v>
      </c>
      <c r="G193" s="18">
        <f>'Door Comparison'!G193</f>
        <v>0</v>
      </c>
      <c r="H193" s="18">
        <f>'Door Comparison'!H193</f>
        <v>0</v>
      </c>
      <c r="I193" s="18" t="e">
        <f>'Door Comparison'!#REF!</f>
        <v>#REF!</v>
      </c>
      <c r="J193" s="18">
        <f>'Door Comparison'!J193</f>
        <v>0</v>
      </c>
      <c r="K193" s="18">
        <f>'Door Comparison'!K193</f>
        <v>0</v>
      </c>
      <c r="L193" s="18">
        <f>'Door Comparison'!L193</f>
        <v>0</v>
      </c>
      <c r="M193" s="18"/>
      <c r="N193" s="150"/>
      <c r="O193" s="149"/>
      <c r="P193" s="14">
        <f t="shared" si="17"/>
        <v>0</v>
      </c>
      <c r="Q193" s="107">
        <f t="shared" si="25"/>
        <v>0</v>
      </c>
      <c r="R193" s="74"/>
      <c r="S193" s="67"/>
      <c r="T193" s="74">
        <f t="shared" si="19"/>
        <v>0</v>
      </c>
      <c r="V193" s="21">
        <f t="shared" si="20"/>
        <v>0</v>
      </c>
      <c r="W193" s="14">
        <f t="shared" si="21"/>
        <v>0</v>
      </c>
      <c r="X193" s="74">
        <v>0</v>
      </c>
      <c r="Y193" s="22">
        <f t="shared" si="22"/>
        <v>0</v>
      </c>
      <c r="Z193" s="179" t="str">
        <f>'Door Comparison'!Q193</f>
        <v>By others</v>
      </c>
    </row>
    <row r="194" spans="1:26" x14ac:dyDescent="0.25">
      <c r="A194" s="87" t="str">
        <f>'Door Comparison'!A194</f>
        <v>D0801.01</v>
      </c>
      <c r="B194" s="18" t="str">
        <f>'Door Comparison'!B194</f>
        <v>Timber</v>
      </c>
      <c r="C194" s="18">
        <f>'Door Comparison'!C194</f>
        <v>205</v>
      </c>
      <c r="D194" s="18">
        <f>'Door Comparison'!D194</f>
        <v>1010</v>
      </c>
      <c r="E194" s="18">
        <f>'Door Comparison'!E194</f>
        <v>2110</v>
      </c>
      <c r="F194" s="18" t="e">
        <f>'Door Comparison'!#REF!</f>
        <v>#REF!</v>
      </c>
      <c r="G194" s="18">
        <f>'Door Comparison'!G194</f>
        <v>1</v>
      </c>
      <c r="H194" s="18">
        <f>'Door Comparison'!H194</f>
        <v>0</v>
      </c>
      <c r="I194" s="18" t="e">
        <f>'Door Comparison'!#REF!</f>
        <v>#REF!</v>
      </c>
      <c r="J194" s="18">
        <f>'Door Comparison'!J194</f>
        <v>1</v>
      </c>
      <c r="K194" s="18">
        <f>'Door Comparison'!K194</f>
        <v>0</v>
      </c>
      <c r="L194" s="18">
        <f>'Door Comparison'!L194</f>
        <v>0</v>
      </c>
      <c r="M194" s="18"/>
      <c r="N194" s="150">
        <v>22</v>
      </c>
      <c r="O194" s="149"/>
      <c r="P194" s="14">
        <f t="shared" si="17"/>
        <v>16.21</v>
      </c>
      <c r="Q194" s="67">
        <f>((((D194+2*E194)*((G194*2.9)+(H194*3.77))/1000))*2)+270</f>
        <v>300.33</v>
      </c>
      <c r="R194" s="74"/>
      <c r="S194" s="67"/>
      <c r="T194" s="74">
        <f t="shared" si="19"/>
        <v>19.98</v>
      </c>
      <c r="V194" s="21">
        <f t="shared" si="20"/>
        <v>5.81</v>
      </c>
      <c r="W194" s="14">
        <f t="shared" si="21"/>
        <v>5.44</v>
      </c>
      <c r="X194" s="74">
        <v>0</v>
      </c>
      <c r="Y194" s="22">
        <f t="shared" si="22"/>
        <v>369.77</v>
      </c>
      <c r="Z194" s="179"/>
    </row>
    <row r="195" spans="1:26" x14ac:dyDescent="0.25">
      <c r="A195" s="87" t="str">
        <f>'Door Comparison'!A195</f>
        <v>D0802.01</v>
      </c>
      <c r="B195" s="18" t="str">
        <f>'Door Comparison'!B195</f>
        <v>Timber</v>
      </c>
      <c r="C195" s="18">
        <f>'Door Comparison'!C195</f>
        <v>201</v>
      </c>
      <c r="D195" s="18">
        <f>'Door Comparison'!D195</f>
        <v>1010</v>
      </c>
      <c r="E195" s="18">
        <f>'Door Comparison'!E195</f>
        <v>2110</v>
      </c>
      <c r="F195" s="18" t="e">
        <f>'Door Comparison'!#REF!</f>
        <v>#REF!</v>
      </c>
      <c r="G195" s="18">
        <f>'Door Comparison'!G195</f>
        <v>0</v>
      </c>
      <c r="H195" s="18">
        <f>'Door Comparison'!H195</f>
        <v>1</v>
      </c>
      <c r="I195" s="18" t="e">
        <f>'Door Comparison'!#REF!</f>
        <v>#REF!</v>
      </c>
      <c r="J195" s="18">
        <f>'Door Comparison'!J195</f>
        <v>0</v>
      </c>
      <c r="K195" s="18">
        <f>'Door Comparison'!K195</f>
        <v>1</v>
      </c>
      <c r="L195" s="18">
        <f>'Door Comparison'!L195</f>
        <v>0</v>
      </c>
      <c r="M195" s="18"/>
      <c r="N195" s="150">
        <v>22</v>
      </c>
      <c r="O195" s="149"/>
      <c r="P195" s="14">
        <f t="shared" si="17"/>
        <v>16.21</v>
      </c>
      <c r="Q195" s="107">
        <f t="shared" ref="Q195:Q208" si="26">(((D195+2*E195)*((G195*2.9)+(H195*3.77))/1000))*2</f>
        <v>39.43</v>
      </c>
      <c r="R195" s="74"/>
      <c r="S195" s="67"/>
      <c r="T195" s="74">
        <f t="shared" si="19"/>
        <v>21.97</v>
      </c>
      <c r="V195" s="21">
        <f t="shared" si="20"/>
        <v>11.61</v>
      </c>
      <c r="W195" s="14">
        <f t="shared" si="21"/>
        <v>5.44</v>
      </c>
      <c r="X195" s="74">
        <v>0</v>
      </c>
      <c r="Y195" s="22">
        <f t="shared" si="22"/>
        <v>116.66</v>
      </c>
      <c r="Z195" s="179"/>
    </row>
    <row r="196" spans="1:26" x14ac:dyDescent="0.25">
      <c r="A196" s="87" t="str">
        <f>'Door Comparison'!A196</f>
        <v>D0806.01</v>
      </c>
      <c r="B196" s="18" t="str">
        <f>'Door Comparison'!B196</f>
        <v>Metal</v>
      </c>
      <c r="C196" s="18">
        <f>'Door Comparison'!C196</f>
        <v>204</v>
      </c>
      <c r="D196" s="18">
        <f>'Door Comparison'!D196</f>
        <v>0</v>
      </c>
      <c r="E196" s="18">
        <f>'Door Comparison'!E196</f>
        <v>0</v>
      </c>
      <c r="F196" s="18" t="e">
        <f>'Door Comparison'!#REF!</f>
        <v>#REF!</v>
      </c>
      <c r="G196" s="18">
        <f>'Door Comparison'!G196</f>
        <v>0</v>
      </c>
      <c r="H196" s="18">
        <f>'Door Comparison'!H196</f>
        <v>0</v>
      </c>
      <c r="I196" s="18" t="e">
        <f>'Door Comparison'!#REF!</f>
        <v>#REF!</v>
      </c>
      <c r="J196" s="18">
        <f>'Door Comparison'!J196</f>
        <v>0</v>
      </c>
      <c r="K196" s="18">
        <f>'Door Comparison'!K196</f>
        <v>0</v>
      </c>
      <c r="L196" s="18">
        <f>'Door Comparison'!L196</f>
        <v>0</v>
      </c>
      <c r="M196" s="18"/>
      <c r="N196" s="150"/>
      <c r="O196" s="149"/>
      <c r="P196" s="14">
        <f t="shared" si="17"/>
        <v>0</v>
      </c>
      <c r="Q196" s="107">
        <f t="shared" si="26"/>
        <v>0</v>
      </c>
      <c r="R196" s="74"/>
      <c r="S196" s="67"/>
      <c r="T196" s="74">
        <f t="shared" si="19"/>
        <v>0</v>
      </c>
      <c r="V196" s="21">
        <f t="shared" si="20"/>
        <v>0</v>
      </c>
      <c r="W196" s="14">
        <f t="shared" si="21"/>
        <v>0</v>
      </c>
      <c r="X196" s="74">
        <v>0</v>
      </c>
      <c r="Y196" s="22">
        <f t="shared" si="22"/>
        <v>0</v>
      </c>
      <c r="Z196" s="179" t="str">
        <f>'Door Comparison'!Q196</f>
        <v>By others</v>
      </c>
    </row>
    <row r="197" spans="1:26" x14ac:dyDescent="0.25">
      <c r="A197" s="87" t="str">
        <f>'Door Comparison'!A197</f>
        <v>D0807.01</v>
      </c>
      <c r="B197" s="18" t="str">
        <f>'Door Comparison'!B197</f>
        <v>Metal</v>
      </c>
      <c r="C197" s="18">
        <f>'Door Comparison'!C197</f>
        <v>204</v>
      </c>
      <c r="D197" s="18">
        <f>'Door Comparison'!D197</f>
        <v>0</v>
      </c>
      <c r="E197" s="18">
        <f>'Door Comparison'!E197</f>
        <v>0</v>
      </c>
      <c r="F197" s="18" t="e">
        <f>'Door Comparison'!#REF!</f>
        <v>#REF!</v>
      </c>
      <c r="G197" s="18">
        <f>'Door Comparison'!G197</f>
        <v>0</v>
      </c>
      <c r="H197" s="18">
        <f>'Door Comparison'!H197</f>
        <v>0</v>
      </c>
      <c r="I197" s="18" t="e">
        <f>'Door Comparison'!#REF!</f>
        <v>#REF!</v>
      </c>
      <c r="J197" s="18">
        <f>'Door Comparison'!J197</f>
        <v>0</v>
      </c>
      <c r="K197" s="18">
        <f>'Door Comparison'!K197</f>
        <v>0</v>
      </c>
      <c r="L197" s="18">
        <f>'Door Comparison'!L197</f>
        <v>0</v>
      </c>
      <c r="M197" s="18"/>
      <c r="N197" s="150"/>
      <c r="O197" s="149"/>
      <c r="P197" s="14">
        <f t="shared" si="17"/>
        <v>0</v>
      </c>
      <c r="Q197" s="107">
        <f t="shared" si="26"/>
        <v>0</v>
      </c>
      <c r="R197" s="74"/>
      <c r="S197" s="67"/>
      <c r="T197" s="74">
        <f t="shared" si="19"/>
        <v>0</v>
      </c>
      <c r="V197" s="21">
        <f t="shared" si="20"/>
        <v>0</v>
      </c>
      <c r="W197" s="14">
        <f t="shared" si="21"/>
        <v>0</v>
      </c>
      <c r="X197" s="74">
        <v>0</v>
      </c>
      <c r="Y197" s="22">
        <f t="shared" si="22"/>
        <v>0</v>
      </c>
      <c r="Z197" s="179" t="str">
        <f>'Door Comparison'!Q197</f>
        <v>By others</v>
      </c>
    </row>
    <row r="198" spans="1:26" x14ac:dyDescent="0.25">
      <c r="A198" s="87" t="str">
        <f>'Door Comparison'!A198</f>
        <v>D0808.01</v>
      </c>
      <c r="B198" s="18" t="str">
        <f>'Door Comparison'!B198</f>
        <v>Metal</v>
      </c>
      <c r="C198" s="18">
        <f>'Door Comparison'!C198</f>
        <v>204</v>
      </c>
      <c r="D198" s="18">
        <f>'Door Comparison'!D198</f>
        <v>0</v>
      </c>
      <c r="E198" s="18">
        <f>'Door Comparison'!E198</f>
        <v>0</v>
      </c>
      <c r="F198" s="18" t="e">
        <f>'Door Comparison'!#REF!</f>
        <v>#REF!</v>
      </c>
      <c r="G198" s="18">
        <f>'Door Comparison'!G198</f>
        <v>0</v>
      </c>
      <c r="H198" s="18">
        <f>'Door Comparison'!H198</f>
        <v>0</v>
      </c>
      <c r="I198" s="18" t="e">
        <f>'Door Comparison'!#REF!</f>
        <v>#REF!</v>
      </c>
      <c r="J198" s="18">
        <f>'Door Comparison'!J198</f>
        <v>0</v>
      </c>
      <c r="K198" s="18">
        <f>'Door Comparison'!K198</f>
        <v>0</v>
      </c>
      <c r="L198" s="18">
        <f>'Door Comparison'!L198</f>
        <v>0</v>
      </c>
      <c r="M198" s="18"/>
      <c r="N198" s="150"/>
      <c r="O198" s="149"/>
      <c r="P198" s="14">
        <f t="shared" si="17"/>
        <v>0</v>
      </c>
      <c r="Q198" s="107">
        <f t="shared" si="26"/>
        <v>0</v>
      </c>
      <c r="R198" s="74"/>
      <c r="S198" s="67"/>
      <c r="T198" s="74">
        <f t="shared" si="19"/>
        <v>0</v>
      </c>
      <c r="V198" s="21">
        <f t="shared" si="20"/>
        <v>0</v>
      </c>
      <c r="W198" s="14">
        <f t="shared" si="21"/>
        <v>0</v>
      </c>
      <c r="X198" s="74">
        <v>0</v>
      </c>
      <c r="Y198" s="22">
        <f t="shared" si="22"/>
        <v>0</v>
      </c>
      <c r="Z198" s="179" t="str">
        <f>'Door Comparison'!Q198</f>
        <v>By others</v>
      </c>
    </row>
    <row r="199" spans="1:26" x14ac:dyDescent="0.25">
      <c r="A199" s="87" t="str">
        <f>'Door Comparison'!A199</f>
        <v>D0809.01</v>
      </c>
      <c r="B199" s="18" t="str">
        <f>'Door Comparison'!B199</f>
        <v>Timber</v>
      </c>
      <c r="C199" s="18">
        <f>'Door Comparison'!C199</f>
        <v>201</v>
      </c>
      <c r="D199" s="18">
        <f>'Door Comparison'!D199</f>
        <v>1010</v>
      </c>
      <c r="E199" s="18">
        <f>'Door Comparison'!E199</f>
        <v>2110</v>
      </c>
      <c r="F199" s="18" t="e">
        <f>'Door Comparison'!#REF!</f>
        <v>#REF!</v>
      </c>
      <c r="G199" s="18">
        <f>'Door Comparison'!G199</f>
        <v>0</v>
      </c>
      <c r="H199" s="18">
        <f>'Door Comparison'!H199</f>
        <v>1</v>
      </c>
      <c r="I199" s="18" t="e">
        <f>'Door Comparison'!#REF!</f>
        <v>#REF!</v>
      </c>
      <c r="J199" s="18">
        <f>'Door Comparison'!J199</f>
        <v>0</v>
      </c>
      <c r="K199" s="18">
        <f>'Door Comparison'!K199</f>
        <v>1</v>
      </c>
      <c r="L199" s="18">
        <f>'Door Comparison'!L199</f>
        <v>0</v>
      </c>
      <c r="M199" s="18"/>
      <c r="N199" s="150">
        <v>22</v>
      </c>
      <c r="O199" s="149"/>
      <c r="P199" s="14">
        <f t="shared" si="17"/>
        <v>16.21</v>
      </c>
      <c r="Q199" s="107">
        <f t="shared" si="26"/>
        <v>39.43</v>
      </c>
      <c r="R199" s="74"/>
      <c r="S199" s="67"/>
      <c r="T199" s="74">
        <f t="shared" si="19"/>
        <v>21.97</v>
      </c>
      <c r="V199" s="21">
        <f t="shared" si="20"/>
        <v>11.61</v>
      </c>
      <c r="W199" s="14">
        <f t="shared" si="21"/>
        <v>5.44</v>
      </c>
      <c r="X199" s="74">
        <v>0</v>
      </c>
      <c r="Y199" s="22">
        <f t="shared" si="22"/>
        <v>116.66</v>
      </c>
      <c r="Z199" s="179"/>
    </row>
    <row r="200" spans="1:26" x14ac:dyDescent="0.25">
      <c r="A200" s="87" t="str">
        <f>'Door Comparison'!A200</f>
        <v>D0811.01</v>
      </c>
      <c r="B200" s="18" t="str">
        <f>'Door Comparison'!B200</f>
        <v>Timber</v>
      </c>
      <c r="C200" s="18">
        <f>'Door Comparison'!C200</f>
        <v>201</v>
      </c>
      <c r="D200" s="18">
        <f>'Door Comparison'!D200</f>
        <v>1010</v>
      </c>
      <c r="E200" s="18">
        <f>'Door Comparison'!E200</f>
        <v>2100</v>
      </c>
      <c r="F200" s="18" t="e">
        <f>'Door Comparison'!#REF!</f>
        <v>#REF!</v>
      </c>
      <c r="G200" s="18">
        <f>'Door Comparison'!G200</f>
        <v>1</v>
      </c>
      <c r="H200" s="18">
        <f>'Door Comparison'!H200</f>
        <v>0</v>
      </c>
      <c r="I200" s="18" t="e">
        <f>'Door Comparison'!#REF!</f>
        <v>#REF!</v>
      </c>
      <c r="J200" s="18">
        <f>'Door Comparison'!J200</f>
        <v>1</v>
      </c>
      <c r="K200" s="18">
        <f>'Door Comparison'!K200</f>
        <v>0</v>
      </c>
      <c r="L200" s="18">
        <f>'Door Comparison'!L200</f>
        <v>0</v>
      </c>
      <c r="M200" s="18"/>
      <c r="N200" s="150">
        <v>22</v>
      </c>
      <c r="O200" s="149"/>
      <c r="P200" s="14">
        <f t="shared" si="17"/>
        <v>16.149999999999999</v>
      </c>
      <c r="Q200" s="107">
        <f t="shared" si="26"/>
        <v>30.22</v>
      </c>
      <c r="R200" s="74"/>
      <c r="S200" s="67"/>
      <c r="T200" s="74">
        <f t="shared" si="19"/>
        <v>19.899999999999999</v>
      </c>
      <c r="V200" s="21">
        <f t="shared" si="20"/>
        <v>5.78</v>
      </c>
      <c r="W200" s="14">
        <f t="shared" si="21"/>
        <v>5.42</v>
      </c>
      <c r="X200" s="74">
        <v>0</v>
      </c>
      <c r="Y200" s="22">
        <f t="shared" si="22"/>
        <v>99.47</v>
      </c>
      <c r="Z200" s="179"/>
    </row>
    <row r="201" spans="1:26" x14ac:dyDescent="0.25">
      <c r="A201" s="87" t="str">
        <f>'Door Comparison'!A201</f>
        <v>D0815.01</v>
      </c>
      <c r="B201" s="18" t="str">
        <f>'Door Comparison'!B201</f>
        <v>Metal</v>
      </c>
      <c r="C201" s="18">
        <f>'Door Comparison'!C201</f>
        <v>206</v>
      </c>
      <c r="D201" s="18">
        <f>'Door Comparison'!D201</f>
        <v>0</v>
      </c>
      <c r="E201" s="18">
        <f>'Door Comparison'!E201</f>
        <v>0</v>
      </c>
      <c r="F201" s="18" t="e">
        <f>'Door Comparison'!#REF!</f>
        <v>#REF!</v>
      </c>
      <c r="G201" s="18">
        <f>'Door Comparison'!G201</f>
        <v>0</v>
      </c>
      <c r="H201" s="18">
        <f>'Door Comparison'!H201</f>
        <v>0</v>
      </c>
      <c r="I201" s="18" t="e">
        <f>'Door Comparison'!#REF!</f>
        <v>#REF!</v>
      </c>
      <c r="J201" s="18">
        <f>'Door Comparison'!J201</f>
        <v>0</v>
      </c>
      <c r="K201" s="18">
        <f>'Door Comparison'!K201</f>
        <v>0</v>
      </c>
      <c r="L201" s="18">
        <f>'Door Comparison'!L201</f>
        <v>0</v>
      </c>
      <c r="M201" s="18"/>
      <c r="N201" s="150"/>
      <c r="O201" s="149"/>
      <c r="P201" s="14">
        <f t="shared" ref="P201:P245" si="27">(D201+2*E201)*3.1/1000</f>
        <v>0</v>
      </c>
      <c r="Q201" s="107">
        <f t="shared" si="26"/>
        <v>0</v>
      </c>
      <c r="R201" s="74"/>
      <c r="S201" s="67"/>
      <c r="T201" s="74">
        <f t="shared" ref="T201:T245" si="28">((D201+2*E201)*((G201*1.91)+(H201*2.1))/1000)*2</f>
        <v>0</v>
      </c>
      <c r="V201" s="21">
        <f t="shared" ref="V201:V245" si="29">(J201*((D201+2*E201)*1.11/1000))+(K201*((D201+2*E201)*2.22/1000))+(L201*((D201+2*E201)*1.11/1000))</f>
        <v>0</v>
      </c>
      <c r="W201" s="14">
        <f t="shared" ref="W201:W245" si="30">(J201+K201+L201)*((D201+2*E201)*1.04/1000)</f>
        <v>0</v>
      </c>
      <c r="X201" s="74">
        <v>0</v>
      </c>
      <c r="Y201" s="22">
        <f t="shared" si="22"/>
        <v>0</v>
      </c>
      <c r="Z201" s="179" t="str">
        <f>'Door Comparison'!Q201</f>
        <v>By others</v>
      </c>
    </row>
    <row r="202" spans="1:26" ht="12.3" customHeight="1" x14ac:dyDescent="0.25">
      <c r="A202" s="87" t="str">
        <f>'Door Comparison'!A202</f>
        <v>D0816.01</v>
      </c>
      <c r="B202" s="18" t="str">
        <f>'Door Comparison'!B202</f>
        <v>Metal</v>
      </c>
      <c r="C202" s="18">
        <f>'Door Comparison'!C202</f>
        <v>204</v>
      </c>
      <c r="D202" s="18">
        <f>'Door Comparison'!D202</f>
        <v>0</v>
      </c>
      <c r="E202" s="18">
        <f>'Door Comparison'!E202</f>
        <v>0</v>
      </c>
      <c r="F202" s="18" t="e">
        <f>'Door Comparison'!#REF!</f>
        <v>#REF!</v>
      </c>
      <c r="G202" s="18">
        <f>'Door Comparison'!G202</f>
        <v>0</v>
      </c>
      <c r="H202" s="18">
        <f>'Door Comparison'!H202</f>
        <v>0</v>
      </c>
      <c r="I202" s="18" t="e">
        <f>'Door Comparison'!#REF!</f>
        <v>#REF!</v>
      </c>
      <c r="J202" s="18">
        <f>'Door Comparison'!J202</f>
        <v>0</v>
      </c>
      <c r="K202" s="18">
        <f>'Door Comparison'!K202</f>
        <v>0</v>
      </c>
      <c r="L202" s="18">
        <f>'Door Comparison'!L202</f>
        <v>0</v>
      </c>
      <c r="M202" s="18"/>
      <c r="N202" s="150"/>
      <c r="O202" s="149"/>
      <c r="P202" s="14">
        <f t="shared" si="27"/>
        <v>0</v>
      </c>
      <c r="Q202" s="107">
        <f t="shared" si="26"/>
        <v>0</v>
      </c>
      <c r="R202" s="74"/>
      <c r="S202" s="67"/>
      <c r="T202" s="74">
        <f t="shared" si="28"/>
        <v>0</v>
      </c>
      <c r="V202" s="21">
        <f t="shared" si="29"/>
        <v>0</v>
      </c>
      <c r="W202" s="14">
        <f t="shared" si="30"/>
        <v>0</v>
      </c>
      <c r="X202" s="74">
        <v>0</v>
      </c>
      <c r="Y202" s="22">
        <f t="shared" ref="Y202:Y234" si="31">SUM(N202:X202)</f>
        <v>0</v>
      </c>
      <c r="Z202" s="179" t="str">
        <f>'Door Comparison'!Q202</f>
        <v>By others</v>
      </c>
    </row>
    <row r="203" spans="1:26" ht="12.3" customHeight="1" x14ac:dyDescent="0.25">
      <c r="A203" s="87" t="str">
        <f>'Door Comparison'!A203</f>
        <v>D0817.01</v>
      </c>
      <c r="B203" s="18" t="str">
        <f>'Door Comparison'!B203</f>
        <v>Timber</v>
      </c>
      <c r="C203" s="18">
        <f>'Door Comparison'!C203</f>
        <v>201</v>
      </c>
      <c r="D203" s="18">
        <f>'Door Comparison'!D203</f>
        <v>1100</v>
      </c>
      <c r="E203" s="18">
        <f>'Door Comparison'!E203</f>
        <v>2110</v>
      </c>
      <c r="F203" s="18" t="e">
        <f>'Door Comparison'!#REF!</f>
        <v>#REF!</v>
      </c>
      <c r="G203" s="18">
        <f>'Door Comparison'!G203</f>
        <v>0</v>
      </c>
      <c r="H203" s="18">
        <f>'Door Comparison'!H203</f>
        <v>1</v>
      </c>
      <c r="I203" s="18" t="e">
        <f>'Door Comparison'!#REF!</f>
        <v>#REF!</v>
      </c>
      <c r="J203" s="18">
        <f>'Door Comparison'!J203</f>
        <v>0</v>
      </c>
      <c r="K203" s="18">
        <f>'Door Comparison'!K203</f>
        <v>1</v>
      </c>
      <c r="L203" s="18">
        <f>'Door Comparison'!L203</f>
        <v>0</v>
      </c>
      <c r="M203" s="18"/>
      <c r="N203" s="150">
        <v>22</v>
      </c>
      <c r="O203" s="149"/>
      <c r="P203" s="14">
        <f t="shared" si="27"/>
        <v>16.489999999999998</v>
      </c>
      <c r="Q203" s="107">
        <f t="shared" si="26"/>
        <v>40.11</v>
      </c>
      <c r="R203" s="74"/>
      <c r="S203" s="67"/>
      <c r="T203" s="74">
        <f t="shared" si="28"/>
        <v>22.34</v>
      </c>
      <c r="V203" s="21">
        <f t="shared" si="29"/>
        <v>11.81</v>
      </c>
      <c r="W203" s="14">
        <f t="shared" si="30"/>
        <v>5.53</v>
      </c>
      <c r="X203" s="74">
        <v>0</v>
      </c>
      <c r="Y203" s="22">
        <f t="shared" si="31"/>
        <v>118.28</v>
      </c>
      <c r="Z203" s="179"/>
    </row>
    <row r="204" spans="1:26" ht="12.3" customHeight="1" x14ac:dyDescent="0.25">
      <c r="A204" s="87" t="str">
        <f>'Door Comparison'!A204</f>
        <v>D0818.01</v>
      </c>
      <c r="B204" s="18" t="str">
        <f>'Door Comparison'!B204</f>
        <v>Timber</v>
      </c>
      <c r="C204" s="18">
        <f>'Door Comparison'!C204</f>
        <v>201</v>
      </c>
      <c r="D204" s="18">
        <f>'Door Comparison'!D204</f>
        <v>1010</v>
      </c>
      <c r="E204" s="18">
        <f>'Door Comparison'!E204</f>
        <v>2100</v>
      </c>
      <c r="F204" s="18" t="e">
        <f>'Door Comparison'!#REF!</f>
        <v>#REF!</v>
      </c>
      <c r="G204" s="18">
        <f>'Door Comparison'!G204</f>
        <v>1</v>
      </c>
      <c r="H204" s="18">
        <f>'Door Comparison'!H204</f>
        <v>0</v>
      </c>
      <c r="I204" s="18" t="e">
        <f>'Door Comparison'!#REF!</f>
        <v>#REF!</v>
      </c>
      <c r="J204" s="18">
        <f>'Door Comparison'!J204</f>
        <v>1</v>
      </c>
      <c r="K204" s="18">
        <f>'Door Comparison'!K204</f>
        <v>0</v>
      </c>
      <c r="L204" s="18">
        <f>'Door Comparison'!L204</f>
        <v>0</v>
      </c>
      <c r="M204" s="18"/>
      <c r="N204" s="150">
        <v>22</v>
      </c>
      <c r="O204" s="149"/>
      <c r="P204" s="14">
        <f t="shared" si="27"/>
        <v>16.149999999999999</v>
      </c>
      <c r="Q204" s="107">
        <f t="shared" si="26"/>
        <v>30.22</v>
      </c>
      <c r="R204" s="74"/>
      <c r="S204" s="67"/>
      <c r="T204" s="74">
        <f t="shared" si="28"/>
        <v>19.899999999999999</v>
      </c>
      <c r="V204" s="21">
        <f t="shared" si="29"/>
        <v>5.78</v>
      </c>
      <c r="W204" s="14">
        <f t="shared" si="30"/>
        <v>5.42</v>
      </c>
      <c r="X204" s="74">
        <v>0</v>
      </c>
      <c r="Y204" s="22">
        <f t="shared" si="31"/>
        <v>99.47</v>
      </c>
      <c r="Z204" s="179"/>
    </row>
    <row r="205" spans="1:26" ht="12.3" customHeight="1" x14ac:dyDescent="0.25">
      <c r="A205" s="87" t="str">
        <f>'Door Comparison'!A205</f>
        <v>D0820.01</v>
      </c>
      <c r="B205" s="18" t="str">
        <f>'Door Comparison'!B205</f>
        <v>Metal</v>
      </c>
      <c r="C205" s="18">
        <f>'Door Comparison'!C205</f>
        <v>206</v>
      </c>
      <c r="D205" s="18">
        <f>'Door Comparison'!D205</f>
        <v>0</v>
      </c>
      <c r="E205" s="18">
        <f>'Door Comparison'!E205</f>
        <v>0</v>
      </c>
      <c r="F205" s="18" t="e">
        <f>'Door Comparison'!#REF!</f>
        <v>#REF!</v>
      </c>
      <c r="G205" s="18">
        <f>'Door Comparison'!G205</f>
        <v>0</v>
      </c>
      <c r="H205" s="18">
        <f>'Door Comparison'!H205</f>
        <v>0</v>
      </c>
      <c r="I205" s="18" t="e">
        <f>'Door Comparison'!#REF!</f>
        <v>#REF!</v>
      </c>
      <c r="J205" s="18">
        <f>'Door Comparison'!J205</f>
        <v>0</v>
      </c>
      <c r="K205" s="18">
        <f>'Door Comparison'!K205</f>
        <v>0</v>
      </c>
      <c r="L205" s="18">
        <f>'Door Comparison'!L205</f>
        <v>0</v>
      </c>
      <c r="M205" s="18"/>
      <c r="N205" s="150"/>
      <c r="O205" s="149"/>
      <c r="P205" s="14">
        <f t="shared" si="27"/>
        <v>0</v>
      </c>
      <c r="Q205" s="107">
        <f t="shared" si="26"/>
        <v>0</v>
      </c>
      <c r="R205" s="74"/>
      <c r="S205" s="67"/>
      <c r="T205" s="74">
        <f t="shared" si="28"/>
        <v>0</v>
      </c>
      <c r="V205" s="21">
        <f t="shared" si="29"/>
        <v>0</v>
      </c>
      <c r="W205" s="14">
        <f t="shared" si="30"/>
        <v>0</v>
      </c>
      <c r="X205" s="74">
        <v>0</v>
      </c>
      <c r="Y205" s="22">
        <f t="shared" si="31"/>
        <v>0</v>
      </c>
      <c r="Z205" s="179" t="str">
        <f>'Door Comparison'!Q205</f>
        <v>By others</v>
      </c>
    </row>
    <row r="206" spans="1:26" ht="12.3" customHeight="1" x14ac:dyDescent="0.25">
      <c r="A206" s="87" t="str">
        <f>'Door Comparison'!A206</f>
        <v>D0821.01</v>
      </c>
      <c r="B206" s="18" t="str">
        <f>'Door Comparison'!B206</f>
        <v>Metal</v>
      </c>
      <c r="C206" s="18">
        <f>'Door Comparison'!C206</f>
        <v>110</v>
      </c>
      <c r="D206" s="18">
        <f>'Door Comparison'!D206</f>
        <v>0</v>
      </c>
      <c r="E206" s="18">
        <f>'Door Comparison'!E206</f>
        <v>0</v>
      </c>
      <c r="F206" s="18" t="e">
        <f>'Door Comparison'!#REF!</f>
        <v>#REF!</v>
      </c>
      <c r="G206" s="18">
        <f>'Door Comparison'!G206</f>
        <v>0</v>
      </c>
      <c r="H206" s="18">
        <f>'Door Comparison'!H206</f>
        <v>0</v>
      </c>
      <c r="I206" s="18" t="e">
        <f>'Door Comparison'!#REF!</f>
        <v>#REF!</v>
      </c>
      <c r="J206" s="18">
        <f>'Door Comparison'!J206</f>
        <v>0</v>
      </c>
      <c r="K206" s="18">
        <f>'Door Comparison'!K206</f>
        <v>0</v>
      </c>
      <c r="L206" s="18">
        <f>'Door Comparison'!L206</f>
        <v>0</v>
      </c>
      <c r="M206" s="18"/>
      <c r="N206" s="150"/>
      <c r="O206" s="149"/>
      <c r="P206" s="14">
        <f t="shared" si="27"/>
        <v>0</v>
      </c>
      <c r="Q206" s="107">
        <f t="shared" si="26"/>
        <v>0</v>
      </c>
      <c r="R206" s="74"/>
      <c r="S206" s="67"/>
      <c r="T206" s="74">
        <f t="shared" si="28"/>
        <v>0</v>
      </c>
      <c r="V206" s="21">
        <f t="shared" si="29"/>
        <v>0</v>
      </c>
      <c r="W206" s="14">
        <f t="shared" si="30"/>
        <v>0</v>
      </c>
      <c r="X206" s="74">
        <v>0</v>
      </c>
      <c r="Y206" s="22">
        <f t="shared" si="31"/>
        <v>0</v>
      </c>
      <c r="Z206" s="179" t="str">
        <f>'Door Comparison'!Q206</f>
        <v>By others</v>
      </c>
    </row>
    <row r="207" spans="1:26" ht="12.3" customHeight="1" x14ac:dyDescent="0.25">
      <c r="A207" s="87" t="str">
        <f>'Door Comparison'!A207</f>
        <v>D0821.02</v>
      </c>
      <c r="B207" s="18" t="str">
        <f>'Door Comparison'!B207</f>
        <v>Metal</v>
      </c>
      <c r="C207" s="18">
        <f>'Door Comparison'!C207</f>
        <v>110</v>
      </c>
      <c r="D207" s="18">
        <f>'Door Comparison'!D207</f>
        <v>0</v>
      </c>
      <c r="E207" s="18">
        <f>'Door Comparison'!E207</f>
        <v>0</v>
      </c>
      <c r="F207" s="18" t="e">
        <f>'Door Comparison'!#REF!</f>
        <v>#REF!</v>
      </c>
      <c r="G207" s="18">
        <f>'Door Comparison'!G207</f>
        <v>0</v>
      </c>
      <c r="H207" s="18">
        <f>'Door Comparison'!H207</f>
        <v>0</v>
      </c>
      <c r="I207" s="18" t="e">
        <f>'Door Comparison'!#REF!</f>
        <v>#REF!</v>
      </c>
      <c r="J207" s="18">
        <f>'Door Comparison'!J207</f>
        <v>0</v>
      </c>
      <c r="K207" s="18">
        <f>'Door Comparison'!K207</f>
        <v>0</v>
      </c>
      <c r="L207" s="18">
        <f>'Door Comparison'!L207</f>
        <v>0</v>
      </c>
      <c r="M207" s="18"/>
      <c r="N207" s="150"/>
      <c r="O207" s="149"/>
      <c r="P207" s="14">
        <f t="shared" si="27"/>
        <v>0</v>
      </c>
      <c r="Q207" s="107">
        <f t="shared" si="26"/>
        <v>0</v>
      </c>
      <c r="R207" s="74"/>
      <c r="S207" s="67"/>
      <c r="T207" s="74">
        <f t="shared" si="28"/>
        <v>0</v>
      </c>
      <c r="V207" s="21">
        <f t="shared" si="29"/>
        <v>0</v>
      </c>
      <c r="W207" s="14">
        <f t="shared" si="30"/>
        <v>0</v>
      </c>
      <c r="X207" s="74">
        <v>0</v>
      </c>
      <c r="Y207" s="22">
        <f t="shared" si="31"/>
        <v>0</v>
      </c>
      <c r="Z207" s="179" t="str">
        <f>'Door Comparison'!Q207</f>
        <v>By others</v>
      </c>
    </row>
    <row r="208" spans="1:26" ht="12.3" customHeight="1" x14ac:dyDescent="0.25">
      <c r="A208" s="87" t="str">
        <f>'Door Comparison'!A208</f>
        <v>D0822.01</v>
      </c>
      <c r="B208" s="18" t="str">
        <f>'Door Comparison'!B208</f>
        <v>Glazed</v>
      </c>
      <c r="C208" s="18">
        <f>'Door Comparison'!C208</f>
        <v>102</v>
      </c>
      <c r="D208" s="18">
        <f>'Door Comparison'!D208</f>
        <v>0</v>
      </c>
      <c r="E208" s="18">
        <f>'Door Comparison'!E208</f>
        <v>0</v>
      </c>
      <c r="F208" s="18" t="e">
        <f>'Door Comparison'!#REF!</f>
        <v>#REF!</v>
      </c>
      <c r="G208" s="18">
        <f>'Door Comparison'!G208</f>
        <v>0</v>
      </c>
      <c r="H208" s="18">
        <f>'Door Comparison'!H208</f>
        <v>0</v>
      </c>
      <c r="I208" s="18" t="e">
        <f>'Door Comparison'!#REF!</f>
        <v>#REF!</v>
      </c>
      <c r="J208" s="18">
        <f>'Door Comparison'!J208</f>
        <v>0</v>
      </c>
      <c r="K208" s="18">
        <f>'Door Comparison'!K208</f>
        <v>0</v>
      </c>
      <c r="L208" s="18">
        <f>'Door Comparison'!L208</f>
        <v>0</v>
      </c>
      <c r="M208" s="18"/>
      <c r="N208" s="150"/>
      <c r="O208" s="149"/>
      <c r="P208" s="14">
        <f t="shared" si="27"/>
        <v>0</v>
      </c>
      <c r="Q208" s="107">
        <f t="shared" si="26"/>
        <v>0</v>
      </c>
      <c r="R208" s="74"/>
      <c r="S208" s="67"/>
      <c r="T208" s="74">
        <f t="shared" si="28"/>
        <v>0</v>
      </c>
      <c r="V208" s="21">
        <f t="shared" si="29"/>
        <v>0</v>
      </c>
      <c r="W208" s="14">
        <f t="shared" si="30"/>
        <v>0</v>
      </c>
      <c r="X208" s="74">
        <v>0</v>
      </c>
      <c r="Y208" s="22">
        <f t="shared" si="31"/>
        <v>0</v>
      </c>
      <c r="Z208" s="179" t="str">
        <f>'Door Comparison'!Q208</f>
        <v>By others</v>
      </c>
    </row>
    <row r="209" spans="1:26" ht="12.3" customHeight="1" x14ac:dyDescent="0.25">
      <c r="A209" s="87" t="str">
        <f>'Door Comparison'!A209</f>
        <v>D0901.01</v>
      </c>
      <c r="B209" s="18" t="str">
        <f>'Door Comparison'!B209</f>
        <v>Timber</v>
      </c>
      <c r="C209" s="18">
        <f>'Door Comparison'!C209</f>
        <v>205</v>
      </c>
      <c r="D209" s="18">
        <f>'Door Comparison'!D209</f>
        <v>1010</v>
      </c>
      <c r="E209" s="18">
        <f>'Door Comparison'!E209</f>
        <v>2110</v>
      </c>
      <c r="F209" s="18" t="e">
        <f>'Door Comparison'!#REF!</f>
        <v>#REF!</v>
      </c>
      <c r="G209" s="18">
        <f>'Door Comparison'!G209</f>
        <v>1</v>
      </c>
      <c r="H209" s="18">
        <f>'Door Comparison'!H209</f>
        <v>0</v>
      </c>
      <c r="I209" s="18" t="e">
        <f>'Door Comparison'!#REF!</f>
        <v>#REF!</v>
      </c>
      <c r="J209" s="18">
        <f>'Door Comparison'!J209</f>
        <v>1</v>
      </c>
      <c r="K209" s="18">
        <f>'Door Comparison'!K209</f>
        <v>0</v>
      </c>
      <c r="L209" s="18">
        <f>'Door Comparison'!L209</f>
        <v>0</v>
      </c>
      <c r="M209" s="18"/>
      <c r="N209" s="150">
        <v>22</v>
      </c>
      <c r="O209" s="149"/>
      <c r="P209" s="14">
        <f t="shared" si="27"/>
        <v>16.21</v>
      </c>
      <c r="Q209" s="67">
        <f>((((D209+2*E209)*((G209*2.9)+(H209*3.77))/1000))*2)+270</f>
        <v>300.33</v>
      </c>
      <c r="R209" s="74"/>
      <c r="S209" s="67"/>
      <c r="T209" s="74">
        <f t="shared" si="28"/>
        <v>19.98</v>
      </c>
      <c r="V209" s="21">
        <f t="shared" si="29"/>
        <v>5.81</v>
      </c>
      <c r="W209" s="14">
        <f t="shared" si="30"/>
        <v>5.44</v>
      </c>
      <c r="X209" s="74">
        <v>0</v>
      </c>
      <c r="Y209" s="22">
        <f t="shared" si="31"/>
        <v>369.77</v>
      </c>
      <c r="Z209" s="179"/>
    </row>
    <row r="210" spans="1:26" ht="12.3" customHeight="1" x14ac:dyDescent="0.25">
      <c r="A210" s="87" t="str">
        <f>'Door Comparison'!A210</f>
        <v>D0902.01</v>
      </c>
      <c r="B210" s="18" t="str">
        <f>'Door Comparison'!B210</f>
        <v>Timber</v>
      </c>
      <c r="C210" s="18">
        <f>'Door Comparison'!C210</f>
        <v>201</v>
      </c>
      <c r="D210" s="18">
        <f>'Door Comparison'!D210</f>
        <v>1010</v>
      </c>
      <c r="E210" s="18">
        <f>'Door Comparison'!E210</f>
        <v>2110</v>
      </c>
      <c r="F210" s="18" t="e">
        <f>'Door Comparison'!#REF!</f>
        <v>#REF!</v>
      </c>
      <c r="G210" s="18">
        <f>'Door Comparison'!G210</f>
        <v>0</v>
      </c>
      <c r="H210" s="18">
        <f>'Door Comparison'!H210</f>
        <v>1</v>
      </c>
      <c r="I210" s="18" t="e">
        <f>'Door Comparison'!#REF!</f>
        <v>#REF!</v>
      </c>
      <c r="J210" s="18">
        <f>'Door Comparison'!J210</f>
        <v>0</v>
      </c>
      <c r="K210" s="18">
        <f>'Door Comparison'!K210</f>
        <v>1</v>
      </c>
      <c r="L210" s="18">
        <f>'Door Comparison'!L210</f>
        <v>0</v>
      </c>
      <c r="M210" s="18"/>
      <c r="N210" s="150">
        <v>22</v>
      </c>
      <c r="O210" s="149"/>
      <c r="P210" s="14">
        <f t="shared" si="27"/>
        <v>16.21</v>
      </c>
      <c r="Q210" s="107">
        <f t="shared" ref="Q210:Q222" si="32">(((D210+2*E210)*((G210*2.9)+(H210*3.77))/1000))*2</f>
        <v>39.43</v>
      </c>
      <c r="R210" s="74"/>
      <c r="S210" s="67"/>
      <c r="T210" s="74">
        <f t="shared" si="28"/>
        <v>21.97</v>
      </c>
      <c r="V210" s="21">
        <f t="shared" si="29"/>
        <v>11.61</v>
      </c>
      <c r="W210" s="14">
        <f t="shared" si="30"/>
        <v>5.44</v>
      </c>
      <c r="X210" s="74">
        <v>0</v>
      </c>
      <c r="Y210" s="22">
        <f t="shared" si="31"/>
        <v>116.66</v>
      </c>
      <c r="Z210" s="179"/>
    </row>
    <row r="211" spans="1:26" ht="12.3" customHeight="1" x14ac:dyDescent="0.25">
      <c r="A211" s="87" t="str">
        <f>'Door Comparison'!A211</f>
        <v>D0906.01</v>
      </c>
      <c r="B211" s="18" t="str">
        <f>'Door Comparison'!B211</f>
        <v>Metal</v>
      </c>
      <c r="C211" s="18">
        <f>'Door Comparison'!C211</f>
        <v>204</v>
      </c>
      <c r="D211" s="18">
        <f>'Door Comparison'!D211</f>
        <v>0</v>
      </c>
      <c r="E211" s="18">
        <f>'Door Comparison'!E211</f>
        <v>0</v>
      </c>
      <c r="F211" s="18" t="e">
        <f>'Door Comparison'!#REF!</f>
        <v>#REF!</v>
      </c>
      <c r="G211" s="18">
        <f>'Door Comparison'!G211</f>
        <v>0</v>
      </c>
      <c r="H211" s="18">
        <f>'Door Comparison'!H211</f>
        <v>0</v>
      </c>
      <c r="I211" s="18" t="e">
        <f>'Door Comparison'!#REF!</f>
        <v>#REF!</v>
      </c>
      <c r="J211" s="18">
        <f>'Door Comparison'!J211</f>
        <v>0</v>
      </c>
      <c r="K211" s="18">
        <f>'Door Comparison'!K211</f>
        <v>0</v>
      </c>
      <c r="L211" s="18">
        <f>'Door Comparison'!L211</f>
        <v>0</v>
      </c>
      <c r="M211" s="18"/>
      <c r="N211" s="150"/>
      <c r="O211" s="149"/>
      <c r="P211" s="14">
        <f t="shared" si="27"/>
        <v>0</v>
      </c>
      <c r="Q211" s="107">
        <f t="shared" si="32"/>
        <v>0</v>
      </c>
      <c r="R211" s="74"/>
      <c r="S211" s="67"/>
      <c r="T211" s="74">
        <f t="shared" si="28"/>
        <v>0</v>
      </c>
      <c r="V211" s="21">
        <f t="shared" si="29"/>
        <v>0</v>
      </c>
      <c r="W211" s="14">
        <f t="shared" si="30"/>
        <v>0</v>
      </c>
      <c r="X211" s="74">
        <v>0</v>
      </c>
      <c r="Y211" s="22">
        <f t="shared" si="31"/>
        <v>0</v>
      </c>
      <c r="Z211" s="179" t="str">
        <f>'Door Comparison'!Q211</f>
        <v>By others</v>
      </c>
    </row>
    <row r="212" spans="1:26" ht="12.3" customHeight="1" x14ac:dyDescent="0.25">
      <c r="A212" s="87" t="str">
        <f>'Door Comparison'!A212</f>
        <v>D0907.01</v>
      </c>
      <c r="B212" s="18" t="str">
        <f>'Door Comparison'!B212</f>
        <v>Metal</v>
      </c>
      <c r="C212" s="18">
        <f>'Door Comparison'!C212</f>
        <v>204</v>
      </c>
      <c r="D212" s="18">
        <f>'Door Comparison'!D212</f>
        <v>0</v>
      </c>
      <c r="E212" s="18">
        <f>'Door Comparison'!E212</f>
        <v>0</v>
      </c>
      <c r="F212" s="18" t="e">
        <f>'Door Comparison'!#REF!</f>
        <v>#REF!</v>
      </c>
      <c r="G212" s="18">
        <f>'Door Comparison'!G212</f>
        <v>0</v>
      </c>
      <c r="H212" s="18">
        <f>'Door Comparison'!H212</f>
        <v>0</v>
      </c>
      <c r="I212" s="18" t="e">
        <f>'Door Comparison'!#REF!</f>
        <v>#REF!</v>
      </c>
      <c r="J212" s="18">
        <f>'Door Comparison'!J212</f>
        <v>0</v>
      </c>
      <c r="K212" s="18">
        <f>'Door Comparison'!K212</f>
        <v>0</v>
      </c>
      <c r="L212" s="18">
        <f>'Door Comparison'!L212</f>
        <v>0</v>
      </c>
      <c r="M212" s="18"/>
      <c r="N212" s="150"/>
      <c r="O212" s="149"/>
      <c r="P212" s="14">
        <f t="shared" si="27"/>
        <v>0</v>
      </c>
      <c r="Q212" s="107">
        <f t="shared" si="32"/>
        <v>0</v>
      </c>
      <c r="R212" s="74"/>
      <c r="S212" s="67"/>
      <c r="T212" s="74">
        <f t="shared" si="28"/>
        <v>0</v>
      </c>
      <c r="V212" s="21">
        <f t="shared" si="29"/>
        <v>0</v>
      </c>
      <c r="W212" s="14">
        <f t="shared" si="30"/>
        <v>0</v>
      </c>
      <c r="X212" s="74">
        <v>0</v>
      </c>
      <c r="Y212" s="22">
        <f t="shared" si="31"/>
        <v>0</v>
      </c>
      <c r="Z212" s="179" t="str">
        <f>'Door Comparison'!Q212</f>
        <v>By others</v>
      </c>
    </row>
    <row r="213" spans="1:26" ht="12.3" customHeight="1" x14ac:dyDescent="0.25">
      <c r="A213" s="87" t="str">
        <f>'Door Comparison'!A213</f>
        <v>D0908.01</v>
      </c>
      <c r="B213" s="18" t="str">
        <f>'Door Comparison'!B213</f>
        <v>Metal</v>
      </c>
      <c r="C213" s="18">
        <f>'Door Comparison'!C213</f>
        <v>204</v>
      </c>
      <c r="D213" s="18">
        <f>'Door Comparison'!D213</f>
        <v>0</v>
      </c>
      <c r="E213" s="18">
        <f>'Door Comparison'!E213</f>
        <v>0</v>
      </c>
      <c r="F213" s="18" t="e">
        <f>'Door Comparison'!#REF!</f>
        <v>#REF!</v>
      </c>
      <c r="G213" s="18">
        <f>'Door Comparison'!G213</f>
        <v>0</v>
      </c>
      <c r="H213" s="18">
        <f>'Door Comparison'!H213</f>
        <v>0</v>
      </c>
      <c r="I213" s="18" t="e">
        <f>'Door Comparison'!#REF!</f>
        <v>#REF!</v>
      </c>
      <c r="J213" s="18">
        <f>'Door Comparison'!J213</f>
        <v>0</v>
      </c>
      <c r="K213" s="18">
        <f>'Door Comparison'!K213</f>
        <v>0</v>
      </c>
      <c r="L213" s="18">
        <f>'Door Comparison'!L213</f>
        <v>0</v>
      </c>
      <c r="M213" s="18"/>
      <c r="N213" s="150"/>
      <c r="O213" s="149"/>
      <c r="P213" s="14">
        <f t="shared" si="27"/>
        <v>0</v>
      </c>
      <c r="Q213" s="107">
        <f t="shared" si="32"/>
        <v>0</v>
      </c>
      <c r="R213" s="74"/>
      <c r="S213" s="67"/>
      <c r="T213" s="74">
        <f t="shared" si="28"/>
        <v>0</v>
      </c>
      <c r="V213" s="21">
        <f t="shared" si="29"/>
        <v>0</v>
      </c>
      <c r="W213" s="14">
        <f t="shared" si="30"/>
        <v>0</v>
      </c>
      <c r="X213" s="74">
        <v>0</v>
      </c>
      <c r="Y213" s="22">
        <f t="shared" si="31"/>
        <v>0</v>
      </c>
      <c r="Z213" s="179" t="str">
        <f>'Door Comparison'!Q213</f>
        <v>By others</v>
      </c>
    </row>
    <row r="214" spans="1:26" ht="12.3" customHeight="1" x14ac:dyDescent="0.25">
      <c r="A214" s="87" t="str">
        <f>'Door Comparison'!A214</f>
        <v>D0910.01</v>
      </c>
      <c r="B214" s="18" t="str">
        <f>'Door Comparison'!B214</f>
        <v>Timber</v>
      </c>
      <c r="C214" s="18">
        <f>'Door Comparison'!C214</f>
        <v>201</v>
      </c>
      <c r="D214" s="18">
        <f>'Door Comparison'!D214</f>
        <v>1010</v>
      </c>
      <c r="E214" s="18">
        <f>'Door Comparison'!E214</f>
        <v>2100</v>
      </c>
      <c r="F214" s="18" t="e">
        <f>'Door Comparison'!#REF!</f>
        <v>#REF!</v>
      </c>
      <c r="G214" s="18">
        <f>'Door Comparison'!G214</f>
        <v>1</v>
      </c>
      <c r="H214" s="18">
        <f>'Door Comparison'!H214</f>
        <v>0</v>
      </c>
      <c r="I214" s="18" t="e">
        <f>'Door Comparison'!#REF!</f>
        <v>#REF!</v>
      </c>
      <c r="J214" s="18">
        <f>'Door Comparison'!J214</f>
        <v>1</v>
      </c>
      <c r="K214" s="18">
        <f>'Door Comparison'!K214</f>
        <v>0</v>
      </c>
      <c r="L214" s="18">
        <f>'Door Comparison'!L214</f>
        <v>0</v>
      </c>
      <c r="M214" s="18"/>
      <c r="N214" s="150">
        <v>22</v>
      </c>
      <c r="O214" s="149"/>
      <c r="P214" s="14">
        <f t="shared" si="27"/>
        <v>16.149999999999999</v>
      </c>
      <c r="Q214" s="107">
        <f t="shared" si="32"/>
        <v>30.22</v>
      </c>
      <c r="R214" s="74"/>
      <c r="S214" s="67"/>
      <c r="T214" s="74">
        <f t="shared" si="28"/>
        <v>19.899999999999999</v>
      </c>
      <c r="V214" s="21">
        <f t="shared" si="29"/>
        <v>5.78</v>
      </c>
      <c r="W214" s="14">
        <f t="shared" si="30"/>
        <v>5.42</v>
      </c>
      <c r="X214" s="74">
        <v>0</v>
      </c>
      <c r="Y214" s="22">
        <f t="shared" si="31"/>
        <v>99.47</v>
      </c>
      <c r="Z214" s="179"/>
    </row>
    <row r="215" spans="1:26" x14ac:dyDescent="0.25">
      <c r="A215" s="87" t="str">
        <f>'Door Comparison'!A215</f>
        <v>D0911.01</v>
      </c>
      <c r="B215" s="18" t="str">
        <f>'Door Comparison'!B215</f>
        <v>Timber</v>
      </c>
      <c r="C215" s="18">
        <f>'Door Comparison'!C215</f>
        <v>201</v>
      </c>
      <c r="D215" s="18">
        <f>'Door Comparison'!D215</f>
        <v>1010</v>
      </c>
      <c r="E215" s="18">
        <f>'Door Comparison'!E215</f>
        <v>2110</v>
      </c>
      <c r="F215" s="18" t="e">
        <f>'Door Comparison'!#REF!</f>
        <v>#REF!</v>
      </c>
      <c r="G215" s="18">
        <f>'Door Comparison'!G215</f>
        <v>0</v>
      </c>
      <c r="H215" s="18">
        <f>'Door Comparison'!H215</f>
        <v>1</v>
      </c>
      <c r="I215" s="18" t="e">
        <f>'Door Comparison'!#REF!</f>
        <v>#REF!</v>
      </c>
      <c r="J215" s="18">
        <f>'Door Comparison'!J215</f>
        <v>0</v>
      </c>
      <c r="K215" s="18">
        <f>'Door Comparison'!K215</f>
        <v>1</v>
      </c>
      <c r="L215" s="18">
        <f>'Door Comparison'!L215</f>
        <v>0</v>
      </c>
      <c r="M215" s="18"/>
      <c r="N215" s="150">
        <v>22</v>
      </c>
      <c r="O215" s="149"/>
      <c r="P215" s="14">
        <f t="shared" si="27"/>
        <v>16.21</v>
      </c>
      <c r="Q215" s="107">
        <f t="shared" si="32"/>
        <v>39.43</v>
      </c>
      <c r="R215" s="74"/>
      <c r="S215" s="67"/>
      <c r="T215" s="74">
        <f t="shared" si="28"/>
        <v>21.97</v>
      </c>
      <c r="V215" s="21">
        <f t="shared" si="29"/>
        <v>11.61</v>
      </c>
      <c r="W215" s="14">
        <f t="shared" si="30"/>
        <v>5.44</v>
      </c>
      <c r="X215" s="74">
        <v>0</v>
      </c>
      <c r="Y215" s="22">
        <f t="shared" si="31"/>
        <v>116.66</v>
      </c>
      <c r="Z215" s="179"/>
    </row>
    <row r="216" spans="1:26" x14ac:dyDescent="0.25">
      <c r="A216" s="87" t="str">
        <f>'Door Comparison'!A216</f>
        <v>D0915.01</v>
      </c>
      <c r="B216" s="18" t="str">
        <f>'Door Comparison'!B216</f>
        <v>Metal</v>
      </c>
      <c r="C216" s="18">
        <f>'Door Comparison'!C216</f>
        <v>206</v>
      </c>
      <c r="D216" s="18">
        <f>'Door Comparison'!D216</f>
        <v>0</v>
      </c>
      <c r="E216" s="18">
        <f>'Door Comparison'!E216</f>
        <v>0</v>
      </c>
      <c r="F216" s="18" t="e">
        <f>'Door Comparison'!#REF!</f>
        <v>#REF!</v>
      </c>
      <c r="G216" s="18">
        <f>'Door Comparison'!G216</f>
        <v>0</v>
      </c>
      <c r="H216" s="18">
        <f>'Door Comparison'!H216</f>
        <v>0</v>
      </c>
      <c r="I216" s="18" t="e">
        <f>'Door Comparison'!#REF!</f>
        <v>#REF!</v>
      </c>
      <c r="J216" s="18">
        <f>'Door Comparison'!J216</f>
        <v>0</v>
      </c>
      <c r="K216" s="18">
        <f>'Door Comparison'!K216</f>
        <v>0</v>
      </c>
      <c r="L216" s="18">
        <f>'Door Comparison'!L216</f>
        <v>0</v>
      </c>
      <c r="M216" s="18"/>
      <c r="N216" s="150"/>
      <c r="O216" s="149"/>
      <c r="P216" s="14">
        <f t="shared" si="27"/>
        <v>0</v>
      </c>
      <c r="Q216" s="107">
        <f t="shared" si="32"/>
        <v>0</v>
      </c>
      <c r="R216" s="74"/>
      <c r="S216" s="67"/>
      <c r="T216" s="74">
        <f t="shared" si="28"/>
        <v>0</v>
      </c>
      <c r="V216" s="21">
        <f t="shared" si="29"/>
        <v>0</v>
      </c>
      <c r="W216" s="14">
        <f t="shared" si="30"/>
        <v>0</v>
      </c>
      <c r="X216" s="74">
        <v>0</v>
      </c>
      <c r="Y216" s="22">
        <f t="shared" si="31"/>
        <v>0</v>
      </c>
      <c r="Z216" s="179" t="str">
        <f>'Door Comparison'!Q216</f>
        <v>By others</v>
      </c>
    </row>
    <row r="217" spans="1:26" x14ac:dyDescent="0.25">
      <c r="A217" s="87" t="str">
        <f>'Door Comparison'!A217</f>
        <v>D0916.01</v>
      </c>
      <c r="B217" s="18" t="str">
        <f>'Door Comparison'!B217</f>
        <v>Metal</v>
      </c>
      <c r="C217" s="18">
        <f>'Door Comparison'!C217</f>
        <v>204</v>
      </c>
      <c r="D217" s="18">
        <f>'Door Comparison'!D217</f>
        <v>0</v>
      </c>
      <c r="E217" s="18">
        <f>'Door Comparison'!E217</f>
        <v>0</v>
      </c>
      <c r="F217" s="18" t="e">
        <f>'Door Comparison'!#REF!</f>
        <v>#REF!</v>
      </c>
      <c r="G217" s="18">
        <f>'Door Comparison'!G217</f>
        <v>0</v>
      </c>
      <c r="H217" s="18">
        <f>'Door Comparison'!H217</f>
        <v>0</v>
      </c>
      <c r="I217" s="18" t="e">
        <f>'Door Comparison'!#REF!</f>
        <v>#REF!</v>
      </c>
      <c r="J217" s="18">
        <f>'Door Comparison'!J217</f>
        <v>0</v>
      </c>
      <c r="K217" s="18">
        <f>'Door Comparison'!K217</f>
        <v>0</v>
      </c>
      <c r="L217" s="18">
        <f>'Door Comparison'!L217</f>
        <v>0</v>
      </c>
      <c r="M217" s="18"/>
      <c r="N217" s="150"/>
      <c r="O217" s="149"/>
      <c r="P217" s="14">
        <f t="shared" si="27"/>
        <v>0</v>
      </c>
      <c r="Q217" s="107">
        <f t="shared" si="32"/>
        <v>0</v>
      </c>
      <c r="R217" s="74"/>
      <c r="S217" s="67"/>
      <c r="T217" s="74">
        <f t="shared" si="28"/>
        <v>0</v>
      </c>
      <c r="V217" s="21">
        <f t="shared" si="29"/>
        <v>0</v>
      </c>
      <c r="W217" s="14">
        <f t="shared" si="30"/>
        <v>0</v>
      </c>
      <c r="X217" s="74">
        <v>0</v>
      </c>
      <c r="Y217" s="22">
        <f t="shared" si="31"/>
        <v>0</v>
      </c>
      <c r="Z217" s="179" t="str">
        <f>'Door Comparison'!Q217</f>
        <v>By others</v>
      </c>
    </row>
    <row r="218" spans="1:26" x14ac:dyDescent="0.25">
      <c r="A218" s="87" t="str">
        <f>'Door Comparison'!A218</f>
        <v>D0917.01</v>
      </c>
      <c r="B218" s="18" t="str">
        <f>'Door Comparison'!B218</f>
        <v>Timber</v>
      </c>
      <c r="C218" s="18">
        <f>'Door Comparison'!C218</f>
        <v>201</v>
      </c>
      <c r="D218" s="18">
        <f>'Door Comparison'!D218</f>
        <v>1100</v>
      </c>
      <c r="E218" s="18">
        <f>'Door Comparison'!E218</f>
        <v>2110</v>
      </c>
      <c r="F218" s="18" t="e">
        <f>'Door Comparison'!#REF!</f>
        <v>#REF!</v>
      </c>
      <c r="G218" s="18">
        <f>'Door Comparison'!G218</f>
        <v>0</v>
      </c>
      <c r="H218" s="18">
        <f>'Door Comparison'!H218</f>
        <v>1</v>
      </c>
      <c r="I218" s="18" t="e">
        <f>'Door Comparison'!#REF!</f>
        <v>#REF!</v>
      </c>
      <c r="J218" s="18">
        <f>'Door Comparison'!J218</f>
        <v>0</v>
      </c>
      <c r="K218" s="18">
        <f>'Door Comparison'!K218</f>
        <v>1</v>
      </c>
      <c r="L218" s="18">
        <f>'Door Comparison'!L218</f>
        <v>0</v>
      </c>
      <c r="M218" s="18"/>
      <c r="N218" s="150">
        <v>22</v>
      </c>
      <c r="O218" s="149"/>
      <c r="P218" s="14">
        <f t="shared" si="27"/>
        <v>16.489999999999998</v>
      </c>
      <c r="Q218" s="107">
        <f t="shared" si="32"/>
        <v>40.11</v>
      </c>
      <c r="R218" s="74"/>
      <c r="S218" s="67"/>
      <c r="T218" s="74">
        <f t="shared" si="28"/>
        <v>22.34</v>
      </c>
      <c r="V218" s="21">
        <f t="shared" si="29"/>
        <v>11.81</v>
      </c>
      <c r="W218" s="14">
        <f t="shared" si="30"/>
        <v>5.53</v>
      </c>
      <c r="X218" s="74">
        <v>0</v>
      </c>
      <c r="Y218" s="22">
        <f t="shared" si="31"/>
        <v>118.28</v>
      </c>
      <c r="Z218" s="179"/>
    </row>
    <row r="219" spans="1:26" x14ac:dyDescent="0.25">
      <c r="A219" s="87" t="str">
        <f>'Door Comparison'!A219</f>
        <v>D0918.01</v>
      </c>
      <c r="B219" s="18" t="str">
        <f>'Door Comparison'!B219</f>
        <v>Timber</v>
      </c>
      <c r="C219" s="18">
        <f>'Door Comparison'!C219</f>
        <v>201</v>
      </c>
      <c r="D219" s="18">
        <f>'Door Comparison'!D219</f>
        <v>1010</v>
      </c>
      <c r="E219" s="18">
        <f>'Door Comparison'!E219</f>
        <v>2100</v>
      </c>
      <c r="F219" s="18" t="e">
        <f>'Door Comparison'!#REF!</f>
        <v>#REF!</v>
      </c>
      <c r="G219" s="18">
        <f>'Door Comparison'!G219</f>
        <v>1</v>
      </c>
      <c r="H219" s="18">
        <f>'Door Comparison'!H219</f>
        <v>0</v>
      </c>
      <c r="I219" s="18" t="e">
        <f>'Door Comparison'!#REF!</f>
        <v>#REF!</v>
      </c>
      <c r="J219" s="18">
        <f>'Door Comparison'!J219</f>
        <v>1</v>
      </c>
      <c r="K219" s="18">
        <f>'Door Comparison'!K219</f>
        <v>0</v>
      </c>
      <c r="L219" s="18">
        <f>'Door Comparison'!L219</f>
        <v>0</v>
      </c>
      <c r="M219" s="18"/>
      <c r="N219" s="150">
        <v>22</v>
      </c>
      <c r="O219" s="149"/>
      <c r="P219" s="14">
        <f t="shared" si="27"/>
        <v>16.149999999999999</v>
      </c>
      <c r="Q219" s="107">
        <f t="shared" si="32"/>
        <v>30.22</v>
      </c>
      <c r="R219" s="74"/>
      <c r="S219" s="67"/>
      <c r="T219" s="74">
        <f t="shared" si="28"/>
        <v>19.899999999999999</v>
      </c>
      <c r="V219" s="21">
        <f t="shared" si="29"/>
        <v>5.78</v>
      </c>
      <c r="W219" s="14">
        <f t="shared" si="30"/>
        <v>5.42</v>
      </c>
      <c r="X219" s="74">
        <v>0</v>
      </c>
      <c r="Y219" s="22">
        <f t="shared" si="31"/>
        <v>99.47</v>
      </c>
      <c r="Z219" s="179"/>
    </row>
    <row r="220" spans="1:26" x14ac:dyDescent="0.25">
      <c r="A220" s="87" t="str">
        <f>'Door Comparison'!A220</f>
        <v>D0920.01</v>
      </c>
      <c r="B220" s="18" t="str">
        <f>'Door Comparison'!B220</f>
        <v>Metal</v>
      </c>
      <c r="C220" s="18">
        <f>'Door Comparison'!C220</f>
        <v>206</v>
      </c>
      <c r="D220" s="18">
        <f>'Door Comparison'!D220</f>
        <v>0</v>
      </c>
      <c r="E220" s="18">
        <f>'Door Comparison'!E220</f>
        <v>0</v>
      </c>
      <c r="F220" s="18" t="e">
        <f>'Door Comparison'!#REF!</f>
        <v>#REF!</v>
      </c>
      <c r="G220" s="18">
        <f>'Door Comparison'!G220</f>
        <v>0</v>
      </c>
      <c r="H220" s="18">
        <f>'Door Comparison'!H220</f>
        <v>0</v>
      </c>
      <c r="I220" s="18" t="e">
        <f>'Door Comparison'!#REF!</f>
        <v>#REF!</v>
      </c>
      <c r="J220" s="18">
        <f>'Door Comparison'!J220</f>
        <v>0</v>
      </c>
      <c r="K220" s="18">
        <f>'Door Comparison'!K220</f>
        <v>0</v>
      </c>
      <c r="L220" s="18">
        <f>'Door Comparison'!L220</f>
        <v>0</v>
      </c>
      <c r="M220" s="18"/>
      <c r="N220" s="150"/>
      <c r="O220" s="149"/>
      <c r="P220" s="14">
        <f t="shared" si="27"/>
        <v>0</v>
      </c>
      <c r="Q220" s="107">
        <f t="shared" si="32"/>
        <v>0</v>
      </c>
      <c r="R220" s="74"/>
      <c r="S220" s="67"/>
      <c r="T220" s="74">
        <f t="shared" si="28"/>
        <v>0</v>
      </c>
      <c r="V220" s="21">
        <f t="shared" si="29"/>
        <v>0</v>
      </c>
      <c r="W220" s="14">
        <f t="shared" si="30"/>
        <v>0</v>
      </c>
      <c r="X220" s="74">
        <v>0</v>
      </c>
      <c r="Y220" s="22">
        <f t="shared" si="31"/>
        <v>0</v>
      </c>
      <c r="Z220" s="179" t="str">
        <f>'Door Comparison'!Q220</f>
        <v>By others</v>
      </c>
    </row>
    <row r="221" spans="1:26" x14ac:dyDescent="0.25">
      <c r="A221" s="87" t="str">
        <f>'Door Comparison'!A221</f>
        <v>D0921.01</v>
      </c>
      <c r="B221" s="18" t="str">
        <f>'Door Comparison'!B221</f>
        <v>Metal</v>
      </c>
      <c r="C221" s="18">
        <f>'Door Comparison'!C221</f>
        <v>110</v>
      </c>
      <c r="D221" s="18">
        <f>'Door Comparison'!D221</f>
        <v>0</v>
      </c>
      <c r="E221" s="18">
        <f>'Door Comparison'!E221</f>
        <v>0</v>
      </c>
      <c r="F221" s="18" t="e">
        <f>'Door Comparison'!#REF!</f>
        <v>#REF!</v>
      </c>
      <c r="G221" s="18">
        <f>'Door Comparison'!G221</f>
        <v>0</v>
      </c>
      <c r="H221" s="18">
        <f>'Door Comparison'!H221</f>
        <v>0</v>
      </c>
      <c r="I221" s="18" t="e">
        <f>'Door Comparison'!#REF!</f>
        <v>#REF!</v>
      </c>
      <c r="J221" s="18">
        <f>'Door Comparison'!J221</f>
        <v>0</v>
      </c>
      <c r="K221" s="18">
        <f>'Door Comparison'!K221</f>
        <v>0</v>
      </c>
      <c r="L221" s="18">
        <f>'Door Comparison'!L221</f>
        <v>0</v>
      </c>
      <c r="M221" s="18"/>
      <c r="N221" s="150"/>
      <c r="O221" s="149"/>
      <c r="P221" s="14">
        <f t="shared" si="27"/>
        <v>0</v>
      </c>
      <c r="Q221" s="107">
        <f t="shared" si="32"/>
        <v>0</v>
      </c>
      <c r="R221" s="74"/>
      <c r="S221" s="67"/>
      <c r="T221" s="74">
        <f t="shared" si="28"/>
        <v>0</v>
      </c>
      <c r="V221" s="21">
        <f t="shared" si="29"/>
        <v>0</v>
      </c>
      <c r="W221" s="14">
        <f t="shared" si="30"/>
        <v>0</v>
      </c>
      <c r="X221" s="74">
        <v>0</v>
      </c>
      <c r="Y221" s="22">
        <f t="shared" si="31"/>
        <v>0</v>
      </c>
      <c r="Z221" s="179" t="str">
        <f>'Door Comparison'!Q221</f>
        <v>By others</v>
      </c>
    </row>
    <row r="222" spans="1:26" x14ac:dyDescent="0.25">
      <c r="A222" s="87" t="str">
        <f>'Door Comparison'!A222</f>
        <v>D0921.02</v>
      </c>
      <c r="B222" s="18" t="str">
        <f>'Door Comparison'!B222</f>
        <v>Metal</v>
      </c>
      <c r="C222" s="18">
        <f>'Door Comparison'!C222</f>
        <v>110</v>
      </c>
      <c r="D222" s="18">
        <f>'Door Comparison'!D222</f>
        <v>0</v>
      </c>
      <c r="E222" s="18">
        <f>'Door Comparison'!E222</f>
        <v>0</v>
      </c>
      <c r="F222" s="18" t="e">
        <f>'Door Comparison'!#REF!</f>
        <v>#REF!</v>
      </c>
      <c r="G222" s="18">
        <f>'Door Comparison'!G222</f>
        <v>0</v>
      </c>
      <c r="H222" s="18">
        <f>'Door Comparison'!H222</f>
        <v>0</v>
      </c>
      <c r="I222" s="18" t="e">
        <f>'Door Comparison'!#REF!</f>
        <v>#REF!</v>
      </c>
      <c r="J222" s="18">
        <f>'Door Comparison'!J222</f>
        <v>0</v>
      </c>
      <c r="K222" s="18">
        <f>'Door Comparison'!K222</f>
        <v>0</v>
      </c>
      <c r="L222" s="18">
        <f>'Door Comparison'!L222</f>
        <v>0</v>
      </c>
      <c r="M222" s="18"/>
      <c r="N222" s="150"/>
      <c r="O222" s="149"/>
      <c r="P222" s="14">
        <f t="shared" si="27"/>
        <v>0</v>
      </c>
      <c r="Q222" s="107">
        <f t="shared" si="32"/>
        <v>0</v>
      </c>
      <c r="R222" s="74"/>
      <c r="S222" s="67"/>
      <c r="T222" s="74">
        <f t="shared" si="28"/>
        <v>0</v>
      </c>
      <c r="V222" s="21">
        <f t="shared" si="29"/>
        <v>0</v>
      </c>
      <c r="W222" s="14">
        <f t="shared" si="30"/>
        <v>0</v>
      </c>
      <c r="X222" s="74">
        <v>0</v>
      </c>
      <c r="Y222" s="22">
        <f t="shared" si="31"/>
        <v>0</v>
      </c>
      <c r="Z222" s="179" t="str">
        <f>'Door Comparison'!Q222</f>
        <v>By others</v>
      </c>
    </row>
    <row r="223" spans="1:26" x14ac:dyDescent="0.25">
      <c r="A223" s="87" t="str">
        <f>'Door Comparison'!A223</f>
        <v>D1001.01</v>
      </c>
      <c r="B223" s="18" t="str">
        <f>'Door Comparison'!B223</f>
        <v>Timber</v>
      </c>
      <c r="C223" s="18">
        <f>'Door Comparison'!C223</f>
        <v>205</v>
      </c>
      <c r="D223" s="18">
        <f>'Door Comparison'!D223</f>
        <v>1010</v>
      </c>
      <c r="E223" s="18">
        <f>'Door Comparison'!E223</f>
        <v>2110</v>
      </c>
      <c r="F223" s="18" t="e">
        <f>'Door Comparison'!#REF!</f>
        <v>#REF!</v>
      </c>
      <c r="G223" s="18">
        <f>'Door Comparison'!G223</f>
        <v>1</v>
      </c>
      <c r="H223" s="18">
        <f>'Door Comparison'!H223</f>
        <v>0</v>
      </c>
      <c r="I223" s="18" t="e">
        <f>'Door Comparison'!#REF!</f>
        <v>#REF!</v>
      </c>
      <c r="J223" s="18">
        <f>'Door Comparison'!J223</f>
        <v>1</v>
      </c>
      <c r="K223" s="18">
        <f>'Door Comparison'!K223</f>
        <v>0</v>
      </c>
      <c r="L223" s="18">
        <f>'Door Comparison'!L223</f>
        <v>0</v>
      </c>
      <c r="M223" s="18"/>
      <c r="N223" s="150">
        <v>22</v>
      </c>
      <c r="O223" s="149"/>
      <c r="P223" s="14">
        <f t="shared" si="27"/>
        <v>16.21</v>
      </c>
      <c r="Q223" s="67">
        <f>((((D223+2*E223)*((G223*2.9)+(H223*3.77))/1000))*2)+270</f>
        <v>300.33</v>
      </c>
      <c r="R223" s="74"/>
      <c r="S223" s="67"/>
      <c r="T223" s="74">
        <f t="shared" si="28"/>
        <v>19.98</v>
      </c>
      <c r="V223" s="21">
        <f t="shared" si="29"/>
        <v>5.81</v>
      </c>
      <c r="W223" s="14">
        <f t="shared" si="30"/>
        <v>5.44</v>
      </c>
      <c r="X223" s="74">
        <v>0</v>
      </c>
      <c r="Y223" s="22">
        <f t="shared" si="31"/>
        <v>369.77</v>
      </c>
      <c r="Z223" s="179"/>
    </row>
    <row r="224" spans="1:26" x14ac:dyDescent="0.25">
      <c r="A224" s="87" t="str">
        <f>'Door Comparison'!A224</f>
        <v>D1002.01</v>
      </c>
      <c r="B224" s="18" t="str">
        <f>'Door Comparison'!B224</f>
        <v>Timber</v>
      </c>
      <c r="C224" s="18">
        <f>'Door Comparison'!C224</f>
        <v>201</v>
      </c>
      <c r="D224" s="18">
        <f>'Door Comparison'!D224</f>
        <v>1010</v>
      </c>
      <c r="E224" s="18">
        <f>'Door Comparison'!E224</f>
        <v>2110</v>
      </c>
      <c r="F224" s="18" t="e">
        <f>'Door Comparison'!#REF!</f>
        <v>#REF!</v>
      </c>
      <c r="G224" s="18">
        <f>'Door Comparison'!G224</f>
        <v>0</v>
      </c>
      <c r="H224" s="18">
        <f>'Door Comparison'!H224</f>
        <v>1</v>
      </c>
      <c r="I224" s="18" t="e">
        <f>'Door Comparison'!#REF!</f>
        <v>#REF!</v>
      </c>
      <c r="J224" s="18">
        <f>'Door Comparison'!J224</f>
        <v>0</v>
      </c>
      <c r="K224" s="18">
        <f>'Door Comparison'!K224</f>
        <v>1</v>
      </c>
      <c r="L224" s="18">
        <f>'Door Comparison'!L224</f>
        <v>0</v>
      </c>
      <c r="M224" s="18"/>
      <c r="N224" s="150">
        <v>22</v>
      </c>
      <c r="O224" s="149"/>
      <c r="P224" s="14">
        <f t="shared" si="27"/>
        <v>16.21</v>
      </c>
      <c r="Q224" s="107">
        <f t="shared" ref="Q224:Q245" si="33">(((D224+2*E224)*((G224*2.9)+(H224*3.77))/1000))*2</f>
        <v>39.43</v>
      </c>
      <c r="R224" s="74"/>
      <c r="S224" s="67"/>
      <c r="T224" s="74">
        <f t="shared" si="28"/>
        <v>21.97</v>
      </c>
      <c r="V224" s="21">
        <f t="shared" si="29"/>
        <v>11.61</v>
      </c>
      <c r="W224" s="14">
        <f t="shared" si="30"/>
        <v>5.44</v>
      </c>
      <c r="X224" s="74">
        <v>0</v>
      </c>
      <c r="Y224" s="22">
        <f t="shared" si="31"/>
        <v>116.66</v>
      </c>
      <c r="Z224" s="179"/>
    </row>
    <row r="225" spans="1:26" x14ac:dyDescent="0.25">
      <c r="A225" s="87" t="str">
        <f>'Door Comparison'!A225</f>
        <v>D1006.01</v>
      </c>
      <c r="B225" s="18" t="str">
        <f>'Door Comparison'!B225</f>
        <v>Metal</v>
      </c>
      <c r="C225" s="18">
        <f>'Door Comparison'!C225</f>
        <v>204</v>
      </c>
      <c r="D225" s="18">
        <f>'Door Comparison'!D225</f>
        <v>0</v>
      </c>
      <c r="E225" s="18">
        <f>'Door Comparison'!E225</f>
        <v>0</v>
      </c>
      <c r="F225" s="18" t="e">
        <f>'Door Comparison'!#REF!</f>
        <v>#REF!</v>
      </c>
      <c r="G225" s="18">
        <f>'Door Comparison'!G225</f>
        <v>0</v>
      </c>
      <c r="H225" s="18">
        <f>'Door Comparison'!H225</f>
        <v>0</v>
      </c>
      <c r="I225" s="18" t="e">
        <f>'Door Comparison'!#REF!</f>
        <v>#REF!</v>
      </c>
      <c r="J225" s="18">
        <f>'Door Comparison'!J225</f>
        <v>0</v>
      </c>
      <c r="K225" s="18">
        <f>'Door Comparison'!K225</f>
        <v>0</v>
      </c>
      <c r="L225" s="18">
        <f>'Door Comparison'!L225</f>
        <v>0</v>
      </c>
      <c r="M225" s="18"/>
      <c r="N225" s="150"/>
      <c r="O225" s="149"/>
      <c r="P225" s="14">
        <f t="shared" si="27"/>
        <v>0</v>
      </c>
      <c r="Q225" s="107">
        <f t="shared" si="33"/>
        <v>0</v>
      </c>
      <c r="R225" s="74"/>
      <c r="S225" s="67"/>
      <c r="T225" s="74">
        <f t="shared" si="28"/>
        <v>0</v>
      </c>
      <c r="V225" s="21">
        <f t="shared" si="29"/>
        <v>0</v>
      </c>
      <c r="W225" s="14">
        <f t="shared" si="30"/>
        <v>0</v>
      </c>
      <c r="X225" s="74">
        <v>0</v>
      </c>
      <c r="Y225" s="22">
        <f t="shared" si="31"/>
        <v>0</v>
      </c>
      <c r="Z225" s="179" t="str">
        <f>'Door Comparison'!Q225</f>
        <v>By others</v>
      </c>
    </row>
    <row r="226" spans="1:26" x14ac:dyDescent="0.25">
      <c r="A226" s="87" t="str">
        <f>'Door Comparison'!A226</f>
        <v>D1007.01</v>
      </c>
      <c r="B226" s="18" t="str">
        <f>'Door Comparison'!B226</f>
        <v>Metal</v>
      </c>
      <c r="C226" s="18">
        <f>'Door Comparison'!C226</f>
        <v>204</v>
      </c>
      <c r="D226" s="18">
        <f>'Door Comparison'!D226</f>
        <v>0</v>
      </c>
      <c r="E226" s="18">
        <f>'Door Comparison'!E226</f>
        <v>0</v>
      </c>
      <c r="F226" s="18" t="e">
        <f>'Door Comparison'!#REF!</f>
        <v>#REF!</v>
      </c>
      <c r="G226" s="18">
        <f>'Door Comparison'!G226</f>
        <v>0</v>
      </c>
      <c r="H226" s="18">
        <f>'Door Comparison'!H226</f>
        <v>0</v>
      </c>
      <c r="I226" s="18" t="e">
        <f>'Door Comparison'!#REF!</f>
        <v>#REF!</v>
      </c>
      <c r="J226" s="18">
        <f>'Door Comparison'!J226</f>
        <v>0</v>
      </c>
      <c r="K226" s="18">
        <f>'Door Comparison'!K226</f>
        <v>0</v>
      </c>
      <c r="L226" s="18">
        <f>'Door Comparison'!L226</f>
        <v>0</v>
      </c>
      <c r="M226" s="18"/>
      <c r="N226" s="150"/>
      <c r="O226" s="149"/>
      <c r="P226" s="14">
        <f t="shared" si="27"/>
        <v>0</v>
      </c>
      <c r="Q226" s="107">
        <f t="shared" si="33"/>
        <v>0</v>
      </c>
      <c r="R226" s="74"/>
      <c r="S226" s="67"/>
      <c r="T226" s="74">
        <f t="shared" si="28"/>
        <v>0</v>
      </c>
      <c r="V226" s="21">
        <f t="shared" si="29"/>
        <v>0</v>
      </c>
      <c r="W226" s="14">
        <f t="shared" si="30"/>
        <v>0</v>
      </c>
      <c r="X226" s="74">
        <v>0</v>
      </c>
      <c r="Y226" s="22">
        <f t="shared" si="31"/>
        <v>0</v>
      </c>
      <c r="Z226" s="179" t="str">
        <f>'Door Comparison'!Q226</f>
        <v>By others</v>
      </c>
    </row>
    <row r="227" spans="1:26" x14ac:dyDescent="0.25">
      <c r="A227" s="87" t="str">
        <f>'Door Comparison'!A227</f>
        <v>D1008.01</v>
      </c>
      <c r="B227" s="18" t="str">
        <f>'Door Comparison'!B227</f>
        <v>Metal</v>
      </c>
      <c r="C227" s="18">
        <f>'Door Comparison'!C227</f>
        <v>204</v>
      </c>
      <c r="D227" s="18">
        <f>'Door Comparison'!D227</f>
        <v>0</v>
      </c>
      <c r="E227" s="18">
        <f>'Door Comparison'!E227</f>
        <v>0</v>
      </c>
      <c r="F227" s="18" t="e">
        <f>'Door Comparison'!#REF!</f>
        <v>#REF!</v>
      </c>
      <c r="G227" s="18">
        <f>'Door Comparison'!G227</f>
        <v>0</v>
      </c>
      <c r="H227" s="18">
        <f>'Door Comparison'!H227</f>
        <v>0</v>
      </c>
      <c r="I227" s="18" t="e">
        <f>'Door Comparison'!#REF!</f>
        <v>#REF!</v>
      </c>
      <c r="J227" s="18">
        <f>'Door Comparison'!J227</f>
        <v>0</v>
      </c>
      <c r="K227" s="18">
        <f>'Door Comparison'!K227</f>
        <v>0</v>
      </c>
      <c r="L227" s="18">
        <f>'Door Comparison'!L227</f>
        <v>0</v>
      </c>
      <c r="M227" s="18"/>
      <c r="N227" s="150"/>
      <c r="O227" s="149"/>
      <c r="P227" s="14">
        <f t="shared" si="27"/>
        <v>0</v>
      </c>
      <c r="Q227" s="107">
        <f t="shared" si="33"/>
        <v>0</v>
      </c>
      <c r="R227" s="74"/>
      <c r="S227" s="67"/>
      <c r="T227" s="74">
        <f t="shared" si="28"/>
        <v>0</v>
      </c>
      <c r="V227" s="21">
        <f t="shared" si="29"/>
        <v>0</v>
      </c>
      <c r="W227" s="14">
        <f t="shared" si="30"/>
        <v>0</v>
      </c>
      <c r="X227" s="74">
        <v>0</v>
      </c>
      <c r="Y227" s="22">
        <f t="shared" si="31"/>
        <v>0</v>
      </c>
      <c r="Z227" s="179" t="str">
        <f>'Door Comparison'!Q227</f>
        <v>By others</v>
      </c>
    </row>
    <row r="228" spans="1:26" x14ac:dyDescent="0.25">
      <c r="A228" s="87" t="str">
        <f>'Door Comparison'!A228</f>
        <v>D1010.01</v>
      </c>
      <c r="B228" s="18" t="str">
        <f>'Door Comparison'!B228</f>
        <v>Timber</v>
      </c>
      <c r="C228" s="18">
        <f>'Door Comparison'!C228</f>
        <v>201</v>
      </c>
      <c r="D228" s="18">
        <f>'Door Comparison'!D228</f>
        <v>1010</v>
      </c>
      <c r="E228" s="18">
        <f>'Door Comparison'!E228</f>
        <v>2100</v>
      </c>
      <c r="F228" s="18" t="e">
        <f>'Door Comparison'!#REF!</f>
        <v>#REF!</v>
      </c>
      <c r="G228" s="18">
        <f>'Door Comparison'!G228</f>
        <v>1</v>
      </c>
      <c r="H228" s="18">
        <f>'Door Comparison'!H228</f>
        <v>0</v>
      </c>
      <c r="I228" s="18" t="e">
        <f>'Door Comparison'!#REF!</f>
        <v>#REF!</v>
      </c>
      <c r="J228" s="18">
        <f>'Door Comparison'!J228</f>
        <v>1</v>
      </c>
      <c r="K228" s="18">
        <f>'Door Comparison'!K228</f>
        <v>0</v>
      </c>
      <c r="L228" s="18">
        <f>'Door Comparison'!L228</f>
        <v>0</v>
      </c>
      <c r="M228" s="18"/>
      <c r="N228" s="150">
        <v>22</v>
      </c>
      <c r="O228" s="149"/>
      <c r="P228" s="14">
        <f t="shared" si="27"/>
        <v>16.149999999999999</v>
      </c>
      <c r="Q228" s="107">
        <f t="shared" si="33"/>
        <v>30.22</v>
      </c>
      <c r="R228" s="74"/>
      <c r="S228" s="67"/>
      <c r="T228" s="74">
        <f t="shared" si="28"/>
        <v>19.899999999999999</v>
      </c>
      <c r="V228" s="21">
        <f t="shared" si="29"/>
        <v>5.78</v>
      </c>
      <c r="W228" s="14">
        <f t="shared" si="30"/>
        <v>5.42</v>
      </c>
      <c r="X228" s="74">
        <v>0</v>
      </c>
      <c r="Y228" s="22">
        <f t="shared" si="31"/>
        <v>99.47</v>
      </c>
      <c r="Z228" s="179"/>
    </row>
    <row r="229" spans="1:26" x14ac:dyDescent="0.25">
      <c r="A229" s="87" t="str">
        <f>'Door Comparison'!A229</f>
        <v>D1011.01</v>
      </c>
      <c r="B229" s="18" t="str">
        <f>'Door Comparison'!B229</f>
        <v>Timber</v>
      </c>
      <c r="C229" s="18">
        <f>'Door Comparison'!C229</f>
        <v>201</v>
      </c>
      <c r="D229" s="18">
        <f>'Door Comparison'!D229</f>
        <v>1010</v>
      </c>
      <c r="E229" s="18">
        <f>'Door Comparison'!E229</f>
        <v>2110</v>
      </c>
      <c r="F229" s="18" t="e">
        <f>'Door Comparison'!#REF!</f>
        <v>#REF!</v>
      </c>
      <c r="G229" s="18">
        <f>'Door Comparison'!G229</f>
        <v>0</v>
      </c>
      <c r="H229" s="18">
        <f>'Door Comparison'!H229</f>
        <v>1</v>
      </c>
      <c r="I229" s="18" t="e">
        <f>'Door Comparison'!#REF!</f>
        <v>#REF!</v>
      </c>
      <c r="J229" s="18">
        <f>'Door Comparison'!J229</f>
        <v>0</v>
      </c>
      <c r="K229" s="18">
        <f>'Door Comparison'!K229</f>
        <v>1</v>
      </c>
      <c r="L229" s="18">
        <f>'Door Comparison'!L229</f>
        <v>0</v>
      </c>
      <c r="M229" s="18"/>
      <c r="N229" s="150">
        <v>22</v>
      </c>
      <c r="O229" s="149"/>
      <c r="P229" s="14">
        <f t="shared" si="27"/>
        <v>16.21</v>
      </c>
      <c r="Q229" s="107">
        <f t="shared" si="33"/>
        <v>39.43</v>
      </c>
      <c r="R229" s="74"/>
      <c r="S229" s="67"/>
      <c r="T229" s="74">
        <f t="shared" si="28"/>
        <v>21.97</v>
      </c>
      <c r="V229" s="21">
        <f t="shared" si="29"/>
        <v>11.61</v>
      </c>
      <c r="W229" s="14">
        <f t="shared" si="30"/>
        <v>5.44</v>
      </c>
      <c r="X229" s="74">
        <v>0</v>
      </c>
      <c r="Y229" s="22">
        <f t="shared" si="31"/>
        <v>116.66</v>
      </c>
      <c r="Z229" s="179"/>
    </row>
    <row r="230" spans="1:26" x14ac:dyDescent="0.25">
      <c r="A230" s="87" t="str">
        <f>'Door Comparison'!A230</f>
        <v>D1015.01</v>
      </c>
      <c r="B230" s="18" t="str">
        <f>'Door Comparison'!B230</f>
        <v>Metal</v>
      </c>
      <c r="C230" s="18">
        <f>'Door Comparison'!C230</f>
        <v>206</v>
      </c>
      <c r="D230" s="18">
        <f>'Door Comparison'!D230</f>
        <v>0</v>
      </c>
      <c r="E230" s="18">
        <f>'Door Comparison'!E230</f>
        <v>0</v>
      </c>
      <c r="F230" s="18" t="e">
        <f>'Door Comparison'!#REF!</f>
        <v>#REF!</v>
      </c>
      <c r="G230" s="18">
        <f>'Door Comparison'!G230</f>
        <v>0</v>
      </c>
      <c r="H230" s="18">
        <f>'Door Comparison'!H230</f>
        <v>0</v>
      </c>
      <c r="I230" s="18" t="e">
        <f>'Door Comparison'!#REF!</f>
        <v>#REF!</v>
      </c>
      <c r="J230" s="18">
        <f>'Door Comparison'!J230</f>
        <v>0</v>
      </c>
      <c r="K230" s="18">
        <f>'Door Comparison'!K230</f>
        <v>0</v>
      </c>
      <c r="L230" s="18">
        <f>'Door Comparison'!L230</f>
        <v>0</v>
      </c>
      <c r="M230" s="18"/>
      <c r="N230" s="150"/>
      <c r="O230" s="149"/>
      <c r="P230" s="14">
        <f t="shared" si="27"/>
        <v>0</v>
      </c>
      <c r="Q230" s="107">
        <f t="shared" si="33"/>
        <v>0</v>
      </c>
      <c r="R230" s="74"/>
      <c r="S230" s="67"/>
      <c r="T230" s="74">
        <f t="shared" si="28"/>
        <v>0</v>
      </c>
      <c r="V230" s="21">
        <f t="shared" si="29"/>
        <v>0</v>
      </c>
      <c r="W230" s="14">
        <f t="shared" si="30"/>
        <v>0</v>
      </c>
      <c r="X230" s="74">
        <v>0</v>
      </c>
      <c r="Y230" s="22">
        <f t="shared" si="31"/>
        <v>0</v>
      </c>
      <c r="Z230" s="179" t="str">
        <f>'Door Comparison'!Q230</f>
        <v>By others</v>
      </c>
    </row>
    <row r="231" spans="1:26" x14ac:dyDescent="0.25">
      <c r="A231" s="87" t="str">
        <f>'Door Comparison'!A231</f>
        <v>D1016.01</v>
      </c>
      <c r="B231" s="18" t="str">
        <f>'Door Comparison'!B231</f>
        <v>Metal</v>
      </c>
      <c r="C231" s="18">
        <f>'Door Comparison'!C231</f>
        <v>204</v>
      </c>
      <c r="D231" s="18">
        <f>'Door Comparison'!D231</f>
        <v>0</v>
      </c>
      <c r="E231" s="18">
        <f>'Door Comparison'!E231</f>
        <v>0</v>
      </c>
      <c r="F231" s="18" t="e">
        <f>'Door Comparison'!#REF!</f>
        <v>#REF!</v>
      </c>
      <c r="G231" s="18">
        <f>'Door Comparison'!G231</f>
        <v>0</v>
      </c>
      <c r="H231" s="18">
        <f>'Door Comparison'!H231</f>
        <v>0</v>
      </c>
      <c r="I231" s="18" t="e">
        <f>'Door Comparison'!#REF!</f>
        <v>#REF!</v>
      </c>
      <c r="J231" s="18">
        <f>'Door Comparison'!J231</f>
        <v>0</v>
      </c>
      <c r="K231" s="18">
        <f>'Door Comparison'!K231</f>
        <v>0</v>
      </c>
      <c r="L231" s="18">
        <f>'Door Comparison'!L231</f>
        <v>0</v>
      </c>
      <c r="M231" s="18"/>
      <c r="N231" s="150"/>
      <c r="O231" s="149"/>
      <c r="P231" s="14">
        <f t="shared" si="27"/>
        <v>0</v>
      </c>
      <c r="Q231" s="107">
        <f t="shared" si="33"/>
        <v>0</v>
      </c>
      <c r="R231" s="74"/>
      <c r="S231" s="67"/>
      <c r="T231" s="74">
        <f t="shared" si="28"/>
        <v>0</v>
      </c>
      <c r="V231" s="21">
        <f t="shared" si="29"/>
        <v>0</v>
      </c>
      <c r="W231" s="14">
        <f t="shared" si="30"/>
        <v>0</v>
      </c>
      <c r="X231" s="74">
        <v>0</v>
      </c>
      <c r="Y231" s="22">
        <f t="shared" si="31"/>
        <v>0</v>
      </c>
      <c r="Z231" s="179" t="str">
        <f>'Door Comparison'!Q231</f>
        <v>By others</v>
      </c>
    </row>
    <row r="232" spans="1:26" x14ac:dyDescent="0.25">
      <c r="A232" s="87" t="str">
        <f>'Door Comparison'!A232</f>
        <v>D1017.01</v>
      </c>
      <c r="B232" s="18" t="str">
        <f>'Door Comparison'!B232</f>
        <v>Timber</v>
      </c>
      <c r="C232" s="18">
        <f>'Door Comparison'!C232</f>
        <v>201</v>
      </c>
      <c r="D232" s="18">
        <f>'Door Comparison'!D232</f>
        <v>1100</v>
      </c>
      <c r="E232" s="18">
        <f>'Door Comparison'!E232</f>
        <v>2110</v>
      </c>
      <c r="F232" s="18" t="e">
        <f>'Door Comparison'!#REF!</f>
        <v>#REF!</v>
      </c>
      <c r="G232" s="18">
        <f>'Door Comparison'!G232</f>
        <v>0</v>
      </c>
      <c r="H232" s="18">
        <f>'Door Comparison'!H232</f>
        <v>1</v>
      </c>
      <c r="I232" s="18" t="e">
        <f>'Door Comparison'!#REF!</f>
        <v>#REF!</v>
      </c>
      <c r="J232" s="18">
        <f>'Door Comparison'!J232</f>
        <v>0</v>
      </c>
      <c r="K232" s="18">
        <f>'Door Comparison'!K232</f>
        <v>1</v>
      </c>
      <c r="L232" s="18">
        <f>'Door Comparison'!L232</f>
        <v>0</v>
      </c>
      <c r="M232" s="18"/>
      <c r="N232" s="150">
        <v>22</v>
      </c>
      <c r="O232" s="149"/>
      <c r="P232" s="14">
        <f t="shared" si="27"/>
        <v>16.489999999999998</v>
      </c>
      <c r="Q232" s="107">
        <f t="shared" si="33"/>
        <v>40.11</v>
      </c>
      <c r="R232" s="74"/>
      <c r="S232" s="67"/>
      <c r="T232" s="74">
        <f t="shared" si="28"/>
        <v>22.34</v>
      </c>
      <c r="V232" s="21">
        <f t="shared" si="29"/>
        <v>11.81</v>
      </c>
      <c r="W232" s="14">
        <f t="shared" si="30"/>
        <v>5.53</v>
      </c>
      <c r="X232" s="74">
        <v>0</v>
      </c>
      <c r="Y232" s="22">
        <f t="shared" si="31"/>
        <v>118.28</v>
      </c>
      <c r="Z232" s="179"/>
    </row>
    <row r="233" spans="1:26" x14ac:dyDescent="0.25">
      <c r="A233" s="87" t="str">
        <f>'Door Comparison'!A233</f>
        <v>D1018.01</v>
      </c>
      <c r="B233" s="18" t="str">
        <f>'Door Comparison'!B233</f>
        <v>Timber</v>
      </c>
      <c r="C233" s="18">
        <f>'Door Comparison'!C233</f>
        <v>201</v>
      </c>
      <c r="D233" s="18">
        <f>'Door Comparison'!D233</f>
        <v>1010</v>
      </c>
      <c r="E233" s="18">
        <f>'Door Comparison'!E233</f>
        <v>2100</v>
      </c>
      <c r="F233" s="18" t="e">
        <f>'Door Comparison'!#REF!</f>
        <v>#REF!</v>
      </c>
      <c r="G233" s="18">
        <f>'Door Comparison'!G233</f>
        <v>1</v>
      </c>
      <c r="H233" s="18">
        <f>'Door Comparison'!H233</f>
        <v>0</v>
      </c>
      <c r="I233" s="18" t="e">
        <f>'Door Comparison'!#REF!</f>
        <v>#REF!</v>
      </c>
      <c r="J233" s="18">
        <f>'Door Comparison'!J233</f>
        <v>1</v>
      </c>
      <c r="K233" s="18">
        <f>'Door Comparison'!K233</f>
        <v>0</v>
      </c>
      <c r="L233" s="18">
        <f>'Door Comparison'!L233</f>
        <v>0</v>
      </c>
      <c r="M233" s="18"/>
      <c r="N233" s="150">
        <v>22</v>
      </c>
      <c r="O233" s="149"/>
      <c r="P233" s="14">
        <f t="shared" si="27"/>
        <v>16.149999999999999</v>
      </c>
      <c r="Q233" s="107">
        <f t="shared" si="33"/>
        <v>30.22</v>
      </c>
      <c r="R233" s="74"/>
      <c r="S233" s="67"/>
      <c r="T233" s="74">
        <f t="shared" si="28"/>
        <v>19.899999999999999</v>
      </c>
      <c r="V233" s="21">
        <f t="shared" si="29"/>
        <v>5.78</v>
      </c>
      <c r="W233" s="14">
        <f t="shared" si="30"/>
        <v>5.42</v>
      </c>
      <c r="X233" s="74">
        <v>0</v>
      </c>
      <c r="Y233" s="22">
        <f t="shared" si="31"/>
        <v>99.47</v>
      </c>
      <c r="Z233" s="179"/>
    </row>
    <row r="234" spans="1:26" x14ac:dyDescent="0.25">
      <c r="A234" s="87" t="str">
        <f>'Door Comparison'!A234</f>
        <v>D1020.01</v>
      </c>
      <c r="B234" s="18" t="str">
        <f>'Door Comparison'!B234</f>
        <v>Metal</v>
      </c>
      <c r="C234" s="18">
        <f>'Door Comparison'!C234</f>
        <v>206</v>
      </c>
      <c r="D234" s="18">
        <f>'Door Comparison'!D234</f>
        <v>0</v>
      </c>
      <c r="E234" s="18">
        <f>'Door Comparison'!E234</f>
        <v>0</v>
      </c>
      <c r="F234" s="18" t="e">
        <f>'Door Comparison'!#REF!</f>
        <v>#REF!</v>
      </c>
      <c r="G234" s="18">
        <f>'Door Comparison'!G234</f>
        <v>0</v>
      </c>
      <c r="H234" s="18">
        <f>'Door Comparison'!H234</f>
        <v>0</v>
      </c>
      <c r="I234" s="18" t="e">
        <f>'Door Comparison'!#REF!</f>
        <v>#REF!</v>
      </c>
      <c r="J234" s="18">
        <f>'Door Comparison'!J234</f>
        <v>0</v>
      </c>
      <c r="K234" s="18">
        <f>'Door Comparison'!K234</f>
        <v>0</v>
      </c>
      <c r="L234" s="18">
        <f>'Door Comparison'!L234</f>
        <v>0</v>
      </c>
      <c r="M234" s="18"/>
      <c r="N234" s="150"/>
      <c r="O234" s="149"/>
      <c r="P234" s="14">
        <f t="shared" si="27"/>
        <v>0</v>
      </c>
      <c r="Q234" s="107">
        <f t="shared" si="33"/>
        <v>0</v>
      </c>
      <c r="R234" s="74"/>
      <c r="S234" s="67"/>
      <c r="T234" s="74">
        <f t="shared" si="28"/>
        <v>0</v>
      </c>
      <c r="V234" s="21">
        <f t="shared" si="29"/>
        <v>0</v>
      </c>
      <c r="W234" s="14">
        <f t="shared" si="30"/>
        <v>0</v>
      </c>
      <c r="X234" s="74">
        <v>0</v>
      </c>
      <c r="Y234" s="22">
        <f t="shared" si="31"/>
        <v>0</v>
      </c>
      <c r="Z234" s="179" t="str">
        <f>'Door Comparison'!Q234</f>
        <v>By others</v>
      </c>
    </row>
    <row r="235" spans="1:26" x14ac:dyDescent="0.25">
      <c r="A235" s="87" t="str">
        <f>'Door Comparison'!A235</f>
        <v>D1021.01</v>
      </c>
      <c r="B235" s="18" t="str">
        <f>'Door Comparison'!B235</f>
        <v>Metal</v>
      </c>
      <c r="C235" s="18">
        <f>'Door Comparison'!C235</f>
        <v>107</v>
      </c>
      <c r="D235" s="18">
        <f>'Door Comparison'!D235</f>
        <v>0</v>
      </c>
      <c r="E235" s="18">
        <f>'Door Comparison'!E235</f>
        <v>0</v>
      </c>
      <c r="F235" s="18" t="e">
        <f>'Door Comparison'!#REF!</f>
        <v>#REF!</v>
      </c>
      <c r="G235" s="18">
        <f>'Door Comparison'!G235</f>
        <v>0</v>
      </c>
      <c r="H235" s="18">
        <f>'Door Comparison'!H235</f>
        <v>0</v>
      </c>
      <c r="I235" s="18" t="e">
        <f>'Door Comparison'!#REF!</f>
        <v>#REF!</v>
      </c>
      <c r="J235" s="18">
        <f>'Door Comparison'!J235</f>
        <v>0</v>
      </c>
      <c r="K235" s="18">
        <f>'Door Comparison'!K235</f>
        <v>0</v>
      </c>
      <c r="L235" s="18">
        <f>'Door Comparison'!L235</f>
        <v>0</v>
      </c>
      <c r="M235" s="18"/>
      <c r="N235" s="150"/>
      <c r="O235" s="149"/>
      <c r="P235" s="14">
        <f t="shared" si="27"/>
        <v>0</v>
      </c>
      <c r="Q235" s="107">
        <f t="shared" si="33"/>
        <v>0</v>
      </c>
      <c r="R235" s="74"/>
      <c r="S235" s="67"/>
      <c r="T235" s="74">
        <f t="shared" si="28"/>
        <v>0</v>
      </c>
      <c r="V235" s="21">
        <f t="shared" si="29"/>
        <v>0</v>
      </c>
      <c r="W235" s="14">
        <f t="shared" si="30"/>
        <v>0</v>
      </c>
      <c r="X235" s="74">
        <v>0</v>
      </c>
      <c r="Y235" s="22">
        <f t="shared" ref="Y235:Y245" si="34">SUM(N235:X235)</f>
        <v>0</v>
      </c>
      <c r="Z235" s="179" t="str">
        <f>'Door Comparison'!Q235</f>
        <v>By others</v>
      </c>
    </row>
    <row r="236" spans="1:26" x14ac:dyDescent="0.25">
      <c r="A236" s="87" t="str">
        <f>'Door Comparison'!A236</f>
        <v>D1021.02</v>
      </c>
      <c r="B236" s="18" t="str">
        <f>'Door Comparison'!B236</f>
        <v>Metal</v>
      </c>
      <c r="C236" s="18">
        <f>'Door Comparison'!C236</f>
        <v>107</v>
      </c>
      <c r="D236" s="18">
        <f>'Door Comparison'!D236</f>
        <v>0</v>
      </c>
      <c r="E236" s="18">
        <f>'Door Comparison'!E236</f>
        <v>0</v>
      </c>
      <c r="F236" s="18" t="e">
        <f>'Door Comparison'!#REF!</f>
        <v>#REF!</v>
      </c>
      <c r="G236" s="18">
        <f>'Door Comparison'!G236</f>
        <v>0</v>
      </c>
      <c r="H236" s="18">
        <f>'Door Comparison'!H236</f>
        <v>0</v>
      </c>
      <c r="I236" s="18" t="e">
        <f>'Door Comparison'!#REF!</f>
        <v>#REF!</v>
      </c>
      <c r="J236" s="18">
        <f>'Door Comparison'!J236</f>
        <v>0</v>
      </c>
      <c r="K236" s="18">
        <f>'Door Comparison'!K236</f>
        <v>0</v>
      </c>
      <c r="L236" s="18">
        <f>'Door Comparison'!L236</f>
        <v>0</v>
      </c>
      <c r="M236" s="18"/>
      <c r="N236" s="150"/>
      <c r="O236" s="149"/>
      <c r="P236" s="14">
        <f t="shared" si="27"/>
        <v>0</v>
      </c>
      <c r="Q236" s="107">
        <f t="shared" si="33"/>
        <v>0</v>
      </c>
      <c r="R236" s="74"/>
      <c r="S236" s="67"/>
      <c r="T236" s="74">
        <f t="shared" si="28"/>
        <v>0</v>
      </c>
      <c r="V236" s="21">
        <f t="shared" si="29"/>
        <v>0</v>
      </c>
      <c r="W236" s="14">
        <f t="shared" si="30"/>
        <v>0</v>
      </c>
      <c r="X236" s="74">
        <v>0</v>
      </c>
      <c r="Y236" s="22">
        <f t="shared" si="34"/>
        <v>0</v>
      </c>
      <c r="Z236" s="179" t="str">
        <f>'Door Comparison'!Q236</f>
        <v>By others</v>
      </c>
    </row>
    <row r="237" spans="1:26" x14ac:dyDescent="0.25">
      <c r="A237" s="87" t="str">
        <f>'Door Comparison'!A237</f>
        <v>D1021.03</v>
      </c>
      <c r="B237" s="18" t="str">
        <f>'Door Comparison'!B237</f>
        <v>Metal</v>
      </c>
      <c r="C237" s="18">
        <f>'Door Comparison'!C237</f>
        <v>110</v>
      </c>
      <c r="D237" s="18">
        <f>'Door Comparison'!D237</f>
        <v>0</v>
      </c>
      <c r="E237" s="18">
        <f>'Door Comparison'!E237</f>
        <v>0</v>
      </c>
      <c r="F237" s="18" t="e">
        <f>'Door Comparison'!#REF!</f>
        <v>#REF!</v>
      </c>
      <c r="G237" s="18">
        <f>'Door Comparison'!G237</f>
        <v>0</v>
      </c>
      <c r="H237" s="18">
        <f>'Door Comparison'!H237</f>
        <v>0</v>
      </c>
      <c r="I237" s="18" t="e">
        <f>'Door Comparison'!#REF!</f>
        <v>#REF!</v>
      </c>
      <c r="J237" s="18">
        <f>'Door Comparison'!J237</f>
        <v>0</v>
      </c>
      <c r="K237" s="18">
        <f>'Door Comparison'!K237</f>
        <v>0</v>
      </c>
      <c r="L237" s="18">
        <f>'Door Comparison'!L237</f>
        <v>0</v>
      </c>
      <c r="M237" s="18"/>
      <c r="N237" s="150"/>
      <c r="O237" s="149"/>
      <c r="P237" s="14">
        <f t="shared" si="27"/>
        <v>0</v>
      </c>
      <c r="Q237" s="107">
        <f t="shared" si="33"/>
        <v>0</v>
      </c>
      <c r="R237" s="74"/>
      <c r="S237" s="67"/>
      <c r="T237" s="74">
        <f t="shared" si="28"/>
        <v>0</v>
      </c>
      <c r="V237" s="21">
        <f t="shared" si="29"/>
        <v>0</v>
      </c>
      <c r="W237" s="14">
        <f t="shared" si="30"/>
        <v>0</v>
      </c>
      <c r="X237" s="74">
        <v>0</v>
      </c>
      <c r="Y237" s="22">
        <f t="shared" si="34"/>
        <v>0</v>
      </c>
      <c r="Z237" s="179" t="str">
        <f>'Door Comparison'!Q237</f>
        <v>By others</v>
      </c>
    </row>
    <row r="238" spans="1:26" x14ac:dyDescent="0.25">
      <c r="A238" s="87" t="str">
        <f>'Door Comparison'!A238</f>
        <v>D1021.04</v>
      </c>
      <c r="B238" s="18" t="str">
        <f>'Door Comparison'!B238</f>
        <v>Metal</v>
      </c>
      <c r="C238" s="18">
        <f>'Door Comparison'!C238</f>
        <v>110</v>
      </c>
      <c r="D238" s="18">
        <f>'Door Comparison'!D238</f>
        <v>0</v>
      </c>
      <c r="E238" s="18">
        <f>'Door Comparison'!E238</f>
        <v>0</v>
      </c>
      <c r="F238" s="18" t="e">
        <f>'Door Comparison'!#REF!</f>
        <v>#REF!</v>
      </c>
      <c r="G238" s="18">
        <f>'Door Comparison'!G238</f>
        <v>0</v>
      </c>
      <c r="H238" s="18">
        <f>'Door Comparison'!H238</f>
        <v>0</v>
      </c>
      <c r="I238" s="18" t="e">
        <f>'Door Comparison'!#REF!</f>
        <v>#REF!</v>
      </c>
      <c r="J238" s="18">
        <f>'Door Comparison'!J238</f>
        <v>0</v>
      </c>
      <c r="K238" s="18">
        <f>'Door Comparison'!K238</f>
        <v>0</v>
      </c>
      <c r="L238" s="18">
        <f>'Door Comparison'!L238</f>
        <v>0</v>
      </c>
      <c r="M238" s="18"/>
      <c r="N238" s="150"/>
      <c r="O238" s="149"/>
      <c r="P238" s="14">
        <f t="shared" si="27"/>
        <v>0</v>
      </c>
      <c r="Q238" s="107">
        <f t="shared" si="33"/>
        <v>0</v>
      </c>
      <c r="R238" s="74"/>
      <c r="S238" s="67"/>
      <c r="T238" s="74">
        <f t="shared" si="28"/>
        <v>0</v>
      </c>
      <c r="V238" s="21">
        <f t="shared" si="29"/>
        <v>0</v>
      </c>
      <c r="W238" s="14">
        <f t="shared" si="30"/>
        <v>0</v>
      </c>
      <c r="X238" s="74">
        <v>0</v>
      </c>
      <c r="Y238" s="22">
        <f t="shared" si="34"/>
        <v>0</v>
      </c>
      <c r="Z238" s="179" t="str">
        <f>'Door Comparison'!Q238</f>
        <v>By others</v>
      </c>
    </row>
    <row r="239" spans="1:26" x14ac:dyDescent="0.25">
      <c r="A239" s="87" t="str">
        <f>'Door Comparison'!A239</f>
        <v>D1101.01</v>
      </c>
      <c r="B239" s="18" t="str">
        <f>'Door Comparison'!B239</f>
        <v>Metal</v>
      </c>
      <c r="C239" s="18">
        <f>'Door Comparison'!C239</f>
        <v>204</v>
      </c>
      <c r="D239" s="18">
        <f>'Door Comparison'!D239</f>
        <v>0</v>
      </c>
      <c r="E239" s="18">
        <f>'Door Comparison'!E239</f>
        <v>0</v>
      </c>
      <c r="F239" s="18" t="e">
        <f>'Door Comparison'!#REF!</f>
        <v>#REF!</v>
      </c>
      <c r="G239" s="18">
        <f>'Door Comparison'!G239</f>
        <v>0</v>
      </c>
      <c r="H239" s="18">
        <f>'Door Comparison'!H239</f>
        <v>0</v>
      </c>
      <c r="I239" s="18" t="e">
        <f>'Door Comparison'!#REF!</f>
        <v>#REF!</v>
      </c>
      <c r="J239" s="18">
        <f>'Door Comparison'!J239</f>
        <v>0</v>
      </c>
      <c r="K239" s="18">
        <f>'Door Comparison'!K239</f>
        <v>0</v>
      </c>
      <c r="L239" s="18">
        <f>'Door Comparison'!L239</f>
        <v>0</v>
      </c>
      <c r="M239" s="18"/>
      <c r="N239" s="150"/>
      <c r="O239" s="149"/>
      <c r="P239" s="14">
        <f t="shared" si="27"/>
        <v>0</v>
      </c>
      <c r="Q239" s="107">
        <f t="shared" si="33"/>
        <v>0</v>
      </c>
      <c r="R239" s="74"/>
      <c r="S239" s="67"/>
      <c r="T239" s="74">
        <f t="shared" si="28"/>
        <v>0</v>
      </c>
      <c r="V239" s="21">
        <f t="shared" si="29"/>
        <v>0</v>
      </c>
      <c r="W239" s="14">
        <f t="shared" si="30"/>
        <v>0</v>
      </c>
      <c r="X239" s="74">
        <v>0</v>
      </c>
      <c r="Y239" s="22">
        <f t="shared" si="34"/>
        <v>0</v>
      </c>
      <c r="Z239" s="179" t="str">
        <f>'Door Comparison'!Q239</f>
        <v>By others</v>
      </c>
    </row>
    <row r="240" spans="1:26" x14ac:dyDescent="0.25">
      <c r="A240" s="87" t="str">
        <f>'Door Comparison'!A240</f>
        <v>D1102.01</v>
      </c>
      <c r="B240" s="18" t="str">
        <f>'Door Comparison'!B240</f>
        <v>Timber</v>
      </c>
      <c r="C240" s="18">
        <f>'Door Comparison'!C240</f>
        <v>201</v>
      </c>
      <c r="D240" s="18">
        <f>'Door Comparison'!D240</f>
        <v>1010</v>
      </c>
      <c r="E240" s="18">
        <f>'Door Comparison'!E240</f>
        <v>2110</v>
      </c>
      <c r="F240" s="18" t="e">
        <f>'Door Comparison'!#REF!</f>
        <v>#REF!</v>
      </c>
      <c r="G240" s="18">
        <f>'Door Comparison'!G240</f>
        <v>1</v>
      </c>
      <c r="H240" s="18">
        <f>'Door Comparison'!H240</f>
        <v>0</v>
      </c>
      <c r="I240" s="18" t="e">
        <f>'Door Comparison'!#REF!</f>
        <v>#REF!</v>
      </c>
      <c r="J240" s="18">
        <f>'Door Comparison'!J240</f>
        <v>1</v>
      </c>
      <c r="K240" s="18">
        <f>'Door Comparison'!K240</f>
        <v>0</v>
      </c>
      <c r="L240" s="18">
        <f>'Door Comparison'!L240</f>
        <v>0</v>
      </c>
      <c r="M240" s="18"/>
      <c r="N240" s="150">
        <v>22</v>
      </c>
      <c r="O240" s="149"/>
      <c r="P240" s="14">
        <f t="shared" si="27"/>
        <v>16.21</v>
      </c>
      <c r="Q240" s="107">
        <f t="shared" si="33"/>
        <v>30.33</v>
      </c>
      <c r="R240" s="74"/>
      <c r="S240" s="67"/>
      <c r="T240" s="74">
        <f t="shared" si="28"/>
        <v>19.98</v>
      </c>
      <c r="V240" s="21">
        <f t="shared" si="29"/>
        <v>5.81</v>
      </c>
      <c r="W240" s="14">
        <f t="shared" si="30"/>
        <v>5.44</v>
      </c>
      <c r="X240" s="74">
        <v>0</v>
      </c>
      <c r="Y240" s="22">
        <f t="shared" si="34"/>
        <v>99.77</v>
      </c>
      <c r="Z240" s="179"/>
    </row>
    <row r="241" spans="1:26" x14ac:dyDescent="0.25">
      <c r="A241" s="87" t="str">
        <f>'Door Comparison'!A241</f>
        <v>D1109.01</v>
      </c>
      <c r="B241" s="18" t="str">
        <f>'Door Comparison'!B241</f>
        <v>Metal</v>
      </c>
      <c r="C241" s="18">
        <f>'Door Comparison'!C241</f>
        <v>204</v>
      </c>
      <c r="D241" s="18">
        <f>'Door Comparison'!D241</f>
        <v>0</v>
      </c>
      <c r="E241" s="18">
        <f>'Door Comparison'!E241</f>
        <v>0</v>
      </c>
      <c r="F241" s="18" t="e">
        <f>'Door Comparison'!#REF!</f>
        <v>#REF!</v>
      </c>
      <c r="G241" s="18">
        <f>'Door Comparison'!G241</f>
        <v>0</v>
      </c>
      <c r="H241" s="18">
        <f>'Door Comparison'!H241</f>
        <v>0</v>
      </c>
      <c r="I241" s="18" t="e">
        <f>'Door Comparison'!#REF!</f>
        <v>#REF!</v>
      </c>
      <c r="J241" s="18">
        <f>'Door Comparison'!J241</f>
        <v>0</v>
      </c>
      <c r="K241" s="18">
        <f>'Door Comparison'!K241</f>
        <v>0</v>
      </c>
      <c r="L241" s="18">
        <f>'Door Comparison'!L241</f>
        <v>0</v>
      </c>
      <c r="M241" s="18"/>
      <c r="N241" s="150"/>
      <c r="O241" s="149"/>
      <c r="P241" s="14">
        <f t="shared" si="27"/>
        <v>0</v>
      </c>
      <c r="Q241" s="107">
        <f t="shared" si="33"/>
        <v>0</v>
      </c>
      <c r="R241" s="74"/>
      <c r="S241" s="67"/>
      <c r="T241" s="74">
        <f t="shared" si="28"/>
        <v>0</v>
      </c>
      <c r="V241" s="21">
        <f t="shared" si="29"/>
        <v>0</v>
      </c>
      <c r="W241" s="14">
        <f t="shared" si="30"/>
        <v>0</v>
      </c>
      <c r="X241" s="74">
        <v>0</v>
      </c>
      <c r="Y241" s="22">
        <f t="shared" si="34"/>
        <v>0</v>
      </c>
      <c r="Z241" s="179" t="str">
        <f>'Door Comparison'!Q241</f>
        <v>By others</v>
      </c>
    </row>
    <row r="242" spans="1:26" x14ac:dyDescent="0.25">
      <c r="A242" s="87" t="str">
        <f>'Door Comparison'!A242</f>
        <v>D1109.02</v>
      </c>
      <c r="B242" s="18" t="str">
        <f>'Door Comparison'!B242</f>
        <v>Timber</v>
      </c>
      <c r="C242" s="18">
        <f>'Door Comparison'!C242</f>
        <v>201</v>
      </c>
      <c r="D242" s="18">
        <f>'Door Comparison'!D242</f>
        <v>1010</v>
      </c>
      <c r="E242" s="18">
        <f>'Door Comparison'!E242</f>
        <v>2110</v>
      </c>
      <c r="F242" s="18" t="e">
        <f>'Door Comparison'!#REF!</f>
        <v>#REF!</v>
      </c>
      <c r="G242" s="18">
        <f>'Door Comparison'!G242</f>
        <v>1</v>
      </c>
      <c r="H242" s="18">
        <f>'Door Comparison'!H242</f>
        <v>0</v>
      </c>
      <c r="I242" s="18" t="e">
        <f>'Door Comparison'!#REF!</f>
        <v>#REF!</v>
      </c>
      <c r="J242" s="18">
        <f>'Door Comparison'!J242</f>
        <v>1</v>
      </c>
      <c r="K242" s="18">
        <f>'Door Comparison'!K242</f>
        <v>0</v>
      </c>
      <c r="L242" s="18">
        <f>'Door Comparison'!L242</f>
        <v>0</v>
      </c>
      <c r="M242" s="18"/>
      <c r="N242" s="150">
        <v>22</v>
      </c>
      <c r="O242" s="149"/>
      <c r="P242" s="14">
        <f t="shared" si="27"/>
        <v>16.21</v>
      </c>
      <c r="Q242" s="107">
        <f t="shared" si="33"/>
        <v>30.33</v>
      </c>
      <c r="R242" s="74"/>
      <c r="S242" s="67"/>
      <c r="T242" s="74">
        <f t="shared" si="28"/>
        <v>19.98</v>
      </c>
      <c r="V242" s="21">
        <f t="shared" si="29"/>
        <v>5.81</v>
      </c>
      <c r="W242" s="14">
        <f t="shared" si="30"/>
        <v>5.44</v>
      </c>
      <c r="X242" s="74">
        <v>0</v>
      </c>
      <c r="Y242" s="22">
        <f t="shared" si="34"/>
        <v>99.77</v>
      </c>
      <c r="Z242" s="179"/>
    </row>
    <row r="243" spans="1:26" x14ac:dyDescent="0.25">
      <c r="A243" s="87" t="str">
        <f>'Door Comparison'!A243</f>
        <v>D1115.01</v>
      </c>
      <c r="B243" s="18" t="str">
        <f>'Door Comparison'!B243</f>
        <v>Metal</v>
      </c>
      <c r="C243" s="18">
        <f>'Door Comparison'!C243</f>
        <v>206</v>
      </c>
      <c r="D243" s="18">
        <f>'Door Comparison'!D243</f>
        <v>0</v>
      </c>
      <c r="E243" s="18">
        <f>'Door Comparison'!E243</f>
        <v>0</v>
      </c>
      <c r="F243" s="18" t="e">
        <f>'Door Comparison'!#REF!</f>
        <v>#REF!</v>
      </c>
      <c r="G243" s="18">
        <f>'Door Comparison'!G243</f>
        <v>0</v>
      </c>
      <c r="H243" s="18">
        <f>'Door Comparison'!H243</f>
        <v>0</v>
      </c>
      <c r="I243" s="18" t="e">
        <f>'Door Comparison'!#REF!</f>
        <v>#REF!</v>
      </c>
      <c r="J243" s="18">
        <f>'Door Comparison'!J243</f>
        <v>0</v>
      </c>
      <c r="K243" s="18">
        <f>'Door Comparison'!K243</f>
        <v>0</v>
      </c>
      <c r="L243" s="18">
        <f>'Door Comparison'!L243</f>
        <v>0</v>
      </c>
      <c r="M243" s="18"/>
      <c r="N243" s="150"/>
      <c r="O243" s="149"/>
      <c r="P243" s="14">
        <f t="shared" si="27"/>
        <v>0</v>
      </c>
      <c r="Q243" s="107">
        <f t="shared" si="33"/>
        <v>0</v>
      </c>
      <c r="R243" s="74"/>
      <c r="S243" s="67"/>
      <c r="T243" s="74">
        <f t="shared" si="28"/>
        <v>0</v>
      </c>
      <c r="V243" s="21">
        <f t="shared" si="29"/>
        <v>0</v>
      </c>
      <c r="W243" s="14">
        <f t="shared" si="30"/>
        <v>0</v>
      </c>
      <c r="X243" s="74">
        <v>0</v>
      </c>
      <c r="Y243" s="22">
        <f t="shared" si="34"/>
        <v>0</v>
      </c>
      <c r="Z243" s="179" t="str">
        <f>'Door Comparison'!Q243</f>
        <v>By others</v>
      </c>
    </row>
    <row r="244" spans="1:26" x14ac:dyDescent="0.25">
      <c r="A244" s="87" t="str">
        <f>'Door Comparison'!A244</f>
        <v>D1117.01</v>
      </c>
      <c r="B244" s="18" t="str">
        <f>'Door Comparison'!B244</f>
        <v>Metal</v>
      </c>
      <c r="C244" s="18">
        <f>'Door Comparison'!C244</f>
        <v>204</v>
      </c>
      <c r="D244" s="18">
        <f>'Door Comparison'!D244</f>
        <v>0</v>
      </c>
      <c r="E244" s="18">
        <f>'Door Comparison'!E244</f>
        <v>0</v>
      </c>
      <c r="F244" s="18" t="e">
        <f>'Door Comparison'!#REF!</f>
        <v>#REF!</v>
      </c>
      <c r="G244" s="18">
        <f>'Door Comparison'!G244</f>
        <v>0</v>
      </c>
      <c r="H244" s="18">
        <f>'Door Comparison'!H244</f>
        <v>0</v>
      </c>
      <c r="I244" s="18" t="e">
        <f>'Door Comparison'!#REF!</f>
        <v>#REF!</v>
      </c>
      <c r="J244" s="18">
        <f>'Door Comparison'!J244</f>
        <v>0</v>
      </c>
      <c r="K244" s="18">
        <f>'Door Comparison'!K244</f>
        <v>0</v>
      </c>
      <c r="L244" s="18">
        <f>'Door Comparison'!L244</f>
        <v>0</v>
      </c>
      <c r="M244" s="18"/>
      <c r="N244" s="150"/>
      <c r="O244" s="149"/>
      <c r="P244" s="14">
        <f t="shared" si="27"/>
        <v>0</v>
      </c>
      <c r="Q244" s="107">
        <f t="shared" si="33"/>
        <v>0</v>
      </c>
      <c r="R244" s="74"/>
      <c r="S244" s="67"/>
      <c r="T244" s="74">
        <f t="shared" si="28"/>
        <v>0</v>
      </c>
      <c r="V244" s="21">
        <f t="shared" si="29"/>
        <v>0</v>
      </c>
      <c r="W244" s="14">
        <f t="shared" si="30"/>
        <v>0</v>
      </c>
      <c r="X244" s="74">
        <v>0</v>
      </c>
      <c r="Y244" s="22">
        <f t="shared" si="34"/>
        <v>0</v>
      </c>
      <c r="Z244" s="179" t="str">
        <f>'Door Comparison'!Q244</f>
        <v>By others</v>
      </c>
    </row>
    <row r="245" spans="1:26" x14ac:dyDescent="0.25">
      <c r="A245" s="87" t="str">
        <f>'Door Comparison'!A245</f>
        <v>D1118.01</v>
      </c>
      <c r="B245" s="18" t="str">
        <f>'Door Comparison'!B245</f>
        <v>Metal</v>
      </c>
      <c r="C245" s="18">
        <f>'Door Comparison'!C245</f>
        <v>204</v>
      </c>
      <c r="D245" s="18">
        <f>'Door Comparison'!D245</f>
        <v>0</v>
      </c>
      <c r="E245" s="18">
        <f>'Door Comparison'!E245</f>
        <v>0</v>
      </c>
      <c r="F245" s="18" t="e">
        <f>'Door Comparison'!#REF!</f>
        <v>#REF!</v>
      </c>
      <c r="G245" s="18">
        <f>'Door Comparison'!G245</f>
        <v>0</v>
      </c>
      <c r="H245" s="18">
        <f>'Door Comparison'!H245</f>
        <v>0</v>
      </c>
      <c r="I245" s="18" t="e">
        <f>'Door Comparison'!#REF!</f>
        <v>#REF!</v>
      </c>
      <c r="J245" s="18">
        <f>'Door Comparison'!J245</f>
        <v>0</v>
      </c>
      <c r="K245" s="18">
        <f>'Door Comparison'!K245</f>
        <v>0</v>
      </c>
      <c r="L245" s="18">
        <f>'Door Comparison'!L245</f>
        <v>0</v>
      </c>
      <c r="M245" s="18"/>
      <c r="N245" s="150"/>
      <c r="O245" s="149"/>
      <c r="P245" s="14">
        <f t="shared" si="27"/>
        <v>0</v>
      </c>
      <c r="Q245" s="107">
        <f t="shared" si="33"/>
        <v>0</v>
      </c>
      <c r="R245" s="74"/>
      <c r="S245" s="67"/>
      <c r="T245" s="74">
        <f t="shared" si="28"/>
        <v>0</v>
      </c>
      <c r="V245" s="21">
        <f t="shared" si="29"/>
        <v>0</v>
      </c>
      <c r="W245" s="14">
        <f t="shared" si="30"/>
        <v>0</v>
      </c>
      <c r="X245" s="74">
        <v>0</v>
      </c>
      <c r="Y245" s="22">
        <f t="shared" si="34"/>
        <v>0</v>
      </c>
      <c r="Z245" s="179" t="str">
        <f>'Door Comparison'!Q245</f>
        <v>By others</v>
      </c>
    </row>
    <row r="246" spans="1:26" x14ac:dyDescent="0.25">
      <c r="A246" s="87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50"/>
      <c r="O246" s="149"/>
      <c r="P246" s="14"/>
      <c r="R246" s="74"/>
      <c r="S246" s="67"/>
      <c r="T246" s="74"/>
      <c r="V246" s="21"/>
      <c r="W246" s="14"/>
      <c r="X246" s="74"/>
      <c r="Y246" s="22"/>
      <c r="Z246" s="179"/>
    </row>
    <row r="247" spans="1:26" x14ac:dyDescent="0.25">
      <c r="A247" s="87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50"/>
      <c r="O247" s="149"/>
      <c r="P247" s="14"/>
      <c r="R247" s="74"/>
      <c r="S247" s="67"/>
      <c r="T247" s="74"/>
      <c r="V247" s="21"/>
      <c r="W247" s="14"/>
      <c r="X247" s="74"/>
      <c r="Y247" s="22"/>
      <c r="Z247" s="179"/>
    </row>
  </sheetData>
  <autoFilter ref="A7:Z245" xr:uid="{00000000-0009-0000-0000-000001000000}"/>
  <phoneticPr fontId="3" type="noConversion"/>
  <pageMargins left="0.51181102362204722" right="0" top="0.35433070866141736" bottom="0.19685039370078741" header="0.31496062992125984" footer="0.23622047244094491"/>
  <pageSetup paperSize="9" scale="7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114"/>
  <sheetViews>
    <sheetView topLeftCell="A4" zoomScale="80" zoomScaleNormal="80" workbookViewId="0">
      <pane ySplit="4" topLeftCell="A8" activePane="bottomLeft" state="frozen"/>
      <selection activeCell="A4" sqref="A4"/>
      <selection pane="bottomLeft" activeCell="D4" sqref="D1:D1048576"/>
    </sheetView>
  </sheetViews>
  <sheetFormatPr defaultColWidth="9.109375" defaultRowHeight="16.2" customHeight="1" x14ac:dyDescent="0.25"/>
  <cols>
    <col min="1" max="1" width="13.44140625" style="33" customWidth="1"/>
    <col min="2" max="2" width="5.109375" style="32" customWidth="1"/>
    <col min="3" max="3" width="4.33203125" style="32" customWidth="1"/>
    <col min="4" max="4" width="3.44140625" style="32" hidden="1" customWidth="1"/>
    <col min="5" max="5" width="4" style="32" customWidth="1"/>
    <col min="6" max="6" width="4.33203125" style="32" hidden="1" customWidth="1"/>
    <col min="7" max="8" width="4" style="32" customWidth="1"/>
    <col min="9" max="9" width="4" style="32" hidden="1" customWidth="1"/>
    <col min="10" max="10" width="4" style="32" customWidth="1"/>
    <col min="11" max="11" width="5.33203125" style="32" hidden="1" customWidth="1"/>
    <col min="12" max="12" width="4.33203125" style="32" hidden="1" customWidth="1"/>
    <col min="13" max="13" width="4" style="32" customWidth="1"/>
    <col min="14" max="15" width="4.33203125" style="32" customWidth="1"/>
    <col min="16" max="16" width="3.44140625" style="32" hidden="1" customWidth="1"/>
    <col min="17" max="17" width="4.33203125" style="32" hidden="1" customWidth="1"/>
    <col min="18" max="18" width="5" style="32" hidden="1" customWidth="1"/>
    <col min="19" max="19" width="4" style="32" customWidth="1"/>
    <col min="20" max="20" width="5" style="32" customWidth="1"/>
    <col min="21" max="21" width="4.33203125" style="32" customWidth="1"/>
    <col min="22" max="23" width="4.33203125" style="32" hidden="1" customWidth="1"/>
    <col min="24" max="24" width="4" style="32" customWidth="1"/>
    <col min="25" max="25" width="3.44140625" style="32" hidden="1" customWidth="1"/>
    <col min="26" max="27" width="4.33203125" style="32" customWidth="1"/>
    <col min="28" max="28" width="3.44140625" style="32" hidden="1" customWidth="1"/>
    <col min="29" max="29" width="5" style="32" hidden="1" customWidth="1"/>
    <col min="30" max="30" width="4.33203125" style="32" hidden="1" customWidth="1"/>
    <col min="31" max="32" width="3.44140625" style="32" hidden="1" customWidth="1"/>
    <col min="33" max="33" width="4.21875" style="32" hidden="1" customWidth="1"/>
    <col min="34" max="34" width="5" style="32" customWidth="1"/>
    <col min="35" max="35" width="3.44140625" style="32" hidden="1" customWidth="1"/>
    <col min="36" max="36" width="3.33203125" style="32" hidden="1" customWidth="1"/>
    <col min="37" max="38" width="4" style="32" hidden="1" customWidth="1"/>
    <col min="39" max="39" width="4.33203125" style="32" hidden="1" customWidth="1"/>
    <col min="40" max="40" width="8.88671875" style="32" bestFit="1" customWidth="1"/>
    <col min="41" max="41" width="8.44140625" style="102" bestFit="1" customWidth="1"/>
    <col min="42" max="42" width="8.88671875" style="102" bestFit="1" customWidth="1"/>
    <col min="43" max="43" width="10.44140625" style="32" bestFit="1" customWidth="1"/>
    <col min="44" max="44" width="12.6640625" style="32" bestFit="1" customWidth="1"/>
    <col min="45" max="45" width="11.44140625" style="32" bestFit="1" customWidth="1"/>
    <col min="46" max="46" width="12.6640625" style="32" bestFit="1" customWidth="1"/>
    <col min="47" max="47" width="11.44140625" style="32" bestFit="1" customWidth="1"/>
    <col min="48" max="48" width="12.6640625" style="32" bestFit="1" customWidth="1"/>
    <col min="49" max="16384" width="9.109375" style="32"/>
  </cols>
  <sheetData>
    <row r="1" spans="1:48" ht="16.2" customHeight="1" x14ac:dyDescent="0.3">
      <c r="A1" s="34" t="str">
        <f>'Door Comparison'!A1</f>
        <v xml:space="preserve">SRM - VSW - Red Car Park </v>
      </c>
      <c r="L1" s="35"/>
    </row>
    <row r="2" spans="1:48" ht="16.2" customHeight="1" x14ac:dyDescent="0.25">
      <c r="A2" s="36"/>
    </row>
    <row r="3" spans="1:48" ht="16.2" customHeight="1" x14ac:dyDescent="0.3">
      <c r="A3" s="37" t="s">
        <v>35</v>
      </c>
      <c r="O3" s="66"/>
      <c r="P3" s="66"/>
      <c r="Q3" s="66"/>
      <c r="R3" s="66"/>
      <c r="S3" s="66"/>
    </row>
    <row r="4" spans="1:48" ht="16.2" customHeight="1" x14ac:dyDescent="0.3">
      <c r="A4" s="37"/>
    </row>
    <row r="5" spans="1:48" ht="13.2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111"/>
      <c r="AP5" s="111"/>
      <c r="AV5" s="245" t="s">
        <v>607</v>
      </c>
    </row>
    <row r="6" spans="1:48" ht="80.099999999999994" customHeight="1" x14ac:dyDescent="0.25">
      <c r="A6" s="40" t="s">
        <v>36</v>
      </c>
      <c r="B6" s="65" t="s">
        <v>75</v>
      </c>
      <c r="C6" s="41" t="s">
        <v>37</v>
      </c>
      <c r="D6" s="41" t="s">
        <v>38</v>
      </c>
      <c r="E6" s="41" t="s">
        <v>39</v>
      </c>
      <c r="F6" s="65" t="s">
        <v>69</v>
      </c>
      <c r="G6" s="41" t="s">
        <v>40</v>
      </c>
      <c r="H6" s="41" t="s">
        <v>41</v>
      </c>
      <c r="I6" s="41" t="s">
        <v>42</v>
      </c>
      <c r="J6" s="41" t="s">
        <v>43</v>
      </c>
      <c r="K6" s="65" t="s">
        <v>68</v>
      </c>
      <c r="L6" s="41" t="s">
        <v>45</v>
      </c>
      <c r="M6" s="41" t="s">
        <v>46</v>
      </c>
      <c r="N6" s="41" t="s">
        <v>44</v>
      </c>
      <c r="O6" s="41" t="s">
        <v>47</v>
      </c>
      <c r="P6" s="41" t="s">
        <v>66</v>
      </c>
      <c r="Q6" s="65" t="s">
        <v>83</v>
      </c>
      <c r="R6" s="65" t="s">
        <v>70</v>
      </c>
      <c r="S6" s="41" t="s">
        <v>48</v>
      </c>
      <c r="T6" s="41" t="s">
        <v>49</v>
      </c>
      <c r="U6" s="41" t="s">
        <v>50</v>
      </c>
      <c r="V6" s="41" t="s">
        <v>71</v>
      </c>
      <c r="W6" s="41" t="s">
        <v>51</v>
      </c>
      <c r="X6" s="41" t="s">
        <v>52</v>
      </c>
      <c r="Y6" s="41" t="s">
        <v>53</v>
      </c>
      <c r="Z6" s="41" t="s">
        <v>54</v>
      </c>
      <c r="AA6" s="41" t="s">
        <v>55</v>
      </c>
      <c r="AB6" s="41" t="s">
        <v>56</v>
      </c>
      <c r="AC6" s="65" t="s">
        <v>84</v>
      </c>
      <c r="AD6" s="41" t="s">
        <v>57</v>
      </c>
      <c r="AE6" s="41" t="s">
        <v>58</v>
      </c>
      <c r="AF6" s="41" t="s">
        <v>59</v>
      </c>
      <c r="AG6" s="65" t="s">
        <v>92</v>
      </c>
      <c r="AH6" s="41" t="s">
        <v>60</v>
      </c>
      <c r="AI6" s="41" t="s">
        <v>61</v>
      </c>
      <c r="AJ6" s="41" t="s">
        <v>67</v>
      </c>
      <c r="AK6" s="41" t="s">
        <v>62</v>
      </c>
      <c r="AL6" s="41" t="s">
        <v>63</v>
      </c>
      <c r="AM6" s="41" t="s">
        <v>85</v>
      </c>
      <c r="AN6" s="42"/>
      <c r="AO6" s="100" t="s">
        <v>80</v>
      </c>
      <c r="AP6" s="100" t="s">
        <v>64</v>
      </c>
      <c r="AQ6" s="26" t="s">
        <v>93</v>
      </c>
      <c r="AR6" s="26" t="s">
        <v>94</v>
      </c>
      <c r="AS6" s="26" t="s">
        <v>95</v>
      </c>
      <c r="AT6" s="26" t="s">
        <v>96</v>
      </c>
      <c r="AU6" s="26" t="s">
        <v>22</v>
      </c>
      <c r="AV6" s="26" t="s">
        <v>21</v>
      </c>
    </row>
    <row r="7" spans="1:48" ht="16.2" customHeight="1" thickBot="1" x14ac:dyDescent="0.3">
      <c r="A7" s="43" t="s">
        <v>65</v>
      </c>
      <c r="B7" s="97">
        <v>3.5</v>
      </c>
      <c r="C7" s="44">
        <v>11.68</v>
      </c>
      <c r="D7" s="44">
        <v>5.94</v>
      </c>
      <c r="E7" s="44">
        <v>5.93</v>
      </c>
      <c r="F7" s="44">
        <v>50</v>
      </c>
      <c r="G7" s="44">
        <v>5.94</v>
      </c>
      <c r="H7" s="44">
        <v>2.97</v>
      </c>
      <c r="I7" s="44">
        <v>2.97</v>
      </c>
      <c r="J7" s="44">
        <v>1.48</v>
      </c>
      <c r="K7" s="44">
        <v>16.670000000000002</v>
      </c>
      <c r="L7" s="96">
        <v>15.54</v>
      </c>
      <c r="M7" s="44">
        <v>2.97</v>
      </c>
      <c r="N7" s="96">
        <v>35.090000000000003</v>
      </c>
      <c r="O7" s="96">
        <v>15.54</v>
      </c>
      <c r="P7" s="44">
        <v>8.33</v>
      </c>
      <c r="Q7" s="96">
        <v>50</v>
      </c>
      <c r="R7" s="44">
        <v>48</v>
      </c>
      <c r="S7" s="44">
        <v>2.97</v>
      </c>
      <c r="T7" s="44">
        <v>2.97</v>
      </c>
      <c r="U7" s="96">
        <v>15.54</v>
      </c>
      <c r="V7" s="44">
        <v>16.579999999999998</v>
      </c>
      <c r="W7" s="44">
        <v>66</v>
      </c>
      <c r="X7" s="44">
        <v>2.97</v>
      </c>
      <c r="Y7" s="44">
        <v>0</v>
      </c>
      <c r="Z7" s="44">
        <v>12.27</v>
      </c>
      <c r="AA7" s="44">
        <v>20.43</v>
      </c>
      <c r="AB7" s="44">
        <v>0</v>
      </c>
      <c r="AC7" s="96">
        <v>135</v>
      </c>
      <c r="AD7" s="44">
        <v>50.03</v>
      </c>
      <c r="AE7" s="44">
        <v>2.4300000000000002</v>
      </c>
      <c r="AF7" s="44">
        <v>2.97</v>
      </c>
      <c r="AG7" s="44">
        <v>5.94</v>
      </c>
      <c r="AH7" s="44">
        <v>2.97</v>
      </c>
      <c r="AI7" s="44">
        <v>8.33</v>
      </c>
      <c r="AJ7" s="45">
        <v>5.94</v>
      </c>
      <c r="AK7" s="45">
        <v>20.43</v>
      </c>
      <c r="AL7" s="45">
        <v>25</v>
      </c>
      <c r="AM7" s="45">
        <v>30</v>
      </c>
      <c r="AN7" s="46"/>
      <c r="AO7" s="112"/>
      <c r="AP7" s="112"/>
    </row>
    <row r="8" spans="1:48" ht="16.2" customHeight="1" x14ac:dyDescent="0.25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48"/>
      <c r="AJ8" s="48"/>
      <c r="AK8" s="48"/>
      <c r="AL8" s="48"/>
      <c r="AM8" s="48"/>
      <c r="AN8" s="47"/>
      <c r="AO8" s="113"/>
      <c r="AP8" s="113"/>
    </row>
    <row r="9" spans="1:48" ht="16.2" customHeight="1" x14ac:dyDescent="0.25">
      <c r="A9" s="4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42"/>
      <c r="AJ9" s="42"/>
      <c r="AK9" s="42"/>
      <c r="AL9" s="42"/>
      <c r="AM9" s="42"/>
      <c r="AN9" s="49"/>
      <c r="AO9" s="101"/>
      <c r="AP9" s="101"/>
    </row>
    <row r="10" spans="1:48" ht="16.2" customHeight="1" thickBot="1" x14ac:dyDescent="0.3">
      <c r="A10" s="138" t="s">
        <v>305</v>
      </c>
      <c r="B10" s="282">
        <v>429</v>
      </c>
      <c r="C10" s="282">
        <f>127+4</f>
        <v>131</v>
      </c>
      <c r="D10" s="42"/>
      <c r="E10" s="282">
        <v>2</v>
      </c>
      <c r="F10" s="42"/>
      <c r="G10" s="282">
        <f>102+12</f>
        <v>114</v>
      </c>
      <c r="H10" s="42">
        <f>102+8</f>
        <v>110</v>
      </c>
      <c r="I10" s="42"/>
      <c r="J10" s="282">
        <f>18+4</f>
        <v>22</v>
      </c>
      <c r="K10" s="42"/>
      <c r="L10" s="42"/>
      <c r="M10" s="282">
        <f>248+30</f>
        <v>278</v>
      </c>
      <c r="N10" s="282">
        <v>16</v>
      </c>
      <c r="O10" s="282">
        <f>7+1+4</f>
        <v>12</v>
      </c>
      <c r="P10" s="42"/>
      <c r="Q10" s="42"/>
      <c r="R10" s="42"/>
      <c r="S10" s="282">
        <f>16+4+3+81</f>
        <v>104</v>
      </c>
      <c r="T10" s="42">
        <v>1</v>
      </c>
      <c r="U10" s="282">
        <v>8</v>
      </c>
      <c r="V10" s="42"/>
      <c r="W10" s="42"/>
      <c r="X10" s="282">
        <v>125</v>
      </c>
      <c r="Y10" s="42"/>
      <c r="Z10" s="282">
        <v>14</v>
      </c>
      <c r="AA10" s="282">
        <v>9</v>
      </c>
      <c r="AB10" s="42"/>
      <c r="AC10" s="42"/>
      <c r="AD10" s="42"/>
      <c r="AE10" s="42"/>
      <c r="AF10" s="42"/>
      <c r="AG10" s="42"/>
      <c r="AH10" s="282">
        <f>238+8+32+14</f>
        <v>292</v>
      </c>
      <c r="AI10" s="42"/>
      <c r="AJ10" s="42"/>
      <c r="AK10" s="42"/>
      <c r="AL10" s="42"/>
      <c r="AM10" s="42"/>
      <c r="AN10" s="49">
        <f>B10*B$7+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</f>
        <v>7683.75</v>
      </c>
      <c r="AO10" s="101">
        <f>AN10*0.2</f>
        <v>1536.75</v>
      </c>
      <c r="AP10" s="101">
        <f>AN10+AO10</f>
        <v>9220.5</v>
      </c>
      <c r="AQ10" s="155">
        <v>50700.4</v>
      </c>
      <c r="AR10" s="156">
        <f>AP10+AQ10</f>
        <v>59920.9</v>
      </c>
      <c r="AS10" s="156">
        <f>AR10*0.1</f>
        <v>5992.09</v>
      </c>
      <c r="AT10" s="156">
        <f>AR10+AS10</f>
        <v>65912.990000000005</v>
      </c>
      <c r="AU10" s="156">
        <f>AT10/19</f>
        <v>3469.1</v>
      </c>
      <c r="AV10" s="156">
        <f>AT10+AU10</f>
        <v>69382.09</v>
      </c>
    </row>
    <row r="11" spans="1:48" s="102" customFormat="1" ht="16.2" customHeight="1" thickBot="1" x14ac:dyDescent="0.3">
      <c r="A11" s="139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100"/>
      <c r="AJ11" s="100"/>
      <c r="AK11" s="100"/>
      <c r="AL11" s="100"/>
      <c r="AM11" s="100"/>
      <c r="AN11" s="49">
        <f t="shared" ref="AN11:AN16" si="0">B11*B$7+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</f>
        <v>0</v>
      </c>
      <c r="AO11" s="101">
        <f t="shared" ref="AO11:AO74" si="1">AN11*0.2</f>
        <v>0</v>
      </c>
      <c r="AP11" s="101">
        <f t="shared" ref="AP11:AP16" si="2">AN11+AO11</f>
        <v>0</v>
      </c>
    </row>
    <row r="12" spans="1:48" ht="16.2" customHeight="1" thickBot="1" x14ac:dyDescent="0.3">
      <c r="A12" s="139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9">
        <f t="shared" si="0"/>
        <v>0</v>
      </c>
      <c r="AO12" s="101">
        <f t="shared" si="1"/>
        <v>0</v>
      </c>
      <c r="AP12" s="101">
        <f t="shared" si="2"/>
        <v>0</v>
      </c>
    </row>
    <row r="13" spans="1:48" ht="16.2" customHeight="1" thickBot="1" x14ac:dyDescent="0.3">
      <c r="A13" s="139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9">
        <f t="shared" si="0"/>
        <v>0</v>
      </c>
      <c r="AO13" s="101">
        <f t="shared" si="1"/>
        <v>0</v>
      </c>
      <c r="AP13" s="101">
        <f t="shared" si="2"/>
        <v>0</v>
      </c>
    </row>
    <row r="14" spans="1:48" ht="16.2" customHeight="1" thickBot="1" x14ac:dyDescent="0.3">
      <c r="A14" s="140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9">
        <f t="shared" si="0"/>
        <v>0</v>
      </c>
      <c r="AO14" s="101">
        <f t="shared" si="1"/>
        <v>0</v>
      </c>
      <c r="AP14" s="101">
        <f t="shared" si="2"/>
        <v>0</v>
      </c>
    </row>
    <row r="15" spans="1:48" ht="16.2" customHeight="1" thickBot="1" x14ac:dyDescent="0.3">
      <c r="A15" s="140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9">
        <f t="shared" ref="AN15" si="3">B15*B$7+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</f>
        <v>0</v>
      </c>
      <c r="AO15" s="101">
        <f t="shared" si="1"/>
        <v>0</v>
      </c>
      <c r="AP15" s="101">
        <f t="shared" ref="AP15" si="4">AN15+AO15</f>
        <v>0</v>
      </c>
    </row>
    <row r="16" spans="1:48" ht="16.2" customHeight="1" thickBot="1" x14ac:dyDescent="0.3">
      <c r="A16" s="140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9">
        <f t="shared" si="0"/>
        <v>0</v>
      </c>
      <c r="AO16" s="101">
        <f t="shared" si="1"/>
        <v>0</v>
      </c>
      <c r="AP16" s="101">
        <f t="shared" si="2"/>
        <v>0</v>
      </c>
    </row>
    <row r="17" spans="1:42" ht="16.2" customHeight="1" thickBot="1" x14ac:dyDescent="0.3">
      <c r="A17" s="140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9">
        <f t="shared" ref="AN17:AN19" si="5">B17*B$7+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</f>
        <v>0</v>
      </c>
      <c r="AO17" s="101">
        <f t="shared" si="1"/>
        <v>0</v>
      </c>
      <c r="AP17" s="101">
        <f t="shared" ref="AP17:AP19" si="6">AN17+AO17</f>
        <v>0</v>
      </c>
    </row>
    <row r="18" spans="1:42" ht="16.2" customHeight="1" thickBot="1" x14ac:dyDescent="0.3">
      <c r="A18" s="140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9">
        <f t="shared" si="5"/>
        <v>0</v>
      </c>
      <c r="AO18" s="101">
        <f t="shared" si="1"/>
        <v>0</v>
      </c>
      <c r="AP18" s="101">
        <f t="shared" si="6"/>
        <v>0</v>
      </c>
    </row>
    <row r="19" spans="1:42" ht="16.2" customHeight="1" thickBot="1" x14ac:dyDescent="0.3">
      <c r="A19" s="140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9">
        <f t="shared" si="5"/>
        <v>0</v>
      </c>
      <c r="AO19" s="101">
        <f t="shared" si="1"/>
        <v>0</v>
      </c>
      <c r="AP19" s="101">
        <f t="shared" si="6"/>
        <v>0</v>
      </c>
    </row>
    <row r="20" spans="1:42" ht="16.2" customHeight="1" thickBot="1" x14ac:dyDescent="0.3">
      <c r="A20" s="140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9">
        <f t="shared" ref="AN20:AN22" si="7">B20*B$7+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</f>
        <v>0</v>
      </c>
      <c r="AO20" s="101">
        <f t="shared" si="1"/>
        <v>0</v>
      </c>
      <c r="AP20" s="101">
        <f t="shared" ref="AP20:AP22" si="8">AN20+AO20</f>
        <v>0</v>
      </c>
    </row>
    <row r="21" spans="1:42" ht="16.2" customHeight="1" thickBot="1" x14ac:dyDescent="0.3">
      <c r="A21" s="140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9">
        <f t="shared" si="7"/>
        <v>0</v>
      </c>
      <c r="AO21" s="101">
        <f t="shared" si="1"/>
        <v>0</v>
      </c>
      <c r="AP21" s="101">
        <f t="shared" si="8"/>
        <v>0</v>
      </c>
    </row>
    <row r="22" spans="1:42" ht="16.2" customHeight="1" thickBot="1" x14ac:dyDescent="0.3">
      <c r="A22" s="140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9">
        <f t="shared" si="7"/>
        <v>0</v>
      </c>
      <c r="AO22" s="101">
        <f t="shared" si="1"/>
        <v>0</v>
      </c>
      <c r="AP22" s="101">
        <f t="shared" si="8"/>
        <v>0</v>
      </c>
    </row>
    <row r="23" spans="1:42" ht="16.2" customHeight="1" thickBot="1" x14ac:dyDescent="0.3">
      <c r="A23" s="140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9">
        <f t="shared" ref="AN23:AN25" si="9">B23*B$7+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</f>
        <v>0</v>
      </c>
      <c r="AO23" s="101">
        <f t="shared" si="1"/>
        <v>0</v>
      </c>
      <c r="AP23" s="101">
        <f t="shared" ref="AP23:AP25" si="10">AN23+AO23</f>
        <v>0</v>
      </c>
    </row>
    <row r="24" spans="1:42" ht="16.2" customHeight="1" thickBot="1" x14ac:dyDescent="0.3">
      <c r="A24" s="140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9">
        <f t="shared" si="9"/>
        <v>0</v>
      </c>
      <c r="AO24" s="101">
        <f t="shared" si="1"/>
        <v>0</v>
      </c>
      <c r="AP24" s="101">
        <f t="shared" si="10"/>
        <v>0</v>
      </c>
    </row>
    <row r="25" spans="1:42" ht="16.2" customHeight="1" thickBot="1" x14ac:dyDescent="0.3">
      <c r="A25" s="140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9">
        <f t="shared" si="9"/>
        <v>0</v>
      </c>
      <c r="AO25" s="101">
        <f t="shared" si="1"/>
        <v>0</v>
      </c>
      <c r="AP25" s="101">
        <f t="shared" si="10"/>
        <v>0</v>
      </c>
    </row>
    <row r="26" spans="1:42" ht="16.2" customHeight="1" thickBot="1" x14ac:dyDescent="0.3">
      <c r="A26" s="140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9">
        <f t="shared" ref="AN26:AN29" si="11">B26*B$7+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</f>
        <v>0</v>
      </c>
      <c r="AO26" s="101">
        <f t="shared" si="1"/>
        <v>0</v>
      </c>
      <c r="AP26" s="101">
        <f t="shared" ref="AP26:AP29" si="12">AN26+AO26</f>
        <v>0</v>
      </c>
    </row>
    <row r="27" spans="1:42" ht="16.2" customHeight="1" thickBot="1" x14ac:dyDescent="0.3">
      <c r="A27" s="140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9">
        <f t="shared" si="11"/>
        <v>0</v>
      </c>
      <c r="AO27" s="101">
        <f t="shared" si="1"/>
        <v>0</v>
      </c>
      <c r="AP27" s="101">
        <f t="shared" si="12"/>
        <v>0</v>
      </c>
    </row>
    <row r="28" spans="1:42" ht="16.2" customHeight="1" thickBot="1" x14ac:dyDescent="0.3">
      <c r="A28" s="140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9">
        <f t="shared" si="11"/>
        <v>0</v>
      </c>
      <c r="AO28" s="101">
        <f t="shared" si="1"/>
        <v>0</v>
      </c>
      <c r="AP28" s="101">
        <f t="shared" si="12"/>
        <v>0</v>
      </c>
    </row>
    <row r="29" spans="1:42" ht="16.2" customHeight="1" thickBot="1" x14ac:dyDescent="0.3">
      <c r="A29" s="140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9">
        <f t="shared" si="11"/>
        <v>0</v>
      </c>
      <c r="AO29" s="101">
        <f t="shared" si="1"/>
        <v>0</v>
      </c>
      <c r="AP29" s="101">
        <f t="shared" si="12"/>
        <v>0</v>
      </c>
    </row>
    <row r="30" spans="1:42" ht="16.2" customHeight="1" thickBot="1" x14ac:dyDescent="0.3">
      <c r="A30" s="140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9">
        <f t="shared" ref="AN30" si="13">B30*B$7+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</f>
        <v>0</v>
      </c>
      <c r="AO30" s="101">
        <f t="shared" si="1"/>
        <v>0</v>
      </c>
      <c r="AP30" s="101">
        <f t="shared" ref="AP30" si="14">AN30+AO30</f>
        <v>0</v>
      </c>
    </row>
    <row r="31" spans="1:42" ht="16.2" customHeight="1" thickBot="1" x14ac:dyDescent="0.3">
      <c r="A31" s="140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9">
        <f t="shared" ref="AN31:AN94" si="15">B31*B$7+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</f>
        <v>0</v>
      </c>
      <c r="AO31" s="101">
        <f t="shared" si="1"/>
        <v>0</v>
      </c>
      <c r="AP31" s="101">
        <f t="shared" ref="AP31:AP94" si="16">AN31+AO31</f>
        <v>0</v>
      </c>
    </row>
    <row r="32" spans="1:42" ht="16.2" customHeight="1" thickBot="1" x14ac:dyDescent="0.3">
      <c r="A32" s="140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9">
        <f t="shared" si="15"/>
        <v>0</v>
      </c>
      <c r="AO32" s="101">
        <f t="shared" si="1"/>
        <v>0</v>
      </c>
      <c r="AP32" s="101">
        <f t="shared" si="16"/>
        <v>0</v>
      </c>
    </row>
    <row r="33" spans="1:42" ht="16.2" customHeight="1" thickBot="1" x14ac:dyDescent="0.3">
      <c r="A33" s="140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9">
        <f t="shared" si="15"/>
        <v>0</v>
      </c>
      <c r="AO33" s="101">
        <f t="shared" si="1"/>
        <v>0</v>
      </c>
      <c r="AP33" s="101">
        <f t="shared" si="16"/>
        <v>0</v>
      </c>
    </row>
    <row r="34" spans="1:42" ht="16.2" customHeight="1" thickBot="1" x14ac:dyDescent="0.3">
      <c r="A34" s="140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9">
        <f t="shared" si="15"/>
        <v>0</v>
      </c>
      <c r="AO34" s="101">
        <f t="shared" si="1"/>
        <v>0</v>
      </c>
      <c r="AP34" s="101">
        <f t="shared" si="16"/>
        <v>0</v>
      </c>
    </row>
    <row r="35" spans="1:42" ht="16.2" customHeight="1" thickBot="1" x14ac:dyDescent="0.3">
      <c r="A35" s="140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9">
        <f t="shared" si="15"/>
        <v>0</v>
      </c>
      <c r="AO35" s="101">
        <f t="shared" si="1"/>
        <v>0</v>
      </c>
      <c r="AP35" s="101">
        <f t="shared" si="16"/>
        <v>0</v>
      </c>
    </row>
    <row r="36" spans="1:42" ht="16.2" customHeight="1" thickBot="1" x14ac:dyDescent="0.3">
      <c r="A36" s="140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9">
        <f t="shared" si="15"/>
        <v>0</v>
      </c>
      <c r="AO36" s="101">
        <f t="shared" si="1"/>
        <v>0</v>
      </c>
      <c r="AP36" s="101">
        <f t="shared" si="16"/>
        <v>0</v>
      </c>
    </row>
    <row r="37" spans="1:42" ht="16.2" customHeight="1" thickBot="1" x14ac:dyDescent="0.3">
      <c r="A37" s="140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9">
        <f t="shared" si="15"/>
        <v>0</v>
      </c>
      <c r="AO37" s="101">
        <f t="shared" si="1"/>
        <v>0</v>
      </c>
      <c r="AP37" s="101">
        <f t="shared" si="16"/>
        <v>0</v>
      </c>
    </row>
    <row r="38" spans="1:42" ht="16.2" customHeight="1" thickBot="1" x14ac:dyDescent="0.3">
      <c r="A38" s="140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9">
        <f t="shared" si="15"/>
        <v>0</v>
      </c>
      <c r="AO38" s="101">
        <f t="shared" si="1"/>
        <v>0</v>
      </c>
      <c r="AP38" s="101">
        <f t="shared" si="16"/>
        <v>0</v>
      </c>
    </row>
    <row r="39" spans="1:42" ht="16.2" customHeight="1" thickBot="1" x14ac:dyDescent="0.3">
      <c r="A39" s="140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9">
        <f t="shared" si="15"/>
        <v>0</v>
      </c>
      <c r="AO39" s="101">
        <f t="shared" si="1"/>
        <v>0</v>
      </c>
      <c r="AP39" s="101">
        <f t="shared" si="16"/>
        <v>0</v>
      </c>
    </row>
    <row r="40" spans="1:42" ht="16.2" customHeight="1" thickBot="1" x14ac:dyDescent="0.3">
      <c r="A40" s="140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9">
        <f t="shared" si="15"/>
        <v>0</v>
      </c>
      <c r="AO40" s="101">
        <f t="shared" si="1"/>
        <v>0</v>
      </c>
      <c r="AP40" s="101">
        <f t="shared" si="16"/>
        <v>0</v>
      </c>
    </row>
    <row r="41" spans="1:42" ht="16.2" customHeight="1" thickBot="1" x14ac:dyDescent="0.3">
      <c r="A41" s="140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9">
        <f t="shared" si="15"/>
        <v>0</v>
      </c>
      <c r="AO41" s="101">
        <f t="shared" si="1"/>
        <v>0</v>
      </c>
      <c r="AP41" s="101">
        <f t="shared" si="16"/>
        <v>0</v>
      </c>
    </row>
    <row r="42" spans="1:42" ht="16.2" customHeight="1" thickBot="1" x14ac:dyDescent="0.3">
      <c r="A42" s="140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9">
        <f t="shared" si="15"/>
        <v>0</v>
      </c>
      <c r="AO42" s="101">
        <f t="shared" si="1"/>
        <v>0</v>
      </c>
      <c r="AP42" s="101">
        <f t="shared" si="16"/>
        <v>0</v>
      </c>
    </row>
    <row r="43" spans="1:42" ht="16.2" customHeight="1" thickBot="1" x14ac:dyDescent="0.3">
      <c r="A43" s="140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9">
        <f t="shared" si="15"/>
        <v>0</v>
      </c>
      <c r="AO43" s="101">
        <f t="shared" si="1"/>
        <v>0</v>
      </c>
      <c r="AP43" s="101">
        <f t="shared" si="16"/>
        <v>0</v>
      </c>
    </row>
    <row r="44" spans="1:42" ht="16.2" customHeight="1" thickBot="1" x14ac:dyDescent="0.3">
      <c r="A44" s="140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9">
        <f t="shared" si="15"/>
        <v>0</v>
      </c>
      <c r="AO44" s="101">
        <f t="shared" si="1"/>
        <v>0</v>
      </c>
      <c r="AP44" s="101">
        <f t="shared" si="16"/>
        <v>0</v>
      </c>
    </row>
    <row r="45" spans="1:42" ht="16.2" customHeight="1" thickBot="1" x14ac:dyDescent="0.3">
      <c r="A45" s="140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9">
        <f t="shared" si="15"/>
        <v>0</v>
      </c>
      <c r="AO45" s="101">
        <f t="shared" si="1"/>
        <v>0</v>
      </c>
      <c r="AP45" s="101">
        <f t="shared" si="16"/>
        <v>0</v>
      </c>
    </row>
    <row r="46" spans="1:42" ht="16.2" customHeight="1" thickBot="1" x14ac:dyDescent="0.3">
      <c r="A46" s="140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9">
        <f t="shared" si="15"/>
        <v>0</v>
      </c>
      <c r="AO46" s="101">
        <f t="shared" si="1"/>
        <v>0</v>
      </c>
      <c r="AP46" s="101">
        <f t="shared" si="16"/>
        <v>0</v>
      </c>
    </row>
    <row r="47" spans="1:42" ht="16.2" customHeight="1" thickBot="1" x14ac:dyDescent="0.3">
      <c r="A47" s="140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9">
        <f t="shared" si="15"/>
        <v>0</v>
      </c>
      <c r="AO47" s="101">
        <f t="shared" si="1"/>
        <v>0</v>
      </c>
      <c r="AP47" s="101">
        <f t="shared" si="16"/>
        <v>0</v>
      </c>
    </row>
    <row r="48" spans="1:42" ht="16.2" customHeight="1" thickBot="1" x14ac:dyDescent="0.3">
      <c r="A48" s="140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9">
        <f t="shared" si="15"/>
        <v>0</v>
      </c>
      <c r="AO48" s="101">
        <f t="shared" si="1"/>
        <v>0</v>
      </c>
      <c r="AP48" s="101">
        <f t="shared" si="16"/>
        <v>0</v>
      </c>
    </row>
    <row r="49" spans="1:42" ht="16.2" customHeight="1" thickBot="1" x14ac:dyDescent="0.3">
      <c r="A49" s="140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9">
        <f t="shared" si="15"/>
        <v>0</v>
      </c>
      <c r="AO49" s="101">
        <f t="shared" si="1"/>
        <v>0</v>
      </c>
      <c r="AP49" s="101">
        <f t="shared" si="16"/>
        <v>0</v>
      </c>
    </row>
    <row r="50" spans="1:42" ht="16.2" customHeight="1" thickBot="1" x14ac:dyDescent="0.3">
      <c r="A50" s="140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9">
        <f t="shared" si="15"/>
        <v>0</v>
      </c>
      <c r="AO50" s="101">
        <f t="shared" si="1"/>
        <v>0</v>
      </c>
      <c r="AP50" s="101">
        <f t="shared" si="16"/>
        <v>0</v>
      </c>
    </row>
    <row r="51" spans="1:42" ht="16.2" customHeight="1" thickBot="1" x14ac:dyDescent="0.3">
      <c r="A51" s="140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9">
        <f t="shared" si="15"/>
        <v>0</v>
      </c>
      <c r="AO51" s="101">
        <f t="shared" si="1"/>
        <v>0</v>
      </c>
      <c r="AP51" s="101">
        <f t="shared" si="16"/>
        <v>0</v>
      </c>
    </row>
    <row r="52" spans="1:42" ht="16.2" customHeight="1" thickBot="1" x14ac:dyDescent="0.3">
      <c r="A52" s="140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9">
        <f t="shared" si="15"/>
        <v>0</v>
      </c>
      <c r="AO52" s="101">
        <f t="shared" si="1"/>
        <v>0</v>
      </c>
      <c r="AP52" s="101">
        <f t="shared" si="16"/>
        <v>0</v>
      </c>
    </row>
    <row r="53" spans="1:42" ht="16.2" customHeight="1" thickBot="1" x14ac:dyDescent="0.3">
      <c r="A53" s="140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9">
        <f t="shared" si="15"/>
        <v>0</v>
      </c>
      <c r="AO53" s="101">
        <f t="shared" si="1"/>
        <v>0</v>
      </c>
      <c r="AP53" s="101">
        <f t="shared" si="16"/>
        <v>0</v>
      </c>
    </row>
    <row r="54" spans="1:42" ht="16.2" customHeight="1" thickBot="1" x14ac:dyDescent="0.3">
      <c r="A54" s="140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9">
        <f t="shared" si="15"/>
        <v>0</v>
      </c>
      <c r="AO54" s="101">
        <f t="shared" si="1"/>
        <v>0</v>
      </c>
      <c r="AP54" s="101">
        <f t="shared" si="16"/>
        <v>0</v>
      </c>
    </row>
    <row r="55" spans="1:42" ht="16.2" customHeight="1" thickBot="1" x14ac:dyDescent="0.3">
      <c r="A55" s="140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9">
        <f t="shared" si="15"/>
        <v>0</v>
      </c>
      <c r="AO55" s="101">
        <f t="shared" si="1"/>
        <v>0</v>
      </c>
      <c r="AP55" s="101">
        <f t="shared" si="16"/>
        <v>0</v>
      </c>
    </row>
    <row r="56" spans="1:42" ht="16.2" customHeight="1" thickBot="1" x14ac:dyDescent="0.3">
      <c r="A56" s="140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9">
        <f t="shared" si="15"/>
        <v>0</v>
      </c>
      <c r="AO56" s="101">
        <f t="shared" si="1"/>
        <v>0</v>
      </c>
      <c r="AP56" s="101">
        <f t="shared" si="16"/>
        <v>0</v>
      </c>
    </row>
    <row r="57" spans="1:42" ht="16.2" customHeight="1" thickBot="1" x14ac:dyDescent="0.3">
      <c r="A57" s="140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9">
        <f t="shared" si="15"/>
        <v>0</v>
      </c>
      <c r="AO57" s="101">
        <f t="shared" si="1"/>
        <v>0</v>
      </c>
      <c r="AP57" s="101">
        <f t="shared" si="16"/>
        <v>0</v>
      </c>
    </row>
    <row r="58" spans="1:42" ht="16.2" customHeight="1" thickBot="1" x14ac:dyDescent="0.3">
      <c r="A58" s="140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9">
        <f t="shared" si="15"/>
        <v>0</v>
      </c>
      <c r="AO58" s="101">
        <f t="shared" si="1"/>
        <v>0</v>
      </c>
      <c r="AP58" s="101">
        <f t="shared" si="16"/>
        <v>0</v>
      </c>
    </row>
    <row r="59" spans="1:42" ht="16.2" customHeight="1" thickBot="1" x14ac:dyDescent="0.3">
      <c r="A59" s="140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9">
        <f t="shared" si="15"/>
        <v>0</v>
      </c>
      <c r="AO59" s="101">
        <f t="shared" si="1"/>
        <v>0</v>
      </c>
      <c r="AP59" s="101">
        <f t="shared" si="16"/>
        <v>0</v>
      </c>
    </row>
    <row r="60" spans="1:42" ht="16.2" customHeight="1" thickBot="1" x14ac:dyDescent="0.3">
      <c r="A60" s="140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9">
        <f t="shared" si="15"/>
        <v>0</v>
      </c>
      <c r="AO60" s="101">
        <f t="shared" si="1"/>
        <v>0</v>
      </c>
      <c r="AP60" s="101">
        <f t="shared" si="16"/>
        <v>0</v>
      </c>
    </row>
    <row r="61" spans="1:42" ht="16.2" customHeight="1" thickBot="1" x14ac:dyDescent="0.3">
      <c r="A61" s="140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9">
        <f t="shared" si="15"/>
        <v>0</v>
      </c>
      <c r="AO61" s="101">
        <f t="shared" si="1"/>
        <v>0</v>
      </c>
      <c r="AP61" s="101">
        <f t="shared" si="16"/>
        <v>0</v>
      </c>
    </row>
    <row r="62" spans="1:42" ht="16.2" customHeight="1" thickBot="1" x14ac:dyDescent="0.3">
      <c r="A62" s="140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9">
        <f t="shared" si="15"/>
        <v>0</v>
      </c>
      <c r="AO62" s="101">
        <f t="shared" si="1"/>
        <v>0</v>
      </c>
      <c r="AP62" s="101">
        <f t="shared" si="16"/>
        <v>0</v>
      </c>
    </row>
    <row r="63" spans="1:42" ht="16.2" customHeight="1" thickBot="1" x14ac:dyDescent="0.3">
      <c r="A63" s="140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9">
        <f t="shared" si="15"/>
        <v>0</v>
      </c>
      <c r="AO63" s="101">
        <f t="shared" si="1"/>
        <v>0</v>
      </c>
      <c r="AP63" s="101">
        <f t="shared" si="16"/>
        <v>0</v>
      </c>
    </row>
    <row r="64" spans="1:42" ht="16.2" customHeight="1" thickBot="1" x14ac:dyDescent="0.3">
      <c r="A64" s="140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9">
        <f t="shared" si="15"/>
        <v>0</v>
      </c>
      <c r="AO64" s="101">
        <f t="shared" si="1"/>
        <v>0</v>
      </c>
      <c r="AP64" s="101">
        <f t="shared" si="16"/>
        <v>0</v>
      </c>
    </row>
    <row r="65" spans="1:42" ht="16.2" customHeight="1" thickBot="1" x14ac:dyDescent="0.3">
      <c r="A65" s="140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9">
        <f t="shared" si="15"/>
        <v>0</v>
      </c>
      <c r="AO65" s="101">
        <f t="shared" si="1"/>
        <v>0</v>
      </c>
      <c r="AP65" s="101">
        <f t="shared" si="16"/>
        <v>0</v>
      </c>
    </row>
    <row r="66" spans="1:42" ht="16.2" customHeight="1" thickBot="1" x14ac:dyDescent="0.3">
      <c r="A66" s="140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9">
        <f t="shared" si="15"/>
        <v>0</v>
      </c>
      <c r="AO66" s="101">
        <f t="shared" si="1"/>
        <v>0</v>
      </c>
      <c r="AP66" s="101">
        <f t="shared" si="16"/>
        <v>0</v>
      </c>
    </row>
    <row r="67" spans="1:42" ht="16.2" customHeight="1" thickBot="1" x14ac:dyDescent="0.3">
      <c r="A67" s="140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9">
        <f t="shared" si="15"/>
        <v>0</v>
      </c>
      <c r="AO67" s="101">
        <f t="shared" si="1"/>
        <v>0</v>
      </c>
      <c r="AP67" s="101">
        <f t="shared" si="16"/>
        <v>0</v>
      </c>
    </row>
    <row r="68" spans="1:42" ht="16.2" customHeight="1" thickBot="1" x14ac:dyDescent="0.3">
      <c r="A68" s="140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9">
        <f t="shared" si="15"/>
        <v>0</v>
      </c>
      <c r="AO68" s="101">
        <f t="shared" si="1"/>
        <v>0</v>
      </c>
      <c r="AP68" s="101">
        <f t="shared" si="16"/>
        <v>0</v>
      </c>
    </row>
    <row r="69" spans="1:42" ht="16.2" customHeight="1" thickBot="1" x14ac:dyDescent="0.3">
      <c r="A69" s="140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9">
        <f t="shared" si="15"/>
        <v>0</v>
      </c>
      <c r="AO69" s="101">
        <f t="shared" si="1"/>
        <v>0</v>
      </c>
      <c r="AP69" s="101">
        <f t="shared" si="16"/>
        <v>0</v>
      </c>
    </row>
    <row r="70" spans="1:42" ht="16.2" customHeight="1" thickBot="1" x14ac:dyDescent="0.3">
      <c r="A70" s="140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9">
        <f t="shared" si="15"/>
        <v>0</v>
      </c>
      <c r="AO70" s="101">
        <f t="shared" si="1"/>
        <v>0</v>
      </c>
      <c r="AP70" s="101">
        <f t="shared" si="16"/>
        <v>0</v>
      </c>
    </row>
    <row r="71" spans="1:42" ht="16.2" customHeight="1" thickBot="1" x14ac:dyDescent="0.3">
      <c r="A71" s="140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9">
        <f t="shared" si="15"/>
        <v>0</v>
      </c>
      <c r="AO71" s="101">
        <f t="shared" si="1"/>
        <v>0</v>
      </c>
      <c r="AP71" s="101">
        <f t="shared" si="16"/>
        <v>0</v>
      </c>
    </row>
    <row r="72" spans="1:42" ht="16.2" customHeight="1" thickBot="1" x14ac:dyDescent="0.3">
      <c r="A72" s="140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9">
        <f t="shared" si="15"/>
        <v>0</v>
      </c>
      <c r="AO72" s="101">
        <f t="shared" si="1"/>
        <v>0</v>
      </c>
      <c r="AP72" s="101">
        <f t="shared" si="16"/>
        <v>0</v>
      </c>
    </row>
    <row r="73" spans="1:42" ht="16.2" customHeight="1" thickBot="1" x14ac:dyDescent="0.3">
      <c r="A73" s="140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9">
        <f t="shared" si="15"/>
        <v>0</v>
      </c>
      <c r="AO73" s="101">
        <f t="shared" si="1"/>
        <v>0</v>
      </c>
      <c r="AP73" s="101">
        <f t="shared" si="16"/>
        <v>0</v>
      </c>
    </row>
    <row r="74" spans="1:42" ht="16.2" customHeight="1" thickBot="1" x14ac:dyDescent="0.3">
      <c r="A74" s="140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9">
        <f t="shared" si="15"/>
        <v>0</v>
      </c>
      <c r="AO74" s="101">
        <f t="shared" si="1"/>
        <v>0</v>
      </c>
      <c r="AP74" s="101">
        <f t="shared" si="16"/>
        <v>0</v>
      </c>
    </row>
    <row r="75" spans="1:42" ht="16.2" customHeight="1" thickBot="1" x14ac:dyDescent="0.3">
      <c r="A75" s="140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9">
        <f t="shared" si="15"/>
        <v>0</v>
      </c>
      <c r="AO75" s="101">
        <f t="shared" ref="AO75:AO112" si="17">AN75*0.2</f>
        <v>0</v>
      </c>
      <c r="AP75" s="101">
        <f t="shared" si="16"/>
        <v>0</v>
      </c>
    </row>
    <row r="76" spans="1:42" ht="16.2" customHeight="1" thickBot="1" x14ac:dyDescent="0.3">
      <c r="A76" s="140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9">
        <f t="shared" si="15"/>
        <v>0</v>
      </c>
      <c r="AO76" s="101">
        <f t="shared" si="17"/>
        <v>0</v>
      </c>
      <c r="AP76" s="101">
        <f t="shared" si="16"/>
        <v>0</v>
      </c>
    </row>
    <row r="77" spans="1:42" ht="16.2" customHeight="1" thickBot="1" x14ac:dyDescent="0.3">
      <c r="A77" s="140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9">
        <f t="shared" si="15"/>
        <v>0</v>
      </c>
      <c r="AO77" s="101">
        <f t="shared" si="17"/>
        <v>0</v>
      </c>
      <c r="AP77" s="101">
        <f t="shared" si="16"/>
        <v>0</v>
      </c>
    </row>
    <row r="78" spans="1:42" ht="16.2" customHeight="1" thickBot="1" x14ac:dyDescent="0.3">
      <c r="A78" s="140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9">
        <f t="shared" si="15"/>
        <v>0</v>
      </c>
      <c r="AO78" s="101">
        <f t="shared" si="17"/>
        <v>0</v>
      </c>
      <c r="AP78" s="101">
        <f t="shared" si="16"/>
        <v>0</v>
      </c>
    </row>
    <row r="79" spans="1:42" ht="16.2" customHeight="1" thickBot="1" x14ac:dyDescent="0.3">
      <c r="A79" s="140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9">
        <f t="shared" si="15"/>
        <v>0</v>
      </c>
      <c r="AO79" s="101">
        <f t="shared" si="17"/>
        <v>0</v>
      </c>
      <c r="AP79" s="101">
        <f t="shared" si="16"/>
        <v>0</v>
      </c>
    </row>
    <row r="80" spans="1:42" ht="16.2" customHeight="1" thickBot="1" x14ac:dyDescent="0.3">
      <c r="A80" s="140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9">
        <f t="shared" si="15"/>
        <v>0</v>
      </c>
      <c r="AO80" s="101">
        <f t="shared" si="17"/>
        <v>0</v>
      </c>
      <c r="AP80" s="101">
        <f t="shared" si="16"/>
        <v>0</v>
      </c>
    </row>
    <row r="81" spans="1:42" ht="16.2" customHeight="1" thickBot="1" x14ac:dyDescent="0.3">
      <c r="A81" s="140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9">
        <f t="shared" si="15"/>
        <v>0</v>
      </c>
      <c r="AO81" s="101">
        <f t="shared" si="17"/>
        <v>0</v>
      </c>
      <c r="AP81" s="101">
        <f t="shared" si="16"/>
        <v>0</v>
      </c>
    </row>
    <row r="82" spans="1:42" ht="16.2" customHeight="1" thickBot="1" x14ac:dyDescent="0.3">
      <c r="A82" s="140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9">
        <f t="shared" si="15"/>
        <v>0</v>
      </c>
      <c r="AO82" s="101">
        <f t="shared" si="17"/>
        <v>0</v>
      </c>
      <c r="AP82" s="101">
        <f t="shared" si="16"/>
        <v>0</v>
      </c>
    </row>
    <row r="83" spans="1:42" ht="16.2" customHeight="1" thickBot="1" x14ac:dyDescent="0.3">
      <c r="A83" s="140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9">
        <f t="shared" si="15"/>
        <v>0</v>
      </c>
      <c r="AO83" s="101">
        <f t="shared" si="17"/>
        <v>0</v>
      </c>
      <c r="AP83" s="101">
        <f t="shared" si="16"/>
        <v>0</v>
      </c>
    </row>
    <row r="84" spans="1:42" ht="16.2" customHeight="1" thickBot="1" x14ac:dyDescent="0.3">
      <c r="A84" s="140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9">
        <f t="shared" si="15"/>
        <v>0</v>
      </c>
      <c r="AO84" s="101">
        <f t="shared" si="17"/>
        <v>0</v>
      </c>
      <c r="AP84" s="101">
        <f t="shared" si="16"/>
        <v>0</v>
      </c>
    </row>
    <row r="85" spans="1:42" ht="16.2" customHeight="1" thickBot="1" x14ac:dyDescent="0.3">
      <c r="A85" s="140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9">
        <f t="shared" si="15"/>
        <v>0</v>
      </c>
      <c r="AO85" s="101">
        <f t="shared" si="17"/>
        <v>0</v>
      </c>
      <c r="AP85" s="101">
        <f t="shared" si="16"/>
        <v>0</v>
      </c>
    </row>
    <row r="86" spans="1:42" ht="16.2" customHeight="1" thickBot="1" x14ac:dyDescent="0.3">
      <c r="A86" s="140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9">
        <f t="shared" si="15"/>
        <v>0</v>
      </c>
      <c r="AO86" s="101">
        <f t="shared" si="17"/>
        <v>0</v>
      </c>
      <c r="AP86" s="101">
        <f t="shared" si="16"/>
        <v>0</v>
      </c>
    </row>
    <row r="87" spans="1:42" ht="16.2" customHeight="1" thickBot="1" x14ac:dyDescent="0.3">
      <c r="A87" s="140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9">
        <f t="shared" si="15"/>
        <v>0</v>
      </c>
      <c r="AO87" s="101">
        <f t="shared" si="17"/>
        <v>0</v>
      </c>
      <c r="AP87" s="101">
        <f t="shared" si="16"/>
        <v>0</v>
      </c>
    </row>
    <row r="88" spans="1:42" ht="16.2" customHeight="1" thickBot="1" x14ac:dyDescent="0.3">
      <c r="A88" s="140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9">
        <f t="shared" si="15"/>
        <v>0</v>
      </c>
      <c r="AO88" s="101">
        <f t="shared" si="17"/>
        <v>0</v>
      </c>
      <c r="AP88" s="101">
        <f t="shared" si="16"/>
        <v>0</v>
      </c>
    </row>
    <row r="89" spans="1:42" ht="16.2" customHeight="1" thickBot="1" x14ac:dyDescent="0.3">
      <c r="A89" s="140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9">
        <f t="shared" si="15"/>
        <v>0</v>
      </c>
      <c r="AO89" s="101">
        <f t="shared" si="17"/>
        <v>0</v>
      </c>
      <c r="AP89" s="101">
        <f t="shared" si="16"/>
        <v>0</v>
      </c>
    </row>
    <row r="90" spans="1:42" ht="16.2" customHeight="1" thickBot="1" x14ac:dyDescent="0.3">
      <c r="A90" s="140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9">
        <f t="shared" si="15"/>
        <v>0</v>
      </c>
      <c r="AO90" s="101">
        <f t="shared" si="17"/>
        <v>0</v>
      </c>
      <c r="AP90" s="101">
        <f t="shared" si="16"/>
        <v>0</v>
      </c>
    </row>
    <row r="91" spans="1:42" ht="16.2" customHeight="1" thickBot="1" x14ac:dyDescent="0.3">
      <c r="A91" s="140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9">
        <f t="shared" si="15"/>
        <v>0</v>
      </c>
      <c r="AO91" s="101">
        <f t="shared" si="17"/>
        <v>0</v>
      </c>
      <c r="AP91" s="101">
        <f t="shared" si="16"/>
        <v>0</v>
      </c>
    </row>
    <row r="92" spans="1:42" ht="16.2" customHeight="1" thickBot="1" x14ac:dyDescent="0.3">
      <c r="A92" s="140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9">
        <f t="shared" si="15"/>
        <v>0</v>
      </c>
      <c r="AO92" s="101">
        <f t="shared" si="17"/>
        <v>0</v>
      </c>
      <c r="AP92" s="101">
        <f t="shared" si="16"/>
        <v>0</v>
      </c>
    </row>
    <row r="93" spans="1:42" ht="16.2" customHeight="1" thickBot="1" x14ac:dyDescent="0.3">
      <c r="A93" s="140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9">
        <f t="shared" si="15"/>
        <v>0</v>
      </c>
      <c r="AO93" s="101">
        <f t="shared" si="17"/>
        <v>0</v>
      </c>
      <c r="AP93" s="101">
        <f t="shared" si="16"/>
        <v>0</v>
      </c>
    </row>
    <row r="94" spans="1:42" ht="16.2" customHeight="1" thickBot="1" x14ac:dyDescent="0.3">
      <c r="A94" s="140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9">
        <f t="shared" si="15"/>
        <v>0</v>
      </c>
      <c r="AO94" s="101">
        <f t="shared" si="17"/>
        <v>0</v>
      </c>
      <c r="AP94" s="101">
        <f t="shared" si="16"/>
        <v>0</v>
      </c>
    </row>
    <row r="95" spans="1:42" ht="16.2" customHeight="1" thickBot="1" x14ac:dyDescent="0.3">
      <c r="A95" s="140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9">
        <f t="shared" ref="AN95:AN112" si="18">B95*B$7+C95*C$7+D95*D$7+E95*E$7+F95*F$7+G95*G$7+H95*H$7+I95*I$7+J95*J$7+K95*K$7+L95*L$7+M95*M$7+N95*N$7+O95*O$7+P95*P$7+Q95*Q$7+R95*R$7+S95*S$7+T95*T$7+U95*U$7+V95*V$7+W95*W$7+X95*X$7+Y95*Y$7+Z95*Z$7+AA95*AA$7+AB95*AB$7+AC95*AC$7+AD95*AD$7+AE95*AE$7+AF95*AF$7+AG95*AG$7+AH95*AH$7+AI95*AI$7+AJ95*AJ$7+AK95*AK$7+AL95*AL$7+AM95*AM$7</f>
        <v>0</v>
      </c>
      <c r="AO95" s="101">
        <f t="shared" si="17"/>
        <v>0</v>
      </c>
      <c r="AP95" s="101">
        <f t="shared" ref="AP95:AP112" si="19">AN95+AO95</f>
        <v>0</v>
      </c>
    </row>
    <row r="96" spans="1:42" ht="16.2" customHeight="1" thickBot="1" x14ac:dyDescent="0.3">
      <c r="A96" s="140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9">
        <f t="shared" si="18"/>
        <v>0</v>
      </c>
      <c r="AO96" s="101">
        <f t="shared" si="17"/>
        <v>0</v>
      </c>
      <c r="AP96" s="101">
        <f t="shared" si="19"/>
        <v>0</v>
      </c>
    </row>
    <row r="97" spans="1:42" ht="16.2" customHeight="1" thickBot="1" x14ac:dyDescent="0.3">
      <c r="A97" s="140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9">
        <f t="shared" si="18"/>
        <v>0</v>
      </c>
      <c r="AO97" s="101">
        <f t="shared" si="17"/>
        <v>0</v>
      </c>
      <c r="AP97" s="101">
        <f t="shared" si="19"/>
        <v>0</v>
      </c>
    </row>
    <row r="98" spans="1:42" ht="16.2" customHeight="1" thickBot="1" x14ac:dyDescent="0.3">
      <c r="A98" s="140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9">
        <f t="shared" si="18"/>
        <v>0</v>
      </c>
      <c r="AO98" s="101">
        <f t="shared" si="17"/>
        <v>0</v>
      </c>
      <c r="AP98" s="101">
        <f t="shared" si="19"/>
        <v>0</v>
      </c>
    </row>
    <row r="99" spans="1:42" ht="16.2" customHeight="1" thickBot="1" x14ac:dyDescent="0.3">
      <c r="A99" s="140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9">
        <f t="shared" si="18"/>
        <v>0</v>
      </c>
      <c r="AO99" s="101">
        <f t="shared" si="17"/>
        <v>0</v>
      </c>
      <c r="AP99" s="101">
        <f t="shared" si="19"/>
        <v>0</v>
      </c>
    </row>
    <row r="100" spans="1:42" ht="16.2" customHeight="1" thickBot="1" x14ac:dyDescent="0.3">
      <c r="A100" s="140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9">
        <f t="shared" si="18"/>
        <v>0</v>
      </c>
      <c r="AO100" s="101">
        <f t="shared" si="17"/>
        <v>0</v>
      </c>
      <c r="AP100" s="101">
        <f t="shared" si="19"/>
        <v>0</v>
      </c>
    </row>
    <row r="101" spans="1:42" ht="16.2" customHeight="1" thickBot="1" x14ac:dyDescent="0.3">
      <c r="A101" s="140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9">
        <f t="shared" si="18"/>
        <v>0</v>
      </c>
      <c r="AO101" s="101">
        <f t="shared" si="17"/>
        <v>0</v>
      </c>
      <c r="AP101" s="101">
        <f t="shared" si="19"/>
        <v>0</v>
      </c>
    </row>
    <row r="102" spans="1:42" ht="16.2" customHeight="1" thickBot="1" x14ac:dyDescent="0.3">
      <c r="A102" s="140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9">
        <f t="shared" si="18"/>
        <v>0</v>
      </c>
      <c r="AO102" s="101">
        <f t="shared" si="17"/>
        <v>0</v>
      </c>
      <c r="AP102" s="101">
        <f t="shared" si="19"/>
        <v>0</v>
      </c>
    </row>
    <row r="103" spans="1:42" ht="16.2" customHeight="1" thickBot="1" x14ac:dyDescent="0.3">
      <c r="A103" s="140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9">
        <f t="shared" si="18"/>
        <v>0</v>
      </c>
      <c r="AO103" s="101">
        <f t="shared" si="17"/>
        <v>0</v>
      </c>
      <c r="AP103" s="101">
        <f t="shared" si="19"/>
        <v>0</v>
      </c>
    </row>
    <row r="104" spans="1:42" ht="16.2" customHeight="1" thickBot="1" x14ac:dyDescent="0.3">
      <c r="A104" s="140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9">
        <f t="shared" si="18"/>
        <v>0</v>
      </c>
      <c r="AO104" s="101">
        <f t="shared" si="17"/>
        <v>0</v>
      </c>
      <c r="AP104" s="101">
        <f t="shared" si="19"/>
        <v>0</v>
      </c>
    </row>
    <row r="105" spans="1:42" ht="16.2" customHeight="1" thickBot="1" x14ac:dyDescent="0.3">
      <c r="A105" s="140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9">
        <f t="shared" si="18"/>
        <v>0</v>
      </c>
      <c r="AO105" s="101">
        <f t="shared" si="17"/>
        <v>0</v>
      </c>
      <c r="AP105" s="101">
        <f t="shared" si="19"/>
        <v>0</v>
      </c>
    </row>
    <row r="106" spans="1:42" ht="16.2" customHeight="1" thickBot="1" x14ac:dyDescent="0.3">
      <c r="A106" s="140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9">
        <f t="shared" si="18"/>
        <v>0</v>
      </c>
      <c r="AO106" s="101">
        <f t="shared" si="17"/>
        <v>0</v>
      </c>
      <c r="AP106" s="101">
        <f t="shared" si="19"/>
        <v>0</v>
      </c>
    </row>
    <row r="107" spans="1:42" ht="16.2" customHeight="1" thickBot="1" x14ac:dyDescent="0.3">
      <c r="A107" s="140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9">
        <f t="shared" si="18"/>
        <v>0</v>
      </c>
      <c r="AO107" s="101">
        <f t="shared" si="17"/>
        <v>0</v>
      </c>
      <c r="AP107" s="101">
        <f t="shared" si="19"/>
        <v>0</v>
      </c>
    </row>
    <row r="108" spans="1:42" ht="16.2" customHeight="1" thickBot="1" x14ac:dyDescent="0.3">
      <c r="A108" s="140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9">
        <f t="shared" si="18"/>
        <v>0</v>
      </c>
      <c r="AO108" s="101">
        <f t="shared" si="17"/>
        <v>0</v>
      </c>
      <c r="AP108" s="101">
        <f t="shared" si="19"/>
        <v>0</v>
      </c>
    </row>
    <row r="109" spans="1:42" ht="16.2" customHeight="1" thickBot="1" x14ac:dyDescent="0.3">
      <c r="A109" s="140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9">
        <f t="shared" si="18"/>
        <v>0</v>
      </c>
      <c r="AO109" s="101">
        <f t="shared" si="17"/>
        <v>0</v>
      </c>
      <c r="AP109" s="101">
        <f t="shared" si="19"/>
        <v>0</v>
      </c>
    </row>
    <row r="110" spans="1:42" ht="16.2" customHeight="1" thickBot="1" x14ac:dyDescent="0.3">
      <c r="A110" s="140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9">
        <f t="shared" si="18"/>
        <v>0</v>
      </c>
      <c r="AO110" s="101">
        <f t="shared" si="17"/>
        <v>0</v>
      </c>
      <c r="AP110" s="101">
        <f t="shared" si="19"/>
        <v>0</v>
      </c>
    </row>
    <row r="111" spans="1:42" ht="16.2" customHeight="1" thickBot="1" x14ac:dyDescent="0.3">
      <c r="A111" s="140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9">
        <f t="shared" si="18"/>
        <v>0</v>
      </c>
      <c r="AO111" s="101">
        <f t="shared" si="17"/>
        <v>0</v>
      </c>
      <c r="AP111" s="101">
        <f t="shared" si="19"/>
        <v>0</v>
      </c>
    </row>
    <row r="112" spans="1:42" ht="16.2" customHeight="1" x14ac:dyDescent="0.25">
      <c r="A112" s="140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9">
        <f t="shared" si="18"/>
        <v>0</v>
      </c>
      <c r="AO112" s="101">
        <f t="shared" si="17"/>
        <v>0</v>
      </c>
      <c r="AP112" s="101">
        <f t="shared" si="19"/>
        <v>0</v>
      </c>
    </row>
    <row r="113" spans="2:42" ht="16.2" customHeight="1" x14ac:dyDescent="0.25">
      <c r="B113" s="42">
        <f>SUM(B10:B112)</f>
        <v>429</v>
      </c>
      <c r="C113" s="42">
        <f t="shared" ref="C113:AM113" si="20">SUM(C10:C112)</f>
        <v>131</v>
      </c>
      <c r="D113" s="42">
        <f t="shared" si="20"/>
        <v>0</v>
      </c>
      <c r="E113" s="42">
        <f t="shared" si="20"/>
        <v>2</v>
      </c>
      <c r="F113" s="42">
        <f t="shared" si="20"/>
        <v>0</v>
      </c>
      <c r="G113" s="42">
        <f t="shared" si="20"/>
        <v>114</v>
      </c>
      <c r="H113" s="42">
        <f t="shared" si="20"/>
        <v>110</v>
      </c>
      <c r="I113" s="42">
        <f t="shared" si="20"/>
        <v>0</v>
      </c>
      <c r="J113" s="42">
        <f t="shared" si="20"/>
        <v>22</v>
      </c>
      <c r="K113" s="42">
        <f t="shared" si="20"/>
        <v>0</v>
      </c>
      <c r="L113" s="42">
        <f t="shared" si="20"/>
        <v>0</v>
      </c>
      <c r="M113" s="42">
        <f t="shared" si="20"/>
        <v>278</v>
      </c>
      <c r="N113" s="42">
        <f t="shared" si="20"/>
        <v>16</v>
      </c>
      <c r="O113" s="42">
        <f t="shared" si="20"/>
        <v>12</v>
      </c>
      <c r="P113" s="42">
        <f t="shared" si="20"/>
        <v>0</v>
      </c>
      <c r="Q113" s="42">
        <f t="shared" si="20"/>
        <v>0</v>
      </c>
      <c r="R113" s="42">
        <f t="shared" si="20"/>
        <v>0</v>
      </c>
      <c r="S113" s="42">
        <f t="shared" si="20"/>
        <v>104</v>
      </c>
      <c r="T113" s="42">
        <f t="shared" si="20"/>
        <v>1</v>
      </c>
      <c r="U113" s="42">
        <f t="shared" si="20"/>
        <v>8</v>
      </c>
      <c r="V113" s="42">
        <f t="shared" si="20"/>
        <v>0</v>
      </c>
      <c r="W113" s="42">
        <f t="shared" si="20"/>
        <v>0</v>
      </c>
      <c r="X113" s="42">
        <f t="shared" si="20"/>
        <v>125</v>
      </c>
      <c r="Y113" s="42">
        <f t="shared" si="20"/>
        <v>0</v>
      </c>
      <c r="Z113" s="42">
        <f t="shared" si="20"/>
        <v>14</v>
      </c>
      <c r="AA113" s="42">
        <f t="shared" si="20"/>
        <v>9</v>
      </c>
      <c r="AB113" s="42">
        <f t="shared" si="20"/>
        <v>0</v>
      </c>
      <c r="AC113" s="42">
        <f t="shared" si="20"/>
        <v>0</v>
      </c>
      <c r="AD113" s="42">
        <f t="shared" si="20"/>
        <v>0</v>
      </c>
      <c r="AE113" s="42">
        <f t="shared" si="20"/>
        <v>0</v>
      </c>
      <c r="AF113" s="42">
        <f t="shared" si="20"/>
        <v>0</v>
      </c>
      <c r="AG113" s="42">
        <f t="shared" si="20"/>
        <v>0</v>
      </c>
      <c r="AH113" s="42">
        <f t="shared" si="20"/>
        <v>292</v>
      </c>
      <c r="AI113" s="42">
        <f t="shared" si="20"/>
        <v>0</v>
      </c>
      <c r="AJ113" s="42">
        <f t="shared" si="20"/>
        <v>0</v>
      </c>
      <c r="AK113" s="42">
        <f t="shared" si="20"/>
        <v>0</v>
      </c>
      <c r="AL113" s="42">
        <f t="shared" si="20"/>
        <v>0</v>
      </c>
      <c r="AM113" s="42">
        <f t="shared" si="20"/>
        <v>0</v>
      </c>
    </row>
    <row r="114" spans="2:42" ht="16.2" customHeight="1" x14ac:dyDescent="0.25">
      <c r="AP114" s="141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46"/>
  <sheetViews>
    <sheetView zoomScale="91" zoomScaleNormal="91" workbookViewId="0">
      <pane ySplit="7" topLeftCell="A8" activePane="bottomLeft" state="frozen"/>
      <selection pane="bottomLeft" activeCell="Y16" sqref="Y16"/>
    </sheetView>
  </sheetViews>
  <sheetFormatPr defaultColWidth="10" defaultRowHeight="13.2" x14ac:dyDescent="0.25"/>
  <cols>
    <col min="1" max="1" width="11.6640625" style="130" customWidth="1"/>
    <col min="2" max="2" width="8.44140625" style="56" customWidth="1"/>
    <col min="3" max="3" width="11" style="56" bestFit="1" customWidth="1"/>
    <col min="4" max="5" width="7" style="52" customWidth="1"/>
    <col min="6" max="6" width="1" style="53" customWidth="1"/>
    <col min="7" max="8" width="5" style="55" customWidth="1"/>
    <col min="9" max="9" width="1" style="55" customWidth="1"/>
    <col min="10" max="12" width="5" style="55" customWidth="1"/>
    <col min="13" max="13" width="1.44140625" style="56" customWidth="1"/>
    <col min="14" max="14" width="10" style="56" customWidth="1"/>
    <col min="15" max="15" width="1" style="56" customWidth="1"/>
    <col min="16" max="16" width="10" style="56" customWidth="1"/>
    <col min="17" max="17" width="1" style="56" customWidth="1"/>
    <col min="18" max="18" width="10" style="180" customWidth="1"/>
    <col min="19" max="19" width="10" style="279" customWidth="1"/>
    <col min="20" max="20" width="10" style="56" customWidth="1"/>
    <col min="21" max="21" width="12" style="57" customWidth="1"/>
    <col min="22" max="22" width="1" style="56" customWidth="1"/>
    <col min="23" max="23" width="10" style="58" customWidth="1"/>
    <col min="24" max="24" width="37.109375" style="56" bestFit="1" customWidth="1"/>
    <col min="25" max="25" width="49.88671875" style="56" bestFit="1" customWidth="1"/>
    <col min="26" max="16384" width="10" style="56"/>
  </cols>
  <sheetData>
    <row r="1" spans="1:26" ht="15" customHeight="1" x14ac:dyDescent="0.25">
      <c r="A1" s="126" t="str">
        <f>'Door Comparison'!A1</f>
        <v xml:space="preserve">SRM - VSW - Red Car Park </v>
      </c>
      <c r="B1" s="51"/>
      <c r="C1" s="51"/>
      <c r="G1" s="54"/>
      <c r="J1" s="54"/>
    </row>
    <row r="3" spans="1:26" x14ac:dyDescent="0.25">
      <c r="A3" s="127" t="s">
        <v>31</v>
      </c>
      <c r="B3" s="133"/>
      <c r="C3" s="133"/>
      <c r="N3" s="99"/>
    </row>
    <row r="4" spans="1:26" x14ac:dyDescent="0.25">
      <c r="N4" s="99"/>
      <c r="W4" s="245" t="s">
        <v>607</v>
      </c>
    </row>
    <row r="5" spans="1:26" x14ac:dyDescent="0.25">
      <c r="A5" s="122" t="s">
        <v>13</v>
      </c>
      <c r="B5" s="64" t="str">
        <f>'Door Comparison'!B5</f>
        <v>Door</v>
      </c>
      <c r="C5" s="132" t="str">
        <f>'Door Comparison'!C5</f>
        <v>Door</v>
      </c>
      <c r="D5" s="55" t="s">
        <v>0</v>
      </c>
      <c r="E5" s="55" t="s">
        <v>0</v>
      </c>
    </row>
    <row r="6" spans="1:26" x14ac:dyDescent="0.25">
      <c r="A6" s="123" t="s">
        <v>77</v>
      </c>
      <c r="B6" s="59" t="str">
        <f>'Door Comparison'!B6</f>
        <v>Material</v>
      </c>
      <c r="C6" s="132" t="str">
        <f>'Door Comparison'!C6</f>
        <v>Type</v>
      </c>
      <c r="D6" s="55" t="s">
        <v>1</v>
      </c>
      <c r="E6" s="55" t="s">
        <v>2</v>
      </c>
      <c r="G6" s="55" t="s">
        <v>3</v>
      </c>
      <c r="H6" s="55" t="s">
        <v>4</v>
      </c>
      <c r="J6" s="55" t="s">
        <v>5</v>
      </c>
      <c r="K6" s="55" t="s">
        <v>6</v>
      </c>
      <c r="L6" s="55" t="s">
        <v>27</v>
      </c>
      <c r="N6" s="60" t="s">
        <v>7</v>
      </c>
      <c r="P6" s="60" t="s">
        <v>8</v>
      </c>
      <c r="R6" s="159" t="s">
        <v>23</v>
      </c>
      <c r="S6" s="159" t="s">
        <v>13</v>
      </c>
      <c r="T6" s="60" t="s">
        <v>9</v>
      </c>
      <c r="U6" s="131" t="s">
        <v>26</v>
      </c>
      <c r="W6" s="61" t="s">
        <v>11</v>
      </c>
    </row>
    <row r="7" spans="1:26" x14ac:dyDescent="0.25">
      <c r="A7" s="128"/>
      <c r="B7" s="64"/>
      <c r="C7" s="132"/>
      <c r="D7" s="55"/>
      <c r="E7" s="55"/>
      <c r="N7" s="60"/>
      <c r="P7" s="60"/>
      <c r="S7" s="280"/>
      <c r="T7" s="60"/>
      <c r="W7" s="61"/>
    </row>
    <row r="8" spans="1:26" x14ac:dyDescent="0.25">
      <c r="A8" s="129"/>
      <c r="B8" s="64"/>
      <c r="C8" s="132"/>
      <c r="S8" s="280"/>
    </row>
    <row r="9" spans="1:26" x14ac:dyDescent="0.25">
      <c r="A9" s="119" t="str">
        <f>'Door Comparison'!A9</f>
        <v>DGF01.01</v>
      </c>
      <c r="B9" s="132" t="str">
        <f>'Door Comparison'!B9</f>
        <v>Timber</v>
      </c>
      <c r="C9" s="132">
        <f>'Door Comparison'!C9</f>
        <v>214</v>
      </c>
      <c r="D9" s="52">
        <f>'Door Comparison'!D9</f>
        <v>2210</v>
      </c>
      <c r="E9" s="52">
        <f>'Door Comparison'!E9</f>
        <v>2110</v>
      </c>
      <c r="G9" s="55">
        <f>'Door Comparison'!G9</f>
        <v>0</v>
      </c>
      <c r="H9" s="55">
        <f>'Door Comparison'!H9</f>
        <v>1</v>
      </c>
      <c r="J9" s="55">
        <f>'Door Comparison'!J9</f>
        <v>0</v>
      </c>
      <c r="K9" s="55">
        <f>'Door Comparison'!K9</f>
        <v>1</v>
      </c>
      <c r="L9" s="55">
        <f>'Door Comparison'!L9</f>
        <v>0</v>
      </c>
      <c r="M9" s="176"/>
      <c r="N9" s="57">
        <f t="shared" ref="N9" si="0">(D9+2*E9)*((G9*0.04)+(H9*0.09))/1000</f>
        <v>0.57999999999999996</v>
      </c>
      <c r="P9" s="57">
        <f>((D9+2*E9)*0.8)/1000</f>
        <v>5.14</v>
      </c>
      <c r="R9" s="181">
        <f>JMS!AI6</f>
        <v>301.04000000000002</v>
      </c>
      <c r="S9" s="279">
        <f>'Door Comparison'!P9</f>
        <v>1316.24</v>
      </c>
      <c r="T9" s="57">
        <f t="shared" ref="T9" si="1">(J9+K9+L9)*(2*((D9+2*E9)*1/1000))</f>
        <v>12.86</v>
      </c>
      <c r="U9" s="125">
        <v>0</v>
      </c>
      <c r="W9" s="58">
        <f t="shared" ref="W9" si="2">SUM(N9:V9)</f>
        <v>1635.86</v>
      </c>
      <c r="X9" s="53"/>
      <c r="Y9" s="95"/>
      <c r="Z9" s="95"/>
    </row>
    <row r="10" spans="1:26" x14ac:dyDescent="0.25">
      <c r="A10" s="119" t="str">
        <f>'Door Comparison'!A10</f>
        <v>DGF06.01</v>
      </c>
      <c r="B10" s="132" t="str">
        <f>'Door Comparison'!B10</f>
        <v>Timber</v>
      </c>
      <c r="C10" s="132">
        <f>'Door Comparison'!C10</f>
        <v>207</v>
      </c>
      <c r="D10" s="52">
        <f>'Door Comparison'!D10</f>
        <v>1010</v>
      </c>
      <c r="E10" s="52">
        <f>'Door Comparison'!E10</f>
        <v>2110</v>
      </c>
      <c r="G10" s="55">
        <f>'Door Comparison'!G10</f>
        <v>0</v>
      </c>
      <c r="H10" s="55">
        <f>'Door Comparison'!H10</f>
        <v>1</v>
      </c>
      <c r="J10" s="55">
        <f>'Door Comparison'!J10</f>
        <v>0</v>
      </c>
      <c r="K10" s="55">
        <f>'Door Comparison'!K10</f>
        <v>1</v>
      </c>
      <c r="L10" s="55">
        <f>'Door Comparison'!L10</f>
        <v>0</v>
      </c>
      <c r="M10" s="176"/>
      <c r="N10" s="57">
        <f t="shared" ref="N10:N73" si="3">(D10+2*E10)*((G10*0.04)+(H10*0.09))/1000</f>
        <v>0.47</v>
      </c>
      <c r="P10" s="57">
        <f t="shared" ref="P10:P73" si="4">((D10+2*E10)*0.8)/1000</f>
        <v>4.18</v>
      </c>
      <c r="R10" s="181">
        <f>JMS!AI7</f>
        <v>246.68</v>
      </c>
      <c r="S10" s="279">
        <f>'Door Comparison'!P10</f>
        <v>612.53</v>
      </c>
      <c r="T10" s="57">
        <f t="shared" ref="T10:T73" si="5">(J10+K10+L10)*(2*((D10+2*E10)*1/1000))</f>
        <v>10.46</v>
      </c>
      <c r="U10" s="125">
        <v>0</v>
      </c>
      <c r="W10" s="58">
        <f t="shared" ref="W10:W73" si="6">SUM(N10:V10)</f>
        <v>874.32</v>
      </c>
      <c r="X10" s="53" t="str">
        <f>'Door Comparison'!Q10</f>
        <v>Schedule says metal but door type is timber</v>
      </c>
      <c r="Y10" s="95"/>
      <c r="Z10" s="95"/>
    </row>
    <row r="11" spans="1:26" x14ac:dyDescent="0.25">
      <c r="A11" s="119" t="str">
        <f>'Door Comparison'!A11</f>
        <v>DGF07.01</v>
      </c>
      <c r="B11" s="132" t="str">
        <f>'Door Comparison'!B11</f>
        <v>Timber</v>
      </c>
      <c r="C11" s="132">
        <f>'Door Comparison'!C11</f>
        <v>207</v>
      </c>
      <c r="D11" s="52">
        <f>'Door Comparison'!D11</f>
        <v>1010</v>
      </c>
      <c r="E11" s="52">
        <f>'Door Comparison'!E11</f>
        <v>2110</v>
      </c>
      <c r="G11" s="55">
        <f>'Door Comparison'!G11</f>
        <v>0</v>
      </c>
      <c r="H11" s="55">
        <f>'Door Comparison'!H11</f>
        <v>1</v>
      </c>
      <c r="J11" s="55">
        <f>'Door Comparison'!J11</f>
        <v>0</v>
      </c>
      <c r="K11" s="55">
        <f>'Door Comparison'!K11</f>
        <v>1</v>
      </c>
      <c r="L11" s="55">
        <f>'Door Comparison'!L11</f>
        <v>0</v>
      </c>
      <c r="M11" s="176"/>
      <c r="N11" s="57">
        <f t="shared" si="3"/>
        <v>0.47</v>
      </c>
      <c r="P11" s="57">
        <f t="shared" si="4"/>
        <v>4.18</v>
      </c>
      <c r="R11" s="181">
        <f>JMS!AI8</f>
        <v>246.68</v>
      </c>
      <c r="S11" s="279">
        <f>'Door Comparison'!P11</f>
        <v>612.53</v>
      </c>
      <c r="T11" s="57">
        <f t="shared" si="5"/>
        <v>10.46</v>
      </c>
      <c r="U11" s="125">
        <v>0</v>
      </c>
      <c r="W11" s="58">
        <f t="shared" si="6"/>
        <v>874.32</v>
      </c>
      <c r="X11" s="53" t="str">
        <f>'Door Comparison'!Q11</f>
        <v>Schedule says metal but door type is timber</v>
      </c>
      <c r="Y11" s="95"/>
      <c r="Z11" s="95"/>
    </row>
    <row r="12" spans="1:26" x14ac:dyDescent="0.25">
      <c r="A12" s="119" t="str">
        <f>'Door Comparison'!A12</f>
        <v>DGF08.01</v>
      </c>
      <c r="B12" s="132" t="str">
        <f>'Door Comparison'!B12</f>
        <v>Timber</v>
      </c>
      <c r="C12" s="132">
        <f>'Door Comparison'!C12</f>
        <v>207</v>
      </c>
      <c r="D12" s="52">
        <f>'Door Comparison'!D12</f>
        <v>1010</v>
      </c>
      <c r="E12" s="52">
        <f>'Door Comparison'!E12</f>
        <v>2110</v>
      </c>
      <c r="G12" s="55">
        <f>'Door Comparison'!G12</f>
        <v>0</v>
      </c>
      <c r="H12" s="55">
        <f>'Door Comparison'!H12</f>
        <v>1</v>
      </c>
      <c r="J12" s="55">
        <f>'Door Comparison'!J12</f>
        <v>0</v>
      </c>
      <c r="K12" s="55">
        <f>'Door Comparison'!K12</f>
        <v>1</v>
      </c>
      <c r="L12" s="55">
        <f>'Door Comparison'!L12</f>
        <v>0</v>
      </c>
      <c r="M12" s="176"/>
      <c r="N12" s="57">
        <f t="shared" si="3"/>
        <v>0.47</v>
      </c>
      <c r="P12" s="57">
        <f t="shared" si="4"/>
        <v>4.18</v>
      </c>
      <c r="R12" s="181">
        <f>JMS!AI9</f>
        <v>246.68</v>
      </c>
      <c r="S12" s="279">
        <f>'Door Comparison'!P12</f>
        <v>612.53</v>
      </c>
      <c r="T12" s="57">
        <f t="shared" si="5"/>
        <v>10.46</v>
      </c>
      <c r="U12" s="125">
        <v>0</v>
      </c>
      <c r="W12" s="58">
        <f t="shared" si="6"/>
        <v>874.32</v>
      </c>
      <c r="X12" s="53" t="str">
        <f>'Door Comparison'!Q12</f>
        <v>Schedule says metal but door type is timber</v>
      </c>
      <c r="Y12" s="95"/>
      <c r="Z12" s="95"/>
    </row>
    <row r="13" spans="1:26" x14ac:dyDescent="0.25">
      <c r="A13" s="119" t="str">
        <f>'Door Comparison'!A13</f>
        <v>DGF09.01</v>
      </c>
      <c r="B13" s="132" t="str">
        <f>'Door Comparison'!B13</f>
        <v>Glazed</v>
      </c>
      <c r="C13" s="132">
        <f>'Door Comparison'!C13</f>
        <v>101</v>
      </c>
      <c r="D13" s="52">
        <f>'Door Comparison'!D13</f>
        <v>0</v>
      </c>
      <c r="E13" s="52">
        <f>'Door Comparison'!E13</f>
        <v>0</v>
      </c>
      <c r="G13" s="55">
        <f>'Door Comparison'!G13</f>
        <v>0</v>
      </c>
      <c r="H13" s="55">
        <f>'Door Comparison'!H13</f>
        <v>0</v>
      </c>
      <c r="J13" s="55">
        <f>'Door Comparison'!J13</f>
        <v>0</v>
      </c>
      <c r="K13" s="55">
        <f>'Door Comparison'!K13</f>
        <v>0</v>
      </c>
      <c r="L13" s="55">
        <f>'Door Comparison'!L13</f>
        <v>0</v>
      </c>
      <c r="M13" s="176"/>
      <c r="N13" s="57">
        <f t="shared" si="3"/>
        <v>0</v>
      </c>
      <c r="P13" s="57">
        <f t="shared" si="4"/>
        <v>0</v>
      </c>
      <c r="R13" s="181">
        <f>JMS!AI10</f>
        <v>0</v>
      </c>
      <c r="S13" s="279">
        <f>'Door Comparison'!P13</f>
        <v>0</v>
      </c>
      <c r="T13" s="57">
        <f t="shared" si="5"/>
        <v>0</v>
      </c>
      <c r="U13" s="125">
        <v>0</v>
      </c>
      <c r="W13" s="58">
        <f t="shared" si="6"/>
        <v>0</v>
      </c>
      <c r="X13" s="53" t="str">
        <f>'Door Comparison'!Q13</f>
        <v>By others</v>
      </c>
      <c r="Y13" s="95"/>
      <c r="Z13" s="95"/>
    </row>
    <row r="14" spans="1:26" x14ac:dyDescent="0.25">
      <c r="A14" s="119" t="str">
        <f>'Door Comparison'!A14</f>
        <v>DGF09.02</v>
      </c>
      <c r="B14" s="132" t="str">
        <f>'Door Comparison'!B14</f>
        <v>Timber</v>
      </c>
      <c r="C14" s="132">
        <f>'Door Comparison'!C14</f>
        <v>210</v>
      </c>
      <c r="D14" s="52">
        <f>'Door Comparison'!D14</f>
        <v>1510</v>
      </c>
      <c r="E14" s="52">
        <f>'Door Comparison'!E14</f>
        <v>2110</v>
      </c>
      <c r="G14" s="55">
        <f>'Door Comparison'!G14</f>
        <v>0</v>
      </c>
      <c r="H14" s="55">
        <f>'Door Comparison'!H14</f>
        <v>1</v>
      </c>
      <c r="J14" s="55">
        <f>'Door Comparison'!J14</f>
        <v>0</v>
      </c>
      <c r="K14" s="55">
        <f>'Door Comparison'!K14</f>
        <v>1</v>
      </c>
      <c r="L14" s="55">
        <f>'Door Comparison'!L14</f>
        <v>0</v>
      </c>
      <c r="M14" s="176"/>
      <c r="N14" s="57">
        <f t="shared" si="3"/>
        <v>0.52</v>
      </c>
      <c r="P14" s="57">
        <f t="shared" si="4"/>
        <v>4.58</v>
      </c>
      <c r="R14" s="181">
        <f>JMS!AI11</f>
        <v>284.57</v>
      </c>
      <c r="S14" s="279">
        <f>'Door Comparison'!P14</f>
        <v>975.02</v>
      </c>
      <c r="T14" s="57">
        <f t="shared" si="5"/>
        <v>11.46</v>
      </c>
      <c r="U14" s="125">
        <v>0</v>
      </c>
      <c r="W14" s="58">
        <f t="shared" si="6"/>
        <v>1276.1500000000001</v>
      </c>
      <c r="X14" s="53"/>
      <c r="Y14" s="95"/>
      <c r="Z14" s="95"/>
    </row>
    <row r="15" spans="1:26" x14ac:dyDescent="0.25">
      <c r="A15" s="119" t="str">
        <f>'Door Comparison'!A15</f>
        <v>DGF09.05</v>
      </c>
      <c r="B15" s="132" t="str">
        <f>'Door Comparison'!B15</f>
        <v>Timber</v>
      </c>
      <c r="C15" s="132">
        <f>'Door Comparison'!C15</f>
        <v>202</v>
      </c>
      <c r="D15" s="52">
        <f>'Door Comparison'!D15</f>
        <v>1585</v>
      </c>
      <c r="E15" s="52">
        <f>'Door Comparison'!E15</f>
        <v>2110</v>
      </c>
      <c r="G15" s="55">
        <f>'Door Comparison'!G15</f>
        <v>0</v>
      </c>
      <c r="H15" s="55">
        <f>'Door Comparison'!H15</f>
        <v>1</v>
      </c>
      <c r="J15" s="55">
        <f>'Door Comparison'!J15</f>
        <v>0</v>
      </c>
      <c r="K15" s="55">
        <f>'Door Comparison'!K15</f>
        <v>1</v>
      </c>
      <c r="L15" s="55">
        <f>'Door Comparison'!L15</f>
        <v>0</v>
      </c>
      <c r="M15" s="176"/>
      <c r="N15" s="57">
        <f t="shared" si="3"/>
        <v>0.52</v>
      </c>
      <c r="P15" s="57">
        <f t="shared" si="4"/>
        <v>4.6399999999999997</v>
      </c>
      <c r="R15" s="181">
        <f>JMS!AI12</f>
        <v>257.54000000000002</v>
      </c>
      <c r="S15" s="279">
        <f>'Door Comparison'!P15</f>
        <v>985.85</v>
      </c>
      <c r="T15" s="57">
        <f t="shared" si="5"/>
        <v>11.61</v>
      </c>
      <c r="U15" s="125">
        <v>0</v>
      </c>
      <c r="W15" s="58">
        <f t="shared" si="6"/>
        <v>1260.1600000000001</v>
      </c>
      <c r="X15" s="53"/>
      <c r="Y15" s="95"/>
      <c r="Z15" s="95"/>
    </row>
    <row r="16" spans="1:26" x14ac:dyDescent="0.25">
      <c r="A16" s="119" t="str">
        <f>'Door Comparison'!A16</f>
        <v>DGF09.06</v>
      </c>
      <c r="B16" s="132" t="str">
        <f>'Door Comparison'!B16</f>
        <v>Timber</v>
      </c>
      <c r="C16" s="132">
        <f>'Door Comparison'!C16</f>
        <v>202</v>
      </c>
      <c r="D16" s="52">
        <f>'Door Comparison'!D16</f>
        <v>1585</v>
      </c>
      <c r="E16" s="52">
        <f>'Door Comparison'!E16</f>
        <v>2110</v>
      </c>
      <c r="G16" s="55">
        <f>'Door Comparison'!G16</f>
        <v>0</v>
      </c>
      <c r="H16" s="55">
        <f>'Door Comparison'!H16</f>
        <v>1</v>
      </c>
      <c r="J16" s="55">
        <f>'Door Comparison'!J16</f>
        <v>0</v>
      </c>
      <c r="K16" s="55">
        <f>'Door Comparison'!K16</f>
        <v>1</v>
      </c>
      <c r="L16" s="55">
        <f>'Door Comparison'!L16</f>
        <v>0</v>
      </c>
      <c r="M16" s="176"/>
      <c r="N16" s="57">
        <f t="shared" si="3"/>
        <v>0.52</v>
      </c>
      <c r="P16" s="57">
        <f t="shared" si="4"/>
        <v>4.6399999999999997</v>
      </c>
      <c r="R16" s="181">
        <f>JMS!AI13</f>
        <v>257.54000000000002</v>
      </c>
      <c r="S16" s="279">
        <f>'Door Comparison'!P16</f>
        <v>985.85</v>
      </c>
      <c r="T16" s="57">
        <f t="shared" si="5"/>
        <v>11.61</v>
      </c>
      <c r="U16" s="125">
        <v>0</v>
      </c>
      <c r="W16" s="58">
        <f t="shared" si="6"/>
        <v>1260.1600000000001</v>
      </c>
      <c r="X16" s="53"/>
      <c r="Y16" s="95"/>
      <c r="Z16" s="95"/>
    </row>
    <row r="17" spans="1:26" x14ac:dyDescent="0.25">
      <c r="A17" s="119" t="str">
        <f>'Door Comparison'!A17</f>
        <v>DGF11.01</v>
      </c>
      <c r="B17" s="132" t="str">
        <f>'Door Comparison'!B17</f>
        <v>Timber</v>
      </c>
      <c r="C17" s="132">
        <f>'Door Comparison'!C17</f>
        <v>202</v>
      </c>
      <c r="D17" s="52">
        <f>'Door Comparison'!D17</f>
        <v>1510</v>
      </c>
      <c r="E17" s="52">
        <f>'Door Comparison'!E17</f>
        <v>2100</v>
      </c>
      <c r="G17" s="55">
        <f>'Door Comparison'!G17</f>
        <v>1</v>
      </c>
      <c r="H17" s="55">
        <f>'Door Comparison'!H17</f>
        <v>0</v>
      </c>
      <c r="J17" s="55">
        <f>'Door Comparison'!J17</f>
        <v>1</v>
      </c>
      <c r="K17" s="55">
        <f>'Door Comparison'!K17</f>
        <v>0</v>
      </c>
      <c r="L17" s="55">
        <f>'Door Comparison'!L17</f>
        <v>0</v>
      </c>
      <c r="M17" s="176"/>
      <c r="N17" s="57">
        <f t="shared" si="3"/>
        <v>0.23</v>
      </c>
      <c r="P17" s="57">
        <f t="shared" si="4"/>
        <v>4.57</v>
      </c>
      <c r="R17" s="181">
        <f>JMS!AI14</f>
        <v>172.46</v>
      </c>
      <c r="S17" s="279">
        <f>'Door Comparison'!P17</f>
        <v>783.87</v>
      </c>
      <c r="T17" s="57">
        <f t="shared" si="5"/>
        <v>11.42</v>
      </c>
      <c r="U17" s="125">
        <v>0</v>
      </c>
      <c r="W17" s="58">
        <f t="shared" si="6"/>
        <v>972.55</v>
      </c>
      <c r="X17" s="53"/>
      <c r="Y17" s="95"/>
      <c r="Z17" s="95"/>
    </row>
    <row r="18" spans="1:26" x14ac:dyDescent="0.25">
      <c r="A18" s="119" t="str">
        <f>'Door Comparison'!A18</f>
        <v>DGF15.01</v>
      </c>
      <c r="B18" s="132" t="str">
        <f>'Door Comparison'!B18</f>
        <v>Metal</v>
      </c>
      <c r="C18" s="132">
        <f>'Door Comparison'!C18</f>
        <v>206</v>
      </c>
      <c r="D18" s="52">
        <f>'Door Comparison'!D18</f>
        <v>0</v>
      </c>
      <c r="E18" s="52">
        <f>'Door Comparison'!E18</f>
        <v>0</v>
      </c>
      <c r="G18" s="55">
        <f>'Door Comparison'!G18</f>
        <v>0</v>
      </c>
      <c r="H18" s="55">
        <f>'Door Comparison'!H18</f>
        <v>0</v>
      </c>
      <c r="J18" s="55">
        <f>'Door Comparison'!J18</f>
        <v>0</v>
      </c>
      <c r="K18" s="55">
        <f>'Door Comparison'!K18</f>
        <v>0</v>
      </c>
      <c r="L18" s="55">
        <f>'Door Comparison'!L18</f>
        <v>0</v>
      </c>
      <c r="M18" s="176"/>
      <c r="N18" s="57">
        <f t="shared" si="3"/>
        <v>0</v>
      </c>
      <c r="P18" s="57">
        <f t="shared" si="4"/>
        <v>0</v>
      </c>
      <c r="R18" s="181">
        <f>JMS!AI15</f>
        <v>0</v>
      </c>
      <c r="S18" s="279">
        <f>'Door Comparison'!P18</f>
        <v>0</v>
      </c>
      <c r="T18" s="57">
        <f t="shared" si="5"/>
        <v>0</v>
      </c>
      <c r="U18" s="125">
        <v>0</v>
      </c>
      <c r="W18" s="58">
        <f t="shared" si="6"/>
        <v>0</v>
      </c>
      <c r="X18" s="53" t="str">
        <f>'Door Comparison'!Q18</f>
        <v>By others</v>
      </c>
      <c r="Y18" s="95"/>
      <c r="Z18" s="95"/>
    </row>
    <row r="19" spans="1:26" x14ac:dyDescent="0.25">
      <c r="A19" s="119" t="str">
        <f>'Door Comparison'!A19</f>
        <v>DGF16.01</v>
      </c>
      <c r="B19" s="132" t="str">
        <f>'Door Comparison'!B19</f>
        <v>Timber</v>
      </c>
      <c r="C19" s="132">
        <f>'Door Comparison'!C19</f>
        <v>207</v>
      </c>
      <c r="D19" s="52">
        <f>'Door Comparison'!D19</f>
        <v>1010</v>
      </c>
      <c r="E19" s="52">
        <f>'Door Comparison'!E19</f>
        <v>2110</v>
      </c>
      <c r="G19" s="55">
        <f>'Door Comparison'!G19</f>
        <v>0</v>
      </c>
      <c r="H19" s="55">
        <f>'Door Comparison'!H19</f>
        <v>1</v>
      </c>
      <c r="J19" s="55">
        <f>'Door Comparison'!J19</f>
        <v>0</v>
      </c>
      <c r="K19" s="55">
        <f>'Door Comparison'!K19</f>
        <v>1</v>
      </c>
      <c r="L19" s="55">
        <f>'Door Comparison'!L19</f>
        <v>0</v>
      </c>
      <c r="M19" s="176"/>
      <c r="N19" s="57">
        <f t="shared" si="3"/>
        <v>0.47</v>
      </c>
      <c r="P19" s="57">
        <f t="shared" si="4"/>
        <v>4.18</v>
      </c>
      <c r="R19" s="181">
        <f>JMS!AI16</f>
        <v>246.68</v>
      </c>
      <c r="S19" s="279">
        <f>'Door Comparison'!P19</f>
        <v>612.53</v>
      </c>
      <c r="T19" s="57">
        <f t="shared" si="5"/>
        <v>10.46</v>
      </c>
      <c r="U19" s="125">
        <v>0</v>
      </c>
      <c r="W19" s="58">
        <f t="shared" si="6"/>
        <v>874.32</v>
      </c>
      <c r="X19" s="53" t="str">
        <f>'Door Comparison'!Q19</f>
        <v>Schedule says metal but door type is timber</v>
      </c>
      <c r="Y19" s="95"/>
      <c r="Z19" s="95"/>
    </row>
    <row r="20" spans="1:26" x14ac:dyDescent="0.25">
      <c r="A20" s="119" t="str">
        <f>'Door Comparison'!A20</f>
        <v>DGF17.01</v>
      </c>
      <c r="B20" s="132" t="str">
        <f>'Door Comparison'!B20</f>
        <v>Timber</v>
      </c>
      <c r="C20" s="132">
        <f>'Door Comparison'!C20</f>
        <v>202</v>
      </c>
      <c r="D20" s="52">
        <f>'Door Comparison'!D20</f>
        <v>1585</v>
      </c>
      <c r="E20" s="52">
        <f>'Door Comparison'!E20</f>
        <v>2110</v>
      </c>
      <c r="G20" s="55">
        <f>'Door Comparison'!G20</f>
        <v>0</v>
      </c>
      <c r="H20" s="55">
        <f>'Door Comparison'!H20</f>
        <v>1</v>
      </c>
      <c r="J20" s="55">
        <f>'Door Comparison'!J20</f>
        <v>0</v>
      </c>
      <c r="K20" s="55">
        <f>'Door Comparison'!K20</f>
        <v>1</v>
      </c>
      <c r="L20" s="55">
        <f>'Door Comparison'!L20</f>
        <v>0</v>
      </c>
      <c r="M20" s="176"/>
      <c r="N20" s="57">
        <f t="shared" si="3"/>
        <v>0.52</v>
      </c>
      <c r="P20" s="57">
        <f t="shared" si="4"/>
        <v>4.6399999999999997</v>
      </c>
      <c r="R20" s="181">
        <f>JMS!AI17</f>
        <v>552.09</v>
      </c>
      <c r="S20" s="279">
        <f>'Door Comparison'!P20</f>
        <v>985.84</v>
      </c>
      <c r="T20" s="57">
        <f t="shared" si="5"/>
        <v>11.61</v>
      </c>
      <c r="U20" s="125">
        <v>0</v>
      </c>
      <c r="W20" s="58">
        <f t="shared" si="6"/>
        <v>1554.7</v>
      </c>
      <c r="X20" s="53"/>
      <c r="Y20" s="95"/>
      <c r="Z20" s="95"/>
    </row>
    <row r="21" spans="1:26" x14ac:dyDescent="0.25">
      <c r="A21" s="119" t="str">
        <f>'Door Comparison'!A21</f>
        <v>DGF18.01</v>
      </c>
      <c r="B21" s="132" t="str">
        <f>'Door Comparison'!B21</f>
        <v>Timber</v>
      </c>
      <c r="C21" s="132">
        <f>'Door Comparison'!C21</f>
        <v>202</v>
      </c>
      <c r="D21" s="52">
        <f>'Door Comparison'!D21</f>
        <v>1585</v>
      </c>
      <c r="E21" s="52">
        <f>'Door Comparison'!E21</f>
        <v>2110</v>
      </c>
      <c r="G21" s="55">
        <f>'Door Comparison'!G21</f>
        <v>1</v>
      </c>
      <c r="H21" s="55">
        <f>'Door Comparison'!H21</f>
        <v>0</v>
      </c>
      <c r="J21" s="55">
        <f>'Door Comparison'!J21</f>
        <v>1</v>
      </c>
      <c r="K21" s="55">
        <f>'Door Comparison'!K21</f>
        <v>0</v>
      </c>
      <c r="L21" s="55">
        <f>'Door Comparison'!L21</f>
        <v>0</v>
      </c>
      <c r="M21" s="176"/>
      <c r="N21" s="57">
        <f t="shared" si="3"/>
        <v>0.23</v>
      </c>
      <c r="P21" s="57">
        <f t="shared" si="4"/>
        <v>4.6399999999999997</v>
      </c>
      <c r="R21" s="181">
        <f>JMS!AI18</f>
        <v>173.25</v>
      </c>
      <c r="S21" s="279">
        <f>'Door Comparison'!P21</f>
        <v>985.84</v>
      </c>
      <c r="T21" s="57">
        <f t="shared" si="5"/>
        <v>11.61</v>
      </c>
      <c r="U21" s="125">
        <v>0</v>
      </c>
      <c r="W21" s="58">
        <f t="shared" si="6"/>
        <v>1175.57</v>
      </c>
      <c r="X21" s="53"/>
      <c r="Y21" s="95"/>
      <c r="Z21" s="95"/>
    </row>
    <row r="22" spans="1:26" x14ac:dyDescent="0.25">
      <c r="A22" s="119" t="str">
        <f>'Door Comparison'!A22</f>
        <v>DGF18.02</v>
      </c>
      <c r="B22" s="132" t="str">
        <f>'Door Comparison'!B22</f>
        <v>Metal</v>
      </c>
      <c r="C22" s="132">
        <f>'Door Comparison'!C22</f>
        <v>106</v>
      </c>
      <c r="D22" s="52">
        <f>'Door Comparison'!D22</f>
        <v>0</v>
      </c>
      <c r="E22" s="52">
        <f>'Door Comparison'!E22</f>
        <v>0</v>
      </c>
      <c r="G22" s="55">
        <f>'Door Comparison'!G22</f>
        <v>0</v>
      </c>
      <c r="H22" s="55">
        <f>'Door Comparison'!H22</f>
        <v>0</v>
      </c>
      <c r="J22" s="55">
        <f>'Door Comparison'!J22</f>
        <v>0</v>
      </c>
      <c r="K22" s="55">
        <f>'Door Comparison'!K22</f>
        <v>0</v>
      </c>
      <c r="L22" s="55">
        <f>'Door Comparison'!L22</f>
        <v>0</v>
      </c>
      <c r="M22" s="176"/>
      <c r="N22" s="57">
        <f t="shared" si="3"/>
        <v>0</v>
      </c>
      <c r="P22" s="57">
        <f t="shared" si="4"/>
        <v>0</v>
      </c>
      <c r="R22" s="181">
        <f>JMS!AI19</f>
        <v>0</v>
      </c>
      <c r="S22" s="279">
        <f>'Door Comparison'!P22</f>
        <v>0</v>
      </c>
      <c r="T22" s="57">
        <f t="shared" si="5"/>
        <v>0</v>
      </c>
      <c r="U22" s="125">
        <v>0</v>
      </c>
      <c r="W22" s="58">
        <f t="shared" si="6"/>
        <v>0</v>
      </c>
      <c r="X22" s="53" t="str">
        <f>'Door Comparison'!Q22</f>
        <v>By others</v>
      </c>
      <c r="Y22" s="95"/>
      <c r="Z22" s="95"/>
    </row>
    <row r="23" spans="1:26" x14ac:dyDescent="0.25">
      <c r="A23" s="119" t="str">
        <f>'Door Comparison'!A23</f>
        <v>DGF20.01</v>
      </c>
      <c r="B23" s="132" t="str">
        <f>'Door Comparison'!B23</f>
        <v>Metal</v>
      </c>
      <c r="C23" s="132">
        <f>'Door Comparison'!C23</f>
        <v>206</v>
      </c>
      <c r="D23" s="52">
        <f>'Door Comparison'!D23</f>
        <v>0</v>
      </c>
      <c r="E23" s="52">
        <f>'Door Comparison'!E23</f>
        <v>0</v>
      </c>
      <c r="G23" s="55">
        <f>'Door Comparison'!G23</f>
        <v>0</v>
      </c>
      <c r="H23" s="55">
        <f>'Door Comparison'!H23</f>
        <v>0</v>
      </c>
      <c r="J23" s="55">
        <f>'Door Comparison'!J23</f>
        <v>0</v>
      </c>
      <c r="K23" s="55">
        <f>'Door Comparison'!K23</f>
        <v>0</v>
      </c>
      <c r="L23" s="55">
        <f>'Door Comparison'!L23</f>
        <v>0</v>
      </c>
      <c r="M23" s="176"/>
      <c r="N23" s="57">
        <f t="shared" si="3"/>
        <v>0</v>
      </c>
      <c r="P23" s="57">
        <f t="shared" si="4"/>
        <v>0</v>
      </c>
      <c r="R23" s="181">
        <f>JMS!AI20</f>
        <v>0</v>
      </c>
      <c r="S23" s="279">
        <f>'Door Comparison'!P23</f>
        <v>0</v>
      </c>
      <c r="T23" s="57">
        <f t="shared" si="5"/>
        <v>0</v>
      </c>
      <c r="U23" s="125">
        <v>0</v>
      </c>
      <c r="W23" s="58">
        <f t="shared" si="6"/>
        <v>0</v>
      </c>
      <c r="X23" s="53" t="str">
        <f>'Door Comparison'!Q23</f>
        <v>By others</v>
      </c>
      <c r="Y23" s="95"/>
      <c r="Z23" s="95"/>
    </row>
    <row r="24" spans="1:26" x14ac:dyDescent="0.25">
      <c r="A24" s="119" t="str">
        <f>'Door Comparison'!A24</f>
        <v>DGF21.01</v>
      </c>
      <c r="B24" s="132" t="str">
        <f>'Door Comparison'!B24</f>
        <v>Timber</v>
      </c>
      <c r="C24" s="132">
        <f>'Door Comparison'!C24</f>
        <v>203</v>
      </c>
      <c r="D24" s="52">
        <f>'Door Comparison'!D24</f>
        <v>2210</v>
      </c>
      <c r="E24" s="52">
        <f>'Door Comparison'!E24</f>
        <v>2100</v>
      </c>
      <c r="G24" s="55">
        <f>'Door Comparison'!G24</f>
        <v>1</v>
      </c>
      <c r="H24" s="55">
        <f>'Door Comparison'!H24</f>
        <v>0</v>
      </c>
      <c r="J24" s="55">
        <f>'Door Comparison'!J24</f>
        <v>1</v>
      </c>
      <c r="K24" s="55">
        <f>'Door Comparison'!K24</f>
        <v>0</v>
      </c>
      <c r="L24" s="55">
        <f>'Door Comparison'!L24</f>
        <v>0</v>
      </c>
      <c r="M24" s="176"/>
      <c r="N24" s="57">
        <f t="shared" si="3"/>
        <v>0.26</v>
      </c>
      <c r="P24" s="57">
        <f t="shared" si="4"/>
        <v>5.13</v>
      </c>
      <c r="R24" s="181">
        <f>JMS!AI21</f>
        <v>168.13</v>
      </c>
      <c r="S24" s="279">
        <f>'Door Comparison'!P24</f>
        <v>1043.06</v>
      </c>
      <c r="T24" s="57">
        <f t="shared" si="5"/>
        <v>12.82</v>
      </c>
      <c r="U24" s="125">
        <v>0</v>
      </c>
      <c r="W24" s="58">
        <f t="shared" si="6"/>
        <v>1229.4000000000001</v>
      </c>
      <c r="X24" s="53"/>
      <c r="Y24" s="95"/>
      <c r="Z24" s="95"/>
    </row>
    <row r="25" spans="1:26" x14ac:dyDescent="0.25">
      <c r="A25" s="119" t="str">
        <f>'Door Comparison'!A25</f>
        <v>DGF21.02</v>
      </c>
      <c r="B25" s="132" t="str">
        <f>'Door Comparison'!B25</f>
        <v>Timber</v>
      </c>
      <c r="C25" s="132">
        <f>'Door Comparison'!C25</f>
        <v>203</v>
      </c>
      <c r="D25" s="52">
        <f>'Door Comparison'!D25</f>
        <v>2210</v>
      </c>
      <c r="E25" s="52">
        <f>'Door Comparison'!E25</f>
        <v>2100</v>
      </c>
      <c r="G25" s="55">
        <f>'Door Comparison'!G25</f>
        <v>1</v>
      </c>
      <c r="H25" s="55">
        <f>'Door Comparison'!H25</f>
        <v>0</v>
      </c>
      <c r="J25" s="55">
        <f>'Door Comparison'!J25</f>
        <v>1</v>
      </c>
      <c r="K25" s="55">
        <f>'Door Comparison'!K25</f>
        <v>0</v>
      </c>
      <c r="L25" s="55">
        <f>'Door Comparison'!L25</f>
        <v>0</v>
      </c>
      <c r="M25" s="176"/>
      <c r="N25" s="57">
        <f t="shared" si="3"/>
        <v>0.26</v>
      </c>
      <c r="P25" s="57">
        <f t="shared" si="4"/>
        <v>5.13</v>
      </c>
      <c r="R25" s="181">
        <f>JMS!AI22</f>
        <v>168.13</v>
      </c>
      <c r="S25" s="279">
        <f>'Door Comparison'!P25</f>
        <v>1043.06</v>
      </c>
      <c r="T25" s="57">
        <f t="shared" si="5"/>
        <v>12.82</v>
      </c>
      <c r="U25" s="125">
        <v>0</v>
      </c>
      <c r="W25" s="58">
        <f t="shared" si="6"/>
        <v>1229.4000000000001</v>
      </c>
      <c r="X25" s="53"/>
      <c r="Y25" s="95"/>
      <c r="Z25" s="95"/>
    </row>
    <row r="26" spans="1:26" x14ac:dyDescent="0.25">
      <c r="A26" s="119" t="str">
        <f>'Door Comparison'!A26</f>
        <v>DGF22.01</v>
      </c>
      <c r="B26" s="132" t="str">
        <f>'Door Comparison'!B26</f>
        <v>Timber</v>
      </c>
      <c r="C26" s="132">
        <f>'Door Comparison'!C26</f>
        <v>202</v>
      </c>
      <c r="D26" s="52">
        <f>'Door Comparison'!D26</f>
        <v>1585</v>
      </c>
      <c r="E26" s="52">
        <f>'Door Comparison'!E26</f>
        <v>2110</v>
      </c>
      <c r="G26" s="55">
        <f>'Door Comparison'!G26</f>
        <v>0</v>
      </c>
      <c r="H26" s="55">
        <f>'Door Comparison'!H26</f>
        <v>1</v>
      </c>
      <c r="J26" s="55">
        <f>'Door Comparison'!J26</f>
        <v>0</v>
      </c>
      <c r="K26" s="55">
        <f>'Door Comparison'!K26</f>
        <v>1</v>
      </c>
      <c r="L26" s="55">
        <f>'Door Comparison'!L26</f>
        <v>0</v>
      </c>
      <c r="M26" s="176"/>
      <c r="N26" s="57">
        <f t="shared" si="3"/>
        <v>0.52</v>
      </c>
      <c r="P26" s="57">
        <f t="shared" si="4"/>
        <v>4.6399999999999997</v>
      </c>
      <c r="R26" s="181">
        <f>JMS!AI23</f>
        <v>286.33</v>
      </c>
      <c r="S26" s="279">
        <f>'Door Comparison'!P26</f>
        <v>985.84</v>
      </c>
      <c r="T26" s="57">
        <f t="shared" si="5"/>
        <v>11.61</v>
      </c>
      <c r="U26" s="125">
        <v>0</v>
      </c>
      <c r="W26" s="58">
        <f t="shared" si="6"/>
        <v>1288.94</v>
      </c>
      <c r="X26" s="53"/>
      <c r="Y26" s="95"/>
      <c r="Z26" s="95"/>
    </row>
    <row r="27" spans="1:26" x14ac:dyDescent="0.25">
      <c r="A27" s="119" t="str">
        <f>'Door Comparison'!A27</f>
        <v>DGF22.02</v>
      </c>
      <c r="B27" s="132" t="str">
        <f>'Door Comparison'!B27</f>
        <v>Metal</v>
      </c>
      <c r="C27" s="132">
        <f>'Door Comparison'!C27</f>
        <v>106</v>
      </c>
      <c r="D27" s="52">
        <f>'Door Comparison'!D27</f>
        <v>0</v>
      </c>
      <c r="E27" s="52">
        <f>'Door Comparison'!E27</f>
        <v>0</v>
      </c>
      <c r="G27" s="55">
        <f>'Door Comparison'!G27</f>
        <v>0</v>
      </c>
      <c r="H27" s="55">
        <f>'Door Comparison'!H27</f>
        <v>0</v>
      </c>
      <c r="J27" s="55">
        <f>'Door Comparison'!J27</f>
        <v>0</v>
      </c>
      <c r="K27" s="55">
        <f>'Door Comparison'!K27</f>
        <v>0</v>
      </c>
      <c r="L27" s="55">
        <f>'Door Comparison'!L27</f>
        <v>0</v>
      </c>
      <c r="M27" s="176"/>
      <c r="N27" s="57">
        <f t="shared" si="3"/>
        <v>0</v>
      </c>
      <c r="P27" s="57">
        <f t="shared" si="4"/>
        <v>0</v>
      </c>
      <c r="R27" s="181">
        <f>JMS!AI24</f>
        <v>0</v>
      </c>
      <c r="S27" s="279">
        <f>'Door Comparison'!P27</f>
        <v>0</v>
      </c>
      <c r="T27" s="57">
        <f t="shared" si="5"/>
        <v>0</v>
      </c>
      <c r="U27" s="125">
        <v>0</v>
      </c>
      <c r="W27" s="58">
        <f t="shared" si="6"/>
        <v>0</v>
      </c>
      <c r="X27" s="53" t="str">
        <f>'Door Comparison'!Q27</f>
        <v>By others</v>
      </c>
      <c r="Y27" s="95"/>
      <c r="Z27" s="95"/>
    </row>
    <row r="28" spans="1:26" x14ac:dyDescent="0.25">
      <c r="A28" s="119" t="str">
        <f>'Door Comparison'!A28</f>
        <v>DGF28.01</v>
      </c>
      <c r="B28" s="132" t="str">
        <f>'Door Comparison'!B28</f>
        <v>Metal</v>
      </c>
      <c r="C28" s="132">
        <f>'Door Comparison'!C28</f>
        <v>103</v>
      </c>
      <c r="D28" s="52">
        <f>'Door Comparison'!D28</f>
        <v>0</v>
      </c>
      <c r="E28" s="52">
        <f>'Door Comparison'!E28</f>
        <v>0</v>
      </c>
      <c r="G28" s="55">
        <f>'Door Comparison'!G28</f>
        <v>0</v>
      </c>
      <c r="H28" s="55">
        <f>'Door Comparison'!H28</f>
        <v>0</v>
      </c>
      <c r="J28" s="55">
        <f>'Door Comparison'!J28</f>
        <v>0</v>
      </c>
      <c r="K28" s="55">
        <f>'Door Comparison'!K28</f>
        <v>0</v>
      </c>
      <c r="L28" s="55">
        <f>'Door Comparison'!L28</f>
        <v>0</v>
      </c>
      <c r="M28" s="176"/>
      <c r="N28" s="57">
        <f t="shared" si="3"/>
        <v>0</v>
      </c>
      <c r="P28" s="57">
        <f t="shared" si="4"/>
        <v>0</v>
      </c>
      <c r="R28" s="181">
        <f>JMS!AI25</f>
        <v>0</v>
      </c>
      <c r="S28" s="279">
        <f>'Door Comparison'!P28</f>
        <v>0</v>
      </c>
      <c r="T28" s="57">
        <f t="shared" si="5"/>
        <v>0</v>
      </c>
      <c r="U28" s="125">
        <v>0</v>
      </c>
      <c r="W28" s="58">
        <f t="shared" si="6"/>
        <v>0</v>
      </c>
      <c r="X28" s="53" t="str">
        <f>'Door Comparison'!Q28</f>
        <v>By others</v>
      </c>
      <c r="Y28" s="95"/>
      <c r="Z28" s="95"/>
    </row>
    <row r="29" spans="1:26" x14ac:dyDescent="0.25">
      <c r="A29" s="119" t="str">
        <f>'Door Comparison'!A29</f>
        <v>DGF28.02</v>
      </c>
      <c r="B29" s="132" t="str">
        <f>'Door Comparison'!B29</f>
        <v>Metal</v>
      </c>
      <c r="C29" s="132">
        <f>'Door Comparison'!C29</f>
        <v>103</v>
      </c>
      <c r="D29" s="52">
        <f>'Door Comparison'!D29</f>
        <v>0</v>
      </c>
      <c r="E29" s="52">
        <f>'Door Comparison'!E29</f>
        <v>0</v>
      </c>
      <c r="G29" s="55">
        <f>'Door Comparison'!G29</f>
        <v>0</v>
      </c>
      <c r="H29" s="55">
        <f>'Door Comparison'!H29</f>
        <v>0</v>
      </c>
      <c r="J29" s="55">
        <f>'Door Comparison'!J29</f>
        <v>0</v>
      </c>
      <c r="K29" s="55">
        <f>'Door Comparison'!K29</f>
        <v>0</v>
      </c>
      <c r="L29" s="55">
        <f>'Door Comparison'!L29</f>
        <v>0</v>
      </c>
      <c r="M29" s="176"/>
      <c r="N29" s="57">
        <f t="shared" si="3"/>
        <v>0</v>
      </c>
      <c r="P29" s="57">
        <f t="shared" si="4"/>
        <v>0</v>
      </c>
      <c r="R29" s="181">
        <f>JMS!AI26</f>
        <v>0</v>
      </c>
      <c r="S29" s="279">
        <f>'Door Comparison'!P29</f>
        <v>0</v>
      </c>
      <c r="T29" s="57">
        <f t="shared" si="5"/>
        <v>0</v>
      </c>
      <c r="U29" s="125">
        <v>0</v>
      </c>
      <c r="W29" s="58">
        <f t="shared" si="6"/>
        <v>0</v>
      </c>
      <c r="X29" s="53" t="str">
        <f>'Door Comparison'!Q29</f>
        <v>By others</v>
      </c>
      <c r="Y29" s="95"/>
      <c r="Z29" s="95"/>
    </row>
    <row r="30" spans="1:26" x14ac:dyDescent="0.25">
      <c r="A30" s="119" t="str">
        <f>'Door Comparison'!A30</f>
        <v>DGF29.01</v>
      </c>
      <c r="B30" s="132" t="str">
        <f>'Door Comparison'!B30</f>
        <v>Metal</v>
      </c>
      <c r="C30" s="132">
        <f>'Door Comparison'!C30</f>
        <v>104</v>
      </c>
      <c r="D30" s="52">
        <f>'Door Comparison'!D30</f>
        <v>0</v>
      </c>
      <c r="E30" s="52">
        <f>'Door Comparison'!E30</f>
        <v>0</v>
      </c>
      <c r="G30" s="55">
        <f>'Door Comparison'!G30</f>
        <v>0</v>
      </c>
      <c r="H30" s="55">
        <f>'Door Comparison'!H30</f>
        <v>0</v>
      </c>
      <c r="J30" s="55">
        <f>'Door Comparison'!J30</f>
        <v>0</v>
      </c>
      <c r="K30" s="55">
        <f>'Door Comparison'!K30</f>
        <v>0</v>
      </c>
      <c r="L30" s="55">
        <f>'Door Comparison'!L30</f>
        <v>0</v>
      </c>
      <c r="M30" s="176"/>
      <c r="N30" s="57">
        <f t="shared" si="3"/>
        <v>0</v>
      </c>
      <c r="P30" s="57">
        <f t="shared" si="4"/>
        <v>0</v>
      </c>
      <c r="R30" s="181">
        <f>JMS!AI27</f>
        <v>0</v>
      </c>
      <c r="S30" s="279">
        <f>'Door Comparison'!P30</f>
        <v>0</v>
      </c>
      <c r="T30" s="57">
        <f t="shared" si="5"/>
        <v>0</v>
      </c>
      <c r="U30" s="125">
        <v>0</v>
      </c>
      <c r="W30" s="58">
        <f t="shared" si="6"/>
        <v>0</v>
      </c>
      <c r="X30" s="53" t="str">
        <f>'Door Comparison'!Q30</f>
        <v>By others</v>
      </c>
      <c r="Y30" s="95"/>
      <c r="Z30" s="95"/>
    </row>
    <row r="31" spans="1:26" x14ac:dyDescent="0.25">
      <c r="A31" s="119" t="str">
        <f>'Door Comparison'!A31</f>
        <v>DGF29.02</v>
      </c>
      <c r="B31" s="132" t="str">
        <f>'Door Comparison'!B31</f>
        <v>Metal</v>
      </c>
      <c r="C31" s="132">
        <f>'Door Comparison'!C31</f>
        <v>103</v>
      </c>
      <c r="D31" s="52">
        <f>'Door Comparison'!D31</f>
        <v>0</v>
      </c>
      <c r="E31" s="52">
        <f>'Door Comparison'!E31</f>
        <v>0</v>
      </c>
      <c r="G31" s="55">
        <f>'Door Comparison'!G31</f>
        <v>0</v>
      </c>
      <c r="H31" s="55">
        <f>'Door Comparison'!H31</f>
        <v>0</v>
      </c>
      <c r="J31" s="55">
        <f>'Door Comparison'!J31</f>
        <v>0</v>
      </c>
      <c r="K31" s="55">
        <f>'Door Comparison'!K31</f>
        <v>0</v>
      </c>
      <c r="L31" s="55">
        <f>'Door Comparison'!L31</f>
        <v>0</v>
      </c>
      <c r="M31" s="176"/>
      <c r="N31" s="57">
        <f t="shared" si="3"/>
        <v>0</v>
      </c>
      <c r="P31" s="57">
        <f t="shared" si="4"/>
        <v>0</v>
      </c>
      <c r="R31" s="181">
        <f>JMS!AI28</f>
        <v>0</v>
      </c>
      <c r="S31" s="279">
        <f>'Door Comparison'!P31</f>
        <v>0</v>
      </c>
      <c r="T31" s="57">
        <f t="shared" si="5"/>
        <v>0</v>
      </c>
      <c r="U31" s="125">
        <v>0</v>
      </c>
      <c r="W31" s="58">
        <f t="shared" si="6"/>
        <v>0</v>
      </c>
      <c r="X31" s="53" t="str">
        <f>'Door Comparison'!Q31</f>
        <v>By others</v>
      </c>
      <c r="Y31" s="95"/>
      <c r="Z31" s="95"/>
    </row>
    <row r="32" spans="1:26" x14ac:dyDescent="0.25">
      <c r="A32" s="119" t="str">
        <f>'Door Comparison'!A32</f>
        <v>DGF35.01</v>
      </c>
      <c r="B32" s="132" t="str">
        <f>'Door Comparison'!B32</f>
        <v>Timber</v>
      </c>
      <c r="C32" s="132">
        <f>'Door Comparison'!C32</f>
        <v>207</v>
      </c>
      <c r="D32" s="52">
        <f>'Door Comparison'!D32</f>
        <v>1010</v>
      </c>
      <c r="E32" s="52">
        <f>'Door Comparison'!E32</f>
        <v>2110</v>
      </c>
      <c r="G32" s="55">
        <f>'Door Comparison'!G32</f>
        <v>0</v>
      </c>
      <c r="H32" s="55">
        <f>'Door Comparison'!H32</f>
        <v>1</v>
      </c>
      <c r="J32" s="55">
        <f>'Door Comparison'!J32</f>
        <v>0</v>
      </c>
      <c r="K32" s="55">
        <f>'Door Comparison'!K32</f>
        <v>1</v>
      </c>
      <c r="L32" s="55">
        <f>'Door Comparison'!L32</f>
        <v>0</v>
      </c>
      <c r="M32" s="176"/>
      <c r="N32" s="57">
        <f t="shared" si="3"/>
        <v>0.47</v>
      </c>
      <c r="P32" s="57">
        <f t="shared" si="4"/>
        <v>4.18</v>
      </c>
      <c r="R32" s="181">
        <f>JMS!AI29</f>
        <v>246.68</v>
      </c>
      <c r="S32" s="279">
        <f>'Door Comparison'!P32</f>
        <v>612.53</v>
      </c>
      <c r="T32" s="57">
        <f t="shared" si="5"/>
        <v>10.46</v>
      </c>
      <c r="U32" s="125">
        <v>0</v>
      </c>
      <c r="W32" s="58">
        <f t="shared" si="6"/>
        <v>874.32</v>
      </c>
      <c r="X32" s="53"/>
      <c r="Y32" s="95"/>
      <c r="Z32" s="95"/>
    </row>
    <row r="33" spans="1:26" x14ac:dyDescent="0.25">
      <c r="A33" s="119" t="str">
        <f>'Door Comparison'!A33</f>
        <v>DGF36.01</v>
      </c>
      <c r="B33" s="132" t="str">
        <f>'Door Comparison'!B33</f>
        <v>Timber</v>
      </c>
      <c r="C33" s="132">
        <f>'Door Comparison'!C33</f>
        <v>209</v>
      </c>
      <c r="D33" s="52">
        <f>'Door Comparison'!D33</f>
        <v>1150</v>
      </c>
      <c r="E33" s="52">
        <f>'Door Comparison'!E33</f>
        <v>2100</v>
      </c>
      <c r="G33" s="55">
        <f>'Door Comparison'!G33</f>
        <v>1</v>
      </c>
      <c r="H33" s="55">
        <f>'Door Comparison'!H33</f>
        <v>0</v>
      </c>
      <c r="J33" s="55">
        <f>'Door Comparison'!J33</f>
        <v>1</v>
      </c>
      <c r="K33" s="55">
        <f>'Door Comparison'!K33</f>
        <v>0</v>
      </c>
      <c r="L33" s="55">
        <f>'Door Comparison'!L33</f>
        <v>0</v>
      </c>
      <c r="M33" s="176"/>
      <c r="N33" s="57">
        <f t="shared" si="3"/>
        <v>0.21</v>
      </c>
      <c r="P33" s="57">
        <f t="shared" si="4"/>
        <v>4.28</v>
      </c>
      <c r="R33" s="181">
        <f>JMS!AI30</f>
        <v>160.88999999999999</v>
      </c>
      <c r="S33" s="279">
        <f>'Door Comparison'!P33</f>
        <v>455.51</v>
      </c>
      <c r="T33" s="57">
        <f t="shared" si="5"/>
        <v>10.7</v>
      </c>
      <c r="U33" s="125">
        <v>0</v>
      </c>
      <c r="W33" s="58">
        <f t="shared" si="6"/>
        <v>631.59</v>
      </c>
      <c r="X33" s="53"/>
      <c r="Y33" s="95"/>
      <c r="Z33" s="95"/>
    </row>
    <row r="34" spans="1:26" x14ac:dyDescent="0.25">
      <c r="A34" s="119" t="str">
        <f>'Door Comparison'!A34</f>
        <v>DGF38.01</v>
      </c>
      <c r="B34" s="132" t="str">
        <f>'Door Comparison'!B34</f>
        <v>Timber</v>
      </c>
      <c r="C34" s="132">
        <f>'Door Comparison'!C34</f>
        <v>209</v>
      </c>
      <c r="D34" s="52">
        <f>'Door Comparison'!D34</f>
        <v>1010</v>
      </c>
      <c r="E34" s="52">
        <f>'Door Comparison'!E34</f>
        <v>2100</v>
      </c>
      <c r="G34" s="55">
        <f>'Door Comparison'!G34</f>
        <v>1</v>
      </c>
      <c r="H34" s="55">
        <f>'Door Comparison'!H34</f>
        <v>0</v>
      </c>
      <c r="J34" s="55">
        <f>'Door Comparison'!J34</f>
        <v>1</v>
      </c>
      <c r="K34" s="55">
        <f>'Door Comparison'!K34</f>
        <v>0</v>
      </c>
      <c r="L34" s="55">
        <f>'Door Comparison'!L34</f>
        <v>0</v>
      </c>
      <c r="M34" s="176"/>
      <c r="N34" s="57">
        <f t="shared" si="3"/>
        <v>0.21</v>
      </c>
      <c r="P34" s="57">
        <f t="shared" si="4"/>
        <v>4.17</v>
      </c>
      <c r="R34" s="181">
        <f>JMS!AI31</f>
        <v>159.94</v>
      </c>
      <c r="S34" s="279">
        <f>'Door Comparison'!P34</f>
        <v>455.53</v>
      </c>
      <c r="T34" s="57">
        <f t="shared" si="5"/>
        <v>10.42</v>
      </c>
      <c r="U34" s="125">
        <v>0</v>
      </c>
      <c r="W34" s="58">
        <f t="shared" si="6"/>
        <v>630.27</v>
      </c>
      <c r="X34" s="53"/>
      <c r="Y34" s="95"/>
      <c r="Z34" s="95"/>
    </row>
    <row r="35" spans="1:26" x14ac:dyDescent="0.25">
      <c r="A35" s="119" t="str">
        <f>'Door Comparison'!A35</f>
        <v>DGF38.02</v>
      </c>
      <c r="B35" s="132" t="str">
        <f>'Door Comparison'!B35</f>
        <v>Timber</v>
      </c>
      <c r="C35" s="132">
        <f>'Door Comparison'!C35</f>
        <v>213</v>
      </c>
      <c r="D35" s="52">
        <f>'Door Comparison'!D35</f>
        <v>2410</v>
      </c>
      <c r="E35" s="52">
        <f>'Door Comparison'!E35</f>
        <v>2110</v>
      </c>
      <c r="G35" s="55">
        <f>'Door Comparison'!G35</f>
        <v>1</v>
      </c>
      <c r="H35" s="55">
        <f>'Door Comparison'!H35</f>
        <v>0</v>
      </c>
      <c r="J35" s="55">
        <f>'Door Comparison'!J35</f>
        <v>1</v>
      </c>
      <c r="K35" s="55">
        <f>'Door Comparison'!K35</f>
        <v>0</v>
      </c>
      <c r="L35" s="55">
        <f>'Door Comparison'!L35</f>
        <v>0</v>
      </c>
      <c r="M35" s="176"/>
      <c r="N35" s="57">
        <f t="shared" si="3"/>
        <v>0.27</v>
      </c>
      <c r="P35" s="57">
        <f t="shared" si="4"/>
        <v>5.3</v>
      </c>
      <c r="R35" s="181">
        <f>JMS!AI32</f>
        <v>169.63</v>
      </c>
      <c r="S35" s="279">
        <f>'Door Comparison'!P35</f>
        <v>1058.76</v>
      </c>
      <c r="T35" s="57">
        <f t="shared" si="5"/>
        <v>13.26</v>
      </c>
      <c r="U35" s="125">
        <v>0</v>
      </c>
      <c r="W35" s="58">
        <f t="shared" si="6"/>
        <v>1247.22</v>
      </c>
      <c r="X35" s="53"/>
      <c r="Y35" s="95"/>
      <c r="Z35" s="95"/>
    </row>
    <row r="36" spans="1:26" x14ac:dyDescent="0.25">
      <c r="A36" s="119" t="str">
        <f>'Door Comparison'!A36</f>
        <v>DGF40.01</v>
      </c>
      <c r="B36" s="132" t="str">
        <f>'Door Comparison'!B36</f>
        <v>Timber</v>
      </c>
      <c r="C36" s="132">
        <f>'Door Comparison'!C36</f>
        <v>213</v>
      </c>
      <c r="D36" s="52">
        <f>'Door Comparison'!D36</f>
        <v>2410</v>
      </c>
      <c r="E36" s="52">
        <f>'Door Comparison'!E36</f>
        <v>2110</v>
      </c>
      <c r="G36" s="55">
        <f>'Door Comparison'!G36</f>
        <v>1</v>
      </c>
      <c r="H36" s="55">
        <f>'Door Comparison'!H36</f>
        <v>0</v>
      </c>
      <c r="J36" s="55">
        <f>'Door Comparison'!J36</f>
        <v>1</v>
      </c>
      <c r="K36" s="55">
        <f>'Door Comparison'!K36</f>
        <v>0</v>
      </c>
      <c r="L36" s="55">
        <f>'Door Comparison'!L36</f>
        <v>0</v>
      </c>
      <c r="M36" s="176"/>
      <c r="N36" s="57">
        <f t="shared" si="3"/>
        <v>0.27</v>
      </c>
      <c r="P36" s="57">
        <f t="shared" si="4"/>
        <v>5.3</v>
      </c>
      <c r="R36" s="181">
        <f>JMS!AI33</f>
        <v>169.63</v>
      </c>
      <c r="S36" s="279">
        <f>'Door Comparison'!P36</f>
        <v>1058.76</v>
      </c>
      <c r="T36" s="57">
        <f t="shared" si="5"/>
        <v>13.26</v>
      </c>
      <c r="U36" s="125">
        <v>0</v>
      </c>
      <c r="W36" s="58">
        <f t="shared" si="6"/>
        <v>1247.22</v>
      </c>
      <c r="X36" s="53"/>
      <c r="Y36" s="95"/>
      <c r="Z36" s="95"/>
    </row>
    <row r="37" spans="1:26" x14ac:dyDescent="0.25">
      <c r="A37" s="119" t="str">
        <f>'Door Comparison'!A37</f>
        <v>DGF40.02</v>
      </c>
      <c r="B37" s="132" t="str">
        <f>'Door Comparison'!B37</f>
        <v>Timber</v>
      </c>
      <c r="C37" s="132">
        <f>'Door Comparison'!C37</f>
        <v>209</v>
      </c>
      <c r="D37" s="52">
        <f>'Door Comparison'!D37</f>
        <v>1150</v>
      </c>
      <c r="E37" s="52">
        <f>'Door Comparison'!E37</f>
        <v>2100</v>
      </c>
      <c r="G37" s="55">
        <f>'Door Comparison'!G37</f>
        <v>1</v>
      </c>
      <c r="H37" s="55">
        <f>'Door Comparison'!H37</f>
        <v>0</v>
      </c>
      <c r="J37" s="55">
        <f>'Door Comparison'!J37</f>
        <v>1</v>
      </c>
      <c r="K37" s="55">
        <f>'Door Comparison'!K37</f>
        <v>0</v>
      </c>
      <c r="L37" s="55">
        <f>'Door Comparison'!L37</f>
        <v>0</v>
      </c>
      <c r="M37" s="176"/>
      <c r="N37" s="57">
        <f t="shared" si="3"/>
        <v>0.21</v>
      </c>
      <c r="P37" s="57">
        <f t="shared" si="4"/>
        <v>4.28</v>
      </c>
      <c r="R37" s="181">
        <f>JMS!AI34</f>
        <v>160.88999999999999</v>
      </c>
      <c r="S37" s="279">
        <f>'Door Comparison'!P37</f>
        <v>455.51</v>
      </c>
      <c r="T37" s="57">
        <f t="shared" si="5"/>
        <v>10.7</v>
      </c>
      <c r="U37" s="125">
        <v>0</v>
      </c>
      <c r="W37" s="58">
        <f t="shared" si="6"/>
        <v>631.59</v>
      </c>
      <c r="X37" s="53"/>
      <c r="Y37" s="95"/>
      <c r="Z37" s="95"/>
    </row>
    <row r="38" spans="1:26" x14ac:dyDescent="0.25">
      <c r="A38" s="119" t="str">
        <f>'Door Comparison'!A38</f>
        <v>DGF40.03</v>
      </c>
      <c r="B38" s="132" t="str">
        <f>'Door Comparison'!B38</f>
        <v>Metal</v>
      </c>
      <c r="C38" s="132">
        <f>'Door Comparison'!C38</f>
        <v>206</v>
      </c>
      <c r="D38" s="52">
        <f>'Door Comparison'!D38</f>
        <v>0</v>
      </c>
      <c r="E38" s="52">
        <f>'Door Comparison'!E38</f>
        <v>0</v>
      </c>
      <c r="G38" s="55">
        <f>'Door Comparison'!G38</f>
        <v>0</v>
      </c>
      <c r="H38" s="55">
        <f>'Door Comparison'!H38</f>
        <v>0</v>
      </c>
      <c r="J38" s="55">
        <f>'Door Comparison'!J38</f>
        <v>0</v>
      </c>
      <c r="K38" s="55">
        <f>'Door Comparison'!K38</f>
        <v>0</v>
      </c>
      <c r="L38" s="55">
        <f>'Door Comparison'!L38</f>
        <v>0</v>
      </c>
      <c r="M38" s="176"/>
      <c r="N38" s="57">
        <f t="shared" si="3"/>
        <v>0</v>
      </c>
      <c r="P38" s="57">
        <f t="shared" si="4"/>
        <v>0</v>
      </c>
      <c r="R38" s="181">
        <f>JMS!AI35</f>
        <v>0</v>
      </c>
      <c r="S38" s="279">
        <f>'Door Comparison'!P38</f>
        <v>0</v>
      </c>
      <c r="T38" s="57">
        <f t="shared" si="5"/>
        <v>0</v>
      </c>
      <c r="U38" s="125">
        <v>0</v>
      </c>
      <c r="W38" s="58">
        <f t="shared" si="6"/>
        <v>0</v>
      </c>
      <c r="X38" s="53" t="str">
        <f>'Door Comparison'!Q38</f>
        <v>By others</v>
      </c>
      <c r="Y38" s="95"/>
      <c r="Z38" s="95"/>
    </row>
    <row r="39" spans="1:26" x14ac:dyDescent="0.25">
      <c r="A39" s="119" t="str">
        <f>'Door Comparison'!A39</f>
        <v>DGF40.04</v>
      </c>
      <c r="B39" s="132" t="str">
        <f>'Door Comparison'!B39</f>
        <v>Metal</v>
      </c>
      <c r="C39" s="132">
        <f>'Door Comparison'!C39</f>
        <v>206</v>
      </c>
      <c r="D39" s="52">
        <f>'Door Comparison'!D39</f>
        <v>0</v>
      </c>
      <c r="E39" s="52">
        <f>'Door Comparison'!E39</f>
        <v>0</v>
      </c>
      <c r="G39" s="55">
        <f>'Door Comparison'!G39</f>
        <v>0</v>
      </c>
      <c r="H39" s="55">
        <f>'Door Comparison'!H39</f>
        <v>0</v>
      </c>
      <c r="J39" s="55">
        <f>'Door Comparison'!J39</f>
        <v>0</v>
      </c>
      <c r="K39" s="55">
        <f>'Door Comparison'!K39</f>
        <v>0</v>
      </c>
      <c r="L39" s="55">
        <f>'Door Comparison'!L39</f>
        <v>0</v>
      </c>
      <c r="M39" s="176"/>
      <c r="N39" s="57">
        <f t="shared" si="3"/>
        <v>0</v>
      </c>
      <c r="P39" s="57">
        <f t="shared" si="4"/>
        <v>0</v>
      </c>
      <c r="R39" s="181">
        <f>JMS!AI36</f>
        <v>0</v>
      </c>
      <c r="S39" s="279">
        <f>'Door Comparison'!P39</f>
        <v>0</v>
      </c>
      <c r="T39" s="57">
        <f t="shared" si="5"/>
        <v>0</v>
      </c>
      <c r="U39" s="125">
        <v>0</v>
      </c>
      <c r="W39" s="58">
        <f t="shared" si="6"/>
        <v>0</v>
      </c>
      <c r="X39" s="53" t="str">
        <f>'Door Comparison'!Q39</f>
        <v>By others</v>
      </c>
      <c r="Y39" s="95"/>
      <c r="Z39" s="95"/>
    </row>
    <row r="40" spans="1:26" x14ac:dyDescent="0.25">
      <c r="A40" s="119" t="str">
        <f>'Door Comparison'!A40</f>
        <v>DGF40.05</v>
      </c>
      <c r="B40" s="132" t="str">
        <f>'Door Comparison'!B40</f>
        <v>Timber</v>
      </c>
      <c r="C40" s="132">
        <f>'Door Comparison'!C40</f>
        <v>213</v>
      </c>
      <c r="D40" s="52">
        <f>'Door Comparison'!D40</f>
        <v>2410</v>
      </c>
      <c r="E40" s="52">
        <f>'Door Comparison'!E40</f>
        <v>2110</v>
      </c>
      <c r="G40" s="55">
        <f>'Door Comparison'!G40</f>
        <v>1</v>
      </c>
      <c r="H40" s="55">
        <f>'Door Comparison'!H40</f>
        <v>0</v>
      </c>
      <c r="J40" s="55">
        <f>'Door Comparison'!J40</f>
        <v>1</v>
      </c>
      <c r="K40" s="55">
        <f>'Door Comparison'!K40</f>
        <v>0</v>
      </c>
      <c r="L40" s="55">
        <f>'Door Comparison'!L40</f>
        <v>0</v>
      </c>
      <c r="M40" s="176"/>
      <c r="N40" s="57">
        <f t="shared" si="3"/>
        <v>0.27</v>
      </c>
      <c r="P40" s="57">
        <f t="shared" si="4"/>
        <v>5.3</v>
      </c>
      <c r="R40" s="181">
        <f>JMS!AI37</f>
        <v>169.63</v>
      </c>
      <c r="S40" s="279">
        <f>'Door Comparison'!P40</f>
        <v>1058.76</v>
      </c>
      <c r="T40" s="57">
        <f t="shared" si="5"/>
        <v>13.26</v>
      </c>
      <c r="U40" s="125">
        <v>0</v>
      </c>
      <c r="W40" s="58">
        <f t="shared" si="6"/>
        <v>1247.22</v>
      </c>
      <c r="X40" s="53"/>
      <c r="Y40" s="95"/>
      <c r="Z40" s="95"/>
    </row>
    <row r="41" spans="1:26" x14ac:dyDescent="0.25">
      <c r="A41" s="119" t="str">
        <f>'Door Comparison'!A41</f>
        <v>DGF41.01</v>
      </c>
      <c r="B41" s="132" t="str">
        <f>'Door Comparison'!B41</f>
        <v>Timber</v>
      </c>
      <c r="C41" s="132">
        <f>'Door Comparison'!C41</f>
        <v>213</v>
      </c>
      <c r="D41" s="52">
        <f>'Door Comparison'!D41</f>
        <v>2410</v>
      </c>
      <c r="E41" s="52">
        <f>'Door Comparison'!E41</f>
        <v>2110</v>
      </c>
      <c r="G41" s="55">
        <f>'Door Comparison'!G41</f>
        <v>1</v>
      </c>
      <c r="H41" s="55">
        <f>'Door Comparison'!H41</f>
        <v>0</v>
      </c>
      <c r="J41" s="55">
        <f>'Door Comparison'!J41</f>
        <v>1</v>
      </c>
      <c r="K41" s="55">
        <f>'Door Comparison'!K41</f>
        <v>0</v>
      </c>
      <c r="L41" s="55">
        <f>'Door Comparison'!L41</f>
        <v>0</v>
      </c>
      <c r="M41" s="176"/>
      <c r="N41" s="57">
        <f t="shared" si="3"/>
        <v>0.27</v>
      </c>
      <c r="P41" s="57">
        <f t="shared" si="4"/>
        <v>5.3</v>
      </c>
      <c r="R41" s="181">
        <f>JMS!AI38</f>
        <v>169.63</v>
      </c>
      <c r="S41" s="279">
        <f>'Door Comparison'!P41</f>
        <v>1058.76</v>
      </c>
      <c r="T41" s="57">
        <f t="shared" si="5"/>
        <v>13.26</v>
      </c>
      <c r="U41" s="125">
        <v>0</v>
      </c>
      <c r="W41" s="58">
        <f t="shared" si="6"/>
        <v>1247.22</v>
      </c>
      <c r="X41" s="53"/>
      <c r="Y41" s="95"/>
      <c r="Z41" s="95"/>
    </row>
    <row r="42" spans="1:26" x14ac:dyDescent="0.25">
      <c r="A42" s="119" t="str">
        <f>'Door Comparison'!A42</f>
        <v>DGF41.02</v>
      </c>
      <c r="B42" s="132" t="str">
        <f>'Door Comparison'!B42</f>
        <v>Metal</v>
      </c>
      <c r="C42" s="132">
        <f>'Door Comparison'!C42</f>
        <v>111</v>
      </c>
      <c r="D42" s="52">
        <f>'Door Comparison'!D42</f>
        <v>0</v>
      </c>
      <c r="E42" s="52">
        <f>'Door Comparison'!E42</f>
        <v>0</v>
      </c>
      <c r="G42" s="55">
        <f>'Door Comparison'!G42</f>
        <v>0</v>
      </c>
      <c r="H42" s="55">
        <f>'Door Comparison'!H42</f>
        <v>0</v>
      </c>
      <c r="J42" s="55">
        <f>'Door Comparison'!J42</f>
        <v>0</v>
      </c>
      <c r="K42" s="55">
        <f>'Door Comparison'!K42</f>
        <v>0</v>
      </c>
      <c r="L42" s="55">
        <f>'Door Comparison'!L42</f>
        <v>0</v>
      </c>
      <c r="M42" s="176"/>
      <c r="N42" s="57">
        <f t="shared" si="3"/>
        <v>0</v>
      </c>
      <c r="P42" s="57">
        <f t="shared" si="4"/>
        <v>0</v>
      </c>
      <c r="R42" s="181">
        <f>JMS!AI39</f>
        <v>0</v>
      </c>
      <c r="S42" s="279">
        <f>'Door Comparison'!P42</f>
        <v>0</v>
      </c>
      <c r="T42" s="57">
        <f t="shared" si="5"/>
        <v>0</v>
      </c>
      <c r="U42" s="125">
        <v>0</v>
      </c>
      <c r="W42" s="58">
        <f t="shared" si="6"/>
        <v>0</v>
      </c>
      <c r="X42" s="53" t="str">
        <f>'Door Comparison'!Q42</f>
        <v>By others</v>
      </c>
      <c r="Y42" s="95"/>
      <c r="Z42" s="95"/>
    </row>
    <row r="43" spans="1:26" x14ac:dyDescent="0.25">
      <c r="A43" s="119" t="str">
        <f>'Door Comparison'!A43</f>
        <v>DGF42.01</v>
      </c>
      <c r="B43" s="132" t="str">
        <f>'Door Comparison'!B43</f>
        <v>Timber</v>
      </c>
      <c r="C43" s="132">
        <f>'Door Comparison'!C43</f>
        <v>213</v>
      </c>
      <c r="D43" s="52">
        <f>'Door Comparison'!D43</f>
        <v>2410</v>
      </c>
      <c r="E43" s="52">
        <f>'Door Comparison'!E43</f>
        <v>2110</v>
      </c>
      <c r="G43" s="55">
        <f>'Door Comparison'!G43</f>
        <v>1</v>
      </c>
      <c r="H43" s="55">
        <f>'Door Comparison'!H43</f>
        <v>0</v>
      </c>
      <c r="J43" s="55">
        <f>'Door Comparison'!J43</f>
        <v>1</v>
      </c>
      <c r="K43" s="55">
        <f>'Door Comparison'!K43</f>
        <v>0</v>
      </c>
      <c r="L43" s="55">
        <f>'Door Comparison'!L43</f>
        <v>0</v>
      </c>
      <c r="M43" s="176"/>
      <c r="N43" s="57">
        <f t="shared" si="3"/>
        <v>0.27</v>
      </c>
      <c r="P43" s="57">
        <f t="shared" si="4"/>
        <v>5.3</v>
      </c>
      <c r="R43" s="181">
        <f>JMS!AI40</f>
        <v>169.63</v>
      </c>
      <c r="S43" s="279">
        <f>'Door Comparison'!P43</f>
        <v>1058.76</v>
      </c>
      <c r="T43" s="57">
        <f t="shared" si="5"/>
        <v>13.26</v>
      </c>
      <c r="U43" s="125">
        <v>0</v>
      </c>
      <c r="W43" s="58">
        <f t="shared" si="6"/>
        <v>1247.22</v>
      </c>
      <c r="X43" s="53"/>
      <c r="Y43" s="95"/>
      <c r="Z43" s="95"/>
    </row>
    <row r="44" spans="1:26" x14ac:dyDescent="0.25">
      <c r="A44" s="119" t="str">
        <f>'Door Comparison'!A44</f>
        <v>DGF42.02</v>
      </c>
      <c r="B44" s="132" t="str">
        <f>'Door Comparison'!B44</f>
        <v>Timber</v>
      </c>
      <c r="C44" s="132">
        <f>'Door Comparison'!C44</f>
        <v>213</v>
      </c>
      <c r="D44" s="52">
        <f>'Door Comparison'!D44</f>
        <v>2410</v>
      </c>
      <c r="E44" s="52">
        <f>'Door Comparison'!E44</f>
        <v>2110</v>
      </c>
      <c r="G44" s="55">
        <f>'Door Comparison'!G44</f>
        <v>1</v>
      </c>
      <c r="H44" s="55">
        <f>'Door Comparison'!H44</f>
        <v>0</v>
      </c>
      <c r="J44" s="55">
        <f>'Door Comparison'!J44</f>
        <v>1</v>
      </c>
      <c r="K44" s="55">
        <f>'Door Comparison'!K44</f>
        <v>0</v>
      </c>
      <c r="L44" s="55">
        <f>'Door Comparison'!L44</f>
        <v>0</v>
      </c>
      <c r="M44" s="176"/>
      <c r="N44" s="57">
        <f t="shared" si="3"/>
        <v>0.27</v>
      </c>
      <c r="P44" s="57">
        <f t="shared" si="4"/>
        <v>5.3</v>
      </c>
      <c r="R44" s="181">
        <f>JMS!AI41</f>
        <v>169.63</v>
      </c>
      <c r="S44" s="279">
        <f>'Door Comparison'!P44</f>
        <v>1058.74</v>
      </c>
      <c r="T44" s="57">
        <f t="shared" si="5"/>
        <v>13.26</v>
      </c>
      <c r="U44" s="125">
        <v>0</v>
      </c>
      <c r="W44" s="58">
        <f t="shared" si="6"/>
        <v>1247.2</v>
      </c>
      <c r="X44" s="53"/>
      <c r="Y44" s="95"/>
      <c r="Z44" s="95"/>
    </row>
    <row r="45" spans="1:26" x14ac:dyDescent="0.25">
      <c r="A45" s="119" t="str">
        <f>'Door Comparison'!A45</f>
        <v>DGF43.01</v>
      </c>
      <c r="B45" s="132" t="str">
        <f>'Door Comparison'!B45</f>
        <v>Timber</v>
      </c>
      <c r="C45" s="132">
        <f>'Door Comparison'!C45</f>
        <v>209</v>
      </c>
      <c r="D45" s="52">
        <f>'Door Comparison'!D45</f>
        <v>1150</v>
      </c>
      <c r="E45" s="52">
        <f>'Door Comparison'!E45</f>
        <v>2100</v>
      </c>
      <c r="G45" s="55">
        <f>'Door Comparison'!G45</f>
        <v>1</v>
      </c>
      <c r="H45" s="55">
        <f>'Door Comparison'!H45</f>
        <v>0</v>
      </c>
      <c r="J45" s="55">
        <f>'Door Comparison'!J45</f>
        <v>1</v>
      </c>
      <c r="K45" s="55">
        <f>'Door Comparison'!K45</f>
        <v>0</v>
      </c>
      <c r="L45" s="55">
        <f>'Door Comparison'!L45</f>
        <v>0</v>
      </c>
      <c r="M45" s="176"/>
      <c r="N45" s="57">
        <f t="shared" si="3"/>
        <v>0.21</v>
      </c>
      <c r="P45" s="57">
        <f t="shared" si="4"/>
        <v>4.28</v>
      </c>
      <c r="R45" s="181">
        <f>JMS!AI42</f>
        <v>160.88999999999999</v>
      </c>
      <c r="S45" s="279">
        <f>'Door Comparison'!P45</f>
        <v>455.51</v>
      </c>
      <c r="T45" s="57">
        <f t="shared" si="5"/>
        <v>10.7</v>
      </c>
      <c r="U45" s="125">
        <v>0</v>
      </c>
      <c r="W45" s="58">
        <f t="shared" si="6"/>
        <v>631.59</v>
      </c>
      <c r="X45" s="53"/>
      <c r="Y45" s="95"/>
      <c r="Z45" s="95"/>
    </row>
    <row r="46" spans="1:26" x14ac:dyDescent="0.25">
      <c r="A46" s="119" t="str">
        <f>'Door Comparison'!A46</f>
        <v>DGF43.02</v>
      </c>
      <c r="B46" s="132" t="str">
        <f>'Door Comparison'!B46</f>
        <v>Timber</v>
      </c>
      <c r="C46" s="132">
        <f>'Door Comparison'!C46</f>
        <v>213</v>
      </c>
      <c r="D46" s="52">
        <f>'Door Comparison'!D46</f>
        <v>2410</v>
      </c>
      <c r="E46" s="52">
        <f>'Door Comparison'!E46</f>
        <v>2110</v>
      </c>
      <c r="G46" s="55">
        <f>'Door Comparison'!G46</f>
        <v>1</v>
      </c>
      <c r="H46" s="55">
        <f>'Door Comparison'!H46</f>
        <v>0</v>
      </c>
      <c r="J46" s="55">
        <f>'Door Comparison'!J46</f>
        <v>1</v>
      </c>
      <c r="K46" s="55">
        <f>'Door Comparison'!K46</f>
        <v>0</v>
      </c>
      <c r="L46" s="55">
        <f>'Door Comparison'!L46</f>
        <v>0</v>
      </c>
      <c r="M46" s="176"/>
      <c r="N46" s="57">
        <f t="shared" si="3"/>
        <v>0.27</v>
      </c>
      <c r="P46" s="57">
        <f t="shared" si="4"/>
        <v>5.3</v>
      </c>
      <c r="R46" s="181">
        <f>JMS!AI43</f>
        <v>169.63</v>
      </c>
      <c r="S46" s="279">
        <f>'Door Comparison'!P46</f>
        <v>1058.74</v>
      </c>
      <c r="T46" s="57">
        <f t="shared" si="5"/>
        <v>13.26</v>
      </c>
      <c r="U46" s="125">
        <v>0</v>
      </c>
      <c r="W46" s="58">
        <f t="shared" si="6"/>
        <v>1247.2</v>
      </c>
      <c r="X46" s="53"/>
      <c r="Y46" s="95"/>
      <c r="Z46" s="95"/>
    </row>
    <row r="47" spans="1:26" x14ac:dyDescent="0.25">
      <c r="A47" s="119" t="str">
        <f>'Door Comparison'!A47</f>
        <v xml:space="preserve">DGF44.01 </v>
      </c>
      <c r="B47" s="132" t="str">
        <f>'Door Comparison'!B47</f>
        <v>Timber</v>
      </c>
      <c r="C47" s="132">
        <f>'Door Comparison'!C47</f>
        <v>213</v>
      </c>
      <c r="D47" s="52">
        <f>'Door Comparison'!D47</f>
        <v>2410</v>
      </c>
      <c r="E47" s="52">
        <f>'Door Comparison'!E47</f>
        <v>2110</v>
      </c>
      <c r="G47" s="55">
        <f>'Door Comparison'!G47</f>
        <v>1</v>
      </c>
      <c r="H47" s="55">
        <f>'Door Comparison'!H47</f>
        <v>0</v>
      </c>
      <c r="J47" s="55">
        <f>'Door Comparison'!J47</f>
        <v>1</v>
      </c>
      <c r="K47" s="55">
        <f>'Door Comparison'!K47</f>
        <v>0</v>
      </c>
      <c r="L47" s="55">
        <f>'Door Comparison'!L47</f>
        <v>0</v>
      </c>
      <c r="M47" s="176"/>
      <c r="N47" s="57">
        <f t="shared" si="3"/>
        <v>0.27</v>
      </c>
      <c r="P47" s="57">
        <f t="shared" si="4"/>
        <v>5.3</v>
      </c>
      <c r="R47" s="181">
        <f>JMS!AI44</f>
        <v>169.63</v>
      </c>
      <c r="S47" s="279">
        <f>'Door Comparison'!P47</f>
        <v>1058.76</v>
      </c>
      <c r="T47" s="57">
        <f t="shared" si="5"/>
        <v>13.26</v>
      </c>
      <c r="U47" s="125">
        <v>0</v>
      </c>
      <c r="W47" s="58">
        <f t="shared" si="6"/>
        <v>1247.22</v>
      </c>
      <c r="X47" s="53"/>
      <c r="Y47" s="95"/>
      <c r="Z47" s="95"/>
    </row>
    <row r="48" spans="1:26" x14ac:dyDescent="0.25">
      <c r="A48" s="119" t="str">
        <f>'Door Comparison'!A48</f>
        <v>DGF44.02</v>
      </c>
      <c r="B48" s="132" t="str">
        <f>'Door Comparison'!B48</f>
        <v>Metal</v>
      </c>
      <c r="C48" s="132">
        <f>'Door Comparison'!C48</f>
        <v>206</v>
      </c>
      <c r="D48" s="52">
        <f>'Door Comparison'!D48</f>
        <v>0</v>
      </c>
      <c r="E48" s="52">
        <f>'Door Comparison'!E48</f>
        <v>0</v>
      </c>
      <c r="G48" s="55">
        <f>'Door Comparison'!G48</f>
        <v>0</v>
      </c>
      <c r="H48" s="55">
        <f>'Door Comparison'!H48</f>
        <v>0</v>
      </c>
      <c r="J48" s="55">
        <f>'Door Comparison'!J48</f>
        <v>0</v>
      </c>
      <c r="K48" s="55">
        <f>'Door Comparison'!K48</f>
        <v>0</v>
      </c>
      <c r="L48" s="55">
        <f>'Door Comparison'!L48</f>
        <v>0</v>
      </c>
      <c r="M48" s="176"/>
      <c r="N48" s="57">
        <f t="shared" si="3"/>
        <v>0</v>
      </c>
      <c r="P48" s="57">
        <f t="shared" si="4"/>
        <v>0</v>
      </c>
      <c r="R48" s="181">
        <f>JMS!AI45</f>
        <v>0</v>
      </c>
      <c r="S48" s="279">
        <f>'Door Comparison'!P48</f>
        <v>0</v>
      </c>
      <c r="T48" s="57">
        <f t="shared" si="5"/>
        <v>0</v>
      </c>
      <c r="U48" s="125">
        <v>0</v>
      </c>
      <c r="W48" s="58">
        <f t="shared" si="6"/>
        <v>0</v>
      </c>
      <c r="X48" s="53" t="str">
        <f>'Door Comparison'!Q48</f>
        <v>By others</v>
      </c>
      <c r="Y48" s="95"/>
      <c r="Z48" s="95"/>
    </row>
    <row r="49" spans="1:26" x14ac:dyDescent="0.25">
      <c r="A49" s="119" t="str">
        <f>'Door Comparison'!A49</f>
        <v>DGF45.01</v>
      </c>
      <c r="B49" s="132" t="str">
        <f>'Door Comparison'!B49</f>
        <v>Timber</v>
      </c>
      <c r="C49" s="132">
        <f>'Door Comparison'!C49</f>
        <v>213</v>
      </c>
      <c r="D49" s="52">
        <f>'Door Comparison'!D49</f>
        <v>2410</v>
      </c>
      <c r="E49" s="52">
        <f>'Door Comparison'!E49</f>
        <v>2110</v>
      </c>
      <c r="G49" s="55">
        <f>'Door Comparison'!G49</f>
        <v>1</v>
      </c>
      <c r="H49" s="55">
        <f>'Door Comparison'!H49</f>
        <v>0</v>
      </c>
      <c r="J49" s="55">
        <f>'Door Comparison'!J49</f>
        <v>1</v>
      </c>
      <c r="K49" s="55">
        <f>'Door Comparison'!K49</f>
        <v>0</v>
      </c>
      <c r="L49" s="55">
        <f>'Door Comparison'!L49</f>
        <v>0</v>
      </c>
      <c r="M49" s="176"/>
      <c r="N49" s="57">
        <f t="shared" si="3"/>
        <v>0.27</v>
      </c>
      <c r="P49" s="57">
        <f t="shared" si="4"/>
        <v>5.3</v>
      </c>
      <c r="R49" s="181">
        <f>JMS!AI46</f>
        <v>169.63</v>
      </c>
      <c r="S49" s="279">
        <f>'Door Comparison'!P49</f>
        <v>1058.76</v>
      </c>
      <c r="T49" s="57">
        <f t="shared" si="5"/>
        <v>13.26</v>
      </c>
      <c r="U49" s="125">
        <v>0</v>
      </c>
      <c r="W49" s="58">
        <f t="shared" si="6"/>
        <v>1247.22</v>
      </c>
      <c r="X49" s="53"/>
      <c r="Y49" s="95"/>
      <c r="Z49" s="95"/>
    </row>
    <row r="50" spans="1:26" x14ac:dyDescent="0.25">
      <c r="A50" s="119" t="str">
        <f>'Door Comparison'!A50</f>
        <v>DGF46.01</v>
      </c>
      <c r="B50" s="132" t="str">
        <f>'Door Comparison'!B50</f>
        <v>Timber</v>
      </c>
      <c r="C50" s="132">
        <f>'Door Comparison'!C50</f>
        <v>213</v>
      </c>
      <c r="D50" s="52">
        <f>'Door Comparison'!D50</f>
        <v>2410</v>
      </c>
      <c r="E50" s="52">
        <f>'Door Comparison'!E50</f>
        <v>2110</v>
      </c>
      <c r="G50" s="55">
        <f>'Door Comparison'!G50</f>
        <v>1</v>
      </c>
      <c r="H50" s="55">
        <f>'Door Comparison'!H50</f>
        <v>0</v>
      </c>
      <c r="J50" s="55">
        <f>'Door Comparison'!J50</f>
        <v>1</v>
      </c>
      <c r="K50" s="55">
        <f>'Door Comparison'!K50</f>
        <v>0</v>
      </c>
      <c r="L50" s="55">
        <f>'Door Comparison'!L50</f>
        <v>0</v>
      </c>
      <c r="M50" s="176"/>
      <c r="N50" s="57">
        <f t="shared" si="3"/>
        <v>0.27</v>
      </c>
      <c r="P50" s="57">
        <f t="shared" si="4"/>
        <v>5.3</v>
      </c>
      <c r="R50" s="181">
        <f>JMS!AI47</f>
        <v>169.63</v>
      </c>
      <c r="S50" s="279">
        <f>'Door Comparison'!P50</f>
        <v>1058.76</v>
      </c>
      <c r="T50" s="57">
        <f t="shared" si="5"/>
        <v>13.26</v>
      </c>
      <c r="U50" s="125">
        <v>0</v>
      </c>
      <c r="W50" s="58">
        <f t="shared" si="6"/>
        <v>1247.22</v>
      </c>
      <c r="X50" s="53"/>
      <c r="Y50" s="95"/>
      <c r="Z50" s="95"/>
    </row>
    <row r="51" spans="1:26" x14ac:dyDescent="0.25">
      <c r="A51" s="119" t="str">
        <f>'Door Comparison'!A51</f>
        <v>DGF47.01</v>
      </c>
      <c r="B51" s="132" t="str">
        <f>'Door Comparison'!B51</f>
        <v>Timber</v>
      </c>
      <c r="C51" s="132">
        <f>'Door Comparison'!C51</f>
        <v>209</v>
      </c>
      <c r="D51" s="52">
        <f>'Door Comparison'!D51</f>
        <v>1150</v>
      </c>
      <c r="E51" s="52">
        <f>'Door Comparison'!E51</f>
        <v>2100</v>
      </c>
      <c r="G51" s="55">
        <f>'Door Comparison'!G51</f>
        <v>1</v>
      </c>
      <c r="H51" s="55">
        <f>'Door Comparison'!H51</f>
        <v>0</v>
      </c>
      <c r="J51" s="55">
        <f>'Door Comparison'!J51</f>
        <v>1</v>
      </c>
      <c r="K51" s="55">
        <f>'Door Comparison'!K51</f>
        <v>0</v>
      </c>
      <c r="L51" s="55">
        <f>'Door Comparison'!L51</f>
        <v>0</v>
      </c>
      <c r="M51" s="176"/>
      <c r="N51" s="57">
        <f t="shared" si="3"/>
        <v>0.21</v>
      </c>
      <c r="P51" s="57">
        <f t="shared" si="4"/>
        <v>4.28</v>
      </c>
      <c r="R51" s="181">
        <f>JMS!AI48</f>
        <v>160.88999999999999</v>
      </c>
      <c r="S51" s="279">
        <f>'Door Comparison'!P51</f>
        <v>455.51</v>
      </c>
      <c r="T51" s="57">
        <f t="shared" si="5"/>
        <v>10.7</v>
      </c>
      <c r="U51" s="125">
        <v>0</v>
      </c>
      <c r="W51" s="58">
        <f t="shared" si="6"/>
        <v>631.59</v>
      </c>
      <c r="X51" s="53"/>
      <c r="Y51" s="95"/>
      <c r="Z51" s="95"/>
    </row>
    <row r="52" spans="1:26" x14ac:dyDescent="0.25">
      <c r="A52" s="119" t="str">
        <f>'Door Comparison'!A52</f>
        <v>DGF52.01</v>
      </c>
      <c r="B52" s="132" t="str">
        <f>'Door Comparison'!B52</f>
        <v>Glazed</v>
      </c>
      <c r="C52" s="132">
        <f>'Door Comparison'!C52</f>
        <v>101</v>
      </c>
      <c r="D52" s="52">
        <f>'Door Comparison'!D52</f>
        <v>0</v>
      </c>
      <c r="E52" s="52">
        <f>'Door Comparison'!E52</f>
        <v>0</v>
      </c>
      <c r="G52" s="55">
        <f>'Door Comparison'!G52</f>
        <v>0</v>
      </c>
      <c r="H52" s="55">
        <f>'Door Comparison'!H52</f>
        <v>0</v>
      </c>
      <c r="J52" s="55">
        <f>'Door Comparison'!J52</f>
        <v>0</v>
      </c>
      <c r="K52" s="55">
        <f>'Door Comparison'!K52</f>
        <v>0</v>
      </c>
      <c r="L52" s="55">
        <f>'Door Comparison'!L52</f>
        <v>0</v>
      </c>
      <c r="M52" s="176"/>
      <c r="N52" s="57">
        <f t="shared" si="3"/>
        <v>0</v>
      </c>
      <c r="P52" s="57">
        <f t="shared" si="4"/>
        <v>0</v>
      </c>
      <c r="R52" s="181">
        <f>JMS!AI49</f>
        <v>0</v>
      </c>
      <c r="S52" s="279">
        <f>'Door Comparison'!P52</f>
        <v>0</v>
      </c>
      <c r="T52" s="57">
        <f t="shared" si="5"/>
        <v>0</v>
      </c>
      <c r="U52" s="125">
        <v>0</v>
      </c>
      <c r="W52" s="58">
        <f t="shared" si="6"/>
        <v>0</v>
      </c>
      <c r="X52" s="53" t="str">
        <f>'Door Comparison'!Q52</f>
        <v>By others</v>
      </c>
      <c r="Y52" s="95"/>
      <c r="Z52" s="95"/>
    </row>
    <row r="53" spans="1:26" x14ac:dyDescent="0.25">
      <c r="A53" s="119" t="str">
        <f>'Door Comparison'!A53</f>
        <v>DGF61.01</v>
      </c>
      <c r="B53" s="132" t="str">
        <f>'Door Comparison'!B53</f>
        <v>Timber</v>
      </c>
      <c r="C53" s="132">
        <f>'Door Comparison'!C53</f>
        <v>209</v>
      </c>
      <c r="D53" s="52">
        <f>'Door Comparison'!D53</f>
        <v>1150</v>
      </c>
      <c r="E53" s="52">
        <f>'Door Comparison'!E53</f>
        <v>2100</v>
      </c>
      <c r="G53" s="55">
        <f>'Door Comparison'!G53</f>
        <v>1</v>
      </c>
      <c r="H53" s="55">
        <f>'Door Comparison'!H53</f>
        <v>0</v>
      </c>
      <c r="J53" s="55">
        <f>'Door Comparison'!J53</f>
        <v>1</v>
      </c>
      <c r="K53" s="55">
        <f>'Door Comparison'!K53</f>
        <v>0</v>
      </c>
      <c r="L53" s="55">
        <f>'Door Comparison'!L53</f>
        <v>0</v>
      </c>
      <c r="M53" s="176"/>
      <c r="N53" s="57">
        <f t="shared" si="3"/>
        <v>0.21</v>
      </c>
      <c r="P53" s="57">
        <f t="shared" si="4"/>
        <v>4.28</v>
      </c>
      <c r="R53" s="181">
        <f>JMS!AI50</f>
        <v>160.88999999999999</v>
      </c>
      <c r="S53" s="279">
        <f>'Door Comparison'!P53</f>
        <v>455.51</v>
      </c>
      <c r="T53" s="57">
        <f t="shared" si="5"/>
        <v>10.7</v>
      </c>
      <c r="U53" s="125">
        <v>0</v>
      </c>
      <c r="W53" s="58">
        <f t="shared" si="6"/>
        <v>631.59</v>
      </c>
      <c r="X53" s="53"/>
      <c r="Y53" s="95"/>
      <c r="Z53" s="95"/>
    </row>
    <row r="54" spans="1:26" x14ac:dyDescent="0.25">
      <c r="A54" s="119" t="str">
        <f>'Door Comparison'!A54</f>
        <v>DGFTA.01</v>
      </c>
      <c r="B54" s="132" t="str">
        <f>'Door Comparison'!B54</f>
        <v>Glazed</v>
      </c>
      <c r="C54" s="132">
        <f>'Door Comparison'!C54</f>
        <v>101</v>
      </c>
      <c r="D54" s="52">
        <f>'Door Comparison'!D54</f>
        <v>0</v>
      </c>
      <c r="E54" s="52">
        <f>'Door Comparison'!E54</f>
        <v>0</v>
      </c>
      <c r="G54" s="55">
        <f>'Door Comparison'!G54</f>
        <v>0</v>
      </c>
      <c r="H54" s="55">
        <f>'Door Comparison'!H54</f>
        <v>0</v>
      </c>
      <c r="J54" s="55">
        <f>'Door Comparison'!J54</f>
        <v>0</v>
      </c>
      <c r="K54" s="55">
        <f>'Door Comparison'!K54</f>
        <v>0</v>
      </c>
      <c r="L54" s="55">
        <f>'Door Comparison'!L54</f>
        <v>0</v>
      </c>
      <c r="M54" s="176"/>
      <c r="N54" s="57">
        <f t="shared" si="3"/>
        <v>0</v>
      </c>
      <c r="P54" s="57">
        <f t="shared" si="4"/>
        <v>0</v>
      </c>
      <c r="R54" s="181">
        <f>JMS!AI51</f>
        <v>0</v>
      </c>
      <c r="S54" s="279">
        <f>'Door Comparison'!P54</f>
        <v>0</v>
      </c>
      <c r="T54" s="57">
        <f t="shared" si="5"/>
        <v>0</v>
      </c>
      <c r="U54" s="125">
        <v>0</v>
      </c>
      <c r="W54" s="58">
        <f t="shared" si="6"/>
        <v>0</v>
      </c>
      <c r="X54" s="53" t="str">
        <f>'Door Comparison'!Q54</f>
        <v>By others</v>
      </c>
      <c r="Y54" s="95"/>
      <c r="Z54" s="95"/>
    </row>
    <row r="55" spans="1:26" x14ac:dyDescent="0.25">
      <c r="A55" s="119" t="str">
        <f>'Door Comparison'!A55</f>
        <v>DGFTA.02</v>
      </c>
      <c r="B55" s="132" t="str">
        <f>'Door Comparison'!B55</f>
        <v>Glazed</v>
      </c>
      <c r="C55" s="132">
        <f>'Door Comparison'!C55</f>
        <v>101</v>
      </c>
      <c r="D55" s="52">
        <f>'Door Comparison'!D55</f>
        <v>0</v>
      </c>
      <c r="E55" s="52">
        <f>'Door Comparison'!E55</f>
        <v>0</v>
      </c>
      <c r="G55" s="55">
        <f>'Door Comparison'!G55</f>
        <v>0</v>
      </c>
      <c r="H55" s="55">
        <f>'Door Comparison'!H55</f>
        <v>0</v>
      </c>
      <c r="J55" s="55">
        <f>'Door Comparison'!J55</f>
        <v>0</v>
      </c>
      <c r="K55" s="55">
        <f>'Door Comparison'!K55</f>
        <v>0</v>
      </c>
      <c r="L55" s="55">
        <f>'Door Comparison'!L55</f>
        <v>0</v>
      </c>
      <c r="M55" s="176"/>
      <c r="N55" s="57">
        <f t="shared" si="3"/>
        <v>0</v>
      </c>
      <c r="P55" s="57">
        <f t="shared" si="4"/>
        <v>0</v>
      </c>
      <c r="R55" s="181">
        <f>JMS!AI52</f>
        <v>0</v>
      </c>
      <c r="S55" s="279">
        <f>'Door Comparison'!P55</f>
        <v>0</v>
      </c>
      <c r="T55" s="57">
        <f t="shared" si="5"/>
        <v>0</v>
      </c>
      <c r="U55" s="125">
        <v>0</v>
      </c>
      <c r="W55" s="58">
        <f t="shared" si="6"/>
        <v>0</v>
      </c>
      <c r="X55" s="53" t="str">
        <f>'Door Comparison'!Q55</f>
        <v>By others</v>
      </c>
      <c r="Y55" s="95"/>
      <c r="Z55" s="95"/>
    </row>
    <row r="56" spans="1:26" x14ac:dyDescent="0.25">
      <c r="A56" s="119" t="str">
        <f>'Door Comparison'!A56</f>
        <v>DGFTB.01</v>
      </c>
      <c r="B56" s="132" t="str">
        <f>'Door Comparison'!B56</f>
        <v>Glazed</v>
      </c>
      <c r="C56" s="132">
        <f>'Door Comparison'!C56</f>
        <v>101</v>
      </c>
      <c r="D56" s="52">
        <f>'Door Comparison'!D56</f>
        <v>0</v>
      </c>
      <c r="E56" s="52">
        <f>'Door Comparison'!E56</f>
        <v>0</v>
      </c>
      <c r="G56" s="55">
        <f>'Door Comparison'!G56</f>
        <v>0</v>
      </c>
      <c r="H56" s="55">
        <f>'Door Comparison'!H56</f>
        <v>0</v>
      </c>
      <c r="J56" s="55">
        <f>'Door Comparison'!J56</f>
        <v>0</v>
      </c>
      <c r="K56" s="55">
        <f>'Door Comparison'!K56</f>
        <v>0</v>
      </c>
      <c r="L56" s="55">
        <f>'Door Comparison'!L56</f>
        <v>0</v>
      </c>
      <c r="M56" s="176"/>
      <c r="N56" s="57">
        <f t="shared" si="3"/>
        <v>0</v>
      </c>
      <c r="P56" s="57">
        <f t="shared" si="4"/>
        <v>0</v>
      </c>
      <c r="R56" s="181">
        <f>JMS!AI53</f>
        <v>0</v>
      </c>
      <c r="S56" s="279">
        <f>'Door Comparison'!P56</f>
        <v>0</v>
      </c>
      <c r="T56" s="57">
        <f t="shared" si="5"/>
        <v>0</v>
      </c>
      <c r="U56" s="125">
        <v>0</v>
      </c>
      <c r="W56" s="58">
        <f t="shared" si="6"/>
        <v>0</v>
      </c>
      <c r="X56" s="53" t="str">
        <f>'Door Comparison'!Q56</f>
        <v>By others</v>
      </c>
      <c r="Y56" s="95"/>
      <c r="Z56" s="95"/>
    </row>
    <row r="57" spans="1:26" x14ac:dyDescent="0.25">
      <c r="A57" s="119" t="str">
        <f>'Door Comparison'!A57</f>
        <v>DUG01.01</v>
      </c>
      <c r="B57" s="132" t="str">
        <f>'Door Comparison'!B57</f>
        <v>Timber</v>
      </c>
      <c r="C57" s="132">
        <f>'Door Comparison'!C57</f>
        <v>208</v>
      </c>
      <c r="D57" s="52">
        <f>'Door Comparison'!D57</f>
        <v>2510</v>
      </c>
      <c r="E57" s="52">
        <f>'Door Comparison'!E57</f>
        <v>2110</v>
      </c>
      <c r="G57" s="55">
        <f>'Door Comparison'!G57</f>
        <v>1</v>
      </c>
      <c r="H57" s="55">
        <f>'Door Comparison'!H57</f>
        <v>0</v>
      </c>
      <c r="J57" s="55">
        <f>'Door Comparison'!J57</f>
        <v>1</v>
      </c>
      <c r="K57" s="55">
        <f>'Door Comparison'!K57</f>
        <v>0</v>
      </c>
      <c r="L57" s="55">
        <f>'Door Comparison'!L57</f>
        <v>0</v>
      </c>
      <c r="M57" s="176"/>
      <c r="N57" s="57">
        <f t="shared" si="3"/>
        <v>0.27</v>
      </c>
      <c r="P57" s="57">
        <f t="shared" si="4"/>
        <v>5.38</v>
      </c>
      <c r="R57" s="181">
        <f>JMS!AI54</f>
        <v>355.67</v>
      </c>
      <c r="S57" s="279">
        <f>'Door Comparison'!P57</f>
        <v>1066.5999999999999</v>
      </c>
      <c r="T57" s="57">
        <f t="shared" si="5"/>
        <v>13.46</v>
      </c>
      <c r="U57" s="125">
        <v>0</v>
      </c>
      <c r="W57" s="58">
        <f t="shared" si="6"/>
        <v>1441.38</v>
      </c>
      <c r="X57" s="53"/>
      <c r="Y57" s="95"/>
      <c r="Z57" s="95"/>
    </row>
    <row r="58" spans="1:26" x14ac:dyDescent="0.25">
      <c r="A58" s="119" t="str">
        <f>'Door Comparison'!A58</f>
        <v>DUG02.01</v>
      </c>
      <c r="B58" s="132" t="str">
        <f>'Door Comparison'!B58</f>
        <v>Timber</v>
      </c>
      <c r="C58" s="132">
        <f>'Door Comparison'!C58</f>
        <v>210</v>
      </c>
      <c r="D58" s="52">
        <f>'Door Comparison'!D58</f>
        <v>1510</v>
      </c>
      <c r="E58" s="52">
        <f>'Door Comparison'!E58</f>
        <v>2110</v>
      </c>
      <c r="G58" s="55">
        <f>'Door Comparison'!G58</f>
        <v>0</v>
      </c>
      <c r="H58" s="55">
        <f>'Door Comparison'!H58</f>
        <v>1</v>
      </c>
      <c r="J58" s="55">
        <f>'Door Comparison'!J58</f>
        <v>0</v>
      </c>
      <c r="K58" s="55">
        <f>'Door Comparison'!K58</f>
        <v>1</v>
      </c>
      <c r="L58" s="55">
        <f>'Door Comparison'!L58</f>
        <v>0</v>
      </c>
      <c r="M58" s="176"/>
      <c r="N58" s="57">
        <f t="shared" si="3"/>
        <v>0.52</v>
      </c>
      <c r="P58" s="57">
        <f t="shared" si="4"/>
        <v>4.58</v>
      </c>
      <c r="R58" s="181">
        <f>JMS!AI55</f>
        <v>284.57</v>
      </c>
      <c r="S58" s="279">
        <f>'Door Comparison'!P58</f>
        <v>975.02</v>
      </c>
      <c r="T58" s="57">
        <f t="shared" si="5"/>
        <v>11.46</v>
      </c>
      <c r="U58" s="125">
        <v>0</v>
      </c>
      <c r="W58" s="58">
        <f t="shared" si="6"/>
        <v>1276.1500000000001</v>
      </c>
      <c r="X58" s="53"/>
      <c r="Y58" s="95"/>
      <c r="Z58" s="95"/>
    </row>
    <row r="59" spans="1:26" x14ac:dyDescent="0.25">
      <c r="A59" s="119" t="str">
        <f>'Door Comparison'!A59</f>
        <v>DUG06.01</v>
      </c>
      <c r="B59" s="132" t="str">
        <f>'Door Comparison'!B59</f>
        <v>Timber</v>
      </c>
      <c r="C59" s="132">
        <f>'Door Comparison'!C59</f>
        <v>207</v>
      </c>
      <c r="D59" s="52">
        <f>'Door Comparison'!D59</f>
        <v>1010</v>
      </c>
      <c r="E59" s="52">
        <f>'Door Comparison'!E59</f>
        <v>2110</v>
      </c>
      <c r="G59" s="55">
        <f>'Door Comparison'!G59</f>
        <v>0</v>
      </c>
      <c r="H59" s="55">
        <f>'Door Comparison'!H59</f>
        <v>1</v>
      </c>
      <c r="J59" s="55">
        <f>'Door Comparison'!J59</f>
        <v>0</v>
      </c>
      <c r="K59" s="55">
        <f>'Door Comparison'!K59</f>
        <v>1</v>
      </c>
      <c r="L59" s="55">
        <f>'Door Comparison'!L59</f>
        <v>0</v>
      </c>
      <c r="M59" s="176"/>
      <c r="N59" s="57">
        <f t="shared" si="3"/>
        <v>0.47</v>
      </c>
      <c r="P59" s="57">
        <f t="shared" si="4"/>
        <v>4.18</v>
      </c>
      <c r="R59" s="181">
        <f>JMS!AI56</f>
        <v>246.68</v>
      </c>
      <c r="S59" s="279">
        <f>'Door Comparison'!P59</f>
        <v>612.53</v>
      </c>
      <c r="T59" s="57">
        <f t="shared" si="5"/>
        <v>10.46</v>
      </c>
      <c r="U59" s="125">
        <v>0</v>
      </c>
      <c r="W59" s="58">
        <f t="shared" si="6"/>
        <v>874.32</v>
      </c>
      <c r="X59" s="53" t="str">
        <f>'Door Comparison'!Q59</f>
        <v>Schedule says metal but door type is timber</v>
      </c>
      <c r="Y59" s="95"/>
      <c r="Z59" s="95"/>
    </row>
    <row r="60" spans="1:26" x14ac:dyDescent="0.25">
      <c r="A60" s="119" t="str">
        <f>'Door Comparison'!A60</f>
        <v>DUG07.01</v>
      </c>
      <c r="B60" s="132" t="str">
        <f>'Door Comparison'!B60</f>
        <v>Timber</v>
      </c>
      <c r="C60" s="132">
        <f>'Door Comparison'!C60</f>
        <v>207</v>
      </c>
      <c r="D60" s="52">
        <f>'Door Comparison'!D60</f>
        <v>1010</v>
      </c>
      <c r="E60" s="52">
        <f>'Door Comparison'!E60</f>
        <v>2110</v>
      </c>
      <c r="G60" s="55">
        <f>'Door Comparison'!G60</f>
        <v>0</v>
      </c>
      <c r="H60" s="55">
        <f>'Door Comparison'!H60</f>
        <v>1</v>
      </c>
      <c r="J60" s="55">
        <f>'Door Comparison'!J60</f>
        <v>0</v>
      </c>
      <c r="K60" s="55">
        <f>'Door Comparison'!K60</f>
        <v>1</v>
      </c>
      <c r="L60" s="55">
        <f>'Door Comparison'!L60</f>
        <v>0</v>
      </c>
      <c r="M60" s="176"/>
      <c r="N60" s="57">
        <f t="shared" si="3"/>
        <v>0.47</v>
      </c>
      <c r="P60" s="57">
        <f t="shared" si="4"/>
        <v>4.18</v>
      </c>
      <c r="R60" s="181">
        <f>JMS!AI57</f>
        <v>246.68</v>
      </c>
      <c r="S60" s="279">
        <f>'Door Comparison'!P60</f>
        <v>612.53</v>
      </c>
      <c r="T60" s="57">
        <f t="shared" si="5"/>
        <v>10.46</v>
      </c>
      <c r="U60" s="125">
        <v>0</v>
      </c>
      <c r="W60" s="58">
        <f t="shared" si="6"/>
        <v>874.32</v>
      </c>
      <c r="X60" s="53" t="str">
        <f>'Door Comparison'!Q60</f>
        <v>Schedule says metal but door type is timber</v>
      </c>
      <c r="Y60" s="95"/>
      <c r="Z60" s="95"/>
    </row>
    <row r="61" spans="1:26" x14ac:dyDescent="0.25">
      <c r="A61" s="119" t="str">
        <f>'Door Comparison'!A61</f>
        <v>DUG08.01</v>
      </c>
      <c r="B61" s="132" t="str">
        <f>'Door Comparison'!B61</f>
        <v>Timber</v>
      </c>
      <c r="C61" s="132">
        <f>'Door Comparison'!C61</f>
        <v>207</v>
      </c>
      <c r="D61" s="52">
        <f>'Door Comparison'!D61</f>
        <v>1010</v>
      </c>
      <c r="E61" s="52">
        <f>'Door Comparison'!E61</f>
        <v>2110</v>
      </c>
      <c r="G61" s="55">
        <f>'Door Comparison'!G61</f>
        <v>0</v>
      </c>
      <c r="H61" s="55">
        <f>'Door Comparison'!H61</f>
        <v>1</v>
      </c>
      <c r="J61" s="55">
        <f>'Door Comparison'!J61</f>
        <v>0</v>
      </c>
      <c r="K61" s="55">
        <f>'Door Comparison'!K61</f>
        <v>1</v>
      </c>
      <c r="L61" s="55">
        <f>'Door Comparison'!L61</f>
        <v>0</v>
      </c>
      <c r="M61" s="176"/>
      <c r="N61" s="57">
        <f t="shared" si="3"/>
        <v>0.47</v>
      </c>
      <c r="P61" s="57">
        <f t="shared" si="4"/>
        <v>4.18</v>
      </c>
      <c r="R61" s="181">
        <f>JMS!AI58</f>
        <v>246.68</v>
      </c>
      <c r="S61" s="279">
        <f>'Door Comparison'!P61</f>
        <v>612.53</v>
      </c>
      <c r="T61" s="57">
        <f t="shared" si="5"/>
        <v>10.46</v>
      </c>
      <c r="U61" s="125">
        <v>0</v>
      </c>
      <c r="W61" s="58">
        <f t="shared" si="6"/>
        <v>874.32</v>
      </c>
      <c r="X61" s="53" t="str">
        <f>'Door Comparison'!Q61</f>
        <v>Schedule says metal but door type is timber</v>
      </c>
      <c r="Y61" s="95"/>
      <c r="Z61" s="95"/>
    </row>
    <row r="62" spans="1:26" x14ac:dyDescent="0.25">
      <c r="A62" s="119" t="str">
        <f>'Door Comparison'!A62</f>
        <v>DUG09.01</v>
      </c>
      <c r="B62" s="132" t="str">
        <f>'Door Comparison'!B62</f>
        <v>Glazed</v>
      </c>
      <c r="C62" s="132">
        <f>'Door Comparison'!C62</f>
        <v>112</v>
      </c>
      <c r="D62" s="52">
        <f>'Door Comparison'!D62</f>
        <v>0</v>
      </c>
      <c r="E62" s="52">
        <f>'Door Comparison'!E62</f>
        <v>0</v>
      </c>
      <c r="G62" s="55">
        <f>'Door Comparison'!G62</f>
        <v>0</v>
      </c>
      <c r="H62" s="55">
        <f>'Door Comparison'!H62</f>
        <v>0</v>
      </c>
      <c r="J62" s="55">
        <f>'Door Comparison'!J62</f>
        <v>0</v>
      </c>
      <c r="K62" s="55">
        <f>'Door Comparison'!K62</f>
        <v>0</v>
      </c>
      <c r="L62" s="55">
        <f>'Door Comparison'!L62</f>
        <v>0</v>
      </c>
      <c r="M62" s="176"/>
      <c r="N62" s="57">
        <f t="shared" si="3"/>
        <v>0</v>
      </c>
      <c r="P62" s="57">
        <f t="shared" si="4"/>
        <v>0</v>
      </c>
      <c r="R62" s="181">
        <f>JMS!AI59</f>
        <v>0</v>
      </c>
      <c r="S62" s="279">
        <f>'Door Comparison'!P62</f>
        <v>0</v>
      </c>
      <c r="T62" s="57">
        <f t="shared" si="5"/>
        <v>0</v>
      </c>
      <c r="U62" s="125">
        <v>0</v>
      </c>
      <c r="W62" s="58">
        <f t="shared" si="6"/>
        <v>0</v>
      </c>
      <c r="X62" s="53" t="str">
        <f>'Door Comparison'!Q62</f>
        <v>By others</v>
      </c>
      <c r="Y62" s="95"/>
      <c r="Z62" s="95"/>
    </row>
    <row r="63" spans="1:26" x14ac:dyDescent="0.25">
      <c r="A63" s="119" t="str">
        <f>'Door Comparison'!A63</f>
        <v>DUG09.02</v>
      </c>
      <c r="B63" s="132" t="str">
        <f>'Door Comparison'!B63</f>
        <v>Timber</v>
      </c>
      <c r="C63" s="132">
        <f>'Door Comparison'!C63</f>
        <v>208</v>
      </c>
      <c r="D63" s="52">
        <f>'Door Comparison'!D63</f>
        <v>2510</v>
      </c>
      <c r="E63" s="52">
        <f>'Door Comparison'!E63</f>
        <v>2110</v>
      </c>
      <c r="G63" s="55">
        <f>'Door Comparison'!G63</f>
        <v>1</v>
      </c>
      <c r="H63" s="55">
        <f>'Door Comparison'!H63</f>
        <v>0</v>
      </c>
      <c r="J63" s="55">
        <f>'Door Comparison'!J63</f>
        <v>1</v>
      </c>
      <c r="K63" s="55">
        <f>'Door Comparison'!K63</f>
        <v>0</v>
      </c>
      <c r="L63" s="55">
        <f>'Door Comparison'!L63</f>
        <v>0</v>
      </c>
      <c r="M63" s="176"/>
      <c r="N63" s="57">
        <f t="shared" si="3"/>
        <v>0.27</v>
      </c>
      <c r="P63" s="57">
        <f t="shared" si="4"/>
        <v>5.38</v>
      </c>
      <c r="R63" s="181">
        <f>JMS!AI60</f>
        <v>355.67</v>
      </c>
      <c r="S63" s="279">
        <f>'Door Comparison'!P63</f>
        <v>1066.5999999999999</v>
      </c>
      <c r="T63" s="57">
        <f t="shared" si="5"/>
        <v>13.46</v>
      </c>
      <c r="U63" s="125">
        <v>0</v>
      </c>
      <c r="W63" s="58">
        <f t="shared" si="6"/>
        <v>1441.38</v>
      </c>
      <c r="X63" s="53"/>
      <c r="Y63" s="95"/>
      <c r="Z63" s="95"/>
    </row>
    <row r="64" spans="1:26" x14ac:dyDescent="0.25">
      <c r="A64" s="119" t="str">
        <f>'Door Comparison'!A64</f>
        <v>DUG09.07</v>
      </c>
      <c r="B64" s="132" t="str">
        <f>'Door Comparison'!B64</f>
        <v>Timber</v>
      </c>
      <c r="C64" s="132">
        <f>'Door Comparison'!C64</f>
        <v>202</v>
      </c>
      <c r="D64" s="52">
        <f>'Door Comparison'!D64</f>
        <v>1585</v>
      </c>
      <c r="E64" s="52">
        <f>'Door Comparison'!E64</f>
        <v>2110</v>
      </c>
      <c r="G64" s="55">
        <f>'Door Comparison'!G64</f>
        <v>0</v>
      </c>
      <c r="H64" s="55">
        <f>'Door Comparison'!H64</f>
        <v>1</v>
      </c>
      <c r="J64" s="55">
        <f>'Door Comparison'!J64</f>
        <v>0</v>
      </c>
      <c r="K64" s="55">
        <f>'Door Comparison'!K64</f>
        <v>1</v>
      </c>
      <c r="L64" s="55">
        <f>'Door Comparison'!L64</f>
        <v>0</v>
      </c>
      <c r="M64" s="176"/>
      <c r="N64" s="57">
        <f t="shared" si="3"/>
        <v>0.52</v>
      </c>
      <c r="P64" s="57">
        <f t="shared" si="4"/>
        <v>4.6399999999999997</v>
      </c>
      <c r="R64" s="181">
        <f>JMS!AI61</f>
        <v>257.54000000000002</v>
      </c>
      <c r="S64" s="279">
        <f>'Door Comparison'!P64</f>
        <v>985.85</v>
      </c>
      <c r="T64" s="57">
        <f t="shared" si="5"/>
        <v>11.61</v>
      </c>
      <c r="U64" s="125">
        <v>0</v>
      </c>
      <c r="W64" s="58">
        <f t="shared" si="6"/>
        <v>1260.1600000000001</v>
      </c>
      <c r="X64" s="53"/>
      <c r="Y64" s="95"/>
      <c r="Z64" s="95"/>
    </row>
    <row r="65" spans="1:26" x14ac:dyDescent="0.25">
      <c r="A65" s="119" t="str">
        <f>'Door Comparison'!A65</f>
        <v>DUG09.08</v>
      </c>
      <c r="B65" s="132" t="str">
        <f>'Door Comparison'!B65</f>
        <v>Timber</v>
      </c>
      <c r="C65" s="132">
        <f>'Door Comparison'!C65</f>
        <v>202</v>
      </c>
      <c r="D65" s="52">
        <f>'Door Comparison'!D65</f>
        <v>1585</v>
      </c>
      <c r="E65" s="52">
        <f>'Door Comparison'!E65</f>
        <v>2110</v>
      </c>
      <c r="G65" s="55">
        <f>'Door Comparison'!G65</f>
        <v>0</v>
      </c>
      <c r="H65" s="55">
        <f>'Door Comparison'!H65</f>
        <v>1</v>
      </c>
      <c r="J65" s="55">
        <f>'Door Comparison'!J65</f>
        <v>0</v>
      </c>
      <c r="K65" s="55">
        <f>'Door Comparison'!K65</f>
        <v>1</v>
      </c>
      <c r="L65" s="55">
        <f>'Door Comparison'!L65</f>
        <v>0</v>
      </c>
      <c r="M65" s="176"/>
      <c r="N65" s="57">
        <f t="shared" si="3"/>
        <v>0.52</v>
      </c>
      <c r="P65" s="57">
        <f t="shared" si="4"/>
        <v>4.6399999999999997</v>
      </c>
      <c r="R65" s="181">
        <f>JMS!AI62</f>
        <v>257.54000000000002</v>
      </c>
      <c r="S65" s="279">
        <f>'Door Comparison'!P65</f>
        <v>985.85</v>
      </c>
      <c r="T65" s="57">
        <f t="shared" si="5"/>
        <v>11.61</v>
      </c>
      <c r="U65" s="125">
        <v>0</v>
      </c>
      <c r="W65" s="58">
        <f t="shared" si="6"/>
        <v>1260.1600000000001</v>
      </c>
      <c r="X65" s="53"/>
      <c r="Y65" s="95"/>
      <c r="Z65" s="95"/>
    </row>
    <row r="66" spans="1:26" x14ac:dyDescent="0.25">
      <c r="A66" s="119" t="str">
        <f>'Door Comparison'!A66</f>
        <v>DUG10.01</v>
      </c>
      <c r="B66" s="132" t="str">
        <f>'Door Comparison'!B66</f>
        <v>Timber</v>
      </c>
      <c r="C66" s="132">
        <f>'Door Comparison'!C66</f>
        <v>202</v>
      </c>
      <c r="D66" s="52">
        <f>'Door Comparison'!D66</f>
        <v>1510</v>
      </c>
      <c r="E66" s="52">
        <f>'Door Comparison'!E66</f>
        <v>2100</v>
      </c>
      <c r="G66" s="55">
        <f>'Door Comparison'!G66</f>
        <v>1</v>
      </c>
      <c r="H66" s="55">
        <f>'Door Comparison'!H66</f>
        <v>0</v>
      </c>
      <c r="J66" s="55">
        <f>'Door Comparison'!J66</f>
        <v>1</v>
      </c>
      <c r="K66" s="55">
        <f>'Door Comparison'!K66</f>
        <v>0</v>
      </c>
      <c r="L66" s="55">
        <f>'Door Comparison'!L66</f>
        <v>0</v>
      </c>
      <c r="M66" s="176"/>
      <c r="N66" s="57">
        <f t="shared" si="3"/>
        <v>0.23</v>
      </c>
      <c r="P66" s="57">
        <f t="shared" si="4"/>
        <v>4.57</v>
      </c>
      <c r="R66" s="181">
        <f>JMS!AI63</f>
        <v>172.46</v>
      </c>
      <c r="S66" s="279">
        <f>'Door Comparison'!P66</f>
        <v>783.87</v>
      </c>
      <c r="T66" s="57">
        <f t="shared" si="5"/>
        <v>11.42</v>
      </c>
      <c r="U66" s="125">
        <v>0</v>
      </c>
      <c r="W66" s="58">
        <f t="shared" si="6"/>
        <v>972.55</v>
      </c>
      <c r="X66" s="53"/>
      <c r="Y66" s="95"/>
      <c r="Z66" s="95"/>
    </row>
    <row r="67" spans="1:26" x14ac:dyDescent="0.25">
      <c r="A67" s="119" t="str">
        <f>'Door Comparison'!A67</f>
        <v>DUG11.01</v>
      </c>
      <c r="B67" s="132" t="str">
        <f>'Door Comparison'!B67</f>
        <v>Timber</v>
      </c>
      <c r="C67" s="132">
        <f>'Door Comparison'!C67</f>
        <v>210</v>
      </c>
      <c r="D67" s="52">
        <f>'Door Comparison'!D67</f>
        <v>1510</v>
      </c>
      <c r="E67" s="52">
        <f>'Door Comparison'!E67</f>
        <v>2110</v>
      </c>
      <c r="G67" s="55">
        <f>'Door Comparison'!G67</f>
        <v>0</v>
      </c>
      <c r="H67" s="55">
        <f>'Door Comparison'!H67</f>
        <v>1</v>
      </c>
      <c r="J67" s="55">
        <f>'Door Comparison'!J67</f>
        <v>0</v>
      </c>
      <c r="K67" s="55">
        <f>'Door Comparison'!K67</f>
        <v>1</v>
      </c>
      <c r="L67" s="55">
        <f>'Door Comparison'!L67</f>
        <v>0</v>
      </c>
      <c r="M67" s="176"/>
      <c r="N67" s="57">
        <f t="shared" si="3"/>
        <v>0.52</v>
      </c>
      <c r="P67" s="57">
        <f t="shared" si="4"/>
        <v>4.58</v>
      </c>
      <c r="R67" s="181">
        <f>JMS!AI64</f>
        <v>284.57</v>
      </c>
      <c r="S67" s="279">
        <f>'Door Comparison'!P67</f>
        <v>975.02</v>
      </c>
      <c r="T67" s="57">
        <f t="shared" si="5"/>
        <v>11.46</v>
      </c>
      <c r="U67" s="125">
        <v>0</v>
      </c>
      <c r="W67" s="58">
        <f t="shared" si="6"/>
        <v>1276.1500000000001</v>
      </c>
      <c r="X67" s="53"/>
      <c r="Y67" s="95"/>
    </row>
    <row r="68" spans="1:26" x14ac:dyDescent="0.25">
      <c r="A68" s="119" t="str">
        <f>'Door Comparison'!A68</f>
        <v>DUG15.01</v>
      </c>
      <c r="B68" s="132" t="str">
        <f>'Door Comparison'!B68</f>
        <v>Metal</v>
      </c>
      <c r="C68" s="132">
        <f>'Door Comparison'!C68</f>
        <v>206</v>
      </c>
      <c r="D68" s="52">
        <f>'Door Comparison'!D68</f>
        <v>0</v>
      </c>
      <c r="E68" s="52">
        <f>'Door Comparison'!E68</f>
        <v>0</v>
      </c>
      <c r="G68" s="55">
        <f>'Door Comparison'!G68</f>
        <v>0</v>
      </c>
      <c r="H68" s="55">
        <f>'Door Comparison'!H68</f>
        <v>0</v>
      </c>
      <c r="J68" s="55">
        <f>'Door Comparison'!J68</f>
        <v>0</v>
      </c>
      <c r="K68" s="55">
        <f>'Door Comparison'!K68</f>
        <v>0</v>
      </c>
      <c r="L68" s="55">
        <f>'Door Comparison'!L68</f>
        <v>0</v>
      </c>
      <c r="M68" s="176"/>
      <c r="N68" s="57">
        <f t="shared" si="3"/>
        <v>0</v>
      </c>
      <c r="P68" s="57">
        <f t="shared" si="4"/>
        <v>0</v>
      </c>
      <c r="R68" s="181">
        <f>JMS!AI65</f>
        <v>0</v>
      </c>
      <c r="S68" s="279">
        <f>'Door Comparison'!P68</f>
        <v>0</v>
      </c>
      <c r="T68" s="57">
        <f t="shared" si="5"/>
        <v>0</v>
      </c>
      <c r="U68" s="125">
        <v>0</v>
      </c>
      <c r="W68" s="58">
        <f t="shared" si="6"/>
        <v>0</v>
      </c>
      <c r="X68" s="53" t="str">
        <f>'Door Comparison'!Q68</f>
        <v>By others</v>
      </c>
      <c r="Y68" s="95"/>
    </row>
    <row r="69" spans="1:26" x14ac:dyDescent="0.25">
      <c r="A69" s="119" t="str">
        <f>'Door Comparison'!A69</f>
        <v>DUG16.01</v>
      </c>
      <c r="B69" s="132" t="str">
        <f>'Door Comparison'!B69</f>
        <v>Timber</v>
      </c>
      <c r="C69" s="132">
        <f>'Door Comparison'!C69</f>
        <v>207</v>
      </c>
      <c r="D69" s="52">
        <f>'Door Comparison'!D69</f>
        <v>1010</v>
      </c>
      <c r="E69" s="52">
        <f>'Door Comparison'!E69</f>
        <v>2110</v>
      </c>
      <c r="G69" s="55">
        <f>'Door Comparison'!G69</f>
        <v>0</v>
      </c>
      <c r="H69" s="55">
        <f>'Door Comparison'!H69</f>
        <v>1</v>
      </c>
      <c r="J69" s="55">
        <f>'Door Comparison'!J69</f>
        <v>0</v>
      </c>
      <c r="K69" s="55">
        <f>'Door Comparison'!K69</f>
        <v>1</v>
      </c>
      <c r="L69" s="55">
        <f>'Door Comparison'!L69</f>
        <v>0</v>
      </c>
      <c r="M69" s="176"/>
      <c r="N69" s="57">
        <f t="shared" si="3"/>
        <v>0.47</v>
      </c>
      <c r="P69" s="57">
        <f t="shared" si="4"/>
        <v>4.18</v>
      </c>
      <c r="R69" s="181">
        <f>JMS!AI66</f>
        <v>246.68</v>
      </c>
      <c r="S69" s="279">
        <f>'Door Comparison'!P69</f>
        <v>612.53</v>
      </c>
      <c r="T69" s="57">
        <f t="shared" si="5"/>
        <v>10.46</v>
      </c>
      <c r="U69" s="125">
        <v>0</v>
      </c>
      <c r="W69" s="58">
        <f t="shared" si="6"/>
        <v>874.32</v>
      </c>
      <c r="X69" s="53" t="str">
        <f>'Door Comparison'!Q69</f>
        <v>Schedule says metal but door type is timber</v>
      </c>
      <c r="Y69" s="95"/>
    </row>
    <row r="70" spans="1:26" x14ac:dyDescent="0.25">
      <c r="A70" s="119" t="str">
        <f>'Door Comparison'!A70</f>
        <v>DUG17.01</v>
      </c>
      <c r="B70" s="132" t="str">
        <f>'Door Comparison'!B70</f>
        <v>Timber</v>
      </c>
      <c r="C70" s="132">
        <f>'Door Comparison'!C70</f>
        <v>202</v>
      </c>
      <c r="D70" s="52">
        <f>'Door Comparison'!D70</f>
        <v>1585</v>
      </c>
      <c r="E70" s="52">
        <f>'Door Comparison'!E70</f>
        <v>2110</v>
      </c>
      <c r="G70" s="55">
        <f>'Door Comparison'!G70</f>
        <v>0</v>
      </c>
      <c r="H70" s="55">
        <f>'Door Comparison'!H70</f>
        <v>1</v>
      </c>
      <c r="J70" s="55">
        <f>'Door Comparison'!J70</f>
        <v>0</v>
      </c>
      <c r="K70" s="55">
        <f>'Door Comparison'!K70</f>
        <v>1</v>
      </c>
      <c r="L70" s="55">
        <f>'Door Comparison'!L70</f>
        <v>0</v>
      </c>
      <c r="M70" s="176"/>
      <c r="N70" s="57">
        <f t="shared" si="3"/>
        <v>0.52</v>
      </c>
      <c r="P70" s="57">
        <f t="shared" si="4"/>
        <v>4.6399999999999997</v>
      </c>
      <c r="R70" s="181">
        <f>JMS!AI67</f>
        <v>552.09</v>
      </c>
      <c r="S70" s="279">
        <f>'Door Comparison'!P70</f>
        <v>985.84</v>
      </c>
      <c r="T70" s="57">
        <f t="shared" si="5"/>
        <v>11.61</v>
      </c>
      <c r="U70" s="125">
        <v>0</v>
      </c>
      <c r="W70" s="58">
        <f t="shared" si="6"/>
        <v>1554.7</v>
      </c>
      <c r="X70" s="53"/>
      <c r="Y70" s="95"/>
    </row>
    <row r="71" spans="1:26" x14ac:dyDescent="0.25">
      <c r="A71" s="119" t="str">
        <f>'Door Comparison'!A71</f>
        <v>DUG18.01</v>
      </c>
      <c r="B71" s="132" t="str">
        <f>'Door Comparison'!B71</f>
        <v>Timber</v>
      </c>
      <c r="C71" s="132">
        <f>'Door Comparison'!C71</f>
        <v>202</v>
      </c>
      <c r="D71" s="52">
        <f>'Door Comparison'!D71</f>
        <v>1585</v>
      </c>
      <c r="E71" s="52">
        <f>'Door Comparison'!E71</f>
        <v>2110</v>
      </c>
      <c r="G71" s="55">
        <f>'Door Comparison'!G71</f>
        <v>1</v>
      </c>
      <c r="H71" s="55">
        <f>'Door Comparison'!H71</f>
        <v>0</v>
      </c>
      <c r="J71" s="55">
        <f>'Door Comparison'!J71</f>
        <v>1</v>
      </c>
      <c r="K71" s="55">
        <f>'Door Comparison'!K71</f>
        <v>0</v>
      </c>
      <c r="L71" s="55">
        <f>'Door Comparison'!L71</f>
        <v>0</v>
      </c>
      <c r="M71" s="176"/>
      <c r="N71" s="57">
        <f t="shared" si="3"/>
        <v>0.23</v>
      </c>
      <c r="P71" s="57">
        <f t="shared" si="4"/>
        <v>4.6399999999999997</v>
      </c>
      <c r="R71" s="181">
        <f>JMS!AI68</f>
        <v>173.25</v>
      </c>
      <c r="S71" s="279">
        <f>'Door Comparison'!P71</f>
        <v>783.87</v>
      </c>
      <c r="T71" s="57">
        <f t="shared" si="5"/>
        <v>11.61</v>
      </c>
      <c r="U71" s="125">
        <v>0</v>
      </c>
      <c r="W71" s="58">
        <f t="shared" si="6"/>
        <v>973.6</v>
      </c>
      <c r="X71" s="53"/>
      <c r="Y71" s="95"/>
    </row>
    <row r="72" spans="1:26" x14ac:dyDescent="0.25">
      <c r="A72" s="119" t="str">
        <f>'Door Comparison'!A72</f>
        <v>DUG20.01</v>
      </c>
      <c r="B72" s="132" t="str">
        <f>'Door Comparison'!B72</f>
        <v>Metal</v>
      </c>
      <c r="C72" s="132">
        <f>'Door Comparison'!C72</f>
        <v>206</v>
      </c>
      <c r="D72" s="52">
        <f>'Door Comparison'!D72</f>
        <v>0</v>
      </c>
      <c r="E72" s="52">
        <f>'Door Comparison'!E72</f>
        <v>0</v>
      </c>
      <c r="G72" s="55">
        <f>'Door Comparison'!G72</f>
        <v>0</v>
      </c>
      <c r="H72" s="55">
        <f>'Door Comparison'!H72</f>
        <v>0</v>
      </c>
      <c r="J72" s="55">
        <f>'Door Comparison'!J72</f>
        <v>0</v>
      </c>
      <c r="K72" s="55">
        <f>'Door Comparison'!K72</f>
        <v>0</v>
      </c>
      <c r="L72" s="55">
        <f>'Door Comparison'!L72</f>
        <v>0</v>
      </c>
      <c r="M72" s="176"/>
      <c r="N72" s="57">
        <f t="shared" si="3"/>
        <v>0</v>
      </c>
      <c r="P72" s="57">
        <f t="shared" si="4"/>
        <v>0</v>
      </c>
      <c r="R72" s="181">
        <f>JMS!AI69</f>
        <v>0</v>
      </c>
      <c r="S72" s="279">
        <f>'Door Comparison'!P72</f>
        <v>0</v>
      </c>
      <c r="T72" s="57">
        <f t="shared" si="5"/>
        <v>0</v>
      </c>
      <c r="U72" s="125">
        <v>0</v>
      </c>
      <c r="W72" s="58">
        <f t="shared" si="6"/>
        <v>0</v>
      </c>
      <c r="X72" s="53" t="str">
        <f>'Door Comparison'!Q72</f>
        <v>By others</v>
      </c>
      <c r="Y72" s="95"/>
    </row>
    <row r="73" spans="1:26" x14ac:dyDescent="0.25">
      <c r="A73" s="119" t="str">
        <f>'Door Comparison'!A73</f>
        <v>DUG21.01</v>
      </c>
      <c r="B73" s="132" t="str">
        <f>'Door Comparison'!B73</f>
        <v>Timber</v>
      </c>
      <c r="C73" s="132">
        <f>'Door Comparison'!C73</f>
        <v>214</v>
      </c>
      <c r="D73" s="52">
        <f>'Door Comparison'!D73</f>
        <v>2210</v>
      </c>
      <c r="E73" s="52">
        <f>'Door Comparison'!E73</f>
        <v>2110</v>
      </c>
      <c r="G73" s="55">
        <f>'Door Comparison'!G73</f>
        <v>0</v>
      </c>
      <c r="H73" s="55">
        <f>'Door Comparison'!H73</f>
        <v>1</v>
      </c>
      <c r="J73" s="55">
        <f>'Door Comparison'!J73</f>
        <v>0</v>
      </c>
      <c r="K73" s="55">
        <f>'Door Comparison'!K73</f>
        <v>1</v>
      </c>
      <c r="L73" s="55">
        <f>'Door Comparison'!L73</f>
        <v>0</v>
      </c>
      <c r="M73" s="176"/>
      <c r="N73" s="57">
        <f t="shared" si="3"/>
        <v>0.57999999999999996</v>
      </c>
      <c r="P73" s="57">
        <f t="shared" si="4"/>
        <v>5.14</v>
      </c>
      <c r="R73" s="181">
        <f>JMS!AI70</f>
        <v>269.35000000000002</v>
      </c>
      <c r="S73" s="279">
        <f>'Door Comparison'!P73</f>
        <v>1316.24</v>
      </c>
      <c r="T73" s="57">
        <f t="shared" si="5"/>
        <v>12.86</v>
      </c>
      <c r="U73" s="125">
        <v>0</v>
      </c>
      <c r="W73" s="58">
        <f t="shared" si="6"/>
        <v>1604.17</v>
      </c>
      <c r="X73" s="53"/>
      <c r="Y73" s="95"/>
    </row>
    <row r="74" spans="1:26" x14ac:dyDescent="0.25">
      <c r="A74" s="119" t="str">
        <f>'Door Comparison'!A74</f>
        <v>DUG21.02</v>
      </c>
      <c r="B74" s="132" t="str">
        <f>'Door Comparison'!B74</f>
        <v>Timber</v>
      </c>
      <c r="C74" s="132">
        <f>'Door Comparison'!C74</f>
        <v>213</v>
      </c>
      <c r="D74" s="52">
        <f>'Door Comparison'!D74</f>
        <v>2410</v>
      </c>
      <c r="E74" s="52">
        <f>'Door Comparison'!E74</f>
        <v>2110</v>
      </c>
      <c r="G74" s="55">
        <f>'Door Comparison'!G74</f>
        <v>1</v>
      </c>
      <c r="H74" s="55">
        <f>'Door Comparison'!H74</f>
        <v>0</v>
      </c>
      <c r="J74" s="55">
        <f>'Door Comparison'!J74</f>
        <v>1</v>
      </c>
      <c r="K74" s="55">
        <f>'Door Comparison'!K74</f>
        <v>0</v>
      </c>
      <c r="L74" s="55">
        <f>'Door Comparison'!L74</f>
        <v>0</v>
      </c>
      <c r="M74" s="176"/>
      <c r="N74" s="57">
        <f t="shared" ref="N74:N137" si="7">(D74+2*E74)*((G74*0.04)+(H74*0.09))/1000</f>
        <v>0.27</v>
      </c>
      <c r="P74" s="57">
        <f t="shared" ref="P74:P137" si="8">((D74+2*E74)*0.8)/1000</f>
        <v>5.3</v>
      </c>
      <c r="R74" s="181">
        <f>JMS!AI71</f>
        <v>169.63</v>
      </c>
      <c r="S74" s="279">
        <f>'Door Comparison'!P74</f>
        <v>1043.06</v>
      </c>
      <c r="T74" s="57">
        <f t="shared" ref="T74:T137" si="9">(J74+K74+L74)*(2*((D74+2*E74)*1/1000))</f>
        <v>13.26</v>
      </c>
      <c r="U74" s="125">
        <v>0</v>
      </c>
      <c r="W74" s="58">
        <f t="shared" ref="W74:W137" si="10">SUM(N74:V74)</f>
        <v>1231.52</v>
      </c>
      <c r="X74" s="53"/>
      <c r="Y74" s="95"/>
    </row>
    <row r="75" spans="1:26" x14ac:dyDescent="0.25">
      <c r="A75" s="119" t="str">
        <f>'Door Comparison'!A75</f>
        <v>DUG21.03</v>
      </c>
      <c r="B75" s="132" t="str">
        <f>'Door Comparison'!B75</f>
        <v>Timber</v>
      </c>
      <c r="C75" s="132">
        <f>'Door Comparison'!C75</f>
        <v>213</v>
      </c>
      <c r="D75" s="52">
        <f>'Door Comparison'!D75</f>
        <v>2210</v>
      </c>
      <c r="E75" s="52">
        <f>'Door Comparison'!E75</f>
        <v>2100</v>
      </c>
      <c r="G75" s="55">
        <f>'Door Comparison'!G75</f>
        <v>1</v>
      </c>
      <c r="H75" s="55">
        <f>'Door Comparison'!H75</f>
        <v>0</v>
      </c>
      <c r="J75" s="55">
        <f>'Door Comparison'!J75</f>
        <v>1</v>
      </c>
      <c r="K75" s="55">
        <f>'Door Comparison'!K75</f>
        <v>0</v>
      </c>
      <c r="L75" s="55">
        <f>'Door Comparison'!L75</f>
        <v>0</v>
      </c>
      <c r="M75" s="176"/>
      <c r="N75" s="57">
        <f t="shared" si="7"/>
        <v>0.26</v>
      </c>
      <c r="P75" s="57">
        <f t="shared" si="8"/>
        <v>5.13</v>
      </c>
      <c r="R75" s="181">
        <f>JMS!AI72</f>
        <v>168.13</v>
      </c>
      <c r="S75" s="279">
        <f>'Door Comparison'!P75</f>
        <v>1043.06</v>
      </c>
      <c r="T75" s="57">
        <f t="shared" si="9"/>
        <v>12.82</v>
      </c>
      <c r="U75" s="125">
        <v>0</v>
      </c>
      <c r="W75" s="58">
        <f t="shared" si="10"/>
        <v>1229.4000000000001</v>
      </c>
      <c r="X75" s="53"/>
      <c r="Y75" s="95"/>
    </row>
    <row r="76" spans="1:26" x14ac:dyDescent="0.25">
      <c r="A76" s="119" t="str">
        <f>'Door Comparison'!A76</f>
        <v>DUG22.01</v>
      </c>
      <c r="B76" s="132" t="str">
        <f>'Door Comparison'!B76</f>
        <v>Timber</v>
      </c>
      <c r="C76" s="132">
        <f>'Door Comparison'!C76</f>
        <v>202</v>
      </c>
      <c r="D76" s="52">
        <f>'Door Comparison'!D76</f>
        <v>1585</v>
      </c>
      <c r="E76" s="52">
        <f>'Door Comparison'!E76</f>
        <v>2110</v>
      </c>
      <c r="G76" s="55">
        <f>'Door Comparison'!G76</f>
        <v>0</v>
      </c>
      <c r="H76" s="55">
        <f>'Door Comparison'!H76</f>
        <v>1</v>
      </c>
      <c r="J76" s="55">
        <f>'Door Comparison'!J76</f>
        <v>0</v>
      </c>
      <c r="K76" s="55">
        <f>'Door Comparison'!K76</f>
        <v>1</v>
      </c>
      <c r="L76" s="55">
        <f>'Door Comparison'!L76</f>
        <v>0</v>
      </c>
      <c r="M76" s="176"/>
      <c r="N76" s="57">
        <f t="shared" si="7"/>
        <v>0.52</v>
      </c>
      <c r="P76" s="57">
        <f t="shared" si="8"/>
        <v>4.6399999999999997</v>
      </c>
      <c r="R76" s="181">
        <f>JMS!AI73</f>
        <v>286.33</v>
      </c>
      <c r="S76" s="279">
        <f>'Door Comparison'!P76</f>
        <v>985.84</v>
      </c>
      <c r="T76" s="57">
        <f t="shared" si="9"/>
        <v>11.61</v>
      </c>
      <c r="U76" s="125">
        <v>0</v>
      </c>
      <c r="W76" s="58">
        <f t="shared" si="10"/>
        <v>1288.94</v>
      </c>
      <c r="X76" s="53"/>
      <c r="Y76" s="95"/>
    </row>
    <row r="77" spans="1:26" x14ac:dyDescent="0.25">
      <c r="A77" s="119" t="str">
        <f>'Door Comparison'!A77</f>
        <v>DUG27.01</v>
      </c>
      <c r="B77" s="132" t="str">
        <f>'Door Comparison'!B77</f>
        <v>Timber</v>
      </c>
      <c r="C77" s="132">
        <f>'Door Comparison'!C77</f>
        <v>209</v>
      </c>
      <c r="D77" s="52">
        <f>'Door Comparison'!D77</f>
        <v>1150</v>
      </c>
      <c r="E77" s="52">
        <f>'Door Comparison'!E77</f>
        <v>2100</v>
      </c>
      <c r="G77" s="55">
        <f>'Door Comparison'!G77</f>
        <v>1</v>
      </c>
      <c r="H77" s="55">
        <f>'Door Comparison'!H77</f>
        <v>0</v>
      </c>
      <c r="J77" s="55">
        <f>'Door Comparison'!J77</f>
        <v>1</v>
      </c>
      <c r="K77" s="55">
        <f>'Door Comparison'!K77</f>
        <v>0</v>
      </c>
      <c r="L77" s="55">
        <f>'Door Comparison'!L77</f>
        <v>0</v>
      </c>
      <c r="M77" s="176"/>
      <c r="N77" s="57">
        <f t="shared" si="7"/>
        <v>0.21</v>
      </c>
      <c r="P77" s="57">
        <f t="shared" si="8"/>
        <v>4.28</v>
      </c>
      <c r="R77" s="181">
        <f>JMS!AI74</f>
        <v>160.88999999999999</v>
      </c>
      <c r="S77" s="279">
        <f>'Door Comparison'!P77</f>
        <v>455.53</v>
      </c>
      <c r="T77" s="57">
        <f t="shared" si="9"/>
        <v>10.7</v>
      </c>
      <c r="U77" s="125">
        <v>0</v>
      </c>
      <c r="W77" s="58">
        <f t="shared" si="10"/>
        <v>631.61</v>
      </c>
      <c r="X77" s="53"/>
      <c r="Y77" s="95"/>
    </row>
    <row r="78" spans="1:26" x14ac:dyDescent="0.25">
      <c r="A78" s="119" t="str">
        <f>'Door Comparison'!A78</f>
        <v>DUG28.01</v>
      </c>
      <c r="B78" s="132" t="str">
        <f>'Door Comparison'!B78</f>
        <v>Timber</v>
      </c>
      <c r="C78" s="132">
        <f>'Door Comparison'!C78</f>
        <v>207</v>
      </c>
      <c r="D78" s="52">
        <f>'Door Comparison'!D78</f>
        <v>1010</v>
      </c>
      <c r="E78" s="52">
        <f>'Door Comparison'!E78</f>
        <v>2110</v>
      </c>
      <c r="G78" s="55">
        <f>'Door Comparison'!G78</f>
        <v>0</v>
      </c>
      <c r="H78" s="55">
        <f>'Door Comparison'!H78</f>
        <v>1</v>
      </c>
      <c r="J78" s="55">
        <f>'Door Comparison'!J78</f>
        <v>0</v>
      </c>
      <c r="K78" s="55">
        <f>'Door Comparison'!K78</f>
        <v>1</v>
      </c>
      <c r="L78" s="55">
        <f>'Door Comparison'!L78</f>
        <v>0</v>
      </c>
      <c r="M78" s="176"/>
      <c r="N78" s="57">
        <f t="shared" si="7"/>
        <v>0.47</v>
      </c>
      <c r="P78" s="57">
        <f t="shared" si="8"/>
        <v>4.18</v>
      </c>
      <c r="R78" s="181">
        <f>JMS!AI75</f>
        <v>246.68</v>
      </c>
      <c r="S78" s="279">
        <f>'Door Comparison'!P78</f>
        <v>612.53</v>
      </c>
      <c r="T78" s="57">
        <f t="shared" si="9"/>
        <v>10.46</v>
      </c>
      <c r="U78" s="125">
        <v>0</v>
      </c>
      <c r="W78" s="58">
        <f t="shared" si="10"/>
        <v>874.32</v>
      </c>
      <c r="X78" s="53"/>
      <c r="Y78" s="95"/>
    </row>
    <row r="79" spans="1:26" x14ac:dyDescent="0.25">
      <c r="A79" s="119" t="str">
        <f>'Door Comparison'!A79</f>
        <v>DUG32.02</v>
      </c>
      <c r="B79" s="132" t="str">
        <f>'Door Comparison'!B79</f>
        <v>Timber</v>
      </c>
      <c r="C79" s="132">
        <f>'Door Comparison'!C79</f>
        <v>209</v>
      </c>
      <c r="D79" s="52">
        <f>'Door Comparison'!D79</f>
        <v>1150</v>
      </c>
      <c r="E79" s="52">
        <f>'Door Comparison'!E79</f>
        <v>2100</v>
      </c>
      <c r="G79" s="55">
        <f>'Door Comparison'!G79</f>
        <v>1</v>
      </c>
      <c r="H79" s="55">
        <f>'Door Comparison'!H79</f>
        <v>0</v>
      </c>
      <c r="J79" s="55">
        <f>'Door Comparison'!J79</f>
        <v>1</v>
      </c>
      <c r="K79" s="55">
        <f>'Door Comparison'!K79</f>
        <v>0</v>
      </c>
      <c r="L79" s="55">
        <f>'Door Comparison'!L79</f>
        <v>0</v>
      </c>
      <c r="M79" s="176"/>
      <c r="N79" s="57">
        <f t="shared" si="7"/>
        <v>0.21</v>
      </c>
      <c r="P79" s="57">
        <f t="shared" si="8"/>
        <v>4.28</v>
      </c>
      <c r="R79" s="181">
        <f>JMS!AI76</f>
        <v>160.88999999999999</v>
      </c>
      <c r="S79" s="279">
        <f>'Door Comparison'!P79</f>
        <v>455.51</v>
      </c>
      <c r="T79" s="57">
        <f t="shared" si="9"/>
        <v>10.7</v>
      </c>
      <c r="U79" s="125">
        <v>0</v>
      </c>
      <c r="W79" s="58">
        <f t="shared" si="10"/>
        <v>631.59</v>
      </c>
      <c r="X79" s="53"/>
      <c r="Y79" s="95"/>
    </row>
    <row r="80" spans="1:26" x14ac:dyDescent="0.25">
      <c r="A80" s="119" t="str">
        <f>'Door Comparison'!A80</f>
        <v>DUG34.01</v>
      </c>
      <c r="B80" s="132" t="str">
        <f>'Door Comparison'!B80</f>
        <v>Timber</v>
      </c>
      <c r="C80" s="132">
        <f>'Door Comparison'!C80</f>
        <v>207</v>
      </c>
      <c r="D80" s="52">
        <f>'Door Comparison'!D80</f>
        <v>1010</v>
      </c>
      <c r="E80" s="52">
        <f>'Door Comparison'!E80</f>
        <v>2110</v>
      </c>
      <c r="G80" s="55">
        <f>'Door Comparison'!G80</f>
        <v>0</v>
      </c>
      <c r="H80" s="55">
        <f>'Door Comparison'!H80</f>
        <v>1</v>
      </c>
      <c r="J80" s="55">
        <f>'Door Comparison'!J80</f>
        <v>0</v>
      </c>
      <c r="K80" s="55">
        <f>'Door Comparison'!K80</f>
        <v>1</v>
      </c>
      <c r="L80" s="55">
        <f>'Door Comparison'!L80</f>
        <v>0</v>
      </c>
      <c r="M80" s="176"/>
      <c r="N80" s="57">
        <f t="shared" si="7"/>
        <v>0.47</v>
      </c>
      <c r="P80" s="57">
        <f t="shared" si="8"/>
        <v>4.18</v>
      </c>
      <c r="R80" s="181">
        <f>JMS!AI77</f>
        <v>246.68</v>
      </c>
      <c r="S80" s="279">
        <f>'Door Comparison'!P80</f>
        <v>612.54999999999995</v>
      </c>
      <c r="T80" s="57">
        <f t="shared" si="9"/>
        <v>10.46</v>
      </c>
      <c r="U80" s="125">
        <v>0</v>
      </c>
      <c r="W80" s="58">
        <f t="shared" si="10"/>
        <v>874.34</v>
      </c>
      <c r="X80" s="53"/>
      <c r="Y80" s="95"/>
    </row>
    <row r="81" spans="1:25" x14ac:dyDescent="0.25">
      <c r="A81" s="119" t="str">
        <f>'Door Comparison'!A81</f>
        <v>DUG54.01</v>
      </c>
      <c r="B81" s="132" t="str">
        <f>'Door Comparison'!B81</f>
        <v>Metal</v>
      </c>
      <c r="C81" s="132">
        <f>'Door Comparison'!C81</f>
        <v>206</v>
      </c>
      <c r="D81" s="52">
        <f>'Door Comparison'!D81</f>
        <v>0</v>
      </c>
      <c r="E81" s="52">
        <f>'Door Comparison'!E81</f>
        <v>0</v>
      </c>
      <c r="G81" s="55">
        <f>'Door Comparison'!G81</f>
        <v>0</v>
      </c>
      <c r="H81" s="55">
        <f>'Door Comparison'!H81</f>
        <v>0</v>
      </c>
      <c r="J81" s="55">
        <f>'Door Comparison'!J81</f>
        <v>0</v>
      </c>
      <c r="K81" s="55">
        <f>'Door Comparison'!K81</f>
        <v>0</v>
      </c>
      <c r="L81" s="55">
        <f>'Door Comparison'!L81</f>
        <v>0</v>
      </c>
      <c r="M81" s="176"/>
      <c r="N81" s="57">
        <f t="shared" si="7"/>
        <v>0</v>
      </c>
      <c r="P81" s="57">
        <f t="shared" si="8"/>
        <v>0</v>
      </c>
      <c r="R81" s="181">
        <f>JMS!AI78</f>
        <v>0</v>
      </c>
      <c r="S81" s="279">
        <f>'Door Comparison'!P81</f>
        <v>0</v>
      </c>
      <c r="T81" s="57">
        <f t="shared" si="9"/>
        <v>0</v>
      </c>
      <c r="U81" s="125">
        <v>0</v>
      </c>
      <c r="W81" s="58">
        <f t="shared" si="10"/>
        <v>0</v>
      </c>
      <c r="X81" s="53" t="str">
        <f>'Door Comparison'!Q81</f>
        <v>By others</v>
      </c>
      <c r="Y81" s="95"/>
    </row>
    <row r="82" spans="1:25" x14ac:dyDescent="0.25">
      <c r="A82" s="119" t="str">
        <f>'Door Comparison'!A82</f>
        <v>DUGTB.01</v>
      </c>
      <c r="B82" s="132" t="str">
        <f>'Door Comparison'!B82</f>
        <v>Glazed</v>
      </c>
      <c r="C82" s="132">
        <f>'Door Comparison'!C82</f>
        <v>102</v>
      </c>
      <c r="D82" s="52">
        <f>'Door Comparison'!D82</f>
        <v>0</v>
      </c>
      <c r="E82" s="52">
        <f>'Door Comparison'!E82</f>
        <v>0</v>
      </c>
      <c r="G82" s="55">
        <f>'Door Comparison'!G82</f>
        <v>0</v>
      </c>
      <c r="H82" s="55">
        <f>'Door Comparison'!H82</f>
        <v>0</v>
      </c>
      <c r="J82" s="55">
        <f>'Door Comparison'!J82</f>
        <v>0</v>
      </c>
      <c r="K82" s="55">
        <f>'Door Comparison'!K82</f>
        <v>0</v>
      </c>
      <c r="L82" s="55">
        <f>'Door Comparison'!L82</f>
        <v>0</v>
      </c>
      <c r="M82" s="176"/>
      <c r="N82" s="57">
        <f t="shared" si="7"/>
        <v>0</v>
      </c>
      <c r="P82" s="57">
        <f t="shared" si="8"/>
        <v>0</v>
      </c>
      <c r="R82" s="181">
        <f>JMS!AI79</f>
        <v>0</v>
      </c>
      <c r="S82" s="279">
        <f>'Door Comparison'!P82</f>
        <v>0</v>
      </c>
      <c r="T82" s="57">
        <f t="shared" si="9"/>
        <v>0</v>
      </c>
      <c r="U82" s="125">
        <v>0</v>
      </c>
      <c r="W82" s="58">
        <f t="shared" si="10"/>
        <v>0</v>
      </c>
      <c r="X82" s="53" t="str">
        <f>'Door Comparison'!Q82</f>
        <v>By others</v>
      </c>
      <c r="Y82" s="95"/>
    </row>
    <row r="83" spans="1:25" x14ac:dyDescent="0.25">
      <c r="A83" s="119" t="str">
        <f>'Door Comparison'!A83</f>
        <v>DUGTB.02</v>
      </c>
      <c r="B83" s="132" t="str">
        <f>'Door Comparison'!B83</f>
        <v>Glazed</v>
      </c>
      <c r="C83" s="132">
        <f>'Door Comparison'!C83</f>
        <v>102</v>
      </c>
      <c r="D83" s="52">
        <f>'Door Comparison'!D83</f>
        <v>0</v>
      </c>
      <c r="E83" s="52">
        <f>'Door Comparison'!E83</f>
        <v>0</v>
      </c>
      <c r="G83" s="55">
        <f>'Door Comparison'!G83</f>
        <v>0</v>
      </c>
      <c r="H83" s="55">
        <f>'Door Comparison'!H83</f>
        <v>0</v>
      </c>
      <c r="J83" s="55">
        <f>'Door Comparison'!J83</f>
        <v>0</v>
      </c>
      <c r="K83" s="55">
        <f>'Door Comparison'!K83</f>
        <v>0</v>
      </c>
      <c r="L83" s="55">
        <f>'Door Comparison'!L83</f>
        <v>0</v>
      </c>
      <c r="M83" s="176"/>
      <c r="N83" s="57">
        <f t="shared" si="7"/>
        <v>0</v>
      </c>
      <c r="P83" s="57">
        <f t="shared" si="8"/>
        <v>0</v>
      </c>
      <c r="R83" s="181">
        <f>JMS!AI80</f>
        <v>0</v>
      </c>
      <c r="S83" s="279">
        <f>'Door Comparison'!P83</f>
        <v>0</v>
      </c>
      <c r="T83" s="57">
        <f t="shared" si="9"/>
        <v>0</v>
      </c>
      <c r="U83" s="125">
        <v>0</v>
      </c>
      <c r="W83" s="58">
        <f t="shared" si="10"/>
        <v>0</v>
      </c>
      <c r="X83" s="53" t="str">
        <f>'Door Comparison'!Q83</f>
        <v>By others</v>
      </c>
      <c r="Y83" s="95"/>
    </row>
    <row r="84" spans="1:25" x14ac:dyDescent="0.25">
      <c r="A84" s="119" t="str">
        <f>'Door Comparison'!A84</f>
        <v>DGFR1.01</v>
      </c>
      <c r="B84" s="132" t="str">
        <f>'Door Comparison'!B84</f>
        <v>Metal</v>
      </c>
      <c r="C84" s="132">
        <f>'Door Comparison'!C84</f>
        <v>211</v>
      </c>
      <c r="D84" s="52">
        <f>'Door Comparison'!D84</f>
        <v>0</v>
      </c>
      <c r="E84" s="52">
        <f>'Door Comparison'!E84</f>
        <v>0</v>
      </c>
      <c r="G84" s="55">
        <f>'Door Comparison'!G84</f>
        <v>0</v>
      </c>
      <c r="H84" s="55">
        <f>'Door Comparison'!H84</f>
        <v>0</v>
      </c>
      <c r="J84" s="55">
        <f>'Door Comparison'!J84</f>
        <v>0</v>
      </c>
      <c r="K84" s="55">
        <f>'Door Comparison'!K84</f>
        <v>0</v>
      </c>
      <c r="L84" s="55">
        <f>'Door Comparison'!L84</f>
        <v>0</v>
      </c>
      <c r="M84" s="176"/>
      <c r="N84" s="57">
        <f t="shared" si="7"/>
        <v>0</v>
      </c>
      <c r="P84" s="57">
        <f t="shared" si="8"/>
        <v>0</v>
      </c>
      <c r="R84" s="181">
        <f>JMS!AI81</f>
        <v>0</v>
      </c>
      <c r="S84" s="279">
        <f>'Door Comparison'!P84</f>
        <v>0</v>
      </c>
      <c r="T84" s="57">
        <f t="shared" si="9"/>
        <v>0</v>
      </c>
      <c r="U84" s="125">
        <v>0</v>
      </c>
      <c r="W84" s="58">
        <f t="shared" si="10"/>
        <v>0</v>
      </c>
      <c r="X84" s="53" t="str">
        <f>'Door Comparison'!Q84</f>
        <v>By others</v>
      </c>
      <c r="Y84" s="95"/>
    </row>
    <row r="85" spans="1:25" x14ac:dyDescent="0.25">
      <c r="A85" s="119" t="str">
        <f>'Door Comparison'!A85</f>
        <v>DGFR1.02</v>
      </c>
      <c r="B85" s="132" t="str">
        <f>'Door Comparison'!B85</f>
        <v>Metal</v>
      </c>
      <c r="C85" s="132">
        <f>'Door Comparison'!C85</f>
        <v>212</v>
      </c>
      <c r="D85" s="52">
        <f>'Door Comparison'!D85</f>
        <v>0</v>
      </c>
      <c r="E85" s="52">
        <f>'Door Comparison'!E85</f>
        <v>0</v>
      </c>
      <c r="G85" s="55">
        <f>'Door Comparison'!G85</f>
        <v>0</v>
      </c>
      <c r="H85" s="55">
        <f>'Door Comparison'!H85</f>
        <v>0</v>
      </c>
      <c r="J85" s="55">
        <f>'Door Comparison'!J85</f>
        <v>0</v>
      </c>
      <c r="K85" s="55">
        <f>'Door Comparison'!K85</f>
        <v>0</v>
      </c>
      <c r="L85" s="55">
        <f>'Door Comparison'!L85</f>
        <v>0</v>
      </c>
      <c r="M85" s="176"/>
      <c r="N85" s="57">
        <f t="shared" si="7"/>
        <v>0</v>
      </c>
      <c r="P85" s="57">
        <f t="shared" si="8"/>
        <v>0</v>
      </c>
      <c r="R85" s="181">
        <f>JMS!AI82</f>
        <v>0</v>
      </c>
      <c r="S85" s="279">
        <f>'Door Comparison'!P85</f>
        <v>0</v>
      </c>
      <c r="T85" s="57">
        <f t="shared" si="9"/>
        <v>0</v>
      </c>
      <c r="U85" s="125">
        <v>0</v>
      </c>
      <c r="W85" s="58">
        <f t="shared" si="10"/>
        <v>0</v>
      </c>
      <c r="X85" s="53" t="str">
        <f>'Door Comparison'!Q85</f>
        <v>By others</v>
      </c>
      <c r="Y85" s="95"/>
    </row>
    <row r="86" spans="1:25" x14ac:dyDescent="0.25">
      <c r="A86" s="119" t="str">
        <f>'Door Comparison'!A86</f>
        <v>DGFR2.01</v>
      </c>
      <c r="B86" s="132">
        <f>'Door Comparison'!B86</f>
        <v>0</v>
      </c>
      <c r="C86" s="132">
        <f>'Door Comparison'!C86</f>
        <v>0</v>
      </c>
      <c r="D86" s="52">
        <f>'Door Comparison'!D86</f>
        <v>0</v>
      </c>
      <c r="E86" s="52">
        <f>'Door Comparison'!E86</f>
        <v>0</v>
      </c>
      <c r="G86" s="55">
        <f>'Door Comparison'!G86</f>
        <v>0</v>
      </c>
      <c r="H86" s="55">
        <f>'Door Comparison'!H86</f>
        <v>0</v>
      </c>
      <c r="J86" s="55">
        <f>'Door Comparison'!J86</f>
        <v>0</v>
      </c>
      <c r="K86" s="55">
        <f>'Door Comparison'!K86</f>
        <v>0</v>
      </c>
      <c r="L86" s="55">
        <f>'Door Comparison'!L86</f>
        <v>0</v>
      </c>
      <c r="M86" s="176"/>
      <c r="N86" s="57">
        <f t="shared" si="7"/>
        <v>0</v>
      </c>
      <c r="P86" s="57">
        <f t="shared" si="8"/>
        <v>0</v>
      </c>
      <c r="R86" s="181">
        <f>JMS!AI83</f>
        <v>0</v>
      </c>
      <c r="S86" s="279">
        <f>'Door Comparison'!P86</f>
        <v>0</v>
      </c>
      <c r="T86" s="57">
        <f t="shared" si="9"/>
        <v>0</v>
      </c>
      <c r="U86" s="125">
        <v>0</v>
      </c>
      <c r="W86" s="58">
        <f t="shared" si="10"/>
        <v>0</v>
      </c>
      <c r="X86" s="53" t="str">
        <f>'Door Comparison'!Q86</f>
        <v>By others</v>
      </c>
      <c r="Y86" s="95"/>
    </row>
    <row r="87" spans="1:25" x14ac:dyDescent="0.25">
      <c r="A87" s="119" t="str">
        <f>'Door Comparison'!A87</f>
        <v>DGFR2.02</v>
      </c>
      <c r="B87" s="132">
        <f>'Door Comparison'!B87</f>
        <v>0</v>
      </c>
      <c r="C87" s="132">
        <f>'Door Comparison'!C87</f>
        <v>0</v>
      </c>
      <c r="D87" s="52">
        <f>'Door Comparison'!D87</f>
        <v>0</v>
      </c>
      <c r="E87" s="52">
        <f>'Door Comparison'!E87</f>
        <v>0</v>
      </c>
      <c r="G87" s="55">
        <f>'Door Comparison'!G87</f>
        <v>0</v>
      </c>
      <c r="H87" s="55">
        <f>'Door Comparison'!H87</f>
        <v>0</v>
      </c>
      <c r="J87" s="55">
        <f>'Door Comparison'!J87</f>
        <v>0</v>
      </c>
      <c r="K87" s="55">
        <f>'Door Comparison'!K87</f>
        <v>0</v>
      </c>
      <c r="L87" s="55">
        <f>'Door Comparison'!L87</f>
        <v>0</v>
      </c>
      <c r="M87" s="176"/>
      <c r="N87" s="57">
        <f t="shared" si="7"/>
        <v>0</v>
      </c>
      <c r="P87" s="57">
        <f t="shared" si="8"/>
        <v>0</v>
      </c>
      <c r="R87" s="181">
        <f>JMS!AI84</f>
        <v>0</v>
      </c>
      <c r="S87" s="279">
        <f>'Door Comparison'!P87</f>
        <v>0</v>
      </c>
      <c r="T87" s="57">
        <f t="shared" si="9"/>
        <v>0</v>
      </c>
      <c r="U87" s="125">
        <v>0</v>
      </c>
      <c r="W87" s="58">
        <f t="shared" si="10"/>
        <v>0</v>
      </c>
      <c r="X87" s="53" t="str">
        <f>'Door Comparison'!Q87</f>
        <v>By others</v>
      </c>
      <c r="Y87" s="95"/>
    </row>
    <row r="88" spans="1:25" x14ac:dyDescent="0.25">
      <c r="A88" s="119" t="str">
        <f>'Door Comparison'!A88</f>
        <v>D01P1.01</v>
      </c>
      <c r="B88" s="132" t="str">
        <f>'Door Comparison'!B88</f>
        <v>Metal</v>
      </c>
      <c r="C88" s="132">
        <f>'Door Comparison'!C88</f>
        <v>211</v>
      </c>
      <c r="D88" s="52">
        <f>'Door Comparison'!D88</f>
        <v>0</v>
      </c>
      <c r="E88" s="52">
        <f>'Door Comparison'!E88</f>
        <v>0</v>
      </c>
      <c r="G88" s="55">
        <f>'Door Comparison'!G88</f>
        <v>0</v>
      </c>
      <c r="H88" s="55">
        <f>'Door Comparison'!H88</f>
        <v>0</v>
      </c>
      <c r="J88" s="55">
        <f>'Door Comparison'!J88</f>
        <v>0</v>
      </c>
      <c r="K88" s="55">
        <f>'Door Comparison'!K88</f>
        <v>0</v>
      </c>
      <c r="L88" s="55">
        <f>'Door Comparison'!L88</f>
        <v>0</v>
      </c>
      <c r="M88" s="176"/>
      <c r="N88" s="57">
        <f t="shared" si="7"/>
        <v>0</v>
      </c>
      <c r="P88" s="57">
        <f t="shared" si="8"/>
        <v>0</v>
      </c>
      <c r="R88" s="181">
        <f>JMS!AI85</f>
        <v>0</v>
      </c>
      <c r="S88" s="279">
        <f>'Door Comparison'!P88</f>
        <v>0</v>
      </c>
      <c r="T88" s="57">
        <f t="shared" si="9"/>
        <v>0</v>
      </c>
      <c r="U88" s="125">
        <v>0</v>
      </c>
      <c r="W88" s="58">
        <f t="shared" si="10"/>
        <v>0</v>
      </c>
      <c r="X88" s="53" t="str">
        <f>'Door Comparison'!Q88</f>
        <v>By others</v>
      </c>
      <c r="Y88" s="95"/>
    </row>
    <row r="89" spans="1:25" x14ac:dyDescent="0.25">
      <c r="A89" s="119" t="str">
        <f>'Door Comparison'!A89</f>
        <v>D01P2.01</v>
      </c>
      <c r="B89" s="132" t="str">
        <f>'Door Comparison'!B89</f>
        <v>Metal</v>
      </c>
      <c r="C89" s="132">
        <f>'Door Comparison'!C89</f>
        <v>211</v>
      </c>
      <c r="D89" s="52">
        <f>'Door Comparison'!D89</f>
        <v>0</v>
      </c>
      <c r="E89" s="52">
        <f>'Door Comparison'!E89</f>
        <v>0</v>
      </c>
      <c r="G89" s="55">
        <f>'Door Comparison'!G89</f>
        <v>0</v>
      </c>
      <c r="H89" s="55">
        <f>'Door Comparison'!H89</f>
        <v>0</v>
      </c>
      <c r="J89" s="55">
        <f>'Door Comparison'!J89</f>
        <v>0</v>
      </c>
      <c r="K89" s="55">
        <f>'Door Comparison'!K89</f>
        <v>0</v>
      </c>
      <c r="L89" s="55">
        <f>'Door Comparison'!L89</f>
        <v>0</v>
      </c>
      <c r="M89" s="176"/>
      <c r="N89" s="57">
        <f t="shared" si="7"/>
        <v>0</v>
      </c>
      <c r="P89" s="57">
        <f t="shared" si="8"/>
        <v>0</v>
      </c>
      <c r="R89" s="181">
        <f>JMS!AI86</f>
        <v>0</v>
      </c>
      <c r="S89" s="279">
        <f>'Door Comparison'!P89</f>
        <v>0</v>
      </c>
      <c r="T89" s="57">
        <f t="shared" si="9"/>
        <v>0</v>
      </c>
      <c r="U89" s="125">
        <v>0</v>
      </c>
      <c r="W89" s="58">
        <f t="shared" si="10"/>
        <v>0</v>
      </c>
      <c r="X89" s="53" t="str">
        <f>'Door Comparison'!Q89</f>
        <v>By others</v>
      </c>
      <c r="Y89" s="95"/>
    </row>
    <row r="90" spans="1:25" x14ac:dyDescent="0.25">
      <c r="A90" s="119" t="str">
        <f>'Door Comparison'!A90</f>
        <v>D01P2.02</v>
      </c>
      <c r="B90" s="132" t="str">
        <f>'Door Comparison'!B90</f>
        <v>Metal</v>
      </c>
      <c r="C90" s="132">
        <f>'Door Comparison'!C90</f>
        <v>212</v>
      </c>
      <c r="D90" s="52">
        <f>'Door Comparison'!D90</f>
        <v>0</v>
      </c>
      <c r="E90" s="52">
        <f>'Door Comparison'!E90</f>
        <v>0</v>
      </c>
      <c r="G90" s="55">
        <f>'Door Comparison'!G90</f>
        <v>0</v>
      </c>
      <c r="H90" s="55">
        <f>'Door Comparison'!H90</f>
        <v>0</v>
      </c>
      <c r="J90" s="55">
        <f>'Door Comparison'!J90</f>
        <v>0</v>
      </c>
      <c r="K90" s="55">
        <f>'Door Comparison'!K90</f>
        <v>0</v>
      </c>
      <c r="L90" s="55">
        <f>'Door Comparison'!L90</f>
        <v>0</v>
      </c>
      <c r="M90" s="176"/>
      <c r="N90" s="57">
        <f t="shared" si="7"/>
        <v>0</v>
      </c>
      <c r="P90" s="57">
        <f t="shared" si="8"/>
        <v>0</v>
      </c>
      <c r="R90" s="181">
        <f>JMS!AI87</f>
        <v>0</v>
      </c>
      <c r="S90" s="279">
        <f>'Door Comparison'!P90</f>
        <v>0</v>
      </c>
      <c r="T90" s="57">
        <f t="shared" si="9"/>
        <v>0</v>
      </c>
      <c r="U90" s="125">
        <v>0</v>
      </c>
      <c r="W90" s="58">
        <f t="shared" si="10"/>
        <v>0</v>
      </c>
      <c r="X90" s="53" t="str">
        <f>'Door Comparison'!Q90</f>
        <v>By others</v>
      </c>
      <c r="Y90" s="95"/>
    </row>
    <row r="91" spans="1:25" x14ac:dyDescent="0.25">
      <c r="A91" s="119" t="str">
        <f>'Door Comparison'!A91</f>
        <v>D01P3.01</v>
      </c>
      <c r="B91" s="132" t="str">
        <f>'Door Comparison'!B91</f>
        <v>Metal</v>
      </c>
      <c r="C91" s="132">
        <f>'Door Comparison'!C91</f>
        <v>212</v>
      </c>
      <c r="D91" s="52">
        <f>'Door Comparison'!D91</f>
        <v>0</v>
      </c>
      <c r="E91" s="52">
        <f>'Door Comparison'!E91</f>
        <v>0</v>
      </c>
      <c r="G91" s="55">
        <f>'Door Comparison'!G91</f>
        <v>0</v>
      </c>
      <c r="H91" s="55">
        <f>'Door Comparison'!H91</f>
        <v>0</v>
      </c>
      <c r="J91" s="55">
        <f>'Door Comparison'!J91</f>
        <v>0</v>
      </c>
      <c r="K91" s="55">
        <f>'Door Comparison'!K91</f>
        <v>0</v>
      </c>
      <c r="L91" s="55">
        <f>'Door Comparison'!L91</f>
        <v>0</v>
      </c>
      <c r="M91" s="176"/>
      <c r="N91" s="57">
        <f t="shared" si="7"/>
        <v>0</v>
      </c>
      <c r="P91" s="57">
        <f t="shared" si="8"/>
        <v>0</v>
      </c>
      <c r="R91" s="181">
        <f>JMS!AI88</f>
        <v>0</v>
      </c>
      <c r="S91" s="279">
        <f>'Door Comparison'!P91</f>
        <v>0</v>
      </c>
      <c r="T91" s="57">
        <f t="shared" si="9"/>
        <v>0</v>
      </c>
      <c r="U91" s="125">
        <v>0</v>
      </c>
      <c r="W91" s="58">
        <f t="shared" si="10"/>
        <v>0</v>
      </c>
      <c r="X91" s="53" t="str">
        <f>'Door Comparison'!Q91</f>
        <v>By others</v>
      </c>
      <c r="Y91" s="95"/>
    </row>
    <row r="92" spans="1:25" x14ac:dyDescent="0.25">
      <c r="A92" s="119" t="str">
        <f>'Door Comparison'!A92</f>
        <v>D0101.01</v>
      </c>
      <c r="B92" s="132" t="str">
        <f>'Door Comparison'!B92</f>
        <v>Timber</v>
      </c>
      <c r="C92" s="132">
        <f>'Door Comparison'!C92</f>
        <v>205</v>
      </c>
      <c r="D92" s="52">
        <f>'Door Comparison'!D92</f>
        <v>1010</v>
      </c>
      <c r="E92" s="52">
        <f>'Door Comparison'!E92</f>
        <v>2110</v>
      </c>
      <c r="G92" s="55">
        <f>'Door Comparison'!G92</f>
        <v>1</v>
      </c>
      <c r="H92" s="55">
        <f>'Door Comparison'!H92</f>
        <v>0</v>
      </c>
      <c r="J92" s="55">
        <f>'Door Comparison'!J92</f>
        <v>1</v>
      </c>
      <c r="K92" s="55">
        <f>'Door Comparison'!K92</f>
        <v>0</v>
      </c>
      <c r="L92" s="55">
        <f>'Door Comparison'!L92</f>
        <v>0</v>
      </c>
      <c r="M92" s="176"/>
      <c r="N92" s="57">
        <f t="shared" si="7"/>
        <v>0.21</v>
      </c>
      <c r="P92" s="57">
        <f t="shared" si="8"/>
        <v>4.18</v>
      </c>
      <c r="R92" s="181">
        <f>JMS!AI89</f>
        <v>2383.7399999999998</v>
      </c>
      <c r="S92" s="279">
        <f>'Door Comparison'!P92</f>
        <v>263.94</v>
      </c>
      <c r="T92" s="57">
        <f t="shared" si="9"/>
        <v>10.46</v>
      </c>
      <c r="U92" s="125">
        <v>0</v>
      </c>
      <c r="W92" s="58">
        <f t="shared" si="10"/>
        <v>2662.53</v>
      </c>
      <c r="X92" s="53"/>
      <c r="Y92" s="95"/>
    </row>
    <row r="93" spans="1:25" x14ac:dyDescent="0.25">
      <c r="A93" s="119" t="str">
        <f>'Door Comparison'!A93</f>
        <v>D0102.01</v>
      </c>
      <c r="B93" s="132" t="str">
        <f>'Door Comparison'!B93</f>
        <v>Timber</v>
      </c>
      <c r="C93" s="132">
        <f>'Door Comparison'!C93</f>
        <v>201</v>
      </c>
      <c r="D93" s="52">
        <f>'Door Comparison'!D93</f>
        <v>1010</v>
      </c>
      <c r="E93" s="52">
        <f>'Door Comparison'!E93</f>
        <v>2110</v>
      </c>
      <c r="G93" s="55">
        <f>'Door Comparison'!G93</f>
        <v>0</v>
      </c>
      <c r="H93" s="55">
        <f>'Door Comparison'!H93</f>
        <v>1</v>
      </c>
      <c r="J93" s="55">
        <f>'Door Comparison'!J93</f>
        <v>0</v>
      </c>
      <c r="K93" s="55">
        <f>'Door Comparison'!K93</f>
        <v>1</v>
      </c>
      <c r="L93" s="55">
        <f>'Door Comparison'!L93</f>
        <v>0</v>
      </c>
      <c r="M93" s="176"/>
      <c r="N93" s="57">
        <f t="shared" si="7"/>
        <v>0.47</v>
      </c>
      <c r="P93" s="57">
        <f t="shared" si="8"/>
        <v>4.18</v>
      </c>
      <c r="R93" s="181">
        <f>JMS!AI90</f>
        <v>272.8</v>
      </c>
      <c r="S93" s="279">
        <f>'Door Comparison'!P93</f>
        <v>588.34</v>
      </c>
      <c r="T93" s="57">
        <f t="shared" si="9"/>
        <v>10.46</v>
      </c>
      <c r="U93" s="125">
        <v>0</v>
      </c>
      <c r="W93" s="58">
        <f t="shared" si="10"/>
        <v>876.25</v>
      </c>
      <c r="X93" s="53"/>
      <c r="Y93" s="95"/>
    </row>
    <row r="94" spans="1:25" x14ac:dyDescent="0.25">
      <c r="A94" s="119" t="str">
        <f>'Door Comparison'!A94</f>
        <v>D0106.01</v>
      </c>
      <c r="B94" s="132" t="str">
        <f>'Door Comparison'!B94</f>
        <v>Metal</v>
      </c>
      <c r="C94" s="132">
        <f>'Door Comparison'!C94</f>
        <v>204</v>
      </c>
      <c r="D94" s="52">
        <f>'Door Comparison'!D94</f>
        <v>0</v>
      </c>
      <c r="E94" s="52">
        <f>'Door Comparison'!E94</f>
        <v>0</v>
      </c>
      <c r="G94" s="55">
        <f>'Door Comparison'!G94</f>
        <v>0</v>
      </c>
      <c r="H94" s="55">
        <f>'Door Comparison'!H94</f>
        <v>0</v>
      </c>
      <c r="J94" s="55">
        <f>'Door Comparison'!J94</f>
        <v>0</v>
      </c>
      <c r="K94" s="55">
        <f>'Door Comparison'!K94</f>
        <v>0</v>
      </c>
      <c r="L94" s="55">
        <f>'Door Comparison'!L94</f>
        <v>0</v>
      </c>
      <c r="M94" s="176"/>
      <c r="N94" s="57">
        <f t="shared" si="7"/>
        <v>0</v>
      </c>
      <c r="P94" s="57">
        <f t="shared" si="8"/>
        <v>0</v>
      </c>
      <c r="R94" s="181">
        <f>JMS!AI91</f>
        <v>0</v>
      </c>
      <c r="S94" s="279">
        <f>'Door Comparison'!P94</f>
        <v>0</v>
      </c>
      <c r="T94" s="57">
        <f t="shared" si="9"/>
        <v>0</v>
      </c>
      <c r="U94" s="125">
        <v>0</v>
      </c>
      <c r="W94" s="58">
        <f t="shared" si="10"/>
        <v>0</v>
      </c>
      <c r="X94" s="53" t="str">
        <f>'Door Comparison'!Q94</f>
        <v>By others</v>
      </c>
      <c r="Y94" s="95"/>
    </row>
    <row r="95" spans="1:25" x14ac:dyDescent="0.25">
      <c r="A95" s="119" t="str">
        <f>'Door Comparison'!A95</f>
        <v>D0110.01</v>
      </c>
      <c r="B95" s="132" t="str">
        <f>'Door Comparison'!B95</f>
        <v>Timber</v>
      </c>
      <c r="C95" s="132">
        <f>'Door Comparison'!C95</f>
        <v>201</v>
      </c>
      <c r="D95" s="52">
        <f>'Door Comparison'!D95</f>
        <v>1010</v>
      </c>
      <c r="E95" s="52">
        <f>'Door Comparison'!E95</f>
        <v>2100</v>
      </c>
      <c r="G95" s="55">
        <f>'Door Comparison'!G95</f>
        <v>1</v>
      </c>
      <c r="H95" s="55">
        <f>'Door Comparison'!H95</f>
        <v>0</v>
      </c>
      <c r="J95" s="55">
        <f>'Door Comparison'!J95</f>
        <v>1</v>
      </c>
      <c r="K95" s="55">
        <f>'Door Comparison'!K95</f>
        <v>0</v>
      </c>
      <c r="L95" s="55">
        <f>'Door Comparison'!L95</f>
        <v>0</v>
      </c>
      <c r="M95" s="176"/>
      <c r="N95" s="57">
        <f t="shared" si="7"/>
        <v>0.21</v>
      </c>
      <c r="P95" s="57">
        <f t="shared" si="8"/>
        <v>4.17</v>
      </c>
      <c r="R95" s="181">
        <f>JMS!AI92</f>
        <v>187.01</v>
      </c>
      <c r="S95" s="279">
        <f>'Door Comparison'!P95</f>
        <v>426.75</v>
      </c>
      <c r="T95" s="57">
        <f t="shared" si="9"/>
        <v>10.42</v>
      </c>
      <c r="U95" s="125">
        <v>0</v>
      </c>
      <c r="W95" s="58">
        <f t="shared" si="10"/>
        <v>628.55999999999995</v>
      </c>
      <c r="X95" s="53"/>
      <c r="Y95" s="95"/>
    </row>
    <row r="96" spans="1:25" x14ac:dyDescent="0.25">
      <c r="A96" s="119" t="str">
        <f>'Door Comparison'!A96</f>
        <v>D0111.01</v>
      </c>
      <c r="B96" s="132" t="str">
        <f>'Door Comparison'!B96</f>
        <v>Timber</v>
      </c>
      <c r="C96" s="132">
        <f>'Door Comparison'!C96</f>
        <v>201</v>
      </c>
      <c r="D96" s="52">
        <f>'Door Comparison'!D96</f>
        <v>1010</v>
      </c>
      <c r="E96" s="52">
        <f>'Door Comparison'!E96</f>
        <v>2110</v>
      </c>
      <c r="G96" s="55">
        <f>'Door Comparison'!G96</f>
        <v>0</v>
      </c>
      <c r="H96" s="55">
        <f>'Door Comparison'!H96</f>
        <v>1</v>
      </c>
      <c r="J96" s="55">
        <f>'Door Comparison'!J96</f>
        <v>0</v>
      </c>
      <c r="K96" s="55">
        <f>'Door Comparison'!K96</f>
        <v>1</v>
      </c>
      <c r="L96" s="55">
        <f>'Door Comparison'!L96</f>
        <v>0</v>
      </c>
      <c r="M96" s="176"/>
      <c r="N96" s="57">
        <f t="shared" si="7"/>
        <v>0.47</v>
      </c>
      <c r="P96" s="57">
        <f t="shared" si="8"/>
        <v>4.18</v>
      </c>
      <c r="R96" s="181">
        <f>JMS!AI93</f>
        <v>272.8</v>
      </c>
      <c r="S96" s="279">
        <f>'Door Comparison'!P96</f>
        <v>588.34</v>
      </c>
      <c r="T96" s="57">
        <f t="shared" si="9"/>
        <v>10.46</v>
      </c>
      <c r="U96" s="125">
        <v>0</v>
      </c>
      <c r="W96" s="58">
        <f t="shared" si="10"/>
        <v>876.25</v>
      </c>
      <c r="X96" s="53"/>
      <c r="Y96" s="95"/>
    </row>
    <row r="97" spans="1:25" x14ac:dyDescent="0.25">
      <c r="A97" s="119" t="str">
        <f>'Door Comparison'!A97</f>
        <v>D0115.01</v>
      </c>
      <c r="B97" s="132" t="str">
        <f>'Door Comparison'!B97</f>
        <v>Metal</v>
      </c>
      <c r="C97" s="132">
        <f>'Door Comparison'!C97</f>
        <v>206</v>
      </c>
      <c r="D97" s="52">
        <f>'Door Comparison'!D97</f>
        <v>0</v>
      </c>
      <c r="E97" s="52">
        <f>'Door Comparison'!E97</f>
        <v>0</v>
      </c>
      <c r="G97" s="55">
        <f>'Door Comparison'!G97</f>
        <v>0</v>
      </c>
      <c r="H97" s="55">
        <f>'Door Comparison'!H97</f>
        <v>0</v>
      </c>
      <c r="J97" s="55">
        <f>'Door Comparison'!J97</f>
        <v>0</v>
      </c>
      <c r="K97" s="55">
        <f>'Door Comparison'!K97</f>
        <v>0</v>
      </c>
      <c r="L97" s="55">
        <f>'Door Comparison'!L97</f>
        <v>0</v>
      </c>
      <c r="M97" s="176"/>
      <c r="N97" s="57">
        <f t="shared" si="7"/>
        <v>0</v>
      </c>
      <c r="P97" s="57">
        <f t="shared" si="8"/>
        <v>0</v>
      </c>
      <c r="R97" s="181">
        <f>JMS!AI94</f>
        <v>0</v>
      </c>
      <c r="S97" s="279">
        <f>'Door Comparison'!P97</f>
        <v>0</v>
      </c>
      <c r="T97" s="57">
        <f t="shared" si="9"/>
        <v>0</v>
      </c>
      <c r="U97" s="125">
        <v>0</v>
      </c>
      <c r="W97" s="58">
        <f t="shared" si="10"/>
        <v>0</v>
      </c>
      <c r="X97" s="53" t="str">
        <f>'Door Comparison'!Q97</f>
        <v>By others</v>
      </c>
      <c r="Y97" s="95"/>
    </row>
    <row r="98" spans="1:25" x14ac:dyDescent="0.25">
      <c r="A98" s="119" t="str">
        <f>'Door Comparison'!A98</f>
        <v>D0116.01</v>
      </c>
      <c r="B98" s="132" t="str">
        <f>'Door Comparison'!B98</f>
        <v>Metal</v>
      </c>
      <c r="C98" s="132">
        <f>'Door Comparison'!C98</f>
        <v>204</v>
      </c>
      <c r="D98" s="52">
        <f>'Door Comparison'!D98</f>
        <v>0</v>
      </c>
      <c r="E98" s="52">
        <f>'Door Comparison'!E98</f>
        <v>0</v>
      </c>
      <c r="G98" s="55">
        <f>'Door Comparison'!G98</f>
        <v>0</v>
      </c>
      <c r="H98" s="55">
        <f>'Door Comparison'!H98</f>
        <v>0</v>
      </c>
      <c r="J98" s="55">
        <f>'Door Comparison'!J98</f>
        <v>0</v>
      </c>
      <c r="K98" s="55">
        <f>'Door Comparison'!K98</f>
        <v>0</v>
      </c>
      <c r="L98" s="55">
        <f>'Door Comparison'!L98</f>
        <v>0</v>
      </c>
      <c r="M98" s="176"/>
      <c r="N98" s="57">
        <f t="shared" si="7"/>
        <v>0</v>
      </c>
      <c r="P98" s="57">
        <f t="shared" si="8"/>
        <v>0</v>
      </c>
      <c r="R98" s="181">
        <f>JMS!AI95</f>
        <v>0</v>
      </c>
      <c r="S98" s="279">
        <f>'Door Comparison'!P98</f>
        <v>0</v>
      </c>
      <c r="T98" s="57">
        <f t="shared" si="9"/>
        <v>0</v>
      </c>
      <c r="U98" s="125">
        <v>0</v>
      </c>
      <c r="W98" s="58">
        <f t="shared" si="10"/>
        <v>0</v>
      </c>
      <c r="X98" s="53" t="str">
        <f>'Door Comparison'!Q98</f>
        <v>By others</v>
      </c>
      <c r="Y98" s="95"/>
    </row>
    <row r="99" spans="1:25" x14ac:dyDescent="0.25">
      <c r="A99" s="119" t="str">
        <f>'Door Comparison'!A99</f>
        <v>D0117.01</v>
      </c>
      <c r="B99" s="132" t="str">
        <f>'Door Comparison'!B99</f>
        <v>Timber</v>
      </c>
      <c r="C99" s="132">
        <f>'Door Comparison'!C99</f>
        <v>201</v>
      </c>
      <c r="D99" s="52">
        <f>'Door Comparison'!D99</f>
        <v>1100</v>
      </c>
      <c r="E99" s="52">
        <f>'Door Comparison'!E99</f>
        <v>2110</v>
      </c>
      <c r="G99" s="55">
        <f>'Door Comparison'!G99</f>
        <v>0</v>
      </c>
      <c r="H99" s="55">
        <f>'Door Comparison'!H99</f>
        <v>1</v>
      </c>
      <c r="J99" s="55">
        <f>'Door Comparison'!J99</f>
        <v>0</v>
      </c>
      <c r="K99" s="55">
        <f>'Door Comparison'!K99</f>
        <v>1</v>
      </c>
      <c r="L99" s="55">
        <f>'Door Comparison'!L99</f>
        <v>0</v>
      </c>
      <c r="M99" s="176"/>
      <c r="N99" s="57">
        <f t="shared" si="7"/>
        <v>0.48</v>
      </c>
      <c r="P99" s="57">
        <f t="shared" si="8"/>
        <v>4.26</v>
      </c>
      <c r="R99" s="181">
        <f>JMS!AI96</f>
        <v>274.92</v>
      </c>
      <c r="S99" s="279">
        <f>'Door Comparison'!P99</f>
        <v>588.34</v>
      </c>
      <c r="T99" s="57">
        <f t="shared" si="9"/>
        <v>10.64</v>
      </c>
      <c r="U99" s="125">
        <v>0</v>
      </c>
      <c r="W99" s="58">
        <f t="shared" si="10"/>
        <v>878.64</v>
      </c>
      <c r="X99" s="53"/>
      <c r="Y99" s="95"/>
    </row>
    <row r="100" spans="1:25" x14ac:dyDescent="0.25">
      <c r="A100" s="119" t="str">
        <f>'Door Comparison'!A100</f>
        <v>D0118.01</v>
      </c>
      <c r="B100" s="132" t="str">
        <f>'Door Comparison'!B100</f>
        <v>Timber</v>
      </c>
      <c r="C100" s="132">
        <f>'Door Comparison'!C100</f>
        <v>201</v>
      </c>
      <c r="D100" s="52">
        <f>'Door Comparison'!D100</f>
        <v>1010</v>
      </c>
      <c r="E100" s="52">
        <f>'Door Comparison'!E100</f>
        <v>2100</v>
      </c>
      <c r="G100" s="55">
        <f>'Door Comparison'!G100</f>
        <v>1</v>
      </c>
      <c r="H100" s="55">
        <f>'Door Comparison'!H100</f>
        <v>0</v>
      </c>
      <c r="J100" s="55">
        <f>'Door Comparison'!J100</f>
        <v>1</v>
      </c>
      <c r="K100" s="55">
        <f>'Door Comparison'!K100</f>
        <v>0</v>
      </c>
      <c r="L100" s="55">
        <f>'Door Comparison'!L100</f>
        <v>0</v>
      </c>
      <c r="M100" s="176"/>
      <c r="N100" s="57">
        <f t="shared" si="7"/>
        <v>0.21</v>
      </c>
      <c r="P100" s="57">
        <f t="shared" si="8"/>
        <v>4.17</v>
      </c>
      <c r="R100" s="181">
        <f>JMS!AI97</f>
        <v>168.3</v>
      </c>
      <c r="S100" s="279">
        <f>'Door Comparison'!P100</f>
        <v>588.34</v>
      </c>
      <c r="T100" s="57">
        <f t="shared" si="9"/>
        <v>10.42</v>
      </c>
      <c r="U100" s="125">
        <v>0</v>
      </c>
      <c r="W100" s="58">
        <f t="shared" si="10"/>
        <v>771.44</v>
      </c>
      <c r="X100" s="53"/>
      <c r="Y100" s="95"/>
    </row>
    <row r="101" spans="1:25" x14ac:dyDescent="0.25">
      <c r="A101" s="119" t="str">
        <f>'Door Comparison'!A101</f>
        <v>D0120.01</v>
      </c>
      <c r="B101" s="132" t="str">
        <f>'Door Comparison'!B101</f>
        <v>Metal</v>
      </c>
      <c r="C101" s="132">
        <f>'Door Comparison'!C101</f>
        <v>206</v>
      </c>
      <c r="D101" s="52">
        <f>'Door Comparison'!D101</f>
        <v>0</v>
      </c>
      <c r="E101" s="52">
        <f>'Door Comparison'!E101</f>
        <v>0</v>
      </c>
      <c r="G101" s="55">
        <f>'Door Comparison'!G101</f>
        <v>0</v>
      </c>
      <c r="H101" s="55">
        <f>'Door Comparison'!H101</f>
        <v>0</v>
      </c>
      <c r="J101" s="55">
        <f>'Door Comparison'!J101</f>
        <v>0</v>
      </c>
      <c r="K101" s="55">
        <f>'Door Comparison'!K101</f>
        <v>0</v>
      </c>
      <c r="L101" s="55">
        <f>'Door Comparison'!L101</f>
        <v>0</v>
      </c>
      <c r="M101" s="176"/>
      <c r="N101" s="57">
        <f t="shared" si="7"/>
        <v>0</v>
      </c>
      <c r="P101" s="57">
        <f t="shared" si="8"/>
        <v>0</v>
      </c>
      <c r="R101" s="181">
        <f>JMS!AI98</f>
        <v>0</v>
      </c>
      <c r="S101" s="279">
        <f>'Door Comparison'!P101</f>
        <v>0</v>
      </c>
      <c r="T101" s="57">
        <f t="shared" si="9"/>
        <v>0</v>
      </c>
      <c r="U101" s="125">
        <v>0</v>
      </c>
      <c r="W101" s="58">
        <f t="shared" si="10"/>
        <v>0</v>
      </c>
      <c r="X101" s="53" t="str">
        <f>'Door Comparison'!Q101</f>
        <v>By others</v>
      </c>
      <c r="Y101" s="95"/>
    </row>
    <row r="102" spans="1:25" x14ac:dyDescent="0.25">
      <c r="A102" s="119" t="str">
        <f>'Door Comparison'!A102</f>
        <v>D0121.01</v>
      </c>
      <c r="B102" s="132" t="str">
        <f>'Door Comparison'!B102</f>
        <v>Metal</v>
      </c>
      <c r="C102" s="132">
        <f>'Door Comparison'!C102</f>
        <v>109</v>
      </c>
      <c r="D102" s="52">
        <f>'Door Comparison'!D102</f>
        <v>0</v>
      </c>
      <c r="E102" s="52">
        <f>'Door Comparison'!E102</f>
        <v>0</v>
      </c>
      <c r="G102" s="55">
        <f>'Door Comparison'!G102</f>
        <v>0</v>
      </c>
      <c r="H102" s="55">
        <f>'Door Comparison'!H102</f>
        <v>0</v>
      </c>
      <c r="J102" s="55">
        <f>'Door Comparison'!J102</f>
        <v>0</v>
      </c>
      <c r="K102" s="55">
        <f>'Door Comparison'!K102</f>
        <v>0</v>
      </c>
      <c r="L102" s="55">
        <f>'Door Comparison'!L102</f>
        <v>0</v>
      </c>
      <c r="M102" s="176"/>
      <c r="N102" s="57">
        <f t="shared" si="7"/>
        <v>0</v>
      </c>
      <c r="P102" s="57">
        <f t="shared" si="8"/>
        <v>0</v>
      </c>
      <c r="R102" s="181">
        <f>JMS!AI99</f>
        <v>0</v>
      </c>
      <c r="S102" s="279">
        <f>'Door Comparison'!P102</f>
        <v>0</v>
      </c>
      <c r="T102" s="57">
        <f t="shared" si="9"/>
        <v>0</v>
      </c>
      <c r="U102" s="125">
        <v>0</v>
      </c>
      <c r="W102" s="58">
        <f t="shared" si="10"/>
        <v>0</v>
      </c>
      <c r="X102" s="53" t="str">
        <f>'Door Comparison'!Q102</f>
        <v>By others</v>
      </c>
      <c r="Y102" s="95"/>
    </row>
    <row r="103" spans="1:25" x14ac:dyDescent="0.25">
      <c r="A103" s="119" t="str">
        <f>'Door Comparison'!A103</f>
        <v>D0121.02</v>
      </c>
      <c r="B103" s="132" t="str">
        <f>'Door Comparison'!B103</f>
        <v>Metal</v>
      </c>
      <c r="C103" s="132">
        <f>'Door Comparison'!C103</f>
        <v>211</v>
      </c>
      <c r="D103" s="52">
        <f>'Door Comparison'!D103</f>
        <v>0</v>
      </c>
      <c r="E103" s="52">
        <f>'Door Comparison'!E103</f>
        <v>0</v>
      </c>
      <c r="G103" s="55">
        <f>'Door Comparison'!G103</f>
        <v>0</v>
      </c>
      <c r="H103" s="55">
        <f>'Door Comparison'!H103</f>
        <v>0</v>
      </c>
      <c r="J103" s="55">
        <f>'Door Comparison'!J103</f>
        <v>0</v>
      </c>
      <c r="K103" s="55">
        <f>'Door Comparison'!K103</f>
        <v>0</v>
      </c>
      <c r="L103" s="55">
        <f>'Door Comparison'!L103</f>
        <v>0</v>
      </c>
      <c r="M103" s="176"/>
      <c r="N103" s="57">
        <f t="shared" si="7"/>
        <v>0</v>
      </c>
      <c r="P103" s="57">
        <f t="shared" si="8"/>
        <v>0</v>
      </c>
      <c r="R103" s="181">
        <f>JMS!AI100</f>
        <v>0</v>
      </c>
      <c r="S103" s="279">
        <f>'Door Comparison'!P103</f>
        <v>0</v>
      </c>
      <c r="T103" s="57">
        <f t="shared" si="9"/>
        <v>0</v>
      </c>
      <c r="U103" s="125">
        <v>0</v>
      </c>
      <c r="W103" s="58">
        <f t="shared" si="10"/>
        <v>0</v>
      </c>
      <c r="X103" s="53" t="str">
        <f>'Door Comparison'!Q103</f>
        <v>By others</v>
      </c>
      <c r="Y103" s="95"/>
    </row>
    <row r="104" spans="1:25" x14ac:dyDescent="0.25">
      <c r="A104" s="119" t="str">
        <f>'Door Comparison'!A104</f>
        <v>D0121.03</v>
      </c>
      <c r="B104" s="132" t="str">
        <f>'Door Comparison'!B104</f>
        <v>Metal</v>
      </c>
      <c r="C104" s="132">
        <f>'Door Comparison'!C104</f>
        <v>107</v>
      </c>
      <c r="D104" s="52">
        <f>'Door Comparison'!D104</f>
        <v>0</v>
      </c>
      <c r="E104" s="52">
        <f>'Door Comparison'!E104</f>
        <v>0</v>
      </c>
      <c r="G104" s="55">
        <f>'Door Comparison'!G104</f>
        <v>0</v>
      </c>
      <c r="H104" s="55">
        <f>'Door Comparison'!H104</f>
        <v>0</v>
      </c>
      <c r="J104" s="55">
        <f>'Door Comparison'!J104</f>
        <v>0</v>
      </c>
      <c r="K104" s="55">
        <f>'Door Comparison'!K104</f>
        <v>0</v>
      </c>
      <c r="L104" s="55">
        <f>'Door Comparison'!L104</f>
        <v>0</v>
      </c>
      <c r="M104" s="176"/>
      <c r="N104" s="57">
        <f t="shared" si="7"/>
        <v>0</v>
      </c>
      <c r="P104" s="57">
        <f t="shared" si="8"/>
        <v>0</v>
      </c>
      <c r="R104" s="181">
        <f>JMS!AI101</f>
        <v>0</v>
      </c>
      <c r="S104" s="279">
        <f>'Door Comparison'!P104</f>
        <v>0</v>
      </c>
      <c r="T104" s="57">
        <f t="shared" si="9"/>
        <v>0</v>
      </c>
      <c r="U104" s="125">
        <v>0</v>
      </c>
      <c r="W104" s="58">
        <f t="shared" si="10"/>
        <v>0</v>
      </c>
      <c r="X104" s="53" t="str">
        <f>'Door Comparison'!Q104</f>
        <v>By others</v>
      </c>
      <c r="Y104" s="95"/>
    </row>
    <row r="105" spans="1:25" x14ac:dyDescent="0.25">
      <c r="A105" s="119" t="str">
        <f>'Door Comparison'!A105</f>
        <v>D0121.04</v>
      </c>
      <c r="B105" s="132" t="str">
        <f>'Door Comparison'!B105</f>
        <v>Metal</v>
      </c>
      <c r="C105" s="132">
        <f>'Door Comparison'!C105</f>
        <v>215</v>
      </c>
      <c r="D105" s="52">
        <f>'Door Comparison'!D105</f>
        <v>0</v>
      </c>
      <c r="E105" s="52">
        <f>'Door Comparison'!E105</f>
        <v>0</v>
      </c>
      <c r="G105" s="55">
        <f>'Door Comparison'!G105</f>
        <v>0</v>
      </c>
      <c r="H105" s="55">
        <f>'Door Comparison'!H105</f>
        <v>0</v>
      </c>
      <c r="J105" s="55">
        <f>'Door Comparison'!J105</f>
        <v>0</v>
      </c>
      <c r="K105" s="55">
        <f>'Door Comparison'!K105</f>
        <v>0</v>
      </c>
      <c r="L105" s="55">
        <f>'Door Comparison'!L105</f>
        <v>0</v>
      </c>
      <c r="M105" s="176"/>
      <c r="N105" s="57">
        <f t="shared" si="7"/>
        <v>0</v>
      </c>
      <c r="P105" s="57">
        <f t="shared" si="8"/>
        <v>0</v>
      </c>
      <c r="R105" s="181">
        <f>JMS!AI102</f>
        <v>0</v>
      </c>
      <c r="S105" s="279">
        <f>'Door Comparison'!P105</f>
        <v>0</v>
      </c>
      <c r="T105" s="57">
        <f t="shared" si="9"/>
        <v>0</v>
      </c>
      <c r="U105" s="125">
        <v>0</v>
      </c>
      <c r="W105" s="58">
        <f t="shared" si="10"/>
        <v>0</v>
      </c>
      <c r="X105" s="53" t="str">
        <f>'Door Comparison'!Q105</f>
        <v>By others</v>
      </c>
      <c r="Y105" s="95"/>
    </row>
    <row r="106" spans="1:25" x14ac:dyDescent="0.25">
      <c r="A106" s="119" t="str">
        <f>'Door Comparison'!A106</f>
        <v>D0121.05</v>
      </c>
      <c r="B106" s="132" t="str">
        <f>'Door Comparison'!B106</f>
        <v>Metal</v>
      </c>
      <c r="C106" s="132">
        <f>'Door Comparison'!C106</f>
        <v>110</v>
      </c>
      <c r="D106" s="52">
        <f>'Door Comparison'!D106</f>
        <v>0</v>
      </c>
      <c r="E106" s="52">
        <f>'Door Comparison'!E106</f>
        <v>0</v>
      </c>
      <c r="G106" s="55">
        <f>'Door Comparison'!G106</f>
        <v>0</v>
      </c>
      <c r="H106" s="55">
        <f>'Door Comparison'!H106</f>
        <v>0</v>
      </c>
      <c r="J106" s="55">
        <f>'Door Comparison'!J106</f>
        <v>0</v>
      </c>
      <c r="K106" s="55">
        <f>'Door Comparison'!K106</f>
        <v>0</v>
      </c>
      <c r="L106" s="55">
        <f>'Door Comparison'!L106</f>
        <v>0</v>
      </c>
      <c r="M106" s="176"/>
      <c r="N106" s="57">
        <f t="shared" si="7"/>
        <v>0</v>
      </c>
      <c r="P106" s="57">
        <f t="shared" si="8"/>
        <v>0</v>
      </c>
      <c r="R106" s="181">
        <f>JMS!AI103</f>
        <v>0</v>
      </c>
      <c r="S106" s="279">
        <f>'Door Comparison'!P106</f>
        <v>0</v>
      </c>
      <c r="T106" s="57">
        <f t="shared" si="9"/>
        <v>0</v>
      </c>
      <c r="U106" s="125">
        <v>0</v>
      </c>
      <c r="W106" s="58">
        <f t="shared" si="10"/>
        <v>0</v>
      </c>
      <c r="X106" s="53" t="str">
        <f>'Door Comparison'!Q106</f>
        <v>By others</v>
      </c>
      <c r="Y106" s="95"/>
    </row>
    <row r="107" spans="1:25" x14ac:dyDescent="0.25">
      <c r="A107" s="119" t="str">
        <f>'Door Comparison'!A107</f>
        <v>D0121.06</v>
      </c>
      <c r="B107" s="132" t="str">
        <f>'Door Comparison'!B107</f>
        <v>Metal</v>
      </c>
      <c r="C107" s="132">
        <f>'Door Comparison'!C107</f>
        <v>110</v>
      </c>
      <c r="D107" s="52">
        <f>'Door Comparison'!D107</f>
        <v>0</v>
      </c>
      <c r="E107" s="52">
        <f>'Door Comparison'!E107</f>
        <v>0</v>
      </c>
      <c r="G107" s="55">
        <f>'Door Comparison'!G107</f>
        <v>0</v>
      </c>
      <c r="H107" s="55">
        <f>'Door Comparison'!H107</f>
        <v>0</v>
      </c>
      <c r="J107" s="55">
        <f>'Door Comparison'!J107</f>
        <v>0</v>
      </c>
      <c r="K107" s="55">
        <f>'Door Comparison'!K107</f>
        <v>0</v>
      </c>
      <c r="L107" s="55">
        <f>'Door Comparison'!L107</f>
        <v>0</v>
      </c>
      <c r="M107" s="176"/>
      <c r="N107" s="57">
        <f t="shared" si="7"/>
        <v>0</v>
      </c>
      <c r="P107" s="57">
        <f t="shared" si="8"/>
        <v>0</v>
      </c>
      <c r="R107" s="181">
        <f>JMS!AI104</f>
        <v>0</v>
      </c>
      <c r="S107" s="279">
        <f>'Door Comparison'!P107</f>
        <v>0</v>
      </c>
      <c r="T107" s="57">
        <f t="shared" si="9"/>
        <v>0</v>
      </c>
      <c r="U107" s="125">
        <v>0</v>
      </c>
      <c r="W107" s="58">
        <f t="shared" si="10"/>
        <v>0</v>
      </c>
      <c r="X107" s="53" t="str">
        <f>'Door Comparison'!Q107</f>
        <v>By others</v>
      </c>
      <c r="Y107" s="95"/>
    </row>
    <row r="108" spans="1:25" x14ac:dyDescent="0.25">
      <c r="A108" s="119" t="str">
        <f>'Door Comparison'!A108</f>
        <v>D0201.01</v>
      </c>
      <c r="B108" s="132" t="str">
        <f>'Door Comparison'!B108</f>
        <v>Timber</v>
      </c>
      <c r="C108" s="132">
        <f>'Door Comparison'!C108</f>
        <v>205</v>
      </c>
      <c r="D108" s="52">
        <f>'Door Comparison'!D108</f>
        <v>1010</v>
      </c>
      <c r="E108" s="52">
        <f>'Door Comparison'!E108</f>
        <v>2110</v>
      </c>
      <c r="G108" s="55">
        <f>'Door Comparison'!G108</f>
        <v>1</v>
      </c>
      <c r="H108" s="55">
        <f>'Door Comparison'!H108</f>
        <v>0</v>
      </c>
      <c r="J108" s="55">
        <f>'Door Comparison'!J108</f>
        <v>1</v>
      </c>
      <c r="K108" s="55">
        <f>'Door Comparison'!K108</f>
        <v>0</v>
      </c>
      <c r="L108" s="55">
        <f>'Door Comparison'!L108</f>
        <v>0</v>
      </c>
      <c r="M108" s="176"/>
      <c r="N108" s="57">
        <f t="shared" si="7"/>
        <v>0.21</v>
      </c>
      <c r="P108" s="57">
        <f t="shared" si="8"/>
        <v>4.18</v>
      </c>
      <c r="R108" s="181">
        <f>JMS!AI105</f>
        <v>2383.7399999999998</v>
      </c>
      <c r="S108" s="279">
        <f>'Door Comparison'!P108</f>
        <v>426.78</v>
      </c>
      <c r="T108" s="57">
        <f t="shared" si="9"/>
        <v>10.46</v>
      </c>
      <c r="U108" s="125">
        <v>0</v>
      </c>
      <c r="W108" s="58">
        <f t="shared" si="10"/>
        <v>2825.37</v>
      </c>
      <c r="X108" s="53"/>
      <c r="Y108" s="95"/>
    </row>
    <row r="109" spans="1:25" x14ac:dyDescent="0.25">
      <c r="A109" s="119" t="str">
        <f>'Door Comparison'!A109</f>
        <v>D0202.01</v>
      </c>
      <c r="B109" s="132" t="str">
        <f>'Door Comparison'!B109</f>
        <v>Timber</v>
      </c>
      <c r="C109" s="132">
        <f>'Door Comparison'!C109</f>
        <v>201</v>
      </c>
      <c r="D109" s="52">
        <f>'Door Comparison'!D109</f>
        <v>1010</v>
      </c>
      <c r="E109" s="52">
        <f>'Door Comparison'!E109</f>
        <v>2110</v>
      </c>
      <c r="G109" s="55">
        <f>'Door Comparison'!G109</f>
        <v>0</v>
      </c>
      <c r="H109" s="55">
        <f>'Door Comparison'!H109</f>
        <v>1</v>
      </c>
      <c r="J109" s="55">
        <f>'Door Comparison'!J109</f>
        <v>0</v>
      </c>
      <c r="K109" s="55">
        <f>'Door Comparison'!K109</f>
        <v>1</v>
      </c>
      <c r="L109" s="55">
        <f>'Door Comparison'!L109</f>
        <v>0</v>
      </c>
      <c r="M109" s="176"/>
      <c r="N109" s="57">
        <f t="shared" si="7"/>
        <v>0.47</v>
      </c>
      <c r="P109" s="57">
        <f t="shared" si="8"/>
        <v>4.18</v>
      </c>
      <c r="R109" s="181">
        <f>JMS!AI106</f>
        <v>272.8</v>
      </c>
      <c r="S109" s="279">
        <f>'Door Comparison'!P109</f>
        <v>588.34</v>
      </c>
      <c r="T109" s="57">
        <f t="shared" si="9"/>
        <v>10.46</v>
      </c>
      <c r="U109" s="125">
        <v>0</v>
      </c>
      <c r="W109" s="58">
        <f t="shared" si="10"/>
        <v>876.25</v>
      </c>
      <c r="X109" s="53"/>
      <c r="Y109" s="95"/>
    </row>
    <row r="110" spans="1:25" x14ac:dyDescent="0.25">
      <c r="A110" s="119" t="str">
        <f>'Door Comparison'!A110</f>
        <v>D0206.01</v>
      </c>
      <c r="B110" s="132" t="str">
        <f>'Door Comparison'!B110</f>
        <v>Metal</v>
      </c>
      <c r="C110" s="132">
        <f>'Door Comparison'!C110</f>
        <v>204</v>
      </c>
      <c r="D110" s="52">
        <f>'Door Comparison'!D110</f>
        <v>0</v>
      </c>
      <c r="E110" s="52">
        <f>'Door Comparison'!E110</f>
        <v>0</v>
      </c>
      <c r="G110" s="55">
        <f>'Door Comparison'!G110</f>
        <v>0</v>
      </c>
      <c r="H110" s="55">
        <f>'Door Comparison'!H110</f>
        <v>0</v>
      </c>
      <c r="J110" s="55">
        <f>'Door Comparison'!J110</f>
        <v>0</v>
      </c>
      <c r="K110" s="55">
        <f>'Door Comparison'!K110</f>
        <v>0</v>
      </c>
      <c r="L110" s="55">
        <f>'Door Comparison'!L110</f>
        <v>0</v>
      </c>
      <c r="M110" s="176"/>
      <c r="N110" s="57">
        <f t="shared" si="7"/>
        <v>0</v>
      </c>
      <c r="P110" s="57">
        <f t="shared" si="8"/>
        <v>0</v>
      </c>
      <c r="R110" s="181">
        <f>JMS!AI107</f>
        <v>0</v>
      </c>
      <c r="S110" s="279">
        <f>'Door Comparison'!P110</f>
        <v>0</v>
      </c>
      <c r="T110" s="57">
        <f t="shared" si="9"/>
        <v>0</v>
      </c>
      <c r="U110" s="125">
        <v>0</v>
      </c>
      <c r="W110" s="58">
        <f t="shared" si="10"/>
        <v>0</v>
      </c>
      <c r="X110" s="53" t="str">
        <f>'Door Comparison'!Q110</f>
        <v>By others</v>
      </c>
      <c r="Y110" s="95"/>
    </row>
    <row r="111" spans="1:25" x14ac:dyDescent="0.25">
      <c r="A111" s="119" t="str">
        <f>'Door Comparison'!A111</f>
        <v>D0208.01</v>
      </c>
      <c r="B111" s="132" t="str">
        <f>'Door Comparison'!B111</f>
        <v>Metal</v>
      </c>
      <c r="C111" s="132">
        <f>'Door Comparison'!C111</f>
        <v>204</v>
      </c>
      <c r="D111" s="52">
        <f>'Door Comparison'!D111</f>
        <v>0</v>
      </c>
      <c r="E111" s="52">
        <f>'Door Comparison'!E111</f>
        <v>0</v>
      </c>
      <c r="G111" s="55">
        <f>'Door Comparison'!G111</f>
        <v>0</v>
      </c>
      <c r="H111" s="55">
        <f>'Door Comparison'!H111</f>
        <v>0</v>
      </c>
      <c r="J111" s="55">
        <f>'Door Comparison'!J111</f>
        <v>0</v>
      </c>
      <c r="K111" s="55">
        <f>'Door Comparison'!K111</f>
        <v>0</v>
      </c>
      <c r="L111" s="55">
        <f>'Door Comparison'!L111</f>
        <v>0</v>
      </c>
      <c r="M111" s="176"/>
      <c r="N111" s="57">
        <f t="shared" si="7"/>
        <v>0</v>
      </c>
      <c r="P111" s="57">
        <f t="shared" si="8"/>
        <v>0</v>
      </c>
      <c r="R111" s="181">
        <f>JMS!AI108</f>
        <v>0</v>
      </c>
      <c r="S111" s="279">
        <f>'Door Comparison'!P111</f>
        <v>0</v>
      </c>
      <c r="T111" s="57">
        <f t="shared" si="9"/>
        <v>0</v>
      </c>
      <c r="U111" s="125">
        <v>0</v>
      </c>
      <c r="W111" s="58">
        <f t="shared" si="10"/>
        <v>0</v>
      </c>
      <c r="X111" s="53" t="str">
        <f>'Door Comparison'!Q111</f>
        <v>By others</v>
      </c>
      <c r="Y111" s="95"/>
    </row>
    <row r="112" spans="1:25" x14ac:dyDescent="0.25">
      <c r="A112" s="119" t="str">
        <f>'Door Comparison'!A112</f>
        <v>D0210.01</v>
      </c>
      <c r="B112" s="132" t="str">
        <f>'Door Comparison'!B112</f>
        <v>Timber</v>
      </c>
      <c r="C112" s="132">
        <f>'Door Comparison'!C112</f>
        <v>201</v>
      </c>
      <c r="D112" s="52">
        <f>'Door Comparison'!D112</f>
        <v>1010</v>
      </c>
      <c r="E112" s="52">
        <f>'Door Comparison'!E112</f>
        <v>2100</v>
      </c>
      <c r="G112" s="55">
        <f>'Door Comparison'!G112</f>
        <v>1</v>
      </c>
      <c r="H112" s="55">
        <f>'Door Comparison'!H112</f>
        <v>0</v>
      </c>
      <c r="J112" s="55">
        <f>'Door Comparison'!J112</f>
        <v>1</v>
      </c>
      <c r="K112" s="55">
        <f>'Door Comparison'!K112</f>
        <v>0</v>
      </c>
      <c r="L112" s="55">
        <f>'Door Comparison'!L112</f>
        <v>0</v>
      </c>
      <c r="M112" s="176"/>
      <c r="N112" s="57">
        <f t="shared" si="7"/>
        <v>0.21</v>
      </c>
      <c r="P112" s="57">
        <f t="shared" si="8"/>
        <v>4.17</v>
      </c>
      <c r="R112" s="181">
        <f>JMS!AI109</f>
        <v>168.3</v>
      </c>
      <c r="S112" s="279">
        <f>'Door Comparison'!P112</f>
        <v>426.75</v>
      </c>
      <c r="T112" s="57">
        <f t="shared" si="9"/>
        <v>10.42</v>
      </c>
      <c r="U112" s="125">
        <v>0</v>
      </c>
      <c r="W112" s="58">
        <f t="shared" si="10"/>
        <v>609.85</v>
      </c>
      <c r="X112" s="53"/>
      <c r="Y112" s="95"/>
    </row>
    <row r="113" spans="1:25" x14ac:dyDescent="0.25">
      <c r="A113" s="119" t="str">
        <f>'Door Comparison'!A113</f>
        <v>D0211.01</v>
      </c>
      <c r="B113" s="132" t="str">
        <f>'Door Comparison'!B113</f>
        <v>Timber</v>
      </c>
      <c r="C113" s="132">
        <f>'Door Comparison'!C113</f>
        <v>201</v>
      </c>
      <c r="D113" s="52">
        <f>'Door Comparison'!D113</f>
        <v>1010</v>
      </c>
      <c r="E113" s="52">
        <f>'Door Comparison'!E113</f>
        <v>2110</v>
      </c>
      <c r="G113" s="55">
        <f>'Door Comparison'!G113</f>
        <v>0</v>
      </c>
      <c r="H113" s="55">
        <f>'Door Comparison'!H113</f>
        <v>1</v>
      </c>
      <c r="J113" s="55">
        <f>'Door Comparison'!J113</f>
        <v>0</v>
      </c>
      <c r="K113" s="55">
        <f>'Door Comparison'!K113</f>
        <v>1</v>
      </c>
      <c r="L113" s="55">
        <f>'Door Comparison'!L113</f>
        <v>0</v>
      </c>
      <c r="M113" s="176"/>
      <c r="N113" s="57">
        <f t="shared" si="7"/>
        <v>0.47</v>
      </c>
      <c r="P113" s="57">
        <f t="shared" si="8"/>
        <v>4.18</v>
      </c>
      <c r="R113" s="181">
        <f>JMS!AI110</f>
        <v>272.8</v>
      </c>
      <c r="S113" s="279">
        <f>'Door Comparison'!P113</f>
        <v>588.34</v>
      </c>
      <c r="T113" s="57">
        <f t="shared" si="9"/>
        <v>10.46</v>
      </c>
      <c r="U113" s="125">
        <v>0</v>
      </c>
      <c r="W113" s="58">
        <f t="shared" si="10"/>
        <v>876.25</v>
      </c>
      <c r="X113" s="53"/>
      <c r="Y113" s="95"/>
    </row>
    <row r="114" spans="1:25" x14ac:dyDescent="0.25">
      <c r="A114" s="119" t="str">
        <f>'Door Comparison'!A114</f>
        <v>D0215.01</v>
      </c>
      <c r="B114" s="132" t="str">
        <f>'Door Comparison'!B114</f>
        <v>Metal</v>
      </c>
      <c r="C114" s="132">
        <f>'Door Comparison'!C114</f>
        <v>206</v>
      </c>
      <c r="D114" s="52">
        <f>'Door Comparison'!D114</f>
        <v>0</v>
      </c>
      <c r="E114" s="52">
        <f>'Door Comparison'!E114</f>
        <v>0</v>
      </c>
      <c r="G114" s="55">
        <f>'Door Comparison'!G114</f>
        <v>0</v>
      </c>
      <c r="H114" s="55">
        <f>'Door Comparison'!H114</f>
        <v>0</v>
      </c>
      <c r="J114" s="55">
        <f>'Door Comparison'!J114</f>
        <v>0</v>
      </c>
      <c r="K114" s="55">
        <f>'Door Comparison'!K114</f>
        <v>0</v>
      </c>
      <c r="L114" s="55">
        <f>'Door Comparison'!L114</f>
        <v>0</v>
      </c>
      <c r="M114" s="176"/>
      <c r="N114" s="57">
        <f t="shared" si="7"/>
        <v>0</v>
      </c>
      <c r="P114" s="57">
        <f t="shared" si="8"/>
        <v>0</v>
      </c>
      <c r="R114" s="181">
        <f>JMS!AI111</f>
        <v>0</v>
      </c>
      <c r="S114" s="279">
        <f>'Door Comparison'!P114</f>
        <v>0</v>
      </c>
      <c r="T114" s="57">
        <f t="shared" si="9"/>
        <v>0</v>
      </c>
      <c r="U114" s="125">
        <v>0</v>
      </c>
      <c r="W114" s="58">
        <f t="shared" si="10"/>
        <v>0</v>
      </c>
      <c r="X114" s="53" t="str">
        <f>'Door Comparison'!Q114</f>
        <v>By others</v>
      </c>
      <c r="Y114" s="95"/>
    </row>
    <row r="115" spans="1:25" x14ac:dyDescent="0.25">
      <c r="A115" s="119" t="str">
        <f>'Door Comparison'!A115</f>
        <v>D0216.01</v>
      </c>
      <c r="B115" s="132" t="str">
        <f>'Door Comparison'!B115</f>
        <v>Metal</v>
      </c>
      <c r="C115" s="132">
        <f>'Door Comparison'!C115</f>
        <v>204</v>
      </c>
      <c r="D115" s="52">
        <f>'Door Comparison'!D115</f>
        <v>0</v>
      </c>
      <c r="E115" s="52">
        <f>'Door Comparison'!E115</f>
        <v>0</v>
      </c>
      <c r="G115" s="55">
        <f>'Door Comparison'!G115</f>
        <v>0</v>
      </c>
      <c r="H115" s="55">
        <f>'Door Comparison'!H115</f>
        <v>0</v>
      </c>
      <c r="J115" s="55">
        <f>'Door Comparison'!J115</f>
        <v>0</v>
      </c>
      <c r="K115" s="55">
        <f>'Door Comparison'!K115</f>
        <v>0</v>
      </c>
      <c r="L115" s="55">
        <f>'Door Comparison'!L115</f>
        <v>0</v>
      </c>
      <c r="M115" s="176"/>
      <c r="N115" s="57">
        <f t="shared" si="7"/>
        <v>0</v>
      </c>
      <c r="P115" s="57">
        <f t="shared" si="8"/>
        <v>0</v>
      </c>
      <c r="R115" s="181">
        <f>JMS!AI112</f>
        <v>0</v>
      </c>
      <c r="S115" s="279">
        <f>'Door Comparison'!P115</f>
        <v>0</v>
      </c>
      <c r="T115" s="57">
        <f t="shared" si="9"/>
        <v>0</v>
      </c>
      <c r="U115" s="125">
        <v>0</v>
      </c>
      <c r="W115" s="58">
        <f t="shared" si="10"/>
        <v>0</v>
      </c>
      <c r="X115" s="53" t="str">
        <f>'Door Comparison'!Q115</f>
        <v>By others</v>
      </c>
      <c r="Y115" s="95"/>
    </row>
    <row r="116" spans="1:25" x14ac:dyDescent="0.25">
      <c r="A116" s="119" t="str">
        <f>'Door Comparison'!A116</f>
        <v>D0217.01</v>
      </c>
      <c r="B116" s="132" t="str">
        <f>'Door Comparison'!B116</f>
        <v>Timber</v>
      </c>
      <c r="C116" s="132">
        <f>'Door Comparison'!C116</f>
        <v>201</v>
      </c>
      <c r="D116" s="52">
        <f>'Door Comparison'!D116</f>
        <v>1100</v>
      </c>
      <c r="E116" s="52">
        <f>'Door Comparison'!E116</f>
        <v>2110</v>
      </c>
      <c r="G116" s="55">
        <f>'Door Comparison'!G116</f>
        <v>0</v>
      </c>
      <c r="H116" s="55">
        <f>'Door Comparison'!H116</f>
        <v>1</v>
      </c>
      <c r="J116" s="55">
        <f>'Door Comparison'!J116</f>
        <v>0</v>
      </c>
      <c r="K116" s="55">
        <f>'Door Comparison'!K116</f>
        <v>1</v>
      </c>
      <c r="L116" s="55">
        <f>'Door Comparison'!L116</f>
        <v>0</v>
      </c>
      <c r="M116" s="176"/>
      <c r="N116" s="57">
        <f t="shared" si="7"/>
        <v>0.48</v>
      </c>
      <c r="P116" s="57">
        <f t="shared" si="8"/>
        <v>4.26</v>
      </c>
      <c r="R116" s="181">
        <f>JMS!AI113</f>
        <v>274.92</v>
      </c>
      <c r="S116" s="279">
        <f>'Door Comparison'!P116</f>
        <v>588.34</v>
      </c>
      <c r="T116" s="57">
        <f t="shared" si="9"/>
        <v>10.64</v>
      </c>
      <c r="U116" s="125">
        <v>0</v>
      </c>
      <c r="W116" s="58">
        <f t="shared" si="10"/>
        <v>878.64</v>
      </c>
      <c r="X116" s="53"/>
      <c r="Y116" s="95"/>
    </row>
    <row r="117" spans="1:25" x14ac:dyDescent="0.25">
      <c r="A117" s="119" t="str">
        <f>'Door Comparison'!A117</f>
        <v>D0218.01</v>
      </c>
      <c r="B117" s="132" t="str">
        <f>'Door Comparison'!B117</f>
        <v>Timber</v>
      </c>
      <c r="C117" s="132">
        <f>'Door Comparison'!C117</f>
        <v>201</v>
      </c>
      <c r="D117" s="52">
        <f>'Door Comparison'!D117</f>
        <v>1010</v>
      </c>
      <c r="E117" s="52">
        <f>'Door Comparison'!E117</f>
        <v>2100</v>
      </c>
      <c r="G117" s="55">
        <f>'Door Comparison'!G117</f>
        <v>1</v>
      </c>
      <c r="H117" s="55">
        <f>'Door Comparison'!H117</f>
        <v>0</v>
      </c>
      <c r="J117" s="55">
        <f>'Door Comparison'!J117</f>
        <v>1</v>
      </c>
      <c r="K117" s="55">
        <f>'Door Comparison'!K117</f>
        <v>0</v>
      </c>
      <c r="L117" s="55">
        <f>'Door Comparison'!L117</f>
        <v>0</v>
      </c>
      <c r="M117" s="176"/>
      <c r="N117" s="57">
        <f t="shared" si="7"/>
        <v>0.21</v>
      </c>
      <c r="P117" s="57">
        <f t="shared" si="8"/>
        <v>4.17</v>
      </c>
      <c r="R117" s="181">
        <f>JMS!AI114</f>
        <v>168.3</v>
      </c>
      <c r="S117" s="279">
        <f>'Door Comparison'!P117</f>
        <v>426.75</v>
      </c>
      <c r="T117" s="57">
        <f t="shared" si="9"/>
        <v>10.42</v>
      </c>
      <c r="U117" s="125">
        <v>0</v>
      </c>
      <c r="W117" s="58">
        <f t="shared" si="10"/>
        <v>609.85</v>
      </c>
      <c r="X117" s="53"/>
      <c r="Y117" s="95"/>
    </row>
    <row r="118" spans="1:25" x14ac:dyDescent="0.25">
      <c r="A118" s="119" t="str">
        <f>'Door Comparison'!A118</f>
        <v>D0220.01</v>
      </c>
      <c r="B118" s="132" t="str">
        <f>'Door Comparison'!B118</f>
        <v>Metal</v>
      </c>
      <c r="C118" s="132">
        <f>'Door Comparison'!C118</f>
        <v>206</v>
      </c>
      <c r="D118" s="52">
        <f>'Door Comparison'!D118</f>
        <v>0</v>
      </c>
      <c r="E118" s="52">
        <f>'Door Comparison'!E118</f>
        <v>0</v>
      </c>
      <c r="G118" s="55">
        <f>'Door Comparison'!G118</f>
        <v>0</v>
      </c>
      <c r="H118" s="55">
        <f>'Door Comparison'!H118</f>
        <v>0</v>
      </c>
      <c r="J118" s="55">
        <f>'Door Comparison'!J118</f>
        <v>0</v>
      </c>
      <c r="K118" s="55">
        <f>'Door Comparison'!K118</f>
        <v>0</v>
      </c>
      <c r="L118" s="55">
        <f>'Door Comparison'!L118</f>
        <v>0</v>
      </c>
      <c r="M118" s="176"/>
      <c r="N118" s="57">
        <f t="shared" si="7"/>
        <v>0</v>
      </c>
      <c r="P118" s="57">
        <f t="shared" si="8"/>
        <v>0</v>
      </c>
      <c r="R118" s="181">
        <f>JMS!AI115</f>
        <v>0</v>
      </c>
      <c r="S118" s="279">
        <f>'Door Comparison'!P118</f>
        <v>0</v>
      </c>
      <c r="T118" s="57">
        <f t="shared" si="9"/>
        <v>0</v>
      </c>
      <c r="U118" s="125">
        <v>0</v>
      </c>
      <c r="W118" s="58">
        <f t="shared" si="10"/>
        <v>0</v>
      </c>
      <c r="X118" s="53" t="str">
        <f>'Door Comparison'!Q118</f>
        <v>By others</v>
      </c>
      <c r="Y118" s="95"/>
    </row>
    <row r="119" spans="1:25" x14ac:dyDescent="0.25">
      <c r="A119" s="119" t="str">
        <f>'Door Comparison'!A119</f>
        <v>D0221.01</v>
      </c>
      <c r="B119" s="132" t="str">
        <f>'Door Comparison'!B119</f>
        <v>Metal</v>
      </c>
      <c r="C119" s="132">
        <f>'Door Comparison'!C119</f>
        <v>110</v>
      </c>
      <c r="D119" s="52">
        <f>'Door Comparison'!D119</f>
        <v>0</v>
      </c>
      <c r="E119" s="52">
        <f>'Door Comparison'!E119</f>
        <v>0</v>
      </c>
      <c r="G119" s="55">
        <f>'Door Comparison'!G119</f>
        <v>0</v>
      </c>
      <c r="H119" s="55">
        <f>'Door Comparison'!H119</f>
        <v>0</v>
      </c>
      <c r="J119" s="55">
        <f>'Door Comparison'!J119</f>
        <v>0</v>
      </c>
      <c r="K119" s="55">
        <f>'Door Comparison'!K119</f>
        <v>0</v>
      </c>
      <c r="L119" s="55">
        <f>'Door Comparison'!L119</f>
        <v>0</v>
      </c>
      <c r="M119" s="176"/>
      <c r="N119" s="57">
        <f t="shared" si="7"/>
        <v>0</v>
      </c>
      <c r="P119" s="57">
        <f t="shared" si="8"/>
        <v>0</v>
      </c>
      <c r="R119" s="181">
        <f>JMS!AI116</f>
        <v>0</v>
      </c>
      <c r="S119" s="279">
        <f>'Door Comparison'!P119</f>
        <v>0</v>
      </c>
      <c r="T119" s="57">
        <f t="shared" si="9"/>
        <v>0</v>
      </c>
      <c r="U119" s="125">
        <v>0</v>
      </c>
      <c r="W119" s="58">
        <f t="shared" si="10"/>
        <v>0</v>
      </c>
      <c r="X119" s="53" t="str">
        <f>'Door Comparison'!Q119</f>
        <v>By others</v>
      </c>
      <c r="Y119" s="95"/>
    </row>
    <row r="120" spans="1:25" x14ac:dyDescent="0.25">
      <c r="A120" s="119" t="str">
        <f>'Door Comparison'!A120</f>
        <v>D0221.02</v>
      </c>
      <c r="B120" s="132" t="str">
        <f>'Door Comparison'!B120</f>
        <v>Metal</v>
      </c>
      <c r="C120" s="132">
        <f>'Door Comparison'!C120</f>
        <v>110</v>
      </c>
      <c r="D120" s="52">
        <f>'Door Comparison'!D120</f>
        <v>0</v>
      </c>
      <c r="E120" s="52">
        <f>'Door Comparison'!E120</f>
        <v>0</v>
      </c>
      <c r="G120" s="55">
        <f>'Door Comparison'!G120</f>
        <v>0</v>
      </c>
      <c r="H120" s="55">
        <f>'Door Comparison'!H120</f>
        <v>0</v>
      </c>
      <c r="J120" s="55">
        <f>'Door Comparison'!J120</f>
        <v>0</v>
      </c>
      <c r="K120" s="55">
        <f>'Door Comparison'!K120</f>
        <v>0</v>
      </c>
      <c r="L120" s="55">
        <f>'Door Comparison'!L120</f>
        <v>0</v>
      </c>
      <c r="M120" s="176"/>
      <c r="N120" s="57">
        <f t="shared" si="7"/>
        <v>0</v>
      </c>
      <c r="P120" s="57">
        <f t="shared" si="8"/>
        <v>0</v>
      </c>
      <c r="R120" s="181">
        <f>JMS!AI117</f>
        <v>0</v>
      </c>
      <c r="S120" s="279">
        <f>'Door Comparison'!P120</f>
        <v>0</v>
      </c>
      <c r="T120" s="57">
        <f t="shared" si="9"/>
        <v>0</v>
      </c>
      <c r="U120" s="125">
        <v>0</v>
      </c>
      <c r="W120" s="58">
        <f t="shared" si="10"/>
        <v>0</v>
      </c>
      <c r="X120" s="53" t="str">
        <f>'Door Comparison'!Q120</f>
        <v>By others</v>
      </c>
      <c r="Y120" s="95"/>
    </row>
    <row r="121" spans="1:25" x14ac:dyDescent="0.25">
      <c r="A121" s="119" t="str">
        <f>'Door Comparison'!A121</f>
        <v>D0222.01</v>
      </c>
      <c r="B121" s="132" t="str">
        <f>'Door Comparison'!B121</f>
        <v>Metal</v>
      </c>
      <c r="C121" s="132">
        <f>'Door Comparison'!C121</f>
        <v>108</v>
      </c>
      <c r="D121" s="52">
        <f>'Door Comparison'!D121</f>
        <v>0</v>
      </c>
      <c r="E121" s="52">
        <f>'Door Comparison'!E121</f>
        <v>0</v>
      </c>
      <c r="G121" s="55">
        <f>'Door Comparison'!G121</f>
        <v>0</v>
      </c>
      <c r="H121" s="55">
        <f>'Door Comparison'!H121</f>
        <v>0</v>
      </c>
      <c r="J121" s="55">
        <f>'Door Comparison'!J121</f>
        <v>0</v>
      </c>
      <c r="K121" s="55">
        <f>'Door Comparison'!K121</f>
        <v>0</v>
      </c>
      <c r="L121" s="55">
        <f>'Door Comparison'!L121</f>
        <v>0</v>
      </c>
      <c r="M121" s="176"/>
      <c r="N121" s="57">
        <f t="shared" si="7"/>
        <v>0</v>
      </c>
      <c r="P121" s="57">
        <f t="shared" si="8"/>
        <v>0</v>
      </c>
      <c r="R121" s="181">
        <f>JMS!AI118</f>
        <v>0</v>
      </c>
      <c r="S121" s="279">
        <f>'Door Comparison'!P121</f>
        <v>0</v>
      </c>
      <c r="T121" s="57">
        <f t="shared" si="9"/>
        <v>0</v>
      </c>
      <c r="U121" s="125">
        <v>0</v>
      </c>
      <c r="W121" s="58">
        <f t="shared" si="10"/>
        <v>0</v>
      </c>
      <c r="X121" s="53" t="str">
        <f>'Door Comparison'!Q121</f>
        <v>By others</v>
      </c>
      <c r="Y121" s="95"/>
    </row>
    <row r="122" spans="1:25" x14ac:dyDescent="0.25">
      <c r="A122" s="119" t="str">
        <f>'Door Comparison'!A122</f>
        <v>D0236.06</v>
      </c>
      <c r="B122" s="132" t="str">
        <f>'Door Comparison'!B122</f>
        <v>Timber</v>
      </c>
      <c r="C122" s="132">
        <f>'Door Comparison'!C122</f>
        <v>210</v>
      </c>
      <c r="D122" s="52">
        <f>'Door Comparison'!D122</f>
        <v>1510</v>
      </c>
      <c r="E122" s="52">
        <f>'Door Comparison'!E122</f>
        <v>2110</v>
      </c>
      <c r="G122" s="55">
        <f>'Door Comparison'!G122</f>
        <v>0</v>
      </c>
      <c r="H122" s="55">
        <f>'Door Comparison'!H122</f>
        <v>1</v>
      </c>
      <c r="J122" s="55">
        <f>'Door Comparison'!J122</f>
        <v>0</v>
      </c>
      <c r="K122" s="55">
        <f>'Door Comparison'!K122</f>
        <v>1</v>
      </c>
      <c r="L122" s="55">
        <f>'Door Comparison'!L122</f>
        <v>0</v>
      </c>
      <c r="M122" s="176"/>
      <c r="N122" s="57">
        <f t="shared" si="7"/>
        <v>0.52</v>
      </c>
      <c r="P122" s="57">
        <f t="shared" si="8"/>
        <v>4.58</v>
      </c>
      <c r="R122" s="181">
        <f>JMS!AI119</f>
        <v>256.13</v>
      </c>
      <c r="S122" s="279">
        <f>'Door Comparison'!P122</f>
        <v>975.02</v>
      </c>
      <c r="T122" s="57">
        <f t="shared" si="9"/>
        <v>11.46</v>
      </c>
      <c r="U122" s="125">
        <v>0</v>
      </c>
      <c r="W122" s="58">
        <f t="shared" si="10"/>
        <v>1247.71</v>
      </c>
      <c r="X122" s="53" t="str">
        <f>'Door Comparison'!Q122</f>
        <v>Schedule says metal but door type is timber</v>
      </c>
      <c r="Y122" s="95"/>
    </row>
    <row r="123" spans="1:25" x14ac:dyDescent="0.25">
      <c r="A123" s="119" t="str">
        <f>'Door Comparison'!A123</f>
        <v>D0301.01</v>
      </c>
      <c r="B123" s="132" t="str">
        <f>'Door Comparison'!B123</f>
        <v>Timber</v>
      </c>
      <c r="C123" s="132">
        <f>'Door Comparison'!C123</f>
        <v>205</v>
      </c>
      <c r="D123" s="52">
        <f>'Door Comparison'!D123</f>
        <v>1010</v>
      </c>
      <c r="E123" s="52">
        <f>'Door Comparison'!E123</f>
        <v>2110</v>
      </c>
      <c r="G123" s="55">
        <f>'Door Comparison'!G123</f>
        <v>1</v>
      </c>
      <c r="H123" s="55">
        <f>'Door Comparison'!H123</f>
        <v>0</v>
      </c>
      <c r="J123" s="55">
        <f>'Door Comparison'!J123</f>
        <v>1</v>
      </c>
      <c r="K123" s="55">
        <f>'Door Comparison'!K123</f>
        <v>0</v>
      </c>
      <c r="L123" s="55">
        <f>'Door Comparison'!L123</f>
        <v>0</v>
      </c>
      <c r="M123" s="176"/>
      <c r="N123" s="57">
        <f t="shared" si="7"/>
        <v>0.21</v>
      </c>
      <c r="P123" s="57">
        <f t="shared" si="8"/>
        <v>4.18</v>
      </c>
      <c r="R123" s="181">
        <f>JMS!AI120</f>
        <v>2383.7399999999998</v>
      </c>
      <c r="S123" s="279">
        <f>'Door Comparison'!P123</f>
        <v>447.74</v>
      </c>
      <c r="T123" s="57">
        <f t="shared" si="9"/>
        <v>10.46</v>
      </c>
      <c r="U123" s="125">
        <v>0</v>
      </c>
      <c r="W123" s="58">
        <f t="shared" si="10"/>
        <v>2846.33</v>
      </c>
      <c r="X123" s="53"/>
      <c r="Y123" s="95"/>
    </row>
    <row r="124" spans="1:25" x14ac:dyDescent="0.25">
      <c r="A124" s="119" t="str">
        <f>'Door Comparison'!A124</f>
        <v>D0302.01</v>
      </c>
      <c r="B124" s="132" t="str">
        <f>'Door Comparison'!B124</f>
        <v>Timber</v>
      </c>
      <c r="C124" s="132">
        <f>'Door Comparison'!C124</f>
        <v>201</v>
      </c>
      <c r="D124" s="52">
        <f>'Door Comparison'!D124</f>
        <v>1010</v>
      </c>
      <c r="E124" s="52">
        <f>'Door Comparison'!E124</f>
        <v>2110</v>
      </c>
      <c r="G124" s="55">
        <f>'Door Comparison'!G124</f>
        <v>0</v>
      </c>
      <c r="H124" s="55">
        <f>'Door Comparison'!H124</f>
        <v>1</v>
      </c>
      <c r="J124" s="55">
        <f>'Door Comparison'!J124</f>
        <v>0</v>
      </c>
      <c r="K124" s="55">
        <f>'Door Comparison'!K124</f>
        <v>1</v>
      </c>
      <c r="L124" s="55">
        <f>'Door Comparison'!L124</f>
        <v>0</v>
      </c>
      <c r="M124" s="176"/>
      <c r="N124" s="57">
        <f t="shared" si="7"/>
        <v>0.47</v>
      </c>
      <c r="P124" s="57">
        <f t="shared" si="8"/>
        <v>4.18</v>
      </c>
      <c r="R124" s="181">
        <f>JMS!AI121</f>
        <v>272.8</v>
      </c>
      <c r="S124" s="279">
        <f>'Door Comparison'!P124</f>
        <v>564.09</v>
      </c>
      <c r="T124" s="57">
        <f t="shared" si="9"/>
        <v>10.46</v>
      </c>
      <c r="U124" s="125">
        <v>0</v>
      </c>
      <c r="W124" s="58">
        <f t="shared" si="10"/>
        <v>852</v>
      </c>
      <c r="X124" s="53"/>
      <c r="Y124" s="95"/>
    </row>
    <row r="125" spans="1:25" x14ac:dyDescent="0.25">
      <c r="A125" s="119" t="str">
        <f>'Door Comparison'!A125</f>
        <v>D0306.01</v>
      </c>
      <c r="B125" s="132" t="str">
        <f>'Door Comparison'!B125</f>
        <v>Metal</v>
      </c>
      <c r="C125" s="132">
        <f>'Door Comparison'!C125</f>
        <v>204</v>
      </c>
      <c r="D125" s="52">
        <f>'Door Comparison'!D125</f>
        <v>0</v>
      </c>
      <c r="E125" s="52">
        <f>'Door Comparison'!E125</f>
        <v>0</v>
      </c>
      <c r="G125" s="55">
        <f>'Door Comparison'!G125</f>
        <v>0</v>
      </c>
      <c r="H125" s="55">
        <f>'Door Comparison'!H125</f>
        <v>0</v>
      </c>
      <c r="J125" s="55">
        <f>'Door Comparison'!J125</f>
        <v>0</v>
      </c>
      <c r="K125" s="55">
        <f>'Door Comparison'!K125</f>
        <v>0</v>
      </c>
      <c r="L125" s="55">
        <f>'Door Comparison'!L125</f>
        <v>0</v>
      </c>
      <c r="M125" s="176"/>
      <c r="N125" s="57">
        <f t="shared" si="7"/>
        <v>0</v>
      </c>
      <c r="P125" s="57">
        <f t="shared" si="8"/>
        <v>0</v>
      </c>
      <c r="R125" s="181">
        <f>JMS!AI122</f>
        <v>0</v>
      </c>
      <c r="S125" s="279">
        <f>'Door Comparison'!P125</f>
        <v>0</v>
      </c>
      <c r="T125" s="57">
        <f t="shared" si="9"/>
        <v>0</v>
      </c>
      <c r="U125" s="125">
        <v>0</v>
      </c>
      <c r="W125" s="58">
        <f t="shared" si="10"/>
        <v>0</v>
      </c>
      <c r="X125" s="53" t="str">
        <f>'Door Comparison'!Q125</f>
        <v>By others</v>
      </c>
      <c r="Y125" s="95"/>
    </row>
    <row r="126" spans="1:25" x14ac:dyDescent="0.25">
      <c r="A126" s="119" t="str">
        <f>'Door Comparison'!A126</f>
        <v>D0308.01</v>
      </c>
      <c r="B126" s="132" t="str">
        <f>'Door Comparison'!B126</f>
        <v>Metal</v>
      </c>
      <c r="C126" s="132">
        <f>'Door Comparison'!C126</f>
        <v>204</v>
      </c>
      <c r="D126" s="52">
        <f>'Door Comparison'!D126</f>
        <v>0</v>
      </c>
      <c r="E126" s="52">
        <f>'Door Comparison'!E126</f>
        <v>0</v>
      </c>
      <c r="G126" s="55">
        <f>'Door Comparison'!G126</f>
        <v>0</v>
      </c>
      <c r="H126" s="55">
        <f>'Door Comparison'!H126</f>
        <v>0</v>
      </c>
      <c r="J126" s="55">
        <f>'Door Comparison'!J126</f>
        <v>0</v>
      </c>
      <c r="K126" s="55">
        <f>'Door Comparison'!K126</f>
        <v>0</v>
      </c>
      <c r="L126" s="55">
        <f>'Door Comparison'!L126</f>
        <v>0</v>
      </c>
      <c r="M126" s="176"/>
      <c r="N126" s="57">
        <f t="shared" si="7"/>
        <v>0</v>
      </c>
      <c r="P126" s="57">
        <f t="shared" si="8"/>
        <v>0</v>
      </c>
      <c r="R126" s="181">
        <f>JMS!AI123</f>
        <v>0</v>
      </c>
      <c r="S126" s="279">
        <f>'Door Comparison'!P126</f>
        <v>0</v>
      </c>
      <c r="T126" s="57">
        <f t="shared" si="9"/>
        <v>0</v>
      </c>
      <c r="U126" s="125">
        <v>0</v>
      </c>
      <c r="W126" s="58">
        <f t="shared" si="10"/>
        <v>0</v>
      </c>
      <c r="X126" s="53" t="str">
        <f>'Door Comparison'!Q126</f>
        <v>By others</v>
      </c>
      <c r="Y126" s="95"/>
    </row>
    <row r="127" spans="1:25" x14ac:dyDescent="0.25">
      <c r="A127" s="119" t="str">
        <f>'Door Comparison'!A127</f>
        <v>D0310.01</v>
      </c>
      <c r="B127" s="132" t="str">
        <f>'Door Comparison'!B127</f>
        <v>Timber</v>
      </c>
      <c r="C127" s="132">
        <f>'Door Comparison'!C127</f>
        <v>201</v>
      </c>
      <c r="D127" s="52">
        <f>'Door Comparison'!D127</f>
        <v>1010</v>
      </c>
      <c r="E127" s="52">
        <f>'Door Comparison'!E127</f>
        <v>2100</v>
      </c>
      <c r="G127" s="55">
        <f>'Door Comparison'!G127</f>
        <v>1</v>
      </c>
      <c r="H127" s="55">
        <f>'Door Comparison'!H127</f>
        <v>0</v>
      </c>
      <c r="J127" s="55">
        <f>'Door Comparison'!J127</f>
        <v>1</v>
      </c>
      <c r="K127" s="55">
        <f>'Door Comparison'!K127</f>
        <v>0</v>
      </c>
      <c r="L127" s="55">
        <f>'Door Comparison'!L127</f>
        <v>0</v>
      </c>
      <c r="M127" s="176"/>
      <c r="N127" s="57">
        <f t="shared" si="7"/>
        <v>0.21</v>
      </c>
      <c r="P127" s="57">
        <f t="shared" si="8"/>
        <v>4.17</v>
      </c>
      <c r="R127" s="181">
        <f>JMS!AI124</f>
        <v>168.3</v>
      </c>
      <c r="S127" s="279">
        <f>'Door Comparison'!P127</f>
        <v>426.75</v>
      </c>
      <c r="T127" s="57">
        <f t="shared" si="9"/>
        <v>10.42</v>
      </c>
      <c r="U127" s="125">
        <v>0</v>
      </c>
      <c r="W127" s="58">
        <f t="shared" si="10"/>
        <v>609.85</v>
      </c>
      <c r="X127" s="53"/>
      <c r="Y127" s="95"/>
    </row>
    <row r="128" spans="1:25" x14ac:dyDescent="0.25">
      <c r="A128" s="119" t="str">
        <f>'Door Comparison'!A128</f>
        <v>D0311.01</v>
      </c>
      <c r="B128" s="132" t="str">
        <f>'Door Comparison'!B128</f>
        <v>Timber</v>
      </c>
      <c r="C128" s="132">
        <f>'Door Comparison'!C128</f>
        <v>201</v>
      </c>
      <c r="D128" s="52">
        <f>'Door Comparison'!D128</f>
        <v>1010</v>
      </c>
      <c r="E128" s="52">
        <f>'Door Comparison'!E128</f>
        <v>2110</v>
      </c>
      <c r="G128" s="55">
        <f>'Door Comparison'!G128</f>
        <v>0</v>
      </c>
      <c r="H128" s="55">
        <f>'Door Comparison'!H128</f>
        <v>1</v>
      </c>
      <c r="J128" s="55">
        <f>'Door Comparison'!J128</f>
        <v>0</v>
      </c>
      <c r="K128" s="55">
        <f>'Door Comparison'!K128</f>
        <v>1</v>
      </c>
      <c r="L128" s="55">
        <f>'Door Comparison'!L128</f>
        <v>0</v>
      </c>
      <c r="M128" s="176"/>
      <c r="N128" s="57">
        <f t="shared" si="7"/>
        <v>0.47</v>
      </c>
      <c r="P128" s="57">
        <f t="shared" si="8"/>
        <v>4.18</v>
      </c>
      <c r="R128" s="181">
        <f>JMS!AI125</f>
        <v>272.8</v>
      </c>
      <c r="S128" s="279">
        <f>'Door Comparison'!P128</f>
        <v>588.34</v>
      </c>
      <c r="T128" s="57">
        <f t="shared" si="9"/>
        <v>10.46</v>
      </c>
      <c r="U128" s="125">
        <v>0</v>
      </c>
      <c r="W128" s="58">
        <f t="shared" si="10"/>
        <v>876.25</v>
      </c>
      <c r="X128" s="53"/>
      <c r="Y128" s="95"/>
    </row>
    <row r="129" spans="1:25" x14ac:dyDescent="0.25">
      <c r="A129" s="119" t="str">
        <f>'Door Comparison'!A129</f>
        <v>D0315.01</v>
      </c>
      <c r="B129" s="132" t="str">
        <f>'Door Comparison'!B129</f>
        <v>Metal</v>
      </c>
      <c r="C129" s="132">
        <f>'Door Comparison'!C129</f>
        <v>206</v>
      </c>
      <c r="D129" s="52">
        <f>'Door Comparison'!D129</f>
        <v>0</v>
      </c>
      <c r="E129" s="52">
        <f>'Door Comparison'!E129</f>
        <v>0</v>
      </c>
      <c r="G129" s="55">
        <f>'Door Comparison'!G129</f>
        <v>0</v>
      </c>
      <c r="H129" s="55">
        <f>'Door Comparison'!H129</f>
        <v>0</v>
      </c>
      <c r="J129" s="55">
        <f>'Door Comparison'!J129</f>
        <v>0</v>
      </c>
      <c r="K129" s="55">
        <f>'Door Comparison'!K129</f>
        <v>0</v>
      </c>
      <c r="L129" s="55">
        <f>'Door Comparison'!L129</f>
        <v>0</v>
      </c>
      <c r="M129" s="176"/>
      <c r="N129" s="57">
        <f t="shared" si="7"/>
        <v>0</v>
      </c>
      <c r="P129" s="57">
        <f t="shared" si="8"/>
        <v>0</v>
      </c>
      <c r="R129" s="181">
        <f>JMS!AI126</f>
        <v>0</v>
      </c>
      <c r="S129" s="279">
        <f>'Door Comparison'!P129</f>
        <v>0</v>
      </c>
      <c r="T129" s="57">
        <f t="shared" si="9"/>
        <v>0</v>
      </c>
      <c r="U129" s="125">
        <v>0</v>
      </c>
      <c r="W129" s="58">
        <f t="shared" si="10"/>
        <v>0</v>
      </c>
      <c r="X129" s="53" t="str">
        <f>'Door Comparison'!Q129</f>
        <v>By others</v>
      </c>
      <c r="Y129" s="95"/>
    </row>
    <row r="130" spans="1:25" x14ac:dyDescent="0.25">
      <c r="A130" s="119" t="str">
        <f>'Door Comparison'!A130</f>
        <v>D0316.01</v>
      </c>
      <c r="B130" s="132" t="str">
        <f>'Door Comparison'!B130</f>
        <v>Metal</v>
      </c>
      <c r="C130" s="132">
        <f>'Door Comparison'!C130</f>
        <v>204</v>
      </c>
      <c r="D130" s="52">
        <f>'Door Comparison'!D130</f>
        <v>0</v>
      </c>
      <c r="E130" s="52">
        <f>'Door Comparison'!E130</f>
        <v>0</v>
      </c>
      <c r="G130" s="55">
        <f>'Door Comparison'!G130</f>
        <v>0</v>
      </c>
      <c r="H130" s="55">
        <f>'Door Comparison'!H130</f>
        <v>0</v>
      </c>
      <c r="J130" s="55">
        <f>'Door Comparison'!J130</f>
        <v>0</v>
      </c>
      <c r="K130" s="55">
        <f>'Door Comparison'!K130</f>
        <v>0</v>
      </c>
      <c r="L130" s="55">
        <f>'Door Comparison'!L130</f>
        <v>0</v>
      </c>
      <c r="M130" s="176"/>
      <c r="N130" s="57">
        <f t="shared" si="7"/>
        <v>0</v>
      </c>
      <c r="P130" s="57">
        <f t="shared" si="8"/>
        <v>0</v>
      </c>
      <c r="R130" s="181">
        <f>JMS!AI127</f>
        <v>0</v>
      </c>
      <c r="S130" s="279">
        <f>'Door Comparison'!P130</f>
        <v>0</v>
      </c>
      <c r="T130" s="57">
        <f t="shared" si="9"/>
        <v>0</v>
      </c>
      <c r="U130" s="125">
        <v>0</v>
      </c>
      <c r="W130" s="58">
        <f t="shared" si="10"/>
        <v>0</v>
      </c>
      <c r="X130" s="53" t="str">
        <f>'Door Comparison'!Q130</f>
        <v>By others</v>
      </c>
      <c r="Y130" s="95"/>
    </row>
    <row r="131" spans="1:25" x14ac:dyDescent="0.25">
      <c r="A131" s="119" t="str">
        <f>'Door Comparison'!A131</f>
        <v>D0317.01</v>
      </c>
      <c r="B131" s="132" t="str">
        <f>'Door Comparison'!B131</f>
        <v>Timber</v>
      </c>
      <c r="C131" s="132">
        <f>'Door Comparison'!C131</f>
        <v>201</v>
      </c>
      <c r="D131" s="52">
        <f>'Door Comparison'!D131</f>
        <v>1100</v>
      </c>
      <c r="E131" s="52">
        <f>'Door Comparison'!E131</f>
        <v>2110</v>
      </c>
      <c r="G131" s="55">
        <f>'Door Comparison'!G131</f>
        <v>0</v>
      </c>
      <c r="H131" s="55">
        <f>'Door Comparison'!H131</f>
        <v>1</v>
      </c>
      <c r="J131" s="55">
        <f>'Door Comparison'!J131</f>
        <v>0</v>
      </c>
      <c r="K131" s="55">
        <f>'Door Comparison'!K131</f>
        <v>1</v>
      </c>
      <c r="L131" s="55">
        <f>'Door Comparison'!L131</f>
        <v>0</v>
      </c>
      <c r="M131" s="176"/>
      <c r="N131" s="57">
        <f t="shared" si="7"/>
        <v>0.48</v>
      </c>
      <c r="P131" s="57">
        <f t="shared" si="8"/>
        <v>4.26</v>
      </c>
      <c r="R131" s="181">
        <f>JMS!AI128</f>
        <v>274.92</v>
      </c>
      <c r="S131" s="279">
        <f>'Door Comparison'!P131</f>
        <v>588.34</v>
      </c>
      <c r="T131" s="57">
        <f t="shared" si="9"/>
        <v>10.64</v>
      </c>
      <c r="U131" s="125">
        <v>0</v>
      </c>
      <c r="W131" s="58">
        <f t="shared" si="10"/>
        <v>878.64</v>
      </c>
      <c r="X131" s="53"/>
      <c r="Y131" s="95"/>
    </row>
    <row r="132" spans="1:25" x14ac:dyDescent="0.25">
      <c r="A132" s="119" t="str">
        <f>'Door Comparison'!A132</f>
        <v>D0318.01</v>
      </c>
      <c r="B132" s="132" t="str">
        <f>'Door Comparison'!B132</f>
        <v>Timber</v>
      </c>
      <c r="C132" s="132">
        <f>'Door Comparison'!C132</f>
        <v>201</v>
      </c>
      <c r="D132" s="52">
        <f>'Door Comparison'!D132</f>
        <v>1010</v>
      </c>
      <c r="E132" s="52">
        <f>'Door Comparison'!E132</f>
        <v>2100</v>
      </c>
      <c r="G132" s="55">
        <f>'Door Comparison'!G132</f>
        <v>1</v>
      </c>
      <c r="H132" s="55">
        <f>'Door Comparison'!H132</f>
        <v>0</v>
      </c>
      <c r="J132" s="55">
        <f>'Door Comparison'!J132</f>
        <v>1</v>
      </c>
      <c r="K132" s="55">
        <f>'Door Comparison'!K132</f>
        <v>0</v>
      </c>
      <c r="L132" s="55">
        <f>'Door Comparison'!L132</f>
        <v>0</v>
      </c>
      <c r="M132" s="176"/>
      <c r="N132" s="57">
        <f t="shared" si="7"/>
        <v>0.21</v>
      </c>
      <c r="P132" s="57">
        <f t="shared" si="8"/>
        <v>4.17</v>
      </c>
      <c r="R132" s="181">
        <f>JMS!AI129</f>
        <v>168.3</v>
      </c>
      <c r="S132" s="279">
        <f>'Door Comparison'!P132</f>
        <v>426.75</v>
      </c>
      <c r="T132" s="57">
        <f t="shared" si="9"/>
        <v>10.42</v>
      </c>
      <c r="U132" s="125">
        <v>0</v>
      </c>
      <c r="W132" s="58">
        <f t="shared" si="10"/>
        <v>609.85</v>
      </c>
      <c r="X132" s="53"/>
      <c r="Y132" s="95"/>
    </row>
    <row r="133" spans="1:25" x14ac:dyDescent="0.25">
      <c r="A133" s="119" t="str">
        <f>'Door Comparison'!A133</f>
        <v>D0320.01</v>
      </c>
      <c r="B133" s="132" t="str">
        <f>'Door Comparison'!B133</f>
        <v>Metal</v>
      </c>
      <c r="C133" s="132">
        <f>'Door Comparison'!C133</f>
        <v>206</v>
      </c>
      <c r="D133" s="52">
        <f>'Door Comparison'!D133</f>
        <v>0</v>
      </c>
      <c r="E133" s="52">
        <f>'Door Comparison'!E133</f>
        <v>0</v>
      </c>
      <c r="G133" s="55">
        <f>'Door Comparison'!G133</f>
        <v>0</v>
      </c>
      <c r="H133" s="55">
        <f>'Door Comparison'!H133</f>
        <v>0</v>
      </c>
      <c r="J133" s="55">
        <f>'Door Comparison'!J133</f>
        <v>0</v>
      </c>
      <c r="K133" s="55">
        <f>'Door Comparison'!K133</f>
        <v>0</v>
      </c>
      <c r="L133" s="55">
        <f>'Door Comparison'!L133</f>
        <v>0</v>
      </c>
      <c r="M133" s="176"/>
      <c r="N133" s="57">
        <f t="shared" si="7"/>
        <v>0</v>
      </c>
      <c r="P133" s="57">
        <f t="shared" si="8"/>
        <v>0</v>
      </c>
      <c r="R133" s="181">
        <f>JMS!AI130</f>
        <v>0</v>
      </c>
      <c r="S133" s="279">
        <f>'Door Comparison'!P133</f>
        <v>0</v>
      </c>
      <c r="T133" s="57">
        <f t="shared" si="9"/>
        <v>0</v>
      </c>
      <c r="U133" s="125">
        <v>0</v>
      </c>
      <c r="W133" s="58">
        <f t="shared" si="10"/>
        <v>0</v>
      </c>
      <c r="X133" s="53" t="str">
        <f>'Door Comparison'!Q133</f>
        <v>By others</v>
      </c>
      <c r="Y133" s="95"/>
    </row>
    <row r="134" spans="1:25" x14ac:dyDescent="0.25">
      <c r="A134" s="119" t="str">
        <f>'Door Comparison'!A134</f>
        <v>D0321.01</v>
      </c>
      <c r="B134" s="132" t="str">
        <f>'Door Comparison'!B134</f>
        <v>Metal</v>
      </c>
      <c r="C134" s="132">
        <f>'Door Comparison'!C134</f>
        <v>110</v>
      </c>
      <c r="D134" s="52">
        <f>'Door Comparison'!D134</f>
        <v>0</v>
      </c>
      <c r="E134" s="52">
        <f>'Door Comparison'!E134</f>
        <v>0</v>
      </c>
      <c r="G134" s="55">
        <f>'Door Comparison'!G134</f>
        <v>0</v>
      </c>
      <c r="H134" s="55">
        <f>'Door Comparison'!H134</f>
        <v>0</v>
      </c>
      <c r="J134" s="55">
        <f>'Door Comparison'!J134</f>
        <v>0</v>
      </c>
      <c r="K134" s="55">
        <f>'Door Comparison'!K134</f>
        <v>0</v>
      </c>
      <c r="L134" s="55">
        <f>'Door Comparison'!L134</f>
        <v>0</v>
      </c>
      <c r="M134" s="176"/>
      <c r="N134" s="57">
        <f t="shared" si="7"/>
        <v>0</v>
      </c>
      <c r="P134" s="57">
        <f t="shared" si="8"/>
        <v>0</v>
      </c>
      <c r="R134" s="181">
        <f>JMS!AI131</f>
        <v>0</v>
      </c>
      <c r="S134" s="279">
        <f>'Door Comparison'!P134</f>
        <v>0</v>
      </c>
      <c r="T134" s="57">
        <f t="shared" si="9"/>
        <v>0</v>
      </c>
      <c r="U134" s="125">
        <v>0</v>
      </c>
      <c r="W134" s="58">
        <f t="shared" si="10"/>
        <v>0</v>
      </c>
      <c r="X134" s="53" t="str">
        <f>'Door Comparison'!Q134</f>
        <v>By others</v>
      </c>
      <c r="Y134" s="95"/>
    </row>
    <row r="135" spans="1:25" x14ac:dyDescent="0.25">
      <c r="A135" s="119" t="str">
        <f>'Door Comparison'!A135</f>
        <v>D0321.02</v>
      </c>
      <c r="B135" s="132" t="str">
        <f>'Door Comparison'!B135</f>
        <v>Metal</v>
      </c>
      <c r="C135" s="132">
        <f>'Door Comparison'!C135</f>
        <v>110</v>
      </c>
      <c r="D135" s="52">
        <f>'Door Comparison'!D135</f>
        <v>0</v>
      </c>
      <c r="E135" s="52">
        <f>'Door Comparison'!E135</f>
        <v>0</v>
      </c>
      <c r="G135" s="55">
        <f>'Door Comparison'!G135</f>
        <v>0</v>
      </c>
      <c r="H135" s="55">
        <f>'Door Comparison'!H135</f>
        <v>0</v>
      </c>
      <c r="J135" s="55">
        <f>'Door Comparison'!J135</f>
        <v>0</v>
      </c>
      <c r="K135" s="55">
        <f>'Door Comparison'!K135</f>
        <v>0</v>
      </c>
      <c r="L135" s="55">
        <f>'Door Comparison'!L135</f>
        <v>0</v>
      </c>
      <c r="M135" s="176"/>
      <c r="N135" s="57">
        <f t="shared" si="7"/>
        <v>0</v>
      </c>
      <c r="P135" s="57">
        <f t="shared" si="8"/>
        <v>0</v>
      </c>
      <c r="R135" s="181">
        <f>JMS!AI132</f>
        <v>0</v>
      </c>
      <c r="S135" s="279">
        <f>'Door Comparison'!P135</f>
        <v>0</v>
      </c>
      <c r="T135" s="57">
        <f t="shared" si="9"/>
        <v>0</v>
      </c>
      <c r="U135" s="125">
        <v>0</v>
      </c>
      <c r="W135" s="58">
        <f t="shared" si="10"/>
        <v>0</v>
      </c>
      <c r="X135" s="53" t="str">
        <f>'Door Comparison'!Q135</f>
        <v>By others</v>
      </c>
      <c r="Y135" s="95"/>
    </row>
    <row r="136" spans="1:25" x14ac:dyDescent="0.25">
      <c r="A136" s="119" t="str">
        <f>'Door Comparison'!A136</f>
        <v>D0401.01</v>
      </c>
      <c r="B136" s="132" t="str">
        <f>'Door Comparison'!B136</f>
        <v>Timber</v>
      </c>
      <c r="C136" s="132">
        <f>'Door Comparison'!C136</f>
        <v>205</v>
      </c>
      <c r="D136" s="52">
        <f>'Door Comparison'!D136</f>
        <v>1010</v>
      </c>
      <c r="E136" s="52">
        <f>'Door Comparison'!E136</f>
        <v>2110</v>
      </c>
      <c r="G136" s="55">
        <f>'Door Comparison'!G136</f>
        <v>1</v>
      </c>
      <c r="H136" s="55">
        <f>'Door Comparison'!H136</f>
        <v>0</v>
      </c>
      <c r="J136" s="55">
        <f>'Door Comparison'!J136</f>
        <v>1</v>
      </c>
      <c r="K136" s="55">
        <f>'Door Comparison'!K136</f>
        <v>0</v>
      </c>
      <c r="L136" s="55">
        <f>'Door Comparison'!L136</f>
        <v>0</v>
      </c>
      <c r="M136" s="176"/>
      <c r="N136" s="57">
        <f t="shared" si="7"/>
        <v>0.21</v>
      </c>
      <c r="P136" s="57">
        <f t="shared" si="8"/>
        <v>4.18</v>
      </c>
      <c r="R136" s="181">
        <f>JMS!AI133</f>
        <v>2383.7399999999998</v>
      </c>
      <c r="S136" s="279">
        <f>'Door Comparison'!P136</f>
        <v>447.74</v>
      </c>
      <c r="T136" s="57">
        <f t="shared" si="9"/>
        <v>10.46</v>
      </c>
      <c r="U136" s="125">
        <v>0</v>
      </c>
      <c r="W136" s="58">
        <f t="shared" si="10"/>
        <v>2846.33</v>
      </c>
      <c r="X136" s="53"/>
      <c r="Y136" s="95"/>
    </row>
    <row r="137" spans="1:25" x14ac:dyDescent="0.25">
      <c r="A137" s="119" t="str">
        <f>'Door Comparison'!A137</f>
        <v>D0402.01</v>
      </c>
      <c r="B137" s="132" t="str">
        <f>'Door Comparison'!B137</f>
        <v>Timber</v>
      </c>
      <c r="C137" s="132">
        <f>'Door Comparison'!C137</f>
        <v>201</v>
      </c>
      <c r="D137" s="52">
        <f>'Door Comparison'!D137</f>
        <v>1010</v>
      </c>
      <c r="E137" s="52">
        <f>'Door Comparison'!E137</f>
        <v>2110</v>
      </c>
      <c r="G137" s="55">
        <f>'Door Comparison'!G137</f>
        <v>0</v>
      </c>
      <c r="H137" s="55">
        <f>'Door Comparison'!H137</f>
        <v>1</v>
      </c>
      <c r="J137" s="55">
        <f>'Door Comparison'!J137</f>
        <v>0</v>
      </c>
      <c r="K137" s="55">
        <f>'Door Comparison'!K137</f>
        <v>1</v>
      </c>
      <c r="L137" s="55">
        <f>'Door Comparison'!L137</f>
        <v>0</v>
      </c>
      <c r="M137" s="176"/>
      <c r="N137" s="57">
        <f t="shared" si="7"/>
        <v>0.47</v>
      </c>
      <c r="P137" s="57">
        <f t="shared" si="8"/>
        <v>4.18</v>
      </c>
      <c r="R137" s="181">
        <f>JMS!AI134</f>
        <v>272.8</v>
      </c>
      <c r="S137" s="279">
        <f>'Door Comparison'!P137</f>
        <v>564.09</v>
      </c>
      <c r="T137" s="57">
        <f t="shared" si="9"/>
        <v>10.46</v>
      </c>
      <c r="U137" s="125">
        <v>0</v>
      </c>
      <c r="W137" s="58">
        <f t="shared" si="10"/>
        <v>852</v>
      </c>
      <c r="X137" s="53"/>
      <c r="Y137" s="95"/>
    </row>
    <row r="138" spans="1:25" x14ac:dyDescent="0.25">
      <c r="A138" s="119" t="str">
        <f>'Door Comparison'!A138</f>
        <v>D0406.01</v>
      </c>
      <c r="B138" s="132" t="str">
        <f>'Door Comparison'!B138</f>
        <v>Metal</v>
      </c>
      <c r="C138" s="132">
        <f>'Door Comparison'!C138</f>
        <v>204</v>
      </c>
      <c r="D138" s="52">
        <f>'Door Comparison'!D138</f>
        <v>0</v>
      </c>
      <c r="E138" s="52">
        <f>'Door Comparison'!E138</f>
        <v>0</v>
      </c>
      <c r="G138" s="55">
        <f>'Door Comparison'!G138</f>
        <v>0</v>
      </c>
      <c r="H138" s="55">
        <f>'Door Comparison'!H138</f>
        <v>0</v>
      </c>
      <c r="J138" s="55">
        <f>'Door Comparison'!J138</f>
        <v>0</v>
      </c>
      <c r="K138" s="55">
        <f>'Door Comparison'!K138</f>
        <v>0</v>
      </c>
      <c r="L138" s="55">
        <f>'Door Comparison'!L138</f>
        <v>0</v>
      </c>
      <c r="M138" s="176"/>
      <c r="N138" s="57">
        <f t="shared" ref="N138:N201" si="11">(D138+2*E138)*((G138*0.04)+(H138*0.09))/1000</f>
        <v>0</v>
      </c>
      <c r="P138" s="57">
        <f t="shared" ref="P138:P201" si="12">((D138+2*E138)*0.8)/1000</f>
        <v>0</v>
      </c>
      <c r="R138" s="181">
        <f>JMS!AI135</f>
        <v>0</v>
      </c>
      <c r="S138" s="279">
        <f>'Door Comparison'!P138</f>
        <v>0</v>
      </c>
      <c r="T138" s="57">
        <f t="shared" ref="T138:T201" si="13">(J138+K138+L138)*(2*((D138+2*E138)*1/1000))</f>
        <v>0</v>
      </c>
      <c r="U138" s="125">
        <v>0</v>
      </c>
      <c r="W138" s="58">
        <f t="shared" ref="W138:W201" si="14">SUM(N138:V138)</f>
        <v>0</v>
      </c>
      <c r="X138" s="53" t="str">
        <f>'Door Comparison'!Q138</f>
        <v>By others</v>
      </c>
      <c r="Y138" s="95"/>
    </row>
    <row r="139" spans="1:25" x14ac:dyDescent="0.25">
      <c r="A139" s="119" t="str">
        <f>'Door Comparison'!A139</f>
        <v>D0407.01</v>
      </c>
      <c r="B139" s="132" t="str">
        <f>'Door Comparison'!B139</f>
        <v>Metal</v>
      </c>
      <c r="C139" s="132">
        <f>'Door Comparison'!C139</f>
        <v>204</v>
      </c>
      <c r="D139" s="52">
        <f>'Door Comparison'!D139</f>
        <v>0</v>
      </c>
      <c r="E139" s="52">
        <f>'Door Comparison'!E139</f>
        <v>0</v>
      </c>
      <c r="G139" s="55">
        <f>'Door Comparison'!G139</f>
        <v>0</v>
      </c>
      <c r="H139" s="55">
        <f>'Door Comparison'!H139</f>
        <v>0</v>
      </c>
      <c r="J139" s="55">
        <f>'Door Comparison'!J139</f>
        <v>0</v>
      </c>
      <c r="K139" s="55">
        <f>'Door Comparison'!K139</f>
        <v>0</v>
      </c>
      <c r="L139" s="55">
        <f>'Door Comparison'!L139</f>
        <v>0</v>
      </c>
      <c r="M139" s="176"/>
      <c r="N139" s="57">
        <f t="shared" si="11"/>
        <v>0</v>
      </c>
      <c r="P139" s="57">
        <f t="shared" si="12"/>
        <v>0</v>
      </c>
      <c r="R139" s="181">
        <f>JMS!AI136</f>
        <v>0</v>
      </c>
      <c r="S139" s="279">
        <f>'Door Comparison'!P139</f>
        <v>0</v>
      </c>
      <c r="T139" s="57">
        <f t="shared" si="13"/>
        <v>0</v>
      </c>
      <c r="U139" s="125">
        <v>0</v>
      </c>
      <c r="W139" s="58">
        <f t="shared" si="14"/>
        <v>0</v>
      </c>
      <c r="X139" s="53" t="str">
        <f>'Door Comparison'!Q139</f>
        <v>By others</v>
      </c>
      <c r="Y139" s="95"/>
    </row>
    <row r="140" spans="1:25" x14ac:dyDescent="0.25">
      <c r="A140" s="119" t="str">
        <f>'Door Comparison'!A140</f>
        <v>D0408.01</v>
      </c>
      <c r="B140" s="132" t="str">
        <f>'Door Comparison'!B140</f>
        <v>Metal</v>
      </c>
      <c r="C140" s="132">
        <f>'Door Comparison'!C140</f>
        <v>204</v>
      </c>
      <c r="D140" s="52">
        <f>'Door Comparison'!D140</f>
        <v>0</v>
      </c>
      <c r="E140" s="52">
        <f>'Door Comparison'!E140</f>
        <v>0</v>
      </c>
      <c r="G140" s="55">
        <f>'Door Comparison'!G140</f>
        <v>0</v>
      </c>
      <c r="H140" s="55">
        <f>'Door Comparison'!H140</f>
        <v>0</v>
      </c>
      <c r="J140" s="55">
        <f>'Door Comparison'!J140</f>
        <v>0</v>
      </c>
      <c r="K140" s="55">
        <f>'Door Comparison'!K140</f>
        <v>0</v>
      </c>
      <c r="L140" s="55">
        <f>'Door Comparison'!L140</f>
        <v>0</v>
      </c>
      <c r="M140" s="176"/>
      <c r="N140" s="57">
        <f t="shared" si="11"/>
        <v>0</v>
      </c>
      <c r="P140" s="57">
        <f t="shared" si="12"/>
        <v>0</v>
      </c>
      <c r="R140" s="181">
        <f>JMS!AI137</f>
        <v>0</v>
      </c>
      <c r="S140" s="279">
        <f>'Door Comparison'!P140</f>
        <v>0</v>
      </c>
      <c r="T140" s="57">
        <f t="shared" si="13"/>
        <v>0</v>
      </c>
      <c r="U140" s="125">
        <v>0</v>
      </c>
      <c r="W140" s="58">
        <f t="shared" si="14"/>
        <v>0</v>
      </c>
      <c r="X140" s="53" t="str">
        <f>'Door Comparison'!Q140</f>
        <v>By others</v>
      </c>
      <c r="Y140" s="95"/>
    </row>
    <row r="141" spans="1:25" x14ac:dyDescent="0.25">
      <c r="A141" s="119" t="str">
        <f>'Door Comparison'!A141</f>
        <v>D0410.01</v>
      </c>
      <c r="B141" s="132" t="str">
        <f>'Door Comparison'!B141</f>
        <v>Timber</v>
      </c>
      <c r="C141" s="132">
        <f>'Door Comparison'!C141</f>
        <v>201</v>
      </c>
      <c r="D141" s="52">
        <f>'Door Comparison'!D141</f>
        <v>1010</v>
      </c>
      <c r="E141" s="52">
        <f>'Door Comparison'!E141</f>
        <v>2100</v>
      </c>
      <c r="G141" s="55">
        <f>'Door Comparison'!G141</f>
        <v>1</v>
      </c>
      <c r="H141" s="55">
        <f>'Door Comparison'!H141</f>
        <v>0</v>
      </c>
      <c r="J141" s="55">
        <f>'Door Comparison'!J141</f>
        <v>1</v>
      </c>
      <c r="K141" s="55">
        <f>'Door Comparison'!K141</f>
        <v>0</v>
      </c>
      <c r="L141" s="55">
        <f>'Door Comparison'!L141</f>
        <v>0</v>
      </c>
      <c r="M141" s="176"/>
      <c r="N141" s="57">
        <f t="shared" si="11"/>
        <v>0.21</v>
      </c>
      <c r="P141" s="57">
        <f t="shared" si="12"/>
        <v>4.17</v>
      </c>
      <c r="R141" s="181">
        <f>JMS!AI138</f>
        <v>168.3</v>
      </c>
      <c r="S141" s="279">
        <f>'Door Comparison'!P141</f>
        <v>426.75</v>
      </c>
      <c r="T141" s="57">
        <f t="shared" si="13"/>
        <v>10.42</v>
      </c>
      <c r="U141" s="125">
        <v>0</v>
      </c>
      <c r="W141" s="58">
        <f t="shared" si="14"/>
        <v>609.85</v>
      </c>
      <c r="X141" s="53"/>
      <c r="Y141" s="95"/>
    </row>
    <row r="142" spans="1:25" x14ac:dyDescent="0.25">
      <c r="A142" s="119" t="str">
        <f>'Door Comparison'!A142</f>
        <v>D0411.01</v>
      </c>
      <c r="B142" s="132" t="str">
        <f>'Door Comparison'!B142</f>
        <v>Timber</v>
      </c>
      <c r="C142" s="132">
        <f>'Door Comparison'!C142</f>
        <v>201</v>
      </c>
      <c r="D142" s="52">
        <f>'Door Comparison'!D142</f>
        <v>1010</v>
      </c>
      <c r="E142" s="52">
        <f>'Door Comparison'!E142</f>
        <v>2110</v>
      </c>
      <c r="G142" s="55">
        <f>'Door Comparison'!G142</f>
        <v>0</v>
      </c>
      <c r="H142" s="55">
        <f>'Door Comparison'!H142</f>
        <v>1</v>
      </c>
      <c r="J142" s="55">
        <f>'Door Comparison'!J142</f>
        <v>0</v>
      </c>
      <c r="K142" s="55">
        <f>'Door Comparison'!K142</f>
        <v>1</v>
      </c>
      <c r="L142" s="55">
        <f>'Door Comparison'!L142</f>
        <v>0</v>
      </c>
      <c r="M142" s="176"/>
      <c r="N142" s="57">
        <f t="shared" si="11"/>
        <v>0.47</v>
      </c>
      <c r="P142" s="57">
        <f t="shared" si="12"/>
        <v>4.18</v>
      </c>
      <c r="R142" s="181">
        <f>JMS!AI139</f>
        <v>272.8</v>
      </c>
      <c r="S142" s="279">
        <f>'Door Comparison'!P142</f>
        <v>588.34</v>
      </c>
      <c r="T142" s="57">
        <f t="shared" si="13"/>
        <v>10.46</v>
      </c>
      <c r="U142" s="125">
        <v>0</v>
      </c>
      <c r="W142" s="58">
        <f t="shared" si="14"/>
        <v>876.25</v>
      </c>
      <c r="X142" s="53"/>
      <c r="Y142" s="95"/>
    </row>
    <row r="143" spans="1:25" x14ac:dyDescent="0.25">
      <c r="A143" s="119" t="str">
        <f>'Door Comparison'!A143</f>
        <v>D0415.01</v>
      </c>
      <c r="B143" s="132" t="str">
        <f>'Door Comparison'!B143</f>
        <v>Metal</v>
      </c>
      <c r="C143" s="132">
        <f>'Door Comparison'!C143</f>
        <v>206</v>
      </c>
      <c r="D143" s="52">
        <f>'Door Comparison'!D143</f>
        <v>0</v>
      </c>
      <c r="E143" s="52">
        <f>'Door Comparison'!E143</f>
        <v>0</v>
      </c>
      <c r="G143" s="55">
        <f>'Door Comparison'!G143</f>
        <v>0</v>
      </c>
      <c r="H143" s="55">
        <f>'Door Comparison'!H143</f>
        <v>0</v>
      </c>
      <c r="J143" s="55">
        <f>'Door Comparison'!J143</f>
        <v>0</v>
      </c>
      <c r="K143" s="55">
        <f>'Door Comparison'!K143</f>
        <v>0</v>
      </c>
      <c r="L143" s="55">
        <f>'Door Comparison'!L143</f>
        <v>0</v>
      </c>
      <c r="M143" s="176"/>
      <c r="N143" s="57">
        <f t="shared" si="11"/>
        <v>0</v>
      </c>
      <c r="P143" s="57">
        <f t="shared" si="12"/>
        <v>0</v>
      </c>
      <c r="R143" s="181">
        <f>JMS!AI140</f>
        <v>0</v>
      </c>
      <c r="S143" s="279">
        <f>'Door Comparison'!P143</f>
        <v>0</v>
      </c>
      <c r="T143" s="57">
        <f t="shared" si="13"/>
        <v>0</v>
      </c>
      <c r="U143" s="125">
        <v>0</v>
      </c>
      <c r="W143" s="58">
        <f t="shared" si="14"/>
        <v>0</v>
      </c>
      <c r="X143" s="53" t="str">
        <f>'Door Comparison'!Q143</f>
        <v>By others</v>
      </c>
      <c r="Y143" s="95"/>
    </row>
    <row r="144" spans="1:25" x14ac:dyDescent="0.25">
      <c r="A144" s="119" t="str">
        <f>'Door Comparison'!A144</f>
        <v>D0416.01</v>
      </c>
      <c r="B144" s="132" t="str">
        <f>'Door Comparison'!B144</f>
        <v>Metal</v>
      </c>
      <c r="C144" s="132">
        <f>'Door Comparison'!C144</f>
        <v>204</v>
      </c>
      <c r="D144" s="52">
        <f>'Door Comparison'!D144</f>
        <v>0</v>
      </c>
      <c r="E144" s="52">
        <f>'Door Comparison'!E144</f>
        <v>0</v>
      </c>
      <c r="G144" s="55">
        <f>'Door Comparison'!G144</f>
        <v>0</v>
      </c>
      <c r="H144" s="55">
        <f>'Door Comparison'!H144</f>
        <v>0</v>
      </c>
      <c r="J144" s="55">
        <f>'Door Comparison'!J144</f>
        <v>0</v>
      </c>
      <c r="K144" s="55">
        <f>'Door Comparison'!K144</f>
        <v>0</v>
      </c>
      <c r="L144" s="55">
        <f>'Door Comparison'!L144</f>
        <v>0</v>
      </c>
      <c r="M144" s="176"/>
      <c r="N144" s="57">
        <f t="shared" si="11"/>
        <v>0</v>
      </c>
      <c r="P144" s="57">
        <f t="shared" si="12"/>
        <v>0</v>
      </c>
      <c r="R144" s="181">
        <f>JMS!AI141</f>
        <v>0</v>
      </c>
      <c r="S144" s="279">
        <f>'Door Comparison'!P144</f>
        <v>0</v>
      </c>
      <c r="T144" s="57">
        <f t="shared" si="13"/>
        <v>0</v>
      </c>
      <c r="U144" s="125">
        <v>0</v>
      </c>
      <c r="W144" s="58">
        <f t="shared" si="14"/>
        <v>0</v>
      </c>
      <c r="X144" s="53" t="str">
        <f>'Door Comparison'!Q144</f>
        <v>By others</v>
      </c>
      <c r="Y144" s="95"/>
    </row>
    <row r="145" spans="1:25" x14ac:dyDescent="0.25">
      <c r="A145" s="119" t="str">
        <f>'Door Comparison'!A145</f>
        <v>D0417.01</v>
      </c>
      <c r="B145" s="132" t="str">
        <f>'Door Comparison'!B145</f>
        <v>Timber</v>
      </c>
      <c r="C145" s="132">
        <f>'Door Comparison'!C145</f>
        <v>201</v>
      </c>
      <c r="D145" s="52">
        <f>'Door Comparison'!D145</f>
        <v>1100</v>
      </c>
      <c r="E145" s="52">
        <f>'Door Comparison'!E145</f>
        <v>2110</v>
      </c>
      <c r="G145" s="55">
        <f>'Door Comparison'!G145</f>
        <v>0</v>
      </c>
      <c r="H145" s="55">
        <f>'Door Comparison'!H145</f>
        <v>1</v>
      </c>
      <c r="J145" s="55">
        <f>'Door Comparison'!J145</f>
        <v>0</v>
      </c>
      <c r="K145" s="55">
        <f>'Door Comparison'!K145</f>
        <v>1</v>
      </c>
      <c r="L145" s="55">
        <f>'Door Comparison'!L145</f>
        <v>0</v>
      </c>
      <c r="M145" s="176"/>
      <c r="N145" s="57">
        <f t="shared" si="11"/>
        <v>0.48</v>
      </c>
      <c r="P145" s="57">
        <f t="shared" si="12"/>
        <v>4.26</v>
      </c>
      <c r="R145" s="181">
        <f>JMS!AI142</f>
        <v>274.92</v>
      </c>
      <c r="S145" s="279">
        <f>'Door Comparison'!P145</f>
        <v>588.34</v>
      </c>
      <c r="T145" s="57">
        <f t="shared" si="13"/>
        <v>10.64</v>
      </c>
      <c r="U145" s="125">
        <v>0</v>
      </c>
      <c r="W145" s="58">
        <f t="shared" si="14"/>
        <v>878.64</v>
      </c>
      <c r="X145" s="53"/>
      <c r="Y145" s="95"/>
    </row>
    <row r="146" spans="1:25" x14ac:dyDescent="0.25">
      <c r="A146" s="119" t="str">
        <f>'Door Comparison'!A146</f>
        <v>D0418.01</v>
      </c>
      <c r="B146" s="132" t="str">
        <f>'Door Comparison'!B146</f>
        <v>Timber</v>
      </c>
      <c r="C146" s="132">
        <f>'Door Comparison'!C146</f>
        <v>201</v>
      </c>
      <c r="D146" s="52">
        <f>'Door Comparison'!D146</f>
        <v>1010</v>
      </c>
      <c r="E146" s="52">
        <f>'Door Comparison'!E146</f>
        <v>2100</v>
      </c>
      <c r="G146" s="55">
        <f>'Door Comparison'!G146</f>
        <v>1</v>
      </c>
      <c r="H146" s="55">
        <f>'Door Comparison'!H146</f>
        <v>0</v>
      </c>
      <c r="J146" s="55">
        <f>'Door Comparison'!J146</f>
        <v>1</v>
      </c>
      <c r="K146" s="55">
        <f>'Door Comparison'!K146</f>
        <v>0</v>
      </c>
      <c r="L146" s="55">
        <f>'Door Comparison'!L146</f>
        <v>0</v>
      </c>
      <c r="M146" s="176"/>
      <c r="N146" s="57">
        <f t="shared" si="11"/>
        <v>0.21</v>
      </c>
      <c r="P146" s="57">
        <f t="shared" si="12"/>
        <v>4.17</v>
      </c>
      <c r="R146" s="181">
        <f>JMS!AI143</f>
        <v>168.3</v>
      </c>
      <c r="S146" s="279">
        <f>'Door Comparison'!P146</f>
        <v>426.75</v>
      </c>
      <c r="T146" s="57">
        <f t="shared" si="13"/>
        <v>10.42</v>
      </c>
      <c r="U146" s="125">
        <v>0</v>
      </c>
      <c r="W146" s="58">
        <f t="shared" si="14"/>
        <v>609.85</v>
      </c>
      <c r="X146" s="53"/>
      <c r="Y146" s="95"/>
    </row>
    <row r="147" spans="1:25" x14ac:dyDescent="0.25">
      <c r="A147" s="119" t="str">
        <f>'Door Comparison'!A147</f>
        <v>D0420.01</v>
      </c>
      <c r="B147" s="132" t="str">
        <f>'Door Comparison'!B147</f>
        <v>Metal</v>
      </c>
      <c r="C147" s="132">
        <f>'Door Comparison'!C147</f>
        <v>206</v>
      </c>
      <c r="D147" s="52">
        <f>'Door Comparison'!D147</f>
        <v>0</v>
      </c>
      <c r="E147" s="52">
        <f>'Door Comparison'!E147</f>
        <v>0</v>
      </c>
      <c r="G147" s="55">
        <f>'Door Comparison'!G147</f>
        <v>0</v>
      </c>
      <c r="H147" s="55">
        <f>'Door Comparison'!H147</f>
        <v>0</v>
      </c>
      <c r="J147" s="55">
        <f>'Door Comparison'!J147</f>
        <v>0</v>
      </c>
      <c r="K147" s="55">
        <f>'Door Comparison'!K147</f>
        <v>0</v>
      </c>
      <c r="L147" s="55">
        <f>'Door Comparison'!L147</f>
        <v>0</v>
      </c>
      <c r="M147" s="176"/>
      <c r="N147" s="57">
        <f t="shared" si="11"/>
        <v>0</v>
      </c>
      <c r="P147" s="57">
        <f t="shared" si="12"/>
        <v>0</v>
      </c>
      <c r="R147" s="181">
        <f>JMS!AI144</f>
        <v>0</v>
      </c>
      <c r="S147" s="279">
        <f>'Door Comparison'!P147</f>
        <v>0</v>
      </c>
      <c r="T147" s="57">
        <f t="shared" si="13"/>
        <v>0</v>
      </c>
      <c r="U147" s="125">
        <v>0</v>
      </c>
      <c r="W147" s="58">
        <f t="shared" si="14"/>
        <v>0</v>
      </c>
      <c r="X147" s="53" t="str">
        <f>'Door Comparison'!Q147</f>
        <v>By others</v>
      </c>
      <c r="Y147" s="95"/>
    </row>
    <row r="148" spans="1:25" x14ac:dyDescent="0.25">
      <c r="A148" s="119" t="str">
        <f>'Door Comparison'!A148</f>
        <v>D0421.01</v>
      </c>
      <c r="B148" s="132" t="str">
        <f>'Door Comparison'!B148</f>
        <v>Metal</v>
      </c>
      <c r="C148" s="132">
        <f>'Door Comparison'!C148</f>
        <v>110</v>
      </c>
      <c r="D148" s="52">
        <f>'Door Comparison'!D148</f>
        <v>0</v>
      </c>
      <c r="E148" s="52">
        <f>'Door Comparison'!E148</f>
        <v>0</v>
      </c>
      <c r="G148" s="55">
        <f>'Door Comparison'!G148</f>
        <v>0</v>
      </c>
      <c r="H148" s="55">
        <f>'Door Comparison'!H148</f>
        <v>0</v>
      </c>
      <c r="J148" s="55">
        <f>'Door Comparison'!J148</f>
        <v>0</v>
      </c>
      <c r="K148" s="55">
        <f>'Door Comparison'!K148</f>
        <v>0</v>
      </c>
      <c r="L148" s="55">
        <f>'Door Comparison'!L148</f>
        <v>0</v>
      </c>
      <c r="M148" s="176"/>
      <c r="N148" s="57">
        <f t="shared" si="11"/>
        <v>0</v>
      </c>
      <c r="P148" s="57">
        <f t="shared" si="12"/>
        <v>0</v>
      </c>
      <c r="R148" s="181">
        <f>JMS!AI145</f>
        <v>0</v>
      </c>
      <c r="S148" s="279">
        <f>'Door Comparison'!P148</f>
        <v>0</v>
      </c>
      <c r="T148" s="57">
        <f t="shared" si="13"/>
        <v>0</v>
      </c>
      <c r="U148" s="125">
        <v>0</v>
      </c>
      <c r="W148" s="58">
        <f t="shared" si="14"/>
        <v>0</v>
      </c>
      <c r="X148" s="53" t="str">
        <f>'Door Comparison'!Q148</f>
        <v>By others</v>
      </c>
      <c r="Y148" s="95"/>
    </row>
    <row r="149" spans="1:25" x14ac:dyDescent="0.25">
      <c r="A149" s="119" t="str">
        <f>'Door Comparison'!A149</f>
        <v>D0421.02</v>
      </c>
      <c r="B149" s="132" t="str">
        <f>'Door Comparison'!B149</f>
        <v>Metal</v>
      </c>
      <c r="C149" s="132">
        <f>'Door Comparison'!C149</f>
        <v>110</v>
      </c>
      <c r="D149" s="52">
        <f>'Door Comparison'!D149</f>
        <v>0</v>
      </c>
      <c r="E149" s="52">
        <f>'Door Comparison'!E149</f>
        <v>0</v>
      </c>
      <c r="G149" s="55">
        <f>'Door Comparison'!G149</f>
        <v>0</v>
      </c>
      <c r="H149" s="55">
        <f>'Door Comparison'!H149</f>
        <v>0</v>
      </c>
      <c r="J149" s="55">
        <f>'Door Comparison'!J149</f>
        <v>0</v>
      </c>
      <c r="K149" s="55">
        <f>'Door Comparison'!K149</f>
        <v>0</v>
      </c>
      <c r="L149" s="55">
        <f>'Door Comparison'!L149</f>
        <v>0</v>
      </c>
      <c r="M149" s="176"/>
      <c r="N149" s="57">
        <f t="shared" si="11"/>
        <v>0</v>
      </c>
      <c r="P149" s="57">
        <f t="shared" si="12"/>
        <v>0</v>
      </c>
      <c r="R149" s="181">
        <f>JMS!AI146</f>
        <v>0</v>
      </c>
      <c r="S149" s="279">
        <f>'Door Comparison'!P149</f>
        <v>0</v>
      </c>
      <c r="T149" s="57">
        <f t="shared" si="13"/>
        <v>0</v>
      </c>
      <c r="U149" s="125">
        <v>0</v>
      </c>
      <c r="W149" s="58">
        <f t="shared" si="14"/>
        <v>0</v>
      </c>
      <c r="X149" s="53" t="str">
        <f>'Door Comparison'!Q149</f>
        <v>By others</v>
      </c>
      <c r="Y149" s="95"/>
    </row>
    <row r="150" spans="1:25" x14ac:dyDescent="0.25">
      <c r="A150" s="119" t="str">
        <f>'Door Comparison'!A150</f>
        <v>D0501.01</v>
      </c>
      <c r="B150" s="132" t="str">
        <f>'Door Comparison'!B150</f>
        <v>Timber</v>
      </c>
      <c r="C150" s="132">
        <f>'Door Comparison'!C150</f>
        <v>205</v>
      </c>
      <c r="D150" s="52">
        <f>'Door Comparison'!D150</f>
        <v>1010</v>
      </c>
      <c r="E150" s="52">
        <f>'Door Comparison'!E150</f>
        <v>2110</v>
      </c>
      <c r="G150" s="55">
        <f>'Door Comparison'!G150</f>
        <v>1</v>
      </c>
      <c r="H150" s="55">
        <f>'Door Comparison'!H150</f>
        <v>0</v>
      </c>
      <c r="J150" s="55">
        <f>'Door Comparison'!J150</f>
        <v>1</v>
      </c>
      <c r="K150" s="55">
        <f>'Door Comparison'!K150</f>
        <v>0</v>
      </c>
      <c r="L150" s="55">
        <f>'Door Comparison'!L150</f>
        <v>0</v>
      </c>
      <c r="M150" s="176"/>
      <c r="N150" s="57">
        <f t="shared" si="11"/>
        <v>0.21</v>
      </c>
      <c r="P150" s="57">
        <f t="shared" si="12"/>
        <v>4.18</v>
      </c>
      <c r="R150" s="181">
        <f>JMS!AI147</f>
        <v>2383.7399999999998</v>
      </c>
      <c r="S150" s="279">
        <f>'Door Comparison'!P150</f>
        <v>447.74</v>
      </c>
      <c r="T150" s="57">
        <f t="shared" si="13"/>
        <v>10.46</v>
      </c>
      <c r="U150" s="125">
        <v>0</v>
      </c>
      <c r="W150" s="58">
        <f t="shared" si="14"/>
        <v>2846.33</v>
      </c>
      <c r="X150" s="53"/>
      <c r="Y150" s="95"/>
    </row>
    <row r="151" spans="1:25" x14ac:dyDescent="0.25">
      <c r="A151" s="119" t="str">
        <f>'Door Comparison'!A151</f>
        <v>D0502.01</v>
      </c>
      <c r="B151" s="132" t="str">
        <f>'Door Comparison'!B151</f>
        <v>Timber</v>
      </c>
      <c r="C151" s="132">
        <f>'Door Comparison'!C151</f>
        <v>201</v>
      </c>
      <c r="D151" s="52">
        <f>'Door Comparison'!D151</f>
        <v>1010</v>
      </c>
      <c r="E151" s="52">
        <f>'Door Comparison'!E151</f>
        <v>2110</v>
      </c>
      <c r="G151" s="55">
        <f>'Door Comparison'!G151</f>
        <v>0</v>
      </c>
      <c r="H151" s="55">
        <f>'Door Comparison'!H151</f>
        <v>1</v>
      </c>
      <c r="J151" s="55">
        <f>'Door Comparison'!J151</f>
        <v>0</v>
      </c>
      <c r="K151" s="55">
        <f>'Door Comparison'!K151</f>
        <v>1</v>
      </c>
      <c r="L151" s="55">
        <f>'Door Comparison'!L151</f>
        <v>0</v>
      </c>
      <c r="M151" s="176"/>
      <c r="N151" s="57">
        <f t="shared" si="11"/>
        <v>0.47</v>
      </c>
      <c r="P151" s="57">
        <f t="shared" si="12"/>
        <v>4.18</v>
      </c>
      <c r="R151" s="181">
        <f>JMS!AI148</f>
        <v>272.8</v>
      </c>
      <c r="S151" s="279">
        <f>'Door Comparison'!P151</f>
        <v>588.34</v>
      </c>
      <c r="T151" s="57">
        <f t="shared" si="13"/>
        <v>10.46</v>
      </c>
      <c r="U151" s="125">
        <v>0</v>
      </c>
      <c r="W151" s="58">
        <f t="shared" si="14"/>
        <v>876.25</v>
      </c>
      <c r="X151" s="53"/>
      <c r="Y151" s="95"/>
    </row>
    <row r="152" spans="1:25" x14ac:dyDescent="0.25">
      <c r="A152" s="119" t="str">
        <f>'Door Comparison'!A152</f>
        <v>D0506.01</v>
      </c>
      <c r="B152" s="132" t="str">
        <f>'Door Comparison'!B152</f>
        <v>Metal</v>
      </c>
      <c r="C152" s="132">
        <f>'Door Comparison'!C152</f>
        <v>204</v>
      </c>
      <c r="D152" s="52">
        <f>'Door Comparison'!D152</f>
        <v>0</v>
      </c>
      <c r="E152" s="52">
        <f>'Door Comparison'!E152</f>
        <v>0</v>
      </c>
      <c r="G152" s="55">
        <f>'Door Comparison'!G152</f>
        <v>0</v>
      </c>
      <c r="H152" s="55">
        <f>'Door Comparison'!H152</f>
        <v>0</v>
      </c>
      <c r="J152" s="55">
        <f>'Door Comparison'!J152</f>
        <v>0</v>
      </c>
      <c r="K152" s="55">
        <f>'Door Comparison'!K152</f>
        <v>0</v>
      </c>
      <c r="L152" s="55">
        <f>'Door Comparison'!L152</f>
        <v>0</v>
      </c>
      <c r="M152" s="176"/>
      <c r="N152" s="57">
        <f t="shared" si="11"/>
        <v>0</v>
      </c>
      <c r="P152" s="57">
        <f t="shared" si="12"/>
        <v>0</v>
      </c>
      <c r="R152" s="181">
        <f>JMS!AI149</f>
        <v>0</v>
      </c>
      <c r="S152" s="279">
        <f>'Door Comparison'!P152</f>
        <v>0</v>
      </c>
      <c r="T152" s="57">
        <f t="shared" si="13"/>
        <v>0</v>
      </c>
      <c r="U152" s="125">
        <v>0</v>
      </c>
      <c r="W152" s="58">
        <f t="shared" si="14"/>
        <v>0</v>
      </c>
      <c r="X152" s="53" t="str">
        <f>'Door Comparison'!Q152</f>
        <v>By others</v>
      </c>
      <c r="Y152" s="95"/>
    </row>
    <row r="153" spans="1:25" x14ac:dyDescent="0.25">
      <c r="A153" s="119" t="str">
        <f>'Door Comparison'!A153</f>
        <v>D0507.01</v>
      </c>
      <c r="B153" s="132" t="str">
        <f>'Door Comparison'!B153</f>
        <v>Metal</v>
      </c>
      <c r="C153" s="132">
        <f>'Door Comparison'!C153</f>
        <v>204</v>
      </c>
      <c r="D153" s="52">
        <f>'Door Comparison'!D153</f>
        <v>0</v>
      </c>
      <c r="E153" s="52">
        <f>'Door Comparison'!E153</f>
        <v>0</v>
      </c>
      <c r="G153" s="55">
        <f>'Door Comparison'!G153</f>
        <v>0</v>
      </c>
      <c r="H153" s="55">
        <f>'Door Comparison'!H153</f>
        <v>0</v>
      </c>
      <c r="J153" s="55">
        <f>'Door Comparison'!J153</f>
        <v>0</v>
      </c>
      <c r="K153" s="55">
        <f>'Door Comparison'!K153</f>
        <v>0</v>
      </c>
      <c r="L153" s="55">
        <f>'Door Comparison'!L153</f>
        <v>0</v>
      </c>
      <c r="M153" s="176"/>
      <c r="N153" s="57">
        <f t="shared" si="11"/>
        <v>0</v>
      </c>
      <c r="P153" s="57">
        <f t="shared" si="12"/>
        <v>0</v>
      </c>
      <c r="R153" s="181">
        <f>JMS!AI150</f>
        <v>0</v>
      </c>
      <c r="S153" s="279">
        <f>'Door Comparison'!P153</f>
        <v>0</v>
      </c>
      <c r="T153" s="57">
        <f t="shared" si="13"/>
        <v>0</v>
      </c>
      <c r="U153" s="125">
        <v>0</v>
      </c>
      <c r="W153" s="58">
        <f t="shared" si="14"/>
        <v>0</v>
      </c>
      <c r="X153" s="53" t="str">
        <f>'Door Comparison'!Q153</f>
        <v>By others</v>
      </c>
      <c r="Y153" s="95"/>
    </row>
    <row r="154" spans="1:25" x14ac:dyDescent="0.25">
      <c r="A154" s="119" t="str">
        <f>'Door Comparison'!A154</f>
        <v>D0508.01</v>
      </c>
      <c r="B154" s="132" t="str">
        <f>'Door Comparison'!B154</f>
        <v>Metal</v>
      </c>
      <c r="C154" s="132">
        <f>'Door Comparison'!C154</f>
        <v>204</v>
      </c>
      <c r="D154" s="52">
        <f>'Door Comparison'!D154</f>
        <v>0</v>
      </c>
      <c r="E154" s="52">
        <f>'Door Comparison'!E154</f>
        <v>0</v>
      </c>
      <c r="G154" s="55">
        <f>'Door Comparison'!G154</f>
        <v>0</v>
      </c>
      <c r="H154" s="55">
        <f>'Door Comparison'!H154</f>
        <v>0</v>
      </c>
      <c r="J154" s="55">
        <f>'Door Comparison'!J154</f>
        <v>0</v>
      </c>
      <c r="K154" s="55">
        <f>'Door Comparison'!K154</f>
        <v>0</v>
      </c>
      <c r="L154" s="55">
        <f>'Door Comparison'!L154</f>
        <v>0</v>
      </c>
      <c r="M154" s="176"/>
      <c r="N154" s="57">
        <f t="shared" si="11"/>
        <v>0</v>
      </c>
      <c r="P154" s="57">
        <f t="shared" si="12"/>
        <v>0</v>
      </c>
      <c r="R154" s="181">
        <f>JMS!AI151</f>
        <v>0</v>
      </c>
      <c r="S154" s="279">
        <f>'Door Comparison'!P154</f>
        <v>0</v>
      </c>
      <c r="T154" s="57">
        <f t="shared" si="13"/>
        <v>0</v>
      </c>
      <c r="U154" s="125">
        <v>0</v>
      </c>
      <c r="W154" s="58">
        <f t="shared" si="14"/>
        <v>0</v>
      </c>
      <c r="X154" s="53" t="str">
        <f>'Door Comparison'!Q154</f>
        <v>By others</v>
      </c>
      <c r="Y154" s="95"/>
    </row>
    <row r="155" spans="1:25" x14ac:dyDescent="0.25">
      <c r="A155" s="119" t="str">
        <f>'Door Comparison'!A155</f>
        <v>D0510.01</v>
      </c>
      <c r="B155" s="132" t="str">
        <f>'Door Comparison'!B155</f>
        <v>Timber</v>
      </c>
      <c r="C155" s="132">
        <f>'Door Comparison'!C155</f>
        <v>201</v>
      </c>
      <c r="D155" s="52">
        <f>'Door Comparison'!D155</f>
        <v>1010</v>
      </c>
      <c r="E155" s="52">
        <f>'Door Comparison'!E155</f>
        <v>2100</v>
      </c>
      <c r="G155" s="55">
        <f>'Door Comparison'!G155</f>
        <v>1</v>
      </c>
      <c r="H155" s="55">
        <f>'Door Comparison'!H155</f>
        <v>0</v>
      </c>
      <c r="J155" s="55">
        <f>'Door Comparison'!J155</f>
        <v>1</v>
      </c>
      <c r="K155" s="55">
        <f>'Door Comparison'!K155</f>
        <v>0</v>
      </c>
      <c r="L155" s="55">
        <f>'Door Comparison'!L155</f>
        <v>0</v>
      </c>
      <c r="M155" s="176"/>
      <c r="N155" s="57">
        <f t="shared" si="11"/>
        <v>0.21</v>
      </c>
      <c r="P155" s="57">
        <f t="shared" si="12"/>
        <v>4.17</v>
      </c>
      <c r="R155" s="181">
        <f>JMS!AI152</f>
        <v>168.3</v>
      </c>
      <c r="S155" s="279">
        <f>'Door Comparison'!P155</f>
        <v>426.75</v>
      </c>
      <c r="T155" s="57">
        <f t="shared" si="13"/>
        <v>10.42</v>
      </c>
      <c r="U155" s="125">
        <v>0</v>
      </c>
      <c r="W155" s="58">
        <f t="shared" si="14"/>
        <v>609.85</v>
      </c>
      <c r="X155" s="53"/>
      <c r="Y155" s="95"/>
    </row>
    <row r="156" spans="1:25" x14ac:dyDescent="0.25">
      <c r="A156" s="119" t="str">
        <f>'Door Comparison'!A156</f>
        <v>D0511.01</v>
      </c>
      <c r="B156" s="132" t="str">
        <f>'Door Comparison'!B156</f>
        <v>Timber</v>
      </c>
      <c r="C156" s="132">
        <f>'Door Comparison'!C156</f>
        <v>201</v>
      </c>
      <c r="D156" s="52">
        <f>'Door Comparison'!D156</f>
        <v>1010</v>
      </c>
      <c r="E156" s="52">
        <f>'Door Comparison'!E156</f>
        <v>2110</v>
      </c>
      <c r="G156" s="55">
        <f>'Door Comparison'!G156</f>
        <v>0</v>
      </c>
      <c r="H156" s="55">
        <f>'Door Comparison'!H156</f>
        <v>1</v>
      </c>
      <c r="J156" s="55">
        <f>'Door Comparison'!J156</f>
        <v>0</v>
      </c>
      <c r="K156" s="55">
        <f>'Door Comparison'!K156</f>
        <v>1</v>
      </c>
      <c r="L156" s="55">
        <f>'Door Comparison'!L156</f>
        <v>0</v>
      </c>
      <c r="M156" s="176"/>
      <c r="N156" s="57">
        <f t="shared" si="11"/>
        <v>0.47</v>
      </c>
      <c r="P156" s="57">
        <f t="shared" si="12"/>
        <v>4.18</v>
      </c>
      <c r="R156" s="181">
        <f>JMS!AI153</f>
        <v>272.8</v>
      </c>
      <c r="S156" s="279">
        <f>'Door Comparison'!P156</f>
        <v>588.34</v>
      </c>
      <c r="T156" s="57">
        <f t="shared" si="13"/>
        <v>10.46</v>
      </c>
      <c r="U156" s="125">
        <v>0</v>
      </c>
      <c r="W156" s="58">
        <f t="shared" si="14"/>
        <v>876.25</v>
      </c>
      <c r="X156" s="53"/>
      <c r="Y156" s="95"/>
    </row>
    <row r="157" spans="1:25" x14ac:dyDescent="0.25">
      <c r="A157" s="119" t="str">
        <f>'Door Comparison'!A157</f>
        <v>D0515.01</v>
      </c>
      <c r="B157" s="132" t="str">
        <f>'Door Comparison'!B157</f>
        <v>Metal</v>
      </c>
      <c r="C157" s="132">
        <f>'Door Comparison'!C157</f>
        <v>206</v>
      </c>
      <c r="D157" s="52">
        <f>'Door Comparison'!D157</f>
        <v>0</v>
      </c>
      <c r="E157" s="52">
        <f>'Door Comparison'!E157</f>
        <v>0</v>
      </c>
      <c r="G157" s="55">
        <f>'Door Comparison'!G157</f>
        <v>0</v>
      </c>
      <c r="H157" s="55">
        <f>'Door Comparison'!H157</f>
        <v>0</v>
      </c>
      <c r="J157" s="55">
        <f>'Door Comparison'!J157</f>
        <v>0</v>
      </c>
      <c r="K157" s="55">
        <f>'Door Comparison'!K157</f>
        <v>0</v>
      </c>
      <c r="L157" s="55">
        <f>'Door Comparison'!L157</f>
        <v>0</v>
      </c>
      <c r="M157" s="176"/>
      <c r="N157" s="57">
        <f t="shared" si="11"/>
        <v>0</v>
      </c>
      <c r="P157" s="57">
        <f t="shared" si="12"/>
        <v>0</v>
      </c>
      <c r="R157" s="181">
        <f>JMS!AI154</f>
        <v>0</v>
      </c>
      <c r="S157" s="279">
        <f>'Door Comparison'!P157</f>
        <v>0</v>
      </c>
      <c r="T157" s="57">
        <f t="shared" si="13"/>
        <v>0</v>
      </c>
      <c r="U157" s="125">
        <v>0</v>
      </c>
      <c r="W157" s="58">
        <f t="shared" si="14"/>
        <v>0</v>
      </c>
      <c r="X157" s="53" t="str">
        <f>'Door Comparison'!Q157</f>
        <v>By others</v>
      </c>
      <c r="Y157" s="95"/>
    </row>
    <row r="158" spans="1:25" x14ac:dyDescent="0.25">
      <c r="A158" s="119" t="str">
        <f>'Door Comparison'!A158</f>
        <v>D0516.01</v>
      </c>
      <c r="B158" s="132" t="str">
        <f>'Door Comparison'!B158</f>
        <v>Metal</v>
      </c>
      <c r="C158" s="132">
        <f>'Door Comparison'!C158</f>
        <v>204</v>
      </c>
      <c r="D158" s="52">
        <f>'Door Comparison'!D158</f>
        <v>0</v>
      </c>
      <c r="E158" s="52">
        <f>'Door Comparison'!E158</f>
        <v>0</v>
      </c>
      <c r="G158" s="55">
        <f>'Door Comparison'!G158</f>
        <v>0</v>
      </c>
      <c r="H158" s="55">
        <f>'Door Comparison'!H158</f>
        <v>0</v>
      </c>
      <c r="J158" s="55">
        <f>'Door Comparison'!J158</f>
        <v>0</v>
      </c>
      <c r="K158" s="55">
        <f>'Door Comparison'!K158</f>
        <v>0</v>
      </c>
      <c r="L158" s="55">
        <f>'Door Comparison'!L158</f>
        <v>0</v>
      </c>
      <c r="M158" s="176"/>
      <c r="N158" s="57">
        <f t="shared" si="11"/>
        <v>0</v>
      </c>
      <c r="P158" s="57">
        <f t="shared" si="12"/>
        <v>0</v>
      </c>
      <c r="R158" s="181">
        <f>JMS!AI155</f>
        <v>0</v>
      </c>
      <c r="S158" s="279">
        <f>'Door Comparison'!P158</f>
        <v>0</v>
      </c>
      <c r="T158" s="57">
        <f t="shared" si="13"/>
        <v>0</v>
      </c>
      <c r="U158" s="125">
        <v>0</v>
      </c>
      <c r="W158" s="58">
        <f t="shared" si="14"/>
        <v>0</v>
      </c>
      <c r="X158" s="53" t="str">
        <f>'Door Comparison'!Q158</f>
        <v>By others</v>
      </c>
      <c r="Y158" s="95"/>
    </row>
    <row r="159" spans="1:25" x14ac:dyDescent="0.25">
      <c r="A159" s="119" t="str">
        <f>'Door Comparison'!A159</f>
        <v>D0517.01</v>
      </c>
      <c r="B159" s="132" t="str">
        <f>'Door Comparison'!B159</f>
        <v>Timber</v>
      </c>
      <c r="C159" s="132">
        <f>'Door Comparison'!C159</f>
        <v>201</v>
      </c>
      <c r="D159" s="52">
        <f>'Door Comparison'!D159</f>
        <v>1100</v>
      </c>
      <c r="E159" s="52">
        <f>'Door Comparison'!E159</f>
        <v>2110</v>
      </c>
      <c r="G159" s="55">
        <f>'Door Comparison'!G159</f>
        <v>0</v>
      </c>
      <c r="H159" s="55">
        <f>'Door Comparison'!H159</f>
        <v>1</v>
      </c>
      <c r="J159" s="55">
        <f>'Door Comparison'!J159</f>
        <v>0</v>
      </c>
      <c r="K159" s="55">
        <f>'Door Comparison'!K159</f>
        <v>1</v>
      </c>
      <c r="L159" s="55">
        <f>'Door Comparison'!L159</f>
        <v>0</v>
      </c>
      <c r="M159" s="176"/>
      <c r="N159" s="57">
        <f t="shared" si="11"/>
        <v>0.48</v>
      </c>
      <c r="P159" s="57">
        <f t="shared" si="12"/>
        <v>4.26</v>
      </c>
      <c r="R159" s="181">
        <f>JMS!AI156</f>
        <v>274.92</v>
      </c>
      <c r="S159" s="279">
        <f>'Door Comparison'!P159</f>
        <v>588.34</v>
      </c>
      <c r="T159" s="57">
        <f t="shared" si="13"/>
        <v>10.64</v>
      </c>
      <c r="U159" s="125">
        <v>0</v>
      </c>
      <c r="W159" s="58">
        <f t="shared" si="14"/>
        <v>878.64</v>
      </c>
      <c r="X159" s="53"/>
      <c r="Y159" s="95"/>
    </row>
    <row r="160" spans="1:25" x14ac:dyDescent="0.25">
      <c r="A160" s="119" t="str">
        <f>'Door Comparison'!A160</f>
        <v>D0518.01</v>
      </c>
      <c r="B160" s="132" t="str">
        <f>'Door Comparison'!B160</f>
        <v>Timber</v>
      </c>
      <c r="C160" s="132">
        <f>'Door Comparison'!C160</f>
        <v>201</v>
      </c>
      <c r="D160" s="52">
        <f>'Door Comparison'!D160</f>
        <v>1010</v>
      </c>
      <c r="E160" s="52">
        <f>'Door Comparison'!E160</f>
        <v>2100</v>
      </c>
      <c r="G160" s="55">
        <f>'Door Comparison'!G160</f>
        <v>1</v>
      </c>
      <c r="H160" s="55">
        <f>'Door Comparison'!H160</f>
        <v>0</v>
      </c>
      <c r="J160" s="55">
        <f>'Door Comparison'!J160</f>
        <v>1</v>
      </c>
      <c r="K160" s="55">
        <f>'Door Comparison'!K160</f>
        <v>0</v>
      </c>
      <c r="L160" s="55">
        <f>'Door Comparison'!L160</f>
        <v>0</v>
      </c>
      <c r="M160" s="176"/>
      <c r="N160" s="57">
        <f t="shared" si="11"/>
        <v>0.21</v>
      </c>
      <c r="P160" s="57">
        <f t="shared" si="12"/>
        <v>4.17</v>
      </c>
      <c r="R160" s="181">
        <f>JMS!AI157</f>
        <v>168.3</v>
      </c>
      <c r="S160" s="279">
        <f>'Door Comparison'!P160</f>
        <v>588.34</v>
      </c>
      <c r="T160" s="57">
        <f t="shared" si="13"/>
        <v>10.42</v>
      </c>
      <c r="U160" s="125">
        <v>0</v>
      </c>
      <c r="W160" s="58">
        <f t="shared" si="14"/>
        <v>771.44</v>
      </c>
      <c r="X160" s="53"/>
      <c r="Y160" s="95"/>
    </row>
    <row r="161" spans="1:25" x14ac:dyDescent="0.25">
      <c r="A161" s="119" t="str">
        <f>'Door Comparison'!A161</f>
        <v>D0520.01</v>
      </c>
      <c r="B161" s="132" t="str">
        <f>'Door Comparison'!B161</f>
        <v>Metal</v>
      </c>
      <c r="C161" s="132">
        <f>'Door Comparison'!C161</f>
        <v>206</v>
      </c>
      <c r="D161" s="52">
        <f>'Door Comparison'!D161</f>
        <v>0</v>
      </c>
      <c r="E161" s="52">
        <f>'Door Comparison'!E161</f>
        <v>0</v>
      </c>
      <c r="G161" s="55">
        <f>'Door Comparison'!G161</f>
        <v>0</v>
      </c>
      <c r="H161" s="55">
        <f>'Door Comparison'!H161</f>
        <v>0</v>
      </c>
      <c r="J161" s="55">
        <f>'Door Comparison'!J161</f>
        <v>0</v>
      </c>
      <c r="K161" s="55">
        <f>'Door Comparison'!K161</f>
        <v>0</v>
      </c>
      <c r="L161" s="55">
        <f>'Door Comparison'!L161</f>
        <v>0</v>
      </c>
      <c r="M161" s="176"/>
      <c r="N161" s="57">
        <f t="shared" si="11"/>
        <v>0</v>
      </c>
      <c r="P161" s="57">
        <f t="shared" si="12"/>
        <v>0</v>
      </c>
      <c r="R161" s="181">
        <f>JMS!AI158</f>
        <v>0</v>
      </c>
      <c r="S161" s="279">
        <f>'Door Comparison'!P161</f>
        <v>0</v>
      </c>
      <c r="T161" s="57">
        <f t="shared" si="13"/>
        <v>0</v>
      </c>
      <c r="U161" s="125">
        <v>0</v>
      </c>
      <c r="W161" s="58">
        <f t="shared" si="14"/>
        <v>0</v>
      </c>
      <c r="X161" s="53" t="str">
        <f>'Door Comparison'!Q161</f>
        <v>By others</v>
      </c>
      <c r="Y161" s="95"/>
    </row>
    <row r="162" spans="1:25" x14ac:dyDescent="0.25">
      <c r="A162" s="119" t="str">
        <f>'Door Comparison'!A162</f>
        <v>D0521.01</v>
      </c>
      <c r="B162" s="132" t="str">
        <f>'Door Comparison'!B162</f>
        <v>Metal</v>
      </c>
      <c r="C162" s="132">
        <f>'Door Comparison'!C162</f>
        <v>110</v>
      </c>
      <c r="D162" s="52">
        <f>'Door Comparison'!D162</f>
        <v>0</v>
      </c>
      <c r="E162" s="52">
        <f>'Door Comparison'!E162</f>
        <v>0</v>
      </c>
      <c r="G162" s="55">
        <f>'Door Comparison'!G162</f>
        <v>0</v>
      </c>
      <c r="H162" s="55">
        <f>'Door Comparison'!H162</f>
        <v>0</v>
      </c>
      <c r="J162" s="55">
        <f>'Door Comparison'!J162</f>
        <v>0</v>
      </c>
      <c r="K162" s="55">
        <f>'Door Comparison'!K162</f>
        <v>0</v>
      </c>
      <c r="L162" s="55">
        <f>'Door Comparison'!L162</f>
        <v>0</v>
      </c>
      <c r="M162" s="176"/>
      <c r="N162" s="57">
        <f t="shared" si="11"/>
        <v>0</v>
      </c>
      <c r="P162" s="57">
        <f t="shared" si="12"/>
        <v>0</v>
      </c>
      <c r="R162" s="181">
        <f>JMS!AI159</f>
        <v>0</v>
      </c>
      <c r="S162" s="279">
        <f>'Door Comparison'!P162</f>
        <v>0</v>
      </c>
      <c r="T162" s="57">
        <f t="shared" si="13"/>
        <v>0</v>
      </c>
      <c r="U162" s="125">
        <v>0</v>
      </c>
      <c r="W162" s="58">
        <f t="shared" si="14"/>
        <v>0</v>
      </c>
      <c r="X162" s="53" t="str">
        <f>'Door Comparison'!Q162</f>
        <v>By others</v>
      </c>
      <c r="Y162" s="95"/>
    </row>
    <row r="163" spans="1:25" x14ac:dyDescent="0.25">
      <c r="A163" s="119" t="str">
        <f>'Door Comparison'!A163</f>
        <v>D0521.02</v>
      </c>
      <c r="B163" s="132" t="str">
        <f>'Door Comparison'!B163</f>
        <v>Metal</v>
      </c>
      <c r="C163" s="132">
        <f>'Door Comparison'!C163</f>
        <v>110</v>
      </c>
      <c r="D163" s="52">
        <f>'Door Comparison'!D163</f>
        <v>0</v>
      </c>
      <c r="E163" s="52">
        <f>'Door Comparison'!E163</f>
        <v>0</v>
      </c>
      <c r="G163" s="55">
        <f>'Door Comparison'!G163</f>
        <v>0</v>
      </c>
      <c r="H163" s="55">
        <f>'Door Comparison'!H163</f>
        <v>0</v>
      </c>
      <c r="J163" s="55">
        <f>'Door Comparison'!J163</f>
        <v>0</v>
      </c>
      <c r="K163" s="55">
        <f>'Door Comparison'!K163</f>
        <v>0</v>
      </c>
      <c r="L163" s="55">
        <f>'Door Comparison'!L163</f>
        <v>0</v>
      </c>
      <c r="M163" s="176"/>
      <c r="N163" s="57">
        <f t="shared" si="11"/>
        <v>0</v>
      </c>
      <c r="P163" s="57">
        <f t="shared" si="12"/>
        <v>0</v>
      </c>
      <c r="R163" s="181">
        <f>JMS!AI160</f>
        <v>0</v>
      </c>
      <c r="S163" s="279">
        <f>'Door Comparison'!P163</f>
        <v>0</v>
      </c>
      <c r="T163" s="57">
        <f t="shared" si="13"/>
        <v>0</v>
      </c>
      <c r="U163" s="125">
        <v>0</v>
      </c>
      <c r="W163" s="58">
        <f t="shared" si="14"/>
        <v>0</v>
      </c>
      <c r="X163" s="53" t="str">
        <f>'Door Comparison'!Q163</f>
        <v>By others</v>
      </c>
      <c r="Y163" s="95"/>
    </row>
    <row r="164" spans="1:25" x14ac:dyDescent="0.25">
      <c r="A164" s="119" t="str">
        <f>'Door Comparison'!A164</f>
        <v>D0521.03</v>
      </c>
      <c r="B164" s="132" t="str">
        <f>'Door Comparison'!B164</f>
        <v>Metal</v>
      </c>
      <c r="C164" s="132">
        <f>'Door Comparison'!C164</f>
        <v>107</v>
      </c>
      <c r="D164" s="52">
        <f>'Door Comparison'!D164</f>
        <v>0</v>
      </c>
      <c r="E164" s="52">
        <f>'Door Comparison'!E164</f>
        <v>0</v>
      </c>
      <c r="G164" s="55">
        <f>'Door Comparison'!G164</f>
        <v>0</v>
      </c>
      <c r="H164" s="55">
        <f>'Door Comparison'!H164</f>
        <v>0</v>
      </c>
      <c r="J164" s="55">
        <f>'Door Comparison'!J164</f>
        <v>0</v>
      </c>
      <c r="K164" s="55">
        <f>'Door Comparison'!K164</f>
        <v>0</v>
      </c>
      <c r="L164" s="55">
        <f>'Door Comparison'!L164</f>
        <v>0</v>
      </c>
      <c r="M164" s="176"/>
      <c r="N164" s="57">
        <f t="shared" si="11"/>
        <v>0</v>
      </c>
      <c r="P164" s="57">
        <f t="shared" si="12"/>
        <v>0</v>
      </c>
      <c r="R164" s="181">
        <f>JMS!AI161</f>
        <v>0</v>
      </c>
      <c r="S164" s="279">
        <f>'Door Comparison'!P164</f>
        <v>0</v>
      </c>
      <c r="T164" s="57">
        <f t="shared" si="13"/>
        <v>0</v>
      </c>
      <c r="U164" s="125">
        <v>0</v>
      </c>
      <c r="W164" s="58">
        <f t="shared" si="14"/>
        <v>0</v>
      </c>
      <c r="X164" s="53" t="str">
        <f>'Door Comparison'!Q164</f>
        <v>By others</v>
      </c>
      <c r="Y164" s="95"/>
    </row>
    <row r="165" spans="1:25" x14ac:dyDescent="0.25">
      <c r="A165" s="119" t="str">
        <f>'Door Comparison'!A165</f>
        <v>D0601.01</v>
      </c>
      <c r="B165" s="132" t="str">
        <f>'Door Comparison'!B165</f>
        <v>Timber</v>
      </c>
      <c r="C165" s="132">
        <f>'Door Comparison'!C165</f>
        <v>205</v>
      </c>
      <c r="D165" s="52">
        <f>'Door Comparison'!D165</f>
        <v>1010</v>
      </c>
      <c r="E165" s="52">
        <f>'Door Comparison'!E165</f>
        <v>2110</v>
      </c>
      <c r="G165" s="55">
        <f>'Door Comparison'!G165</f>
        <v>1</v>
      </c>
      <c r="H165" s="55">
        <f>'Door Comparison'!H165</f>
        <v>0</v>
      </c>
      <c r="J165" s="55">
        <f>'Door Comparison'!J165</f>
        <v>1</v>
      </c>
      <c r="K165" s="55">
        <f>'Door Comparison'!K165</f>
        <v>0</v>
      </c>
      <c r="L165" s="55">
        <f>'Door Comparison'!L165</f>
        <v>0</v>
      </c>
      <c r="M165" s="176"/>
      <c r="N165" s="57">
        <f t="shared" si="11"/>
        <v>0.21</v>
      </c>
      <c r="P165" s="57">
        <f t="shared" si="12"/>
        <v>4.18</v>
      </c>
      <c r="R165" s="181">
        <f>JMS!AI162</f>
        <v>2383.7399999999998</v>
      </c>
      <c r="S165" s="279">
        <f>'Door Comparison'!P165</f>
        <v>263.94</v>
      </c>
      <c r="T165" s="57">
        <f t="shared" si="13"/>
        <v>10.46</v>
      </c>
      <c r="U165" s="125">
        <v>0</v>
      </c>
      <c r="W165" s="58">
        <f t="shared" si="14"/>
        <v>2662.53</v>
      </c>
      <c r="X165" s="53"/>
      <c r="Y165" s="95"/>
    </row>
    <row r="166" spans="1:25" x14ac:dyDescent="0.25">
      <c r="A166" s="119" t="str">
        <f>'Door Comparison'!A166</f>
        <v>D0602.01</v>
      </c>
      <c r="B166" s="132" t="str">
        <f>'Door Comparison'!B166</f>
        <v>Timber</v>
      </c>
      <c r="C166" s="132">
        <f>'Door Comparison'!C166</f>
        <v>201</v>
      </c>
      <c r="D166" s="52">
        <f>'Door Comparison'!D166</f>
        <v>1010</v>
      </c>
      <c r="E166" s="52">
        <f>'Door Comparison'!E166</f>
        <v>2110</v>
      </c>
      <c r="G166" s="55">
        <f>'Door Comparison'!G166</f>
        <v>0</v>
      </c>
      <c r="H166" s="55">
        <f>'Door Comparison'!H166</f>
        <v>1</v>
      </c>
      <c r="J166" s="55">
        <f>'Door Comparison'!J166</f>
        <v>0</v>
      </c>
      <c r="K166" s="55">
        <f>'Door Comparison'!K166</f>
        <v>1</v>
      </c>
      <c r="L166" s="55">
        <f>'Door Comparison'!L166</f>
        <v>0</v>
      </c>
      <c r="M166" s="176"/>
      <c r="N166" s="57">
        <f t="shared" si="11"/>
        <v>0.47</v>
      </c>
      <c r="P166" s="57">
        <f t="shared" si="12"/>
        <v>4.18</v>
      </c>
      <c r="R166" s="181">
        <f>JMS!AI163</f>
        <v>272.8</v>
      </c>
      <c r="S166" s="279">
        <f>'Door Comparison'!P166</f>
        <v>564.09</v>
      </c>
      <c r="T166" s="57">
        <f t="shared" si="13"/>
        <v>10.46</v>
      </c>
      <c r="U166" s="125">
        <v>0</v>
      </c>
      <c r="W166" s="58">
        <f t="shared" si="14"/>
        <v>852</v>
      </c>
      <c r="X166" s="53"/>
      <c r="Y166" s="95"/>
    </row>
    <row r="167" spans="1:25" x14ac:dyDescent="0.25">
      <c r="A167" s="119" t="str">
        <f>'Door Comparison'!A167</f>
        <v>D0606.01</v>
      </c>
      <c r="B167" s="132" t="str">
        <f>'Door Comparison'!B167</f>
        <v>Metal</v>
      </c>
      <c r="C167" s="132">
        <f>'Door Comparison'!C167</f>
        <v>204</v>
      </c>
      <c r="D167" s="52">
        <f>'Door Comparison'!D167</f>
        <v>0</v>
      </c>
      <c r="E167" s="52">
        <f>'Door Comparison'!E167</f>
        <v>0</v>
      </c>
      <c r="G167" s="55">
        <f>'Door Comparison'!G167</f>
        <v>0</v>
      </c>
      <c r="H167" s="55">
        <f>'Door Comparison'!H167</f>
        <v>0</v>
      </c>
      <c r="J167" s="55">
        <f>'Door Comparison'!J167</f>
        <v>0</v>
      </c>
      <c r="K167" s="55">
        <f>'Door Comparison'!K167</f>
        <v>0</v>
      </c>
      <c r="L167" s="55">
        <f>'Door Comparison'!L167</f>
        <v>0</v>
      </c>
      <c r="M167" s="176"/>
      <c r="N167" s="57">
        <f t="shared" si="11"/>
        <v>0</v>
      </c>
      <c r="P167" s="57">
        <f t="shared" si="12"/>
        <v>0</v>
      </c>
      <c r="R167" s="181">
        <f>JMS!AI164</f>
        <v>0</v>
      </c>
      <c r="S167" s="279">
        <f>'Door Comparison'!P167</f>
        <v>0</v>
      </c>
      <c r="T167" s="57">
        <f t="shared" si="13"/>
        <v>0</v>
      </c>
      <c r="U167" s="125">
        <v>0</v>
      </c>
      <c r="W167" s="58">
        <f t="shared" si="14"/>
        <v>0</v>
      </c>
      <c r="X167" s="53" t="str">
        <f>'Door Comparison'!Q167</f>
        <v>By others</v>
      </c>
      <c r="Y167" s="95"/>
    </row>
    <row r="168" spans="1:25" x14ac:dyDescent="0.25">
      <c r="A168" s="119" t="str">
        <f>'Door Comparison'!A168</f>
        <v>D0607.01</v>
      </c>
      <c r="B168" s="132" t="str">
        <f>'Door Comparison'!B168</f>
        <v>Metal</v>
      </c>
      <c r="C168" s="132">
        <f>'Door Comparison'!C168</f>
        <v>204</v>
      </c>
      <c r="D168" s="52">
        <f>'Door Comparison'!D168</f>
        <v>0</v>
      </c>
      <c r="E168" s="52">
        <f>'Door Comparison'!E168</f>
        <v>0</v>
      </c>
      <c r="G168" s="55">
        <f>'Door Comparison'!G168</f>
        <v>0</v>
      </c>
      <c r="H168" s="55">
        <f>'Door Comparison'!H168</f>
        <v>0</v>
      </c>
      <c r="J168" s="55">
        <f>'Door Comparison'!J168</f>
        <v>0</v>
      </c>
      <c r="K168" s="55">
        <f>'Door Comparison'!K168</f>
        <v>0</v>
      </c>
      <c r="L168" s="55">
        <f>'Door Comparison'!L168</f>
        <v>0</v>
      </c>
      <c r="M168" s="176"/>
      <c r="N168" s="57">
        <f t="shared" si="11"/>
        <v>0</v>
      </c>
      <c r="P168" s="57">
        <f t="shared" si="12"/>
        <v>0</v>
      </c>
      <c r="R168" s="181">
        <f>JMS!AI165</f>
        <v>0</v>
      </c>
      <c r="S168" s="279">
        <f>'Door Comparison'!P168</f>
        <v>0</v>
      </c>
      <c r="T168" s="57">
        <f t="shared" si="13"/>
        <v>0</v>
      </c>
      <c r="U168" s="125">
        <v>0</v>
      </c>
      <c r="W168" s="58">
        <f t="shared" si="14"/>
        <v>0</v>
      </c>
      <c r="X168" s="53" t="str">
        <f>'Door Comparison'!Q168</f>
        <v>By others</v>
      </c>
      <c r="Y168" s="95"/>
    </row>
    <row r="169" spans="1:25" x14ac:dyDescent="0.25">
      <c r="A169" s="119" t="str">
        <f>'Door Comparison'!A169</f>
        <v>D0608.01</v>
      </c>
      <c r="B169" s="132" t="str">
        <f>'Door Comparison'!B169</f>
        <v>Metal</v>
      </c>
      <c r="C169" s="132">
        <f>'Door Comparison'!C169</f>
        <v>204</v>
      </c>
      <c r="D169" s="52">
        <f>'Door Comparison'!D169</f>
        <v>0</v>
      </c>
      <c r="E169" s="52">
        <f>'Door Comparison'!E169</f>
        <v>0</v>
      </c>
      <c r="G169" s="55">
        <f>'Door Comparison'!G169</f>
        <v>0</v>
      </c>
      <c r="H169" s="55">
        <f>'Door Comparison'!H169</f>
        <v>0</v>
      </c>
      <c r="J169" s="55">
        <f>'Door Comparison'!J169</f>
        <v>0</v>
      </c>
      <c r="K169" s="55">
        <f>'Door Comparison'!K169</f>
        <v>0</v>
      </c>
      <c r="L169" s="55">
        <f>'Door Comparison'!L169</f>
        <v>0</v>
      </c>
      <c r="M169" s="176"/>
      <c r="N169" s="57">
        <f t="shared" si="11"/>
        <v>0</v>
      </c>
      <c r="P169" s="57">
        <f t="shared" si="12"/>
        <v>0</v>
      </c>
      <c r="R169" s="181">
        <f>JMS!AI166</f>
        <v>0</v>
      </c>
      <c r="S169" s="279">
        <f>'Door Comparison'!P169</f>
        <v>0</v>
      </c>
      <c r="T169" s="57">
        <f t="shared" si="13"/>
        <v>0</v>
      </c>
      <c r="U169" s="125">
        <v>0</v>
      </c>
      <c r="W169" s="58">
        <f t="shared" si="14"/>
        <v>0</v>
      </c>
      <c r="X169" s="53" t="str">
        <f>'Door Comparison'!Q169</f>
        <v>By others</v>
      </c>
      <c r="Y169" s="95"/>
    </row>
    <row r="170" spans="1:25" x14ac:dyDescent="0.25">
      <c r="A170" s="119" t="str">
        <f>'Door Comparison'!A170</f>
        <v>D0610.01</v>
      </c>
      <c r="B170" s="132" t="str">
        <f>'Door Comparison'!B170</f>
        <v>Timber</v>
      </c>
      <c r="C170" s="132">
        <f>'Door Comparison'!C170</f>
        <v>201</v>
      </c>
      <c r="D170" s="52">
        <f>'Door Comparison'!D170</f>
        <v>1010</v>
      </c>
      <c r="E170" s="52">
        <f>'Door Comparison'!E170</f>
        <v>2100</v>
      </c>
      <c r="G170" s="55">
        <f>'Door Comparison'!G170</f>
        <v>1</v>
      </c>
      <c r="H170" s="55">
        <f>'Door Comparison'!H170</f>
        <v>0</v>
      </c>
      <c r="J170" s="55">
        <f>'Door Comparison'!J170</f>
        <v>1</v>
      </c>
      <c r="K170" s="55">
        <f>'Door Comparison'!K170</f>
        <v>0</v>
      </c>
      <c r="L170" s="55">
        <f>'Door Comparison'!L170</f>
        <v>0</v>
      </c>
      <c r="M170" s="176"/>
      <c r="N170" s="57">
        <f t="shared" si="11"/>
        <v>0.21</v>
      </c>
      <c r="P170" s="57">
        <f t="shared" si="12"/>
        <v>4.17</v>
      </c>
      <c r="R170" s="181">
        <f>JMS!AI167</f>
        <v>168.3</v>
      </c>
      <c r="S170" s="279">
        <f>'Door Comparison'!P170</f>
        <v>426.75</v>
      </c>
      <c r="T170" s="57">
        <f t="shared" si="13"/>
        <v>10.42</v>
      </c>
      <c r="U170" s="125">
        <v>0</v>
      </c>
      <c r="W170" s="58">
        <f t="shared" si="14"/>
        <v>609.85</v>
      </c>
      <c r="X170" s="53"/>
      <c r="Y170" s="95"/>
    </row>
    <row r="171" spans="1:25" x14ac:dyDescent="0.25">
      <c r="A171" s="119" t="str">
        <f>'Door Comparison'!A171</f>
        <v>D0611.01</v>
      </c>
      <c r="B171" s="132" t="str">
        <f>'Door Comparison'!B171</f>
        <v>Timber</v>
      </c>
      <c r="C171" s="132">
        <f>'Door Comparison'!C171</f>
        <v>201</v>
      </c>
      <c r="D171" s="52">
        <f>'Door Comparison'!D171</f>
        <v>1010</v>
      </c>
      <c r="E171" s="52">
        <f>'Door Comparison'!E171</f>
        <v>2110</v>
      </c>
      <c r="G171" s="55">
        <f>'Door Comparison'!G171</f>
        <v>0</v>
      </c>
      <c r="H171" s="55">
        <f>'Door Comparison'!H171</f>
        <v>1</v>
      </c>
      <c r="J171" s="55">
        <f>'Door Comparison'!J171</f>
        <v>0</v>
      </c>
      <c r="K171" s="55">
        <f>'Door Comparison'!K171</f>
        <v>1</v>
      </c>
      <c r="L171" s="55">
        <f>'Door Comparison'!L171</f>
        <v>0</v>
      </c>
      <c r="M171" s="176"/>
      <c r="N171" s="57">
        <f t="shared" si="11"/>
        <v>0.47</v>
      </c>
      <c r="P171" s="57">
        <f t="shared" si="12"/>
        <v>4.18</v>
      </c>
      <c r="R171" s="181">
        <f>JMS!AI168</f>
        <v>272.8</v>
      </c>
      <c r="S171" s="279">
        <f>'Door Comparison'!P171</f>
        <v>588.34</v>
      </c>
      <c r="T171" s="57">
        <f t="shared" si="13"/>
        <v>10.46</v>
      </c>
      <c r="U171" s="125">
        <v>0</v>
      </c>
      <c r="W171" s="58">
        <f t="shared" si="14"/>
        <v>876.25</v>
      </c>
      <c r="X171" s="53"/>
      <c r="Y171" s="95"/>
    </row>
    <row r="172" spans="1:25" x14ac:dyDescent="0.25">
      <c r="A172" s="119" t="str">
        <f>'Door Comparison'!A172</f>
        <v>D0615.01</v>
      </c>
      <c r="B172" s="132" t="str">
        <f>'Door Comparison'!B172</f>
        <v>Metal</v>
      </c>
      <c r="C172" s="132">
        <f>'Door Comparison'!C172</f>
        <v>206</v>
      </c>
      <c r="D172" s="52">
        <f>'Door Comparison'!D172</f>
        <v>0</v>
      </c>
      <c r="E172" s="52">
        <f>'Door Comparison'!E172</f>
        <v>0</v>
      </c>
      <c r="G172" s="55">
        <f>'Door Comparison'!G172</f>
        <v>0</v>
      </c>
      <c r="H172" s="55">
        <f>'Door Comparison'!H172</f>
        <v>0</v>
      </c>
      <c r="J172" s="55">
        <f>'Door Comparison'!J172</f>
        <v>0</v>
      </c>
      <c r="K172" s="55">
        <f>'Door Comparison'!K172</f>
        <v>0</v>
      </c>
      <c r="L172" s="55">
        <f>'Door Comparison'!L172</f>
        <v>0</v>
      </c>
      <c r="M172" s="176"/>
      <c r="N172" s="57">
        <f t="shared" si="11"/>
        <v>0</v>
      </c>
      <c r="P172" s="57">
        <f t="shared" si="12"/>
        <v>0</v>
      </c>
      <c r="R172" s="181">
        <f>JMS!AI169</f>
        <v>0</v>
      </c>
      <c r="S172" s="279">
        <f>'Door Comparison'!P172</f>
        <v>0</v>
      </c>
      <c r="T172" s="57">
        <f t="shared" si="13"/>
        <v>0</v>
      </c>
      <c r="U172" s="125">
        <v>0</v>
      </c>
      <c r="W172" s="58">
        <f t="shared" si="14"/>
        <v>0</v>
      </c>
      <c r="X172" s="53" t="str">
        <f>'Door Comparison'!Q172</f>
        <v>By others</v>
      </c>
      <c r="Y172" s="95"/>
    </row>
    <row r="173" spans="1:25" x14ac:dyDescent="0.25">
      <c r="A173" s="119" t="str">
        <f>'Door Comparison'!A173</f>
        <v>D0616.01</v>
      </c>
      <c r="B173" s="132" t="str">
        <f>'Door Comparison'!B173</f>
        <v>Metal</v>
      </c>
      <c r="C173" s="132">
        <f>'Door Comparison'!C173</f>
        <v>204</v>
      </c>
      <c r="D173" s="52">
        <f>'Door Comparison'!D173</f>
        <v>0</v>
      </c>
      <c r="E173" s="52">
        <f>'Door Comparison'!E173</f>
        <v>0</v>
      </c>
      <c r="G173" s="55">
        <f>'Door Comparison'!G173</f>
        <v>0</v>
      </c>
      <c r="H173" s="55">
        <f>'Door Comparison'!H173</f>
        <v>0</v>
      </c>
      <c r="J173" s="55">
        <f>'Door Comparison'!J173</f>
        <v>0</v>
      </c>
      <c r="K173" s="55">
        <f>'Door Comparison'!K173</f>
        <v>0</v>
      </c>
      <c r="L173" s="55">
        <f>'Door Comparison'!L173</f>
        <v>0</v>
      </c>
      <c r="M173" s="176"/>
      <c r="N173" s="57">
        <f t="shared" si="11"/>
        <v>0</v>
      </c>
      <c r="P173" s="57">
        <f t="shared" si="12"/>
        <v>0</v>
      </c>
      <c r="R173" s="181">
        <f>JMS!AI170</f>
        <v>0</v>
      </c>
      <c r="S173" s="279">
        <f>'Door Comparison'!P173</f>
        <v>0</v>
      </c>
      <c r="T173" s="57">
        <f t="shared" si="13"/>
        <v>0</v>
      </c>
      <c r="U173" s="125">
        <v>0</v>
      </c>
      <c r="W173" s="58">
        <f t="shared" si="14"/>
        <v>0</v>
      </c>
      <c r="X173" s="53" t="str">
        <f>'Door Comparison'!Q173</f>
        <v>By others</v>
      </c>
      <c r="Y173" s="95"/>
    </row>
    <row r="174" spans="1:25" x14ac:dyDescent="0.25">
      <c r="A174" s="119" t="str">
        <f>'Door Comparison'!A174</f>
        <v>D0617.01</v>
      </c>
      <c r="B174" s="132" t="str">
        <f>'Door Comparison'!B174</f>
        <v>Timber</v>
      </c>
      <c r="C174" s="132">
        <f>'Door Comparison'!C174</f>
        <v>201</v>
      </c>
      <c r="D174" s="52">
        <f>'Door Comparison'!D174</f>
        <v>1100</v>
      </c>
      <c r="E174" s="52">
        <f>'Door Comparison'!E174</f>
        <v>2110</v>
      </c>
      <c r="G174" s="55">
        <f>'Door Comparison'!G174</f>
        <v>0</v>
      </c>
      <c r="H174" s="55">
        <f>'Door Comparison'!H174</f>
        <v>1</v>
      </c>
      <c r="J174" s="55">
        <f>'Door Comparison'!J174</f>
        <v>0</v>
      </c>
      <c r="K174" s="55">
        <f>'Door Comparison'!K174</f>
        <v>1</v>
      </c>
      <c r="L174" s="55">
        <f>'Door Comparison'!L174</f>
        <v>0</v>
      </c>
      <c r="M174" s="176"/>
      <c r="N174" s="57">
        <f t="shared" si="11"/>
        <v>0.48</v>
      </c>
      <c r="P174" s="57">
        <f t="shared" si="12"/>
        <v>4.26</v>
      </c>
      <c r="R174" s="181">
        <f>JMS!AI171</f>
        <v>274.92</v>
      </c>
      <c r="S174" s="279">
        <f>'Door Comparison'!P174</f>
        <v>588.34</v>
      </c>
      <c r="T174" s="57">
        <f t="shared" si="13"/>
        <v>10.64</v>
      </c>
      <c r="U174" s="125">
        <v>0</v>
      </c>
      <c r="W174" s="58">
        <f t="shared" si="14"/>
        <v>878.64</v>
      </c>
      <c r="X174" s="53"/>
      <c r="Y174" s="95"/>
    </row>
    <row r="175" spans="1:25" x14ac:dyDescent="0.25">
      <c r="A175" s="119" t="str">
        <f>'Door Comparison'!A175</f>
        <v>D0618.01</v>
      </c>
      <c r="B175" s="132" t="str">
        <f>'Door Comparison'!B175</f>
        <v>Timber</v>
      </c>
      <c r="C175" s="132">
        <f>'Door Comparison'!C175</f>
        <v>201</v>
      </c>
      <c r="D175" s="52">
        <f>'Door Comparison'!D175</f>
        <v>1010</v>
      </c>
      <c r="E175" s="52">
        <f>'Door Comparison'!E175</f>
        <v>2100</v>
      </c>
      <c r="G175" s="55">
        <f>'Door Comparison'!G175</f>
        <v>1</v>
      </c>
      <c r="H175" s="55">
        <f>'Door Comparison'!H175</f>
        <v>0</v>
      </c>
      <c r="J175" s="55">
        <f>'Door Comparison'!J175</f>
        <v>1</v>
      </c>
      <c r="K175" s="55">
        <f>'Door Comparison'!K175</f>
        <v>0</v>
      </c>
      <c r="L175" s="55">
        <f>'Door Comparison'!L175</f>
        <v>0</v>
      </c>
      <c r="M175" s="176"/>
      <c r="N175" s="57">
        <f t="shared" si="11"/>
        <v>0.21</v>
      </c>
      <c r="P175" s="57">
        <f t="shared" si="12"/>
        <v>4.17</v>
      </c>
      <c r="R175" s="181">
        <f>JMS!AI172</f>
        <v>168.3</v>
      </c>
      <c r="S175" s="279">
        <f>'Door Comparison'!P175</f>
        <v>426.75</v>
      </c>
      <c r="T175" s="57">
        <f t="shared" si="13"/>
        <v>10.42</v>
      </c>
      <c r="U175" s="125">
        <v>0</v>
      </c>
      <c r="W175" s="58">
        <f t="shared" si="14"/>
        <v>609.85</v>
      </c>
      <c r="X175" s="53"/>
      <c r="Y175" s="95"/>
    </row>
    <row r="176" spans="1:25" x14ac:dyDescent="0.25">
      <c r="A176" s="119" t="str">
        <f>'Door Comparison'!A176</f>
        <v>D0620.01</v>
      </c>
      <c r="B176" s="132" t="str">
        <f>'Door Comparison'!B176</f>
        <v>Metal</v>
      </c>
      <c r="C176" s="132">
        <f>'Door Comparison'!C176</f>
        <v>206</v>
      </c>
      <c r="D176" s="52">
        <f>'Door Comparison'!D176</f>
        <v>0</v>
      </c>
      <c r="E176" s="52">
        <f>'Door Comparison'!E176</f>
        <v>0</v>
      </c>
      <c r="G176" s="55">
        <f>'Door Comparison'!G176</f>
        <v>0</v>
      </c>
      <c r="H176" s="55">
        <f>'Door Comparison'!H176</f>
        <v>0</v>
      </c>
      <c r="J176" s="55">
        <f>'Door Comparison'!J176</f>
        <v>0</v>
      </c>
      <c r="K176" s="55">
        <f>'Door Comparison'!K176</f>
        <v>0</v>
      </c>
      <c r="L176" s="55">
        <f>'Door Comparison'!L176</f>
        <v>0</v>
      </c>
      <c r="M176" s="176"/>
      <c r="N176" s="57">
        <f t="shared" si="11"/>
        <v>0</v>
      </c>
      <c r="P176" s="57">
        <f t="shared" si="12"/>
        <v>0</v>
      </c>
      <c r="R176" s="181">
        <f>JMS!AI173</f>
        <v>0</v>
      </c>
      <c r="S176" s="279">
        <f>'Door Comparison'!P176</f>
        <v>0</v>
      </c>
      <c r="T176" s="57">
        <f t="shared" si="13"/>
        <v>0</v>
      </c>
      <c r="U176" s="125">
        <v>0</v>
      </c>
      <c r="W176" s="58">
        <f t="shared" si="14"/>
        <v>0</v>
      </c>
      <c r="X176" s="53" t="str">
        <f>'Door Comparison'!Q176</f>
        <v>By others</v>
      </c>
      <c r="Y176" s="95"/>
    </row>
    <row r="177" spans="1:25" x14ac:dyDescent="0.25">
      <c r="A177" s="119" t="str">
        <f>'Door Comparison'!A177</f>
        <v>D0621.01</v>
      </c>
      <c r="B177" s="132" t="str">
        <f>'Door Comparison'!B177</f>
        <v>Glazed</v>
      </c>
      <c r="C177" s="132">
        <f>'Door Comparison'!C177</f>
        <v>102</v>
      </c>
      <c r="D177" s="52">
        <f>'Door Comparison'!D177</f>
        <v>0</v>
      </c>
      <c r="E177" s="52">
        <f>'Door Comparison'!E177</f>
        <v>0</v>
      </c>
      <c r="G177" s="55">
        <f>'Door Comparison'!G177</f>
        <v>0</v>
      </c>
      <c r="H177" s="55">
        <f>'Door Comparison'!H177</f>
        <v>0</v>
      </c>
      <c r="J177" s="55">
        <f>'Door Comparison'!J177</f>
        <v>0</v>
      </c>
      <c r="K177" s="55">
        <f>'Door Comparison'!K177</f>
        <v>0</v>
      </c>
      <c r="L177" s="55">
        <f>'Door Comparison'!L177</f>
        <v>0</v>
      </c>
      <c r="M177" s="176"/>
      <c r="N177" s="57">
        <f t="shared" si="11"/>
        <v>0</v>
      </c>
      <c r="P177" s="57">
        <f t="shared" si="12"/>
        <v>0</v>
      </c>
      <c r="R177" s="181">
        <f>JMS!AI174</f>
        <v>0</v>
      </c>
      <c r="S177" s="279">
        <f>'Door Comparison'!P177</f>
        <v>0</v>
      </c>
      <c r="T177" s="57">
        <f t="shared" si="13"/>
        <v>0</v>
      </c>
      <c r="U177" s="125">
        <v>0</v>
      </c>
      <c r="W177" s="58">
        <f t="shared" si="14"/>
        <v>0</v>
      </c>
      <c r="X177" s="53" t="str">
        <f>'Door Comparison'!Q177</f>
        <v>By others</v>
      </c>
      <c r="Y177" s="95"/>
    </row>
    <row r="178" spans="1:25" x14ac:dyDescent="0.25">
      <c r="A178" s="119" t="str">
        <f>'Door Comparison'!A178</f>
        <v>D0622.01</v>
      </c>
      <c r="B178" s="132" t="str">
        <f>'Door Comparison'!B178</f>
        <v>Metal</v>
      </c>
      <c r="C178" s="132">
        <f>'Door Comparison'!C178</f>
        <v>110</v>
      </c>
      <c r="D178" s="52">
        <f>'Door Comparison'!D178</f>
        <v>0</v>
      </c>
      <c r="E178" s="52">
        <f>'Door Comparison'!E178</f>
        <v>0</v>
      </c>
      <c r="G178" s="55">
        <f>'Door Comparison'!G178</f>
        <v>0</v>
      </c>
      <c r="H178" s="55">
        <f>'Door Comparison'!H178</f>
        <v>0</v>
      </c>
      <c r="J178" s="55">
        <f>'Door Comparison'!J178</f>
        <v>0</v>
      </c>
      <c r="K178" s="55">
        <f>'Door Comparison'!K178</f>
        <v>0</v>
      </c>
      <c r="L178" s="55">
        <f>'Door Comparison'!L178</f>
        <v>0</v>
      </c>
      <c r="M178" s="176"/>
      <c r="N178" s="57">
        <f t="shared" si="11"/>
        <v>0</v>
      </c>
      <c r="P178" s="57">
        <f t="shared" si="12"/>
        <v>0</v>
      </c>
      <c r="R178" s="181">
        <f>JMS!AI175</f>
        <v>0</v>
      </c>
      <c r="S178" s="279">
        <f>'Door Comparison'!P178</f>
        <v>0</v>
      </c>
      <c r="T178" s="57">
        <f t="shared" si="13"/>
        <v>0</v>
      </c>
      <c r="U178" s="125">
        <v>0</v>
      </c>
      <c r="W178" s="58">
        <f t="shared" si="14"/>
        <v>0</v>
      </c>
      <c r="X178" s="53" t="str">
        <f>'Door Comparison'!Q178</f>
        <v>By others</v>
      </c>
      <c r="Y178" s="95"/>
    </row>
    <row r="179" spans="1:25" x14ac:dyDescent="0.25">
      <c r="A179" s="119" t="str">
        <f>'Door Comparison'!A179</f>
        <v>D0622.02</v>
      </c>
      <c r="B179" s="132" t="str">
        <f>'Door Comparison'!B179</f>
        <v>Metal</v>
      </c>
      <c r="C179" s="132">
        <f>'Door Comparison'!C179</f>
        <v>110</v>
      </c>
      <c r="D179" s="52">
        <f>'Door Comparison'!D179</f>
        <v>0</v>
      </c>
      <c r="E179" s="52">
        <f>'Door Comparison'!E179</f>
        <v>0</v>
      </c>
      <c r="G179" s="55">
        <f>'Door Comparison'!G179</f>
        <v>0</v>
      </c>
      <c r="H179" s="55">
        <f>'Door Comparison'!H179</f>
        <v>0</v>
      </c>
      <c r="J179" s="55">
        <f>'Door Comparison'!J179</f>
        <v>0</v>
      </c>
      <c r="K179" s="55">
        <f>'Door Comparison'!K179</f>
        <v>0</v>
      </c>
      <c r="L179" s="55">
        <f>'Door Comparison'!L179</f>
        <v>0</v>
      </c>
      <c r="M179" s="176"/>
      <c r="N179" s="57">
        <f t="shared" si="11"/>
        <v>0</v>
      </c>
      <c r="P179" s="57">
        <f t="shared" si="12"/>
        <v>0</v>
      </c>
      <c r="R179" s="181">
        <f>JMS!AI176</f>
        <v>0</v>
      </c>
      <c r="S179" s="279">
        <f>'Door Comparison'!P179</f>
        <v>0</v>
      </c>
      <c r="T179" s="57">
        <f t="shared" si="13"/>
        <v>0</v>
      </c>
      <c r="U179" s="125">
        <v>0</v>
      </c>
      <c r="W179" s="58">
        <f t="shared" si="14"/>
        <v>0</v>
      </c>
      <c r="X179" s="53" t="str">
        <f>'Door Comparison'!Q179</f>
        <v>By others</v>
      </c>
      <c r="Y179" s="95"/>
    </row>
    <row r="180" spans="1:25" x14ac:dyDescent="0.25">
      <c r="A180" s="119" t="str">
        <f>'Door Comparison'!A180</f>
        <v>D0701.01</v>
      </c>
      <c r="B180" s="132" t="str">
        <f>'Door Comparison'!B180</f>
        <v>Timber</v>
      </c>
      <c r="C180" s="132">
        <f>'Door Comparison'!C180</f>
        <v>205</v>
      </c>
      <c r="D180" s="52">
        <f>'Door Comparison'!D180</f>
        <v>1010</v>
      </c>
      <c r="E180" s="52">
        <f>'Door Comparison'!E180</f>
        <v>2110</v>
      </c>
      <c r="G180" s="55">
        <f>'Door Comparison'!G180</f>
        <v>1</v>
      </c>
      <c r="H180" s="55">
        <f>'Door Comparison'!H180</f>
        <v>0</v>
      </c>
      <c r="J180" s="55">
        <f>'Door Comparison'!J180</f>
        <v>1</v>
      </c>
      <c r="K180" s="55">
        <f>'Door Comparison'!K180</f>
        <v>0</v>
      </c>
      <c r="L180" s="55">
        <f>'Door Comparison'!L180</f>
        <v>0</v>
      </c>
      <c r="M180" s="176"/>
      <c r="N180" s="57">
        <f t="shared" si="11"/>
        <v>0.21</v>
      </c>
      <c r="P180" s="57">
        <f t="shared" si="12"/>
        <v>4.18</v>
      </c>
      <c r="R180" s="181">
        <f>JMS!AI177</f>
        <v>2383.7399999999998</v>
      </c>
      <c r="S180" s="279">
        <f>'Door Comparison'!P180</f>
        <v>263.94</v>
      </c>
      <c r="T180" s="57">
        <f t="shared" si="13"/>
        <v>10.46</v>
      </c>
      <c r="U180" s="125">
        <v>0</v>
      </c>
      <c r="W180" s="58">
        <f t="shared" si="14"/>
        <v>2662.53</v>
      </c>
      <c r="X180" s="53"/>
      <c r="Y180" s="95"/>
    </row>
    <row r="181" spans="1:25" x14ac:dyDescent="0.25">
      <c r="A181" s="119" t="str">
        <f>'Door Comparison'!A181</f>
        <v>D0702.01</v>
      </c>
      <c r="B181" s="132" t="str">
        <f>'Door Comparison'!B181</f>
        <v>Timber</v>
      </c>
      <c r="C181" s="132">
        <f>'Door Comparison'!C181</f>
        <v>201</v>
      </c>
      <c r="D181" s="52">
        <f>'Door Comparison'!D181</f>
        <v>1010</v>
      </c>
      <c r="E181" s="52">
        <f>'Door Comparison'!E181</f>
        <v>2110</v>
      </c>
      <c r="G181" s="55">
        <f>'Door Comparison'!G181</f>
        <v>0</v>
      </c>
      <c r="H181" s="55">
        <f>'Door Comparison'!H181</f>
        <v>1</v>
      </c>
      <c r="J181" s="55">
        <f>'Door Comparison'!J181</f>
        <v>0</v>
      </c>
      <c r="K181" s="55">
        <f>'Door Comparison'!K181</f>
        <v>1</v>
      </c>
      <c r="L181" s="55">
        <f>'Door Comparison'!L181</f>
        <v>0</v>
      </c>
      <c r="M181" s="176"/>
      <c r="N181" s="57">
        <f t="shared" si="11"/>
        <v>0.47</v>
      </c>
      <c r="P181" s="57">
        <f t="shared" si="12"/>
        <v>4.18</v>
      </c>
      <c r="R181" s="181">
        <f>JMS!AI178</f>
        <v>272.8</v>
      </c>
      <c r="S181" s="279">
        <f>'Door Comparison'!P181</f>
        <v>564.09</v>
      </c>
      <c r="T181" s="57">
        <f t="shared" si="13"/>
        <v>10.46</v>
      </c>
      <c r="U181" s="125">
        <v>0</v>
      </c>
      <c r="W181" s="58">
        <f t="shared" si="14"/>
        <v>852</v>
      </c>
      <c r="X181" s="53"/>
      <c r="Y181" s="95"/>
    </row>
    <row r="182" spans="1:25" x14ac:dyDescent="0.25">
      <c r="A182" s="119" t="str">
        <f>'Door Comparison'!A182</f>
        <v>D0706.01</v>
      </c>
      <c r="B182" s="132" t="str">
        <f>'Door Comparison'!B182</f>
        <v>Metal</v>
      </c>
      <c r="C182" s="132">
        <f>'Door Comparison'!C182</f>
        <v>204</v>
      </c>
      <c r="D182" s="52">
        <f>'Door Comparison'!D182</f>
        <v>0</v>
      </c>
      <c r="E182" s="52">
        <f>'Door Comparison'!E182</f>
        <v>0</v>
      </c>
      <c r="G182" s="55">
        <f>'Door Comparison'!G182</f>
        <v>0</v>
      </c>
      <c r="H182" s="55">
        <f>'Door Comparison'!H182</f>
        <v>0</v>
      </c>
      <c r="J182" s="55">
        <f>'Door Comparison'!J182</f>
        <v>0</v>
      </c>
      <c r="K182" s="55">
        <f>'Door Comparison'!K182</f>
        <v>0</v>
      </c>
      <c r="L182" s="55">
        <f>'Door Comparison'!L182</f>
        <v>0</v>
      </c>
      <c r="M182" s="176"/>
      <c r="N182" s="57">
        <f t="shared" si="11"/>
        <v>0</v>
      </c>
      <c r="P182" s="57">
        <f t="shared" si="12"/>
        <v>0</v>
      </c>
      <c r="R182" s="181">
        <f>JMS!AI179</f>
        <v>0</v>
      </c>
      <c r="S182" s="279">
        <f>'Door Comparison'!P182</f>
        <v>0</v>
      </c>
      <c r="T182" s="57">
        <f t="shared" si="13"/>
        <v>0</v>
      </c>
      <c r="U182" s="125">
        <v>0</v>
      </c>
      <c r="W182" s="58">
        <f t="shared" si="14"/>
        <v>0</v>
      </c>
      <c r="X182" s="53" t="str">
        <f>'Door Comparison'!Q182</f>
        <v>By others</v>
      </c>
      <c r="Y182" s="95"/>
    </row>
    <row r="183" spans="1:25" x14ac:dyDescent="0.25">
      <c r="A183" s="119" t="str">
        <f>'Door Comparison'!A183</f>
        <v>D0707.01</v>
      </c>
      <c r="B183" s="132" t="str">
        <f>'Door Comparison'!B183</f>
        <v>Metal</v>
      </c>
      <c r="C183" s="132">
        <f>'Door Comparison'!C183</f>
        <v>204</v>
      </c>
      <c r="D183" s="52">
        <f>'Door Comparison'!D183</f>
        <v>0</v>
      </c>
      <c r="E183" s="52">
        <f>'Door Comparison'!E183</f>
        <v>0</v>
      </c>
      <c r="G183" s="55">
        <f>'Door Comparison'!G183</f>
        <v>0</v>
      </c>
      <c r="H183" s="55">
        <f>'Door Comparison'!H183</f>
        <v>0</v>
      </c>
      <c r="J183" s="55">
        <f>'Door Comparison'!J183</f>
        <v>0</v>
      </c>
      <c r="K183" s="55">
        <f>'Door Comparison'!K183</f>
        <v>0</v>
      </c>
      <c r="L183" s="55">
        <f>'Door Comparison'!L183</f>
        <v>0</v>
      </c>
      <c r="M183" s="176"/>
      <c r="N183" s="57">
        <f t="shared" si="11"/>
        <v>0</v>
      </c>
      <c r="P183" s="57">
        <f t="shared" si="12"/>
        <v>0</v>
      </c>
      <c r="R183" s="181">
        <f>JMS!AI180</f>
        <v>0</v>
      </c>
      <c r="S183" s="279">
        <f>'Door Comparison'!P183</f>
        <v>0</v>
      </c>
      <c r="T183" s="57">
        <f t="shared" si="13"/>
        <v>0</v>
      </c>
      <c r="U183" s="125">
        <v>0</v>
      </c>
      <c r="W183" s="58">
        <f t="shared" si="14"/>
        <v>0</v>
      </c>
      <c r="X183" s="53" t="str">
        <f>'Door Comparison'!Q183</f>
        <v>By others</v>
      </c>
      <c r="Y183" s="95"/>
    </row>
    <row r="184" spans="1:25" x14ac:dyDescent="0.25">
      <c r="A184" s="119" t="str">
        <f>'Door Comparison'!A184</f>
        <v>D0708.01</v>
      </c>
      <c r="B184" s="132" t="str">
        <f>'Door Comparison'!B184</f>
        <v>Metal</v>
      </c>
      <c r="C184" s="132">
        <f>'Door Comparison'!C184</f>
        <v>204</v>
      </c>
      <c r="D184" s="52">
        <f>'Door Comparison'!D184</f>
        <v>0</v>
      </c>
      <c r="E184" s="52">
        <f>'Door Comparison'!E184</f>
        <v>0</v>
      </c>
      <c r="G184" s="55">
        <f>'Door Comparison'!G184</f>
        <v>0</v>
      </c>
      <c r="H184" s="55">
        <f>'Door Comparison'!H184</f>
        <v>0</v>
      </c>
      <c r="J184" s="55">
        <f>'Door Comparison'!J184</f>
        <v>0</v>
      </c>
      <c r="K184" s="55">
        <f>'Door Comparison'!K184</f>
        <v>0</v>
      </c>
      <c r="L184" s="55">
        <f>'Door Comparison'!L184</f>
        <v>0</v>
      </c>
      <c r="M184" s="176"/>
      <c r="N184" s="57">
        <f t="shared" si="11"/>
        <v>0</v>
      </c>
      <c r="P184" s="57">
        <f t="shared" si="12"/>
        <v>0</v>
      </c>
      <c r="R184" s="181">
        <f>JMS!AI181</f>
        <v>0</v>
      </c>
      <c r="S184" s="279">
        <f>'Door Comparison'!P184</f>
        <v>0</v>
      </c>
      <c r="T184" s="57">
        <f t="shared" si="13"/>
        <v>0</v>
      </c>
      <c r="U184" s="125">
        <v>0</v>
      </c>
      <c r="W184" s="58">
        <f t="shared" si="14"/>
        <v>0</v>
      </c>
      <c r="X184" s="53" t="str">
        <f>'Door Comparison'!Q184</f>
        <v>By others</v>
      </c>
      <c r="Y184" s="95"/>
    </row>
    <row r="185" spans="1:25" x14ac:dyDescent="0.25">
      <c r="A185" s="119" t="str">
        <f>'Door Comparison'!A185</f>
        <v>D0709.01</v>
      </c>
      <c r="B185" s="132" t="str">
        <f>'Door Comparison'!B185</f>
        <v>Timber</v>
      </c>
      <c r="C185" s="132">
        <f>'Door Comparison'!C185</f>
        <v>201</v>
      </c>
      <c r="D185" s="52">
        <f>'Door Comparison'!D185</f>
        <v>1010</v>
      </c>
      <c r="E185" s="52">
        <f>'Door Comparison'!E185</f>
        <v>2110</v>
      </c>
      <c r="G185" s="55">
        <f>'Door Comparison'!G185</f>
        <v>0</v>
      </c>
      <c r="H185" s="55">
        <f>'Door Comparison'!H185</f>
        <v>1</v>
      </c>
      <c r="J185" s="55">
        <f>'Door Comparison'!J185</f>
        <v>0</v>
      </c>
      <c r="K185" s="55">
        <f>'Door Comparison'!K185</f>
        <v>1</v>
      </c>
      <c r="L185" s="55">
        <f>'Door Comparison'!L185</f>
        <v>0</v>
      </c>
      <c r="M185" s="176"/>
      <c r="N185" s="57">
        <f t="shared" si="11"/>
        <v>0.47</v>
      </c>
      <c r="P185" s="57">
        <f t="shared" si="12"/>
        <v>4.18</v>
      </c>
      <c r="R185" s="181">
        <f>JMS!AI182</f>
        <v>272.8</v>
      </c>
      <c r="S185" s="279">
        <f>'Door Comparison'!P185</f>
        <v>588.34</v>
      </c>
      <c r="T185" s="57">
        <f t="shared" si="13"/>
        <v>10.46</v>
      </c>
      <c r="U185" s="125">
        <v>0</v>
      </c>
      <c r="W185" s="58">
        <f t="shared" si="14"/>
        <v>876.25</v>
      </c>
      <c r="X185" s="53"/>
      <c r="Y185" s="95"/>
    </row>
    <row r="186" spans="1:25" x14ac:dyDescent="0.25">
      <c r="A186" s="119" t="str">
        <f>'Door Comparison'!A186</f>
        <v>D0711.01</v>
      </c>
      <c r="B186" s="132" t="str">
        <f>'Door Comparison'!B186</f>
        <v>Timber</v>
      </c>
      <c r="C186" s="132">
        <f>'Door Comparison'!C186</f>
        <v>201</v>
      </c>
      <c r="D186" s="52">
        <f>'Door Comparison'!D186</f>
        <v>1010</v>
      </c>
      <c r="E186" s="52">
        <f>'Door Comparison'!E186</f>
        <v>2100</v>
      </c>
      <c r="G186" s="55">
        <f>'Door Comparison'!G186</f>
        <v>1</v>
      </c>
      <c r="H186" s="55">
        <f>'Door Comparison'!H186</f>
        <v>0</v>
      </c>
      <c r="J186" s="55">
        <f>'Door Comparison'!J186</f>
        <v>1</v>
      </c>
      <c r="K186" s="55">
        <f>'Door Comparison'!K186</f>
        <v>0</v>
      </c>
      <c r="L186" s="55">
        <f>'Door Comparison'!L186</f>
        <v>0</v>
      </c>
      <c r="M186" s="176"/>
      <c r="N186" s="57">
        <f t="shared" si="11"/>
        <v>0.21</v>
      </c>
      <c r="P186" s="57">
        <f t="shared" si="12"/>
        <v>4.17</v>
      </c>
      <c r="R186" s="181">
        <f>JMS!AI183</f>
        <v>168.3</v>
      </c>
      <c r="S186" s="279">
        <f>'Door Comparison'!P186</f>
        <v>588.34</v>
      </c>
      <c r="T186" s="57">
        <f t="shared" si="13"/>
        <v>10.42</v>
      </c>
      <c r="U186" s="125">
        <v>0</v>
      </c>
      <c r="W186" s="58">
        <f t="shared" si="14"/>
        <v>771.44</v>
      </c>
      <c r="X186" s="53"/>
      <c r="Y186" s="95"/>
    </row>
    <row r="187" spans="1:25" x14ac:dyDescent="0.25">
      <c r="A187" s="119" t="str">
        <f>'Door Comparison'!A187</f>
        <v>D0715.01</v>
      </c>
      <c r="B187" s="132" t="str">
        <f>'Door Comparison'!B187</f>
        <v>Metal</v>
      </c>
      <c r="C187" s="132">
        <f>'Door Comparison'!C187</f>
        <v>206</v>
      </c>
      <c r="D187" s="52">
        <f>'Door Comparison'!D187</f>
        <v>0</v>
      </c>
      <c r="E187" s="52">
        <f>'Door Comparison'!E187</f>
        <v>0</v>
      </c>
      <c r="G187" s="55">
        <f>'Door Comparison'!G187</f>
        <v>0</v>
      </c>
      <c r="H187" s="55">
        <f>'Door Comparison'!H187</f>
        <v>0</v>
      </c>
      <c r="J187" s="55">
        <f>'Door Comparison'!J187</f>
        <v>0</v>
      </c>
      <c r="K187" s="55">
        <f>'Door Comparison'!K187</f>
        <v>0</v>
      </c>
      <c r="L187" s="55">
        <f>'Door Comparison'!L187</f>
        <v>0</v>
      </c>
      <c r="M187" s="176"/>
      <c r="N187" s="57">
        <f t="shared" si="11"/>
        <v>0</v>
      </c>
      <c r="P187" s="57">
        <f t="shared" si="12"/>
        <v>0</v>
      </c>
      <c r="R187" s="181">
        <f>JMS!AI184</f>
        <v>0</v>
      </c>
      <c r="S187" s="279">
        <f>'Door Comparison'!P187</f>
        <v>0</v>
      </c>
      <c r="T187" s="57">
        <f t="shared" si="13"/>
        <v>0</v>
      </c>
      <c r="U187" s="125">
        <v>0</v>
      </c>
      <c r="W187" s="58">
        <f t="shared" si="14"/>
        <v>0</v>
      </c>
      <c r="X187" s="53" t="str">
        <f>'Door Comparison'!Q187</f>
        <v>By others</v>
      </c>
      <c r="Y187" s="95"/>
    </row>
    <row r="188" spans="1:25" x14ac:dyDescent="0.25">
      <c r="A188" s="119" t="str">
        <f>'Door Comparison'!A188</f>
        <v>D0716.01</v>
      </c>
      <c r="B188" s="132" t="str">
        <f>'Door Comparison'!B188</f>
        <v>Metal</v>
      </c>
      <c r="C188" s="132">
        <f>'Door Comparison'!C188</f>
        <v>204</v>
      </c>
      <c r="D188" s="52">
        <f>'Door Comparison'!D188</f>
        <v>0</v>
      </c>
      <c r="E188" s="52">
        <f>'Door Comparison'!E188</f>
        <v>0</v>
      </c>
      <c r="G188" s="55">
        <f>'Door Comparison'!G188</f>
        <v>0</v>
      </c>
      <c r="H188" s="55">
        <f>'Door Comparison'!H188</f>
        <v>0</v>
      </c>
      <c r="J188" s="55">
        <f>'Door Comparison'!J188</f>
        <v>0</v>
      </c>
      <c r="K188" s="55">
        <f>'Door Comparison'!K188</f>
        <v>0</v>
      </c>
      <c r="L188" s="55">
        <f>'Door Comparison'!L188</f>
        <v>0</v>
      </c>
      <c r="M188" s="176"/>
      <c r="N188" s="57">
        <f t="shared" si="11"/>
        <v>0</v>
      </c>
      <c r="P188" s="57">
        <f t="shared" si="12"/>
        <v>0</v>
      </c>
      <c r="R188" s="181">
        <f>JMS!AI185</f>
        <v>0</v>
      </c>
      <c r="S188" s="279">
        <f>'Door Comparison'!P188</f>
        <v>0</v>
      </c>
      <c r="T188" s="57">
        <f t="shared" si="13"/>
        <v>0</v>
      </c>
      <c r="U188" s="125">
        <v>0</v>
      </c>
      <c r="W188" s="58">
        <f t="shared" si="14"/>
        <v>0</v>
      </c>
      <c r="X188" s="53" t="str">
        <f>'Door Comparison'!Q188</f>
        <v>By others</v>
      </c>
      <c r="Y188" s="95"/>
    </row>
    <row r="189" spans="1:25" x14ac:dyDescent="0.25">
      <c r="A189" s="119" t="str">
        <f>'Door Comparison'!A189</f>
        <v>D0717.01</v>
      </c>
      <c r="B189" s="132" t="str">
        <f>'Door Comparison'!B189</f>
        <v>Timber</v>
      </c>
      <c r="C189" s="132">
        <f>'Door Comparison'!C189</f>
        <v>201</v>
      </c>
      <c r="D189" s="52">
        <f>'Door Comparison'!D189</f>
        <v>1100</v>
      </c>
      <c r="E189" s="52">
        <f>'Door Comparison'!E189</f>
        <v>2110</v>
      </c>
      <c r="G189" s="55">
        <f>'Door Comparison'!G189</f>
        <v>0</v>
      </c>
      <c r="H189" s="55">
        <f>'Door Comparison'!H189</f>
        <v>1</v>
      </c>
      <c r="J189" s="55">
        <f>'Door Comparison'!J189</f>
        <v>0</v>
      </c>
      <c r="K189" s="55">
        <f>'Door Comparison'!K189</f>
        <v>1</v>
      </c>
      <c r="L189" s="55">
        <f>'Door Comparison'!L189</f>
        <v>0</v>
      </c>
      <c r="M189" s="176"/>
      <c r="N189" s="57">
        <f t="shared" si="11"/>
        <v>0.48</v>
      </c>
      <c r="P189" s="57">
        <f t="shared" si="12"/>
        <v>4.26</v>
      </c>
      <c r="R189" s="181">
        <f>JMS!AI186</f>
        <v>274.92</v>
      </c>
      <c r="S189" s="279">
        <f>'Door Comparison'!P189</f>
        <v>588.34</v>
      </c>
      <c r="T189" s="57">
        <f t="shared" si="13"/>
        <v>10.64</v>
      </c>
      <c r="U189" s="125">
        <v>0</v>
      </c>
      <c r="W189" s="58">
        <f t="shared" si="14"/>
        <v>878.64</v>
      </c>
      <c r="X189" s="53"/>
      <c r="Y189" s="95"/>
    </row>
    <row r="190" spans="1:25" x14ac:dyDescent="0.25">
      <c r="A190" s="119" t="str">
        <f>'Door Comparison'!A190</f>
        <v>D0718.01</v>
      </c>
      <c r="B190" s="132" t="str">
        <f>'Door Comparison'!B190</f>
        <v>Timber</v>
      </c>
      <c r="C190" s="132">
        <f>'Door Comparison'!C190</f>
        <v>201</v>
      </c>
      <c r="D190" s="52">
        <f>'Door Comparison'!D190</f>
        <v>1010</v>
      </c>
      <c r="E190" s="52">
        <f>'Door Comparison'!E190</f>
        <v>2100</v>
      </c>
      <c r="G190" s="55">
        <f>'Door Comparison'!G190</f>
        <v>1</v>
      </c>
      <c r="H190" s="55">
        <f>'Door Comparison'!H190</f>
        <v>0</v>
      </c>
      <c r="J190" s="55">
        <f>'Door Comparison'!J190</f>
        <v>1</v>
      </c>
      <c r="K190" s="55">
        <f>'Door Comparison'!K190</f>
        <v>0</v>
      </c>
      <c r="L190" s="55">
        <f>'Door Comparison'!L190</f>
        <v>0</v>
      </c>
      <c r="M190" s="176"/>
      <c r="N190" s="57">
        <f t="shared" si="11"/>
        <v>0.21</v>
      </c>
      <c r="P190" s="57">
        <f t="shared" si="12"/>
        <v>4.17</v>
      </c>
      <c r="R190" s="181">
        <f>JMS!AI187</f>
        <v>168.3</v>
      </c>
      <c r="S190" s="279">
        <f>'Door Comparison'!P190</f>
        <v>426.75</v>
      </c>
      <c r="T190" s="57">
        <f t="shared" si="13"/>
        <v>10.42</v>
      </c>
      <c r="U190" s="125">
        <v>0</v>
      </c>
      <c r="W190" s="58">
        <f t="shared" si="14"/>
        <v>609.85</v>
      </c>
      <c r="X190" s="53"/>
      <c r="Y190" s="95"/>
    </row>
    <row r="191" spans="1:25" x14ac:dyDescent="0.25">
      <c r="A191" s="119" t="str">
        <f>'Door Comparison'!A191</f>
        <v>D0720.01</v>
      </c>
      <c r="B191" s="132" t="str">
        <f>'Door Comparison'!B191</f>
        <v>Metal</v>
      </c>
      <c r="C191" s="132">
        <f>'Door Comparison'!C191</f>
        <v>206</v>
      </c>
      <c r="D191" s="52">
        <f>'Door Comparison'!D191</f>
        <v>0</v>
      </c>
      <c r="E191" s="52">
        <f>'Door Comparison'!E191</f>
        <v>0</v>
      </c>
      <c r="G191" s="55">
        <f>'Door Comparison'!G191</f>
        <v>0</v>
      </c>
      <c r="H191" s="55">
        <f>'Door Comparison'!H191</f>
        <v>0</v>
      </c>
      <c r="J191" s="55">
        <f>'Door Comparison'!J191</f>
        <v>0</v>
      </c>
      <c r="K191" s="55">
        <f>'Door Comparison'!K191</f>
        <v>0</v>
      </c>
      <c r="L191" s="55">
        <f>'Door Comparison'!L191</f>
        <v>0</v>
      </c>
      <c r="M191" s="176"/>
      <c r="N191" s="57">
        <f t="shared" si="11"/>
        <v>0</v>
      </c>
      <c r="P191" s="57">
        <f t="shared" si="12"/>
        <v>0</v>
      </c>
      <c r="R191" s="181">
        <f>JMS!AI188</f>
        <v>0</v>
      </c>
      <c r="S191" s="279">
        <f>'Door Comparison'!P191</f>
        <v>0</v>
      </c>
      <c r="T191" s="57">
        <f t="shared" si="13"/>
        <v>0</v>
      </c>
      <c r="U191" s="125">
        <v>0</v>
      </c>
      <c r="W191" s="58">
        <f t="shared" si="14"/>
        <v>0</v>
      </c>
      <c r="X191" s="53" t="str">
        <f>'Door Comparison'!Q191</f>
        <v>By others</v>
      </c>
      <c r="Y191" s="95"/>
    </row>
    <row r="192" spans="1:25" x14ac:dyDescent="0.25">
      <c r="A192" s="119" t="str">
        <f>'Door Comparison'!A192</f>
        <v>D0721.01</v>
      </c>
      <c r="B192" s="132" t="str">
        <f>'Door Comparison'!B192</f>
        <v>Metal</v>
      </c>
      <c r="C192" s="132">
        <f>'Door Comparison'!C192</f>
        <v>110</v>
      </c>
      <c r="D192" s="52">
        <f>'Door Comparison'!D192</f>
        <v>0</v>
      </c>
      <c r="E192" s="52">
        <f>'Door Comparison'!E192</f>
        <v>0</v>
      </c>
      <c r="G192" s="55">
        <f>'Door Comparison'!G192</f>
        <v>0</v>
      </c>
      <c r="H192" s="55">
        <f>'Door Comparison'!H192</f>
        <v>0</v>
      </c>
      <c r="J192" s="55">
        <f>'Door Comparison'!J192</f>
        <v>0</v>
      </c>
      <c r="K192" s="55">
        <f>'Door Comparison'!K192</f>
        <v>0</v>
      </c>
      <c r="L192" s="55">
        <f>'Door Comparison'!L192</f>
        <v>0</v>
      </c>
      <c r="M192" s="176"/>
      <c r="N192" s="57">
        <f t="shared" si="11"/>
        <v>0</v>
      </c>
      <c r="P192" s="57">
        <f t="shared" si="12"/>
        <v>0</v>
      </c>
      <c r="R192" s="181">
        <f>JMS!AI189</f>
        <v>0</v>
      </c>
      <c r="S192" s="279">
        <f>'Door Comparison'!P192</f>
        <v>0</v>
      </c>
      <c r="T192" s="57">
        <f t="shared" si="13"/>
        <v>0</v>
      </c>
      <c r="U192" s="125">
        <v>0</v>
      </c>
      <c r="W192" s="58">
        <f t="shared" si="14"/>
        <v>0</v>
      </c>
      <c r="X192" s="53" t="str">
        <f>'Door Comparison'!Q192</f>
        <v>By others</v>
      </c>
      <c r="Y192" s="95"/>
    </row>
    <row r="193" spans="1:25" x14ac:dyDescent="0.25">
      <c r="A193" s="119" t="str">
        <f>'Door Comparison'!A193</f>
        <v>D0721.02</v>
      </c>
      <c r="B193" s="132" t="str">
        <f>'Door Comparison'!B193</f>
        <v>Metal</v>
      </c>
      <c r="C193" s="132">
        <f>'Door Comparison'!C193</f>
        <v>110</v>
      </c>
      <c r="D193" s="52">
        <f>'Door Comparison'!D193</f>
        <v>0</v>
      </c>
      <c r="E193" s="52">
        <f>'Door Comparison'!E193</f>
        <v>0</v>
      </c>
      <c r="G193" s="55">
        <f>'Door Comparison'!G193</f>
        <v>0</v>
      </c>
      <c r="H193" s="55">
        <f>'Door Comparison'!H193</f>
        <v>0</v>
      </c>
      <c r="J193" s="55">
        <f>'Door Comparison'!J193</f>
        <v>0</v>
      </c>
      <c r="K193" s="55">
        <f>'Door Comparison'!K193</f>
        <v>0</v>
      </c>
      <c r="L193" s="55">
        <f>'Door Comparison'!L193</f>
        <v>0</v>
      </c>
      <c r="M193" s="176"/>
      <c r="N193" s="57">
        <f t="shared" si="11"/>
        <v>0</v>
      </c>
      <c r="P193" s="57">
        <f t="shared" si="12"/>
        <v>0</v>
      </c>
      <c r="R193" s="181">
        <f>JMS!AI190</f>
        <v>0</v>
      </c>
      <c r="S193" s="279">
        <f>'Door Comparison'!P193</f>
        <v>0</v>
      </c>
      <c r="T193" s="57">
        <f t="shared" si="13"/>
        <v>0</v>
      </c>
      <c r="U193" s="125">
        <v>0</v>
      </c>
      <c r="W193" s="58">
        <f t="shared" si="14"/>
        <v>0</v>
      </c>
      <c r="X193" s="53" t="str">
        <f>'Door Comparison'!Q193</f>
        <v>By others</v>
      </c>
      <c r="Y193" s="95"/>
    </row>
    <row r="194" spans="1:25" x14ac:dyDescent="0.25">
      <c r="A194" s="119" t="str">
        <f>'Door Comparison'!A194</f>
        <v>D0801.01</v>
      </c>
      <c r="B194" s="132" t="str">
        <f>'Door Comparison'!B194</f>
        <v>Timber</v>
      </c>
      <c r="C194" s="132">
        <f>'Door Comparison'!C194</f>
        <v>205</v>
      </c>
      <c r="D194" s="52">
        <f>'Door Comparison'!D194</f>
        <v>1010</v>
      </c>
      <c r="E194" s="52">
        <f>'Door Comparison'!E194</f>
        <v>2110</v>
      </c>
      <c r="G194" s="55">
        <f>'Door Comparison'!G194</f>
        <v>1</v>
      </c>
      <c r="H194" s="55">
        <f>'Door Comparison'!H194</f>
        <v>0</v>
      </c>
      <c r="J194" s="55">
        <f>'Door Comparison'!J194</f>
        <v>1</v>
      </c>
      <c r="K194" s="55">
        <f>'Door Comparison'!K194</f>
        <v>0</v>
      </c>
      <c r="L194" s="55">
        <f>'Door Comparison'!L194</f>
        <v>0</v>
      </c>
      <c r="M194" s="176"/>
      <c r="N194" s="57">
        <f t="shared" si="11"/>
        <v>0.21</v>
      </c>
      <c r="P194" s="57">
        <f t="shared" si="12"/>
        <v>4.18</v>
      </c>
      <c r="R194" s="181">
        <f>JMS!AI191</f>
        <v>2383.7399999999998</v>
      </c>
      <c r="S194" s="279">
        <f>'Door Comparison'!P194</f>
        <v>263.94</v>
      </c>
      <c r="T194" s="57">
        <f t="shared" si="13"/>
        <v>10.46</v>
      </c>
      <c r="U194" s="125">
        <v>0</v>
      </c>
      <c r="W194" s="58">
        <f t="shared" si="14"/>
        <v>2662.53</v>
      </c>
      <c r="X194" s="53"/>
      <c r="Y194" s="95"/>
    </row>
    <row r="195" spans="1:25" x14ac:dyDescent="0.25">
      <c r="A195" s="119" t="str">
        <f>'Door Comparison'!A195</f>
        <v>D0802.01</v>
      </c>
      <c r="B195" s="132" t="str">
        <f>'Door Comparison'!B195</f>
        <v>Timber</v>
      </c>
      <c r="C195" s="132">
        <f>'Door Comparison'!C195</f>
        <v>201</v>
      </c>
      <c r="D195" s="52">
        <f>'Door Comparison'!D195</f>
        <v>1010</v>
      </c>
      <c r="E195" s="52">
        <f>'Door Comparison'!E195</f>
        <v>2110</v>
      </c>
      <c r="G195" s="55">
        <f>'Door Comparison'!G195</f>
        <v>0</v>
      </c>
      <c r="H195" s="55">
        <f>'Door Comparison'!H195</f>
        <v>1</v>
      </c>
      <c r="J195" s="55">
        <f>'Door Comparison'!J195</f>
        <v>0</v>
      </c>
      <c r="K195" s="55">
        <f>'Door Comparison'!K195</f>
        <v>1</v>
      </c>
      <c r="L195" s="55">
        <f>'Door Comparison'!L195</f>
        <v>0</v>
      </c>
      <c r="M195" s="176"/>
      <c r="N195" s="57">
        <f t="shared" si="11"/>
        <v>0.47</v>
      </c>
      <c r="P195" s="57">
        <f t="shared" si="12"/>
        <v>4.18</v>
      </c>
      <c r="R195" s="181">
        <f>JMS!AI192</f>
        <v>272.8</v>
      </c>
      <c r="S195" s="279">
        <f>'Door Comparison'!P195</f>
        <v>564.09</v>
      </c>
      <c r="T195" s="57">
        <f t="shared" si="13"/>
        <v>10.46</v>
      </c>
      <c r="U195" s="125">
        <v>0</v>
      </c>
      <c r="W195" s="58">
        <f t="shared" si="14"/>
        <v>852</v>
      </c>
      <c r="X195" s="53"/>
      <c r="Y195" s="95"/>
    </row>
    <row r="196" spans="1:25" x14ac:dyDescent="0.25">
      <c r="A196" s="119" t="str">
        <f>'Door Comparison'!A196</f>
        <v>D0806.01</v>
      </c>
      <c r="B196" s="132" t="str">
        <f>'Door Comparison'!B196</f>
        <v>Metal</v>
      </c>
      <c r="C196" s="132">
        <f>'Door Comparison'!C196</f>
        <v>204</v>
      </c>
      <c r="D196" s="52">
        <f>'Door Comparison'!D196</f>
        <v>0</v>
      </c>
      <c r="E196" s="52">
        <f>'Door Comparison'!E196</f>
        <v>0</v>
      </c>
      <c r="G196" s="55">
        <f>'Door Comparison'!G196</f>
        <v>0</v>
      </c>
      <c r="H196" s="55">
        <f>'Door Comparison'!H196</f>
        <v>0</v>
      </c>
      <c r="J196" s="55">
        <f>'Door Comparison'!J196</f>
        <v>0</v>
      </c>
      <c r="K196" s="55">
        <f>'Door Comparison'!K196</f>
        <v>0</v>
      </c>
      <c r="L196" s="55">
        <f>'Door Comparison'!L196</f>
        <v>0</v>
      </c>
      <c r="M196" s="176"/>
      <c r="N196" s="57">
        <f t="shared" si="11"/>
        <v>0</v>
      </c>
      <c r="P196" s="57">
        <f t="shared" si="12"/>
        <v>0</v>
      </c>
      <c r="R196" s="181">
        <f>JMS!AI193</f>
        <v>0</v>
      </c>
      <c r="S196" s="279">
        <f>'Door Comparison'!P196</f>
        <v>0</v>
      </c>
      <c r="T196" s="57">
        <f t="shared" si="13"/>
        <v>0</v>
      </c>
      <c r="U196" s="125">
        <v>0</v>
      </c>
      <c r="W196" s="58">
        <f t="shared" si="14"/>
        <v>0</v>
      </c>
      <c r="X196" s="53" t="str">
        <f>'Door Comparison'!Q196</f>
        <v>By others</v>
      </c>
      <c r="Y196" s="95"/>
    </row>
    <row r="197" spans="1:25" x14ac:dyDescent="0.25">
      <c r="A197" s="119" t="str">
        <f>'Door Comparison'!A197</f>
        <v>D0807.01</v>
      </c>
      <c r="B197" s="132" t="str">
        <f>'Door Comparison'!B197</f>
        <v>Metal</v>
      </c>
      <c r="C197" s="132">
        <f>'Door Comparison'!C197</f>
        <v>204</v>
      </c>
      <c r="D197" s="52">
        <f>'Door Comparison'!D197</f>
        <v>0</v>
      </c>
      <c r="E197" s="52">
        <f>'Door Comparison'!E197</f>
        <v>0</v>
      </c>
      <c r="G197" s="55">
        <f>'Door Comparison'!G197</f>
        <v>0</v>
      </c>
      <c r="H197" s="55">
        <f>'Door Comparison'!H197</f>
        <v>0</v>
      </c>
      <c r="J197" s="55">
        <f>'Door Comparison'!J197</f>
        <v>0</v>
      </c>
      <c r="K197" s="55">
        <f>'Door Comparison'!K197</f>
        <v>0</v>
      </c>
      <c r="L197" s="55">
        <f>'Door Comparison'!L197</f>
        <v>0</v>
      </c>
      <c r="M197" s="176"/>
      <c r="N197" s="57">
        <f t="shared" si="11"/>
        <v>0</v>
      </c>
      <c r="P197" s="57">
        <f t="shared" si="12"/>
        <v>0</v>
      </c>
      <c r="R197" s="181">
        <f>JMS!AI194</f>
        <v>0</v>
      </c>
      <c r="S197" s="279">
        <f>'Door Comparison'!P197</f>
        <v>0</v>
      </c>
      <c r="T197" s="57">
        <f t="shared" si="13"/>
        <v>0</v>
      </c>
      <c r="U197" s="125">
        <v>0</v>
      </c>
      <c r="W197" s="58">
        <f t="shared" si="14"/>
        <v>0</v>
      </c>
      <c r="X197" s="53" t="str">
        <f>'Door Comparison'!Q197</f>
        <v>By others</v>
      </c>
      <c r="Y197" s="95"/>
    </row>
    <row r="198" spans="1:25" x14ac:dyDescent="0.25">
      <c r="A198" s="119" t="str">
        <f>'Door Comparison'!A198</f>
        <v>D0808.01</v>
      </c>
      <c r="B198" s="132" t="str">
        <f>'Door Comparison'!B198</f>
        <v>Metal</v>
      </c>
      <c r="C198" s="132">
        <f>'Door Comparison'!C198</f>
        <v>204</v>
      </c>
      <c r="D198" s="52">
        <f>'Door Comparison'!D198</f>
        <v>0</v>
      </c>
      <c r="E198" s="52">
        <f>'Door Comparison'!E198</f>
        <v>0</v>
      </c>
      <c r="G198" s="55">
        <f>'Door Comparison'!G198</f>
        <v>0</v>
      </c>
      <c r="H198" s="55">
        <f>'Door Comparison'!H198</f>
        <v>0</v>
      </c>
      <c r="J198" s="55">
        <f>'Door Comparison'!J198</f>
        <v>0</v>
      </c>
      <c r="K198" s="55">
        <f>'Door Comparison'!K198</f>
        <v>0</v>
      </c>
      <c r="L198" s="55">
        <f>'Door Comparison'!L198</f>
        <v>0</v>
      </c>
      <c r="M198" s="176"/>
      <c r="N198" s="57">
        <f t="shared" si="11"/>
        <v>0</v>
      </c>
      <c r="P198" s="57">
        <f t="shared" si="12"/>
        <v>0</v>
      </c>
      <c r="R198" s="181">
        <f>JMS!AI195</f>
        <v>0</v>
      </c>
      <c r="S198" s="279">
        <f>'Door Comparison'!P198</f>
        <v>0</v>
      </c>
      <c r="T198" s="57">
        <f t="shared" si="13"/>
        <v>0</v>
      </c>
      <c r="U198" s="125">
        <v>0</v>
      </c>
      <c r="W198" s="58">
        <f t="shared" si="14"/>
        <v>0</v>
      </c>
      <c r="X198" s="53" t="str">
        <f>'Door Comparison'!Q198</f>
        <v>By others</v>
      </c>
      <c r="Y198" s="95"/>
    </row>
    <row r="199" spans="1:25" x14ac:dyDescent="0.25">
      <c r="A199" s="119" t="str">
        <f>'Door Comparison'!A199</f>
        <v>D0809.01</v>
      </c>
      <c r="B199" s="132" t="str">
        <f>'Door Comparison'!B199</f>
        <v>Timber</v>
      </c>
      <c r="C199" s="132">
        <f>'Door Comparison'!C199</f>
        <v>201</v>
      </c>
      <c r="D199" s="52">
        <f>'Door Comparison'!D199</f>
        <v>1010</v>
      </c>
      <c r="E199" s="52">
        <f>'Door Comparison'!E199</f>
        <v>2110</v>
      </c>
      <c r="G199" s="55">
        <f>'Door Comparison'!G199</f>
        <v>0</v>
      </c>
      <c r="H199" s="55">
        <f>'Door Comparison'!H199</f>
        <v>1</v>
      </c>
      <c r="J199" s="55">
        <f>'Door Comparison'!J199</f>
        <v>0</v>
      </c>
      <c r="K199" s="55">
        <f>'Door Comparison'!K199</f>
        <v>1</v>
      </c>
      <c r="L199" s="55">
        <f>'Door Comparison'!L199</f>
        <v>0</v>
      </c>
      <c r="M199" s="176"/>
      <c r="N199" s="57">
        <f t="shared" si="11"/>
        <v>0.47</v>
      </c>
      <c r="P199" s="57">
        <f t="shared" si="12"/>
        <v>4.18</v>
      </c>
      <c r="R199" s="181">
        <f>JMS!AI196</f>
        <v>272.8</v>
      </c>
      <c r="S199" s="279">
        <f>'Door Comparison'!P199</f>
        <v>588.34</v>
      </c>
      <c r="T199" s="57">
        <f t="shared" si="13"/>
        <v>10.46</v>
      </c>
      <c r="U199" s="125">
        <v>0</v>
      </c>
      <c r="W199" s="58">
        <f t="shared" si="14"/>
        <v>876.25</v>
      </c>
      <c r="X199" s="53"/>
      <c r="Y199" s="95"/>
    </row>
    <row r="200" spans="1:25" x14ac:dyDescent="0.25">
      <c r="A200" s="119" t="str">
        <f>'Door Comparison'!A200</f>
        <v>D0811.01</v>
      </c>
      <c r="B200" s="132" t="str">
        <f>'Door Comparison'!B200</f>
        <v>Timber</v>
      </c>
      <c r="C200" s="132">
        <f>'Door Comparison'!C200</f>
        <v>201</v>
      </c>
      <c r="D200" s="52">
        <f>'Door Comparison'!D200</f>
        <v>1010</v>
      </c>
      <c r="E200" s="52">
        <f>'Door Comparison'!E200</f>
        <v>2100</v>
      </c>
      <c r="G200" s="55">
        <f>'Door Comparison'!G200</f>
        <v>1</v>
      </c>
      <c r="H200" s="55">
        <f>'Door Comparison'!H200</f>
        <v>0</v>
      </c>
      <c r="J200" s="55">
        <f>'Door Comparison'!J200</f>
        <v>1</v>
      </c>
      <c r="K200" s="55">
        <f>'Door Comparison'!K200</f>
        <v>0</v>
      </c>
      <c r="L200" s="55">
        <f>'Door Comparison'!L200</f>
        <v>0</v>
      </c>
      <c r="M200" s="176"/>
      <c r="N200" s="57">
        <f t="shared" si="11"/>
        <v>0.21</v>
      </c>
      <c r="P200" s="57">
        <f t="shared" si="12"/>
        <v>4.17</v>
      </c>
      <c r="R200" s="181">
        <f>JMS!AI197</f>
        <v>168.3</v>
      </c>
      <c r="S200" s="279">
        <f>'Door Comparison'!P200</f>
        <v>588.34</v>
      </c>
      <c r="T200" s="57">
        <f t="shared" si="13"/>
        <v>10.42</v>
      </c>
      <c r="U200" s="125">
        <v>0</v>
      </c>
      <c r="W200" s="58">
        <f t="shared" si="14"/>
        <v>771.44</v>
      </c>
      <c r="X200" s="53"/>
      <c r="Y200" s="95"/>
    </row>
    <row r="201" spans="1:25" x14ac:dyDescent="0.25">
      <c r="A201" s="119" t="str">
        <f>'Door Comparison'!A201</f>
        <v>D0815.01</v>
      </c>
      <c r="B201" s="132" t="str">
        <f>'Door Comparison'!B201</f>
        <v>Metal</v>
      </c>
      <c r="C201" s="132">
        <f>'Door Comparison'!C201</f>
        <v>206</v>
      </c>
      <c r="D201" s="52">
        <f>'Door Comparison'!D201</f>
        <v>0</v>
      </c>
      <c r="E201" s="52">
        <f>'Door Comparison'!E201</f>
        <v>0</v>
      </c>
      <c r="G201" s="55">
        <f>'Door Comparison'!G201</f>
        <v>0</v>
      </c>
      <c r="H201" s="55">
        <f>'Door Comparison'!H201</f>
        <v>0</v>
      </c>
      <c r="J201" s="55">
        <f>'Door Comparison'!J201</f>
        <v>0</v>
      </c>
      <c r="K201" s="55">
        <f>'Door Comparison'!K201</f>
        <v>0</v>
      </c>
      <c r="L201" s="55">
        <f>'Door Comparison'!L201</f>
        <v>0</v>
      </c>
      <c r="M201" s="176"/>
      <c r="N201" s="57">
        <f t="shared" si="11"/>
        <v>0</v>
      </c>
      <c r="P201" s="57">
        <f t="shared" si="12"/>
        <v>0</v>
      </c>
      <c r="R201" s="181">
        <f>JMS!AI198</f>
        <v>0</v>
      </c>
      <c r="S201" s="279">
        <f>'Door Comparison'!P201</f>
        <v>0</v>
      </c>
      <c r="T201" s="57">
        <f t="shared" si="13"/>
        <v>0</v>
      </c>
      <c r="U201" s="125">
        <v>0</v>
      </c>
      <c r="W201" s="58">
        <f t="shared" si="14"/>
        <v>0</v>
      </c>
      <c r="X201" s="53" t="str">
        <f>'Door Comparison'!Q201</f>
        <v>By others</v>
      </c>
      <c r="Y201" s="95"/>
    </row>
    <row r="202" spans="1:25" x14ac:dyDescent="0.25">
      <c r="A202" s="119" t="str">
        <f>'Door Comparison'!A202</f>
        <v>D0816.01</v>
      </c>
      <c r="B202" s="132" t="str">
        <f>'Door Comparison'!B202</f>
        <v>Metal</v>
      </c>
      <c r="C202" s="132">
        <f>'Door Comparison'!C202</f>
        <v>204</v>
      </c>
      <c r="D202" s="52">
        <f>'Door Comparison'!D202</f>
        <v>0</v>
      </c>
      <c r="E202" s="52">
        <f>'Door Comparison'!E202</f>
        <v>0</v>
      </c>
      <c r="G202" s="55">
        <f>'Door Comparison'!G202</f>
        <v>0</v>
      </c>
      <c r="H202" s="55">
        <f>'Door Comparison'!H202</f>
        <v>0</v>
      </c>
      <c r="J202" s="55">
        <f>'Door Comparison'!J202</f>
        <v>0</v>
      </c>
      <c r="K202" s="55">
        <f>'Door Comparison'!K202</f>
        <v>0</v>
      </c>
      <c r="L202" s="55">
        <f>'Door Comparison'!L202</f>
        <v>0</v>
      </c>
      <c r="M202" s="176"/>
      <c r="N202" s="57">
        <f t="shared" ref="N202:N234" si="15">(D202+2*E202)*((G202*0.04)+(H202*0.09))/1000</f>
        <v>0</v>
      </c>
      <c r="P202" s="57">
        <f t="shared" ref="P202:P234" si="16">((D202+2*E202)*0.8)/1000</f>
        <v>0</v>
      </c>
      <c r="R202" s="181">
        <f>JMS!AI199</f>
        <v>0</v>
      </c>
      <c r="S202" s="279">
        <f>'Door Comparison'!P202</f>
        <v>0</v>
      </c>
      <c r="T202" s="57">
        <f t="shared" ref="T202:T234" si="17">(J202+K202+L202)*(2*((D202+2*E202)*1/1000))</f>
        <v>0</v>
      </c>
      <c r="U202" s="125">
        <v>0</v>
      </c>
      <c r="W202" s="58">
        <f t="shared" ref="W202:W234" si="18">SUM(N202:V202)</f>
        <v>0</v>
      </c>
      <c r="X202" s="53" t="str">
        <f>'Door Comparison'!Q202</f>
        <v>By others</v>
      </c>
      <c r="Y202" s="95"/>
    </row>
    <row r="203" spans="1:25" x14ac:dyDescent="0.25">
      <c r="A203" s="119" t="str">
        <f>'Door Comparison'!A203</f>
        <v>D0817.01</v>
      </c>
      <c r="B203" s="132" t="str">
        <f>'Door Comparison'!B203</f>
        <v>Timber</v>
      </c>
      <c r="C203" s="132">
        <f>'Door Comparison'!C203</f>
        <v>201</v>
      </c>
      <c r="D203" s="52">
        <f>'Door Comparison'!D203</f>
        <v>1100</v>
      </c>
      <c r="E203" s="52">
        <f>'Door Comparison'!E203</f>
        <v>2110</v>
      </c>
      <c r="G203" s="55">
        <f>'Door Comparison'!G203</f>
        <v>0</v>
      </c>
      <c r="H203" s="55">
        <f>'Door Comparison'!H203</f>
        <v>1</v>
      </c>
      <c r="J203" s="55">
        <f>'Door Comparison'!J203</f>
        <v>0</v>
      </c>
      <c r="K203" s="55">
        <f>'Door Comparison'!K203</f>
        <v>1</v>
      </c>
      <c r="L203" s="55">
        <f>'Door Comparison'!L203</f>
        <v>0</v>
      </c>
      <c r="M203" s="176"/>
      <c r="N203" s="57">
        <f t="shared" si="15"/>
        <v>0.48</v>
      </c>
      <c r="P203" s="57">
        <f t="shared" si="16"/>
        <v>4.26</v>
      </c>
      <c r="R203" s="181">
        <f>JMS!AI200</f>
        <v>274.92</v>
      </c>
      <c r="S203" s="279">
        <f>'Door Comparison'!P203</f>
        <v>588.34</v>
      </c>
      <c r="T203" s="57">
        <f t="shared" si="17"/>
        <v>10.64</v>
      </c>
      <c r="U203" s="125">
        <v>0</v>
      </c>
      <c r="W203" s="58">
        <f t="shared" si="18"/>
        <v>878.64</v>
      </c>
      <c r="X203" s="53"/>
      <c r="Y203" s="95"/>
    </row>
    <row r="204" spans="1:25" x14ac:dyDescent="0.25">
      <c r="A204" s="119" t="str">
        <f>'Door Comparison'!A204</f>
        <v>D0818.01</v>
      </c>
      <c r="B204" s="132" t="str">
        <f>'Door Comparison'!B204</f>
        <v>Timber</v>
      </c>
      <c r="C204" s="132">
        <f>'Door Comparison'!C204</f>
        <v>201</v>
      </c>
      <c r="D204" s="52">
        <f>'Door Comparison'!D204</f>
        <v>1010</v>
      </c>
      <c r="E204" s="52">
        <f>'Door Comparison'!E204</f>
        <v>2100</v>
      </c>
      <c r="G204" s="55">
        <f>'Door Comparison'!G204</f>
        <v>1</v>
      </c>
      <c r="H204" s="55">
        <f>'Door Comparison'!H204</f>
        <v>0</v>
      </c>
      <c r="J204" s="55">
        <f>'Door Comparison'!J204</f>
        <v>1</v>
      </c>
      <c r="K204" s="55">
        <f>'Door Comparison'!K204</f>
        <v>0</v>
      </c>
      <c r="L204" s="55">
        <f>'Door Comparison'!L204</f>
        <v>0</v>
      </c>
      <c r="M204" s="176"/>
      <c r="N204" s="57">
        <f t="shared" si="15"/>
        <v>0.21</v>
      </c>
      <c r="P204" s="57">
        <f t="shared" si="16"/>
        <v>4.17</v>
      </c>
      <c r="R204" s="181">
        <f>JMS!AI201</f>
        <v>168.3</v>
      </c>
      <c r="S204" s="279">
        <f>'Door Comparison'!P204</f>
        <v>426.75</v>
      </c>
      <c r="T204" s="57">
        <f t="shared" si="17"/>
        <v>10.42</v>
      </c>
      <c r="U204" s="125">
        <v>0</v>
      </c>
      <c r="W204" s="58">
        <f t="shared" si="18"/>
        <v>609.85</v>
      </c>
      <c r="X204" s="53"/>
      <c r="Y204" s="95"/>
    </row>
    <row r="205" spans="1:25" x14ac:dyDescent="0.25">
      <c r="A205" s="119" t="str">
        <f>'Door Comparison'!A205</f>
        <v>D0820.01</v>
      </c>
      <c r="B205" s="132" t="str">
        <f>'Door Comparison'!B205</f>
        <v>Metal</v>
      </c>
      <c r="C205" s="132">
        <f>'Door Comparison'!C205</f>
        <v>206</v>
      </c>
      <c r="D205" s="52">
        <f>'Door Comparison'!D205</f>
        <v>0</v>
      </c>
      <c r="E205" s="52">
        <f>'Door Comparison'!E205</f>
        <v>0</v>
      </c>
      <c r="G205" s="55">
        <f>'Door Comparison'!G205</f>
        <v>0</v>
      </c>
      <c r="H205" s="55">
        <f>'Door Comparison'!H205</f>
        <v>0</v>
      </c>
      <c r="J205" s="55">
        <f>'Door Comparison'!J205</f>
        <v>0</v>
      </c>
      <c r="K205" s="55">
        <f>'Door Comparison'!K205</f>
        <v>0</v>
      </c>
      <c r="L205" s="55">
        <f>'Door Comparison'!L205</f>
        <v>0</v>
      </c>
      <c r="M205" s="176"/>
      <c r="N205" s="57">
        <f t="shared" si="15"/>
        <v>0</v>
      </c>
      <c r="P205" s="57">
        <f t="shared" si="16"/>
        <v>0</v>
      </c>
      <c r="R205" s="181">
        <f>JMS!AI202</f>
        <v>0</v>
      </c>
      <c r="S205" s="279">
        <f>'Door Comparison'!P205</f>
        <v>0</v>
      </c>
      <c r="T205" s="57">
        <f t="shared" si="17"/>
        <v>0</v>
      </c>
      <c r="U205" s="125">
        <v>0</v>
      </c>
      <c r="W205" s="58">
        <f t="shared" si="18"/>
        <v>0</v>
      </c>
      <c r="X205" s="53" t="str">
        <f>'Door Comparison'!Q205</f>
        <v>By others</v>
      </c>
      <c r="Y205" s="95"/>
    </row>
    <row r="206" spans="1:25" x14ac:dyDescent="0.25">
      <c r="A206" s="119" t="str">
        <f>'Door Comparison'!A206</f>
        <v>D0821.01</v>
      </c>
      <c r="B206" s="132" t="str">
        <f>'Door Comparison'!B206</f>
        <v>Metal</v>
      </c>
      <c r="C206" s="132">
        <f>'Door Comparison'!C206</f>
        <v>110</v>
      </c>
      <c r="D206" s="52">
        <f>'Door Comparison'!D206</f>
        <v>0</v>
      </c>
      <c r="E206" s="52">
        <f>'Door Comparison'!E206</f>
        <v>0</v>
      </c>
      <c r="G206" s="55">
        <f>'Door Comparison'!G206</f>
        <v>0</v>
      </c>
      <c r="H206" s="55">
        <f>'Door Comparison'!H206</f>
        <v>0</v>
      </c>
      <c r="J206" s="55">
        <f>'Door Comparison'!J206</f>
        <v>0</v>
      </c>
      <c r="K206" s="55">
        <f>'Door Comparison'!K206</f>
        <v>0</v>
      </c>
      <c r="L206" s="55">
        <f>'Door Comparison'!L206</f>
        <v>0</v>
      </c>
      <c r="M206" s="176"/>
      <c r="N206" s="57">
        <f t="shared" si="15"/>
        <v>0</v>
      </c>
      <c r="P206" s="57">
        <f t="shared" si="16"/>
        <v>0</v>
      </c>
      <c r="R206" s="181">
        <f>JMS!AI203</f>
        <v>0</v>
      </c>
      <c r="S206" s="279">
        <f>'Door Comparison'!P206</f>
        <v>0</v>
      </c>
      <c r="T206" s="57">
        <f t="shared" si="17"/>
        <v>0</v>
      </c>
      <c r="U206" s="125">
        <v>0</v>
      </c>
      <c r="W206" s="58">
        <f t="shared" si="18"/>
        <v>0</v>
      </c>
      <c r="X206" s="53" t="str">
        <f>'Door Comparison'!Q206</f>
        <v>By others</v>
      </c>
      <c r="Y206" s="95"/>
    </row>
    <row r="207" spans="1:25" x14ac:dyDescent="0.25">
      <c r="A207" s="119" t="str">
        <f>'Door Comparison'!A207</f>
        <v>D0821.02</v>
      </c>
      <c r="B207" s="132" t="str">
        <f>'Door Comparison'!B207</f>
        <v>Metal</v>
      </c>
      <c r="C207" s="132">
        <f>'Door Comparison'!C207</f>
        <v>110</v>
      </c>
      <c r="D207" s="52">
        <f>'Door Comparison'!D207</f>
        <v>0</v>
      </c>
      <c r="E207" s="52">
        <f>'Door Comparison'!E207</f>
        <v>0</v>
      </c>
      <c r="G207" s="55">
        <f>'Door Comparison'!G207</f>
        <v>0</v>
      </c>
      <c r="H207" s="55">
        <f>'Door Comparison'!H207</f>
        <v>0</v>
      </c>
      <c r="J207" s="55">
        <f>'Door Comparison'!J207</f>
        <v>0</v>
      </c>
      <c r="K207" s="55">
        <f>'Door Comparison'!K207</f>
        <v>0</v>
      </c>
      <c r="L207" s="55">
        <f>'Door Comparison'!L207</f>
        <v>0</v>
      </c>
      <c r="M207" s="176"/>
      <c r="N207" s="57">
        <f t="shared" si="15"/>
        <v>0</v>
      </c>
      <c r="P207" s="57">
        <f t="shared" si="16"/>
        <v>0</v>
      </c>
      <c r="R207" s="181">
        <f>JMS!AI204</f>
        <v>0</v>
      </c>
      <c r="S207" s="279">
        <f>'Door Comparison'!P207</f>
        <v>0</v>
      </c>
      <c r="T207" s="57">
        <f t="shared" si="17"/>
        <v>0</v>
      </c>
      <c r="U207" s="125">
        <v>0</v>
      </c>
      <c r="W207" s="58">
        <f t="shared" si="18"/>
        <v>0</v>
      </c>
      <c r="X207" s="53" t="str">
        <f>'Door Comparison'!Q207</f>
        <v>By others</v>
      </c>
      <c r="Y207" s="95"/>
    </row>
    <row r="208" spans="1:25" x14ac:dyDescent="0.25">
      <c r="A208" s="119" t="str">
        <f>'Door Comparison'!A208</f>
        <v>D0822.01</v>
      </c>
      <c r="B208" s="132" t="str">
        <f>'Door Comparison'!B208</f>
        <v>Glazed</v>
      </c>
      <c r="C208" s="132">
        <f>'Door Comparison'!C208</f>
        <v>102</v>
      </c>
      <c r="D208" s="52">
        <f>'Door Comparison'!D208</f>
        <v>0</v>
      </c>
      <c r="E208" s="52">
        <f>'Door Comparison'!E208</f>
        <v>0</v>
      </c>
      <c r="G208" s="55">
        <f>'Door Comparison'!G208</f>
        <v>0</v>
      </c>
      <c r="H208" s="55">
        <f>'Door Comparison'!H208</f>
        <v>0</v>
      </c>
      <c r="J208" s="55">
        <f>'Door Comparison'!J208</f>
        <v>0</v>
      </c>
      <c r="K208" s="55">
        <f>'Door Comparison'!K208</f>
        <v>0</v>
      </c>
      <c r="L208" s="55">
        <f>'Door Comparison'!L208</f>
        <v>0</v>
      </c>
      <c r="M208" s="176"/>
      <c r="N208" s="57">
        <f t="shared" si="15"/>
        <v>0</v>
      </c>
      <c r="P208" s="57">
        <f t="shared" si="16"/>
        <v>0</v>
      </c>
      <c r="R208" s="181">
        <f>JMS!AI205</f>
        <v>0</v>
      </c>
      <c r="S208" s="279">
        <f>'Door Comparison'!P208</f>
        <v>0</v>
      </c>
      <c r="T208" s="57">
        <f t="shared" si="17"/>
        <v>0</v>
      </c>
      <c r="U208" s="125">
        <v>0</v>
      </c>
      <c r="W208" s="58">
        <f t="shared" si="18"/>
        <v>0</v>
      </c>
      <c r="X208" s="53" t="str">
        <f>'Door Comparison'!Q208</f>
        <v>By others</v>
      </c>
      <c r="Y208" s="95"/>
    </row>
    <row r="209" spans="1:25" x14ac:dyDescent="0.25">
      <c r="A209" s="119" t="str">
        <f>'Door Comparison'!A209</f>
        <v>D0901.01</v>
      </c>
      <c r="B209" s="132" t="str">
        <f>'Door Comparison'!B209</f>
        <v>Timber</v>
      </c>
      <c r="C209" s="132">
        <f>'Door Comparison'!C209</f>
        <v>205</v>
      </c>
      <c r="D209" s="52">
        <f>'Door Comparison'!D209</f>
        <v>1010</v>
      </c>
      <c r="E209" s="52">
        <f>'Door Comparison'!E209</f>
        <v>2110</v>
      </c>
      <c r="G209" s="55">
        <f>'Door Comparison'!G209</f>
        <v>1</v>
      </c>
      <c r="H209" s="55">
        <f>'Door Comparison'!H209</f>
        <v>0</v>
      </c>
      <c r="J209" s="55">
        <f>'Door Comparison'!J209</f>
        <v>1</v>
      </c>
      <c r="K209" s="55">
        <f>'Door Comparison'!K209</f>
        <v>0</v>
      </c>
      <c r="L209" s="55">
        <f>'Door Comparison'!L209</f>
        <v>0</v>
      </c>
      <c r="M209" s="176"/>
      <c r="N209" s="57">
        <f t="shared" si="15"/>
        <v>0.21</v>
      </c>
      <c r="P209" s="57">
        <f t="shared" si="16"/>
        <v>4.18</v>
      </c>
      <c r="R209" s="181">
        <f>JMS!AI206</f>
        <v>2383.7399999999998</v>
      </c>
      <c r="S209" s="279">
        <f>'Door Comparison'!P209</f>
        <v>263.94</v>
      </c>
      <c r="T209" s="57">
        <f t="shared" si="17"/>
        <v>10.46</v>
      </c>
      <c r="U209" s="125">
        <v>0</v>
      </c>
      <c r="W209" s="58">
        <f t="shared" si="18"/>
        <v>2662.53</v>
      </c>
      <c r="X209" s="53"/>
      <c r="Y209" s="95"/>
    </row>
    <row r="210" spans="1:25" x14ac:dyDescent="0.25">
      <c r="A210" s="119" t="str">
        <f>'Door Comparison'!A210</f>
        <v>D0902.01</v>
      </c>
      <c r="B210" s="132" t="str">
        <f>'Door Comparison'!B210</f>
        <v>Timber</v>
      </c>
      <c r="C210" s="132">
        <f>'Door Comparison'!C210</f>
        <v>201</v>
      </c>
      <c r="D210" s="52">
        <f>'Door Comparison'!D210</f>
        <v>1010</v>
      </c>
      <c r="E210" s="52">
        <f>'Door Comparison'!E210</f>
        <v>2110</v>
      </c>
      <c r="G210" s="55">
        <f>'Door Comparison'!G210</f>
        <v>0</v>
      </c>
      <c r="H210" s="55">
        <f>'Door Comparison'!H210</f>
        <v>1</v>
      </c>
      <c r="J210" s="55">
        <f>'Door Comparison'!J210</f>
        <v>0</v>
      </c>
      <c r="K210" s="55">
        <f>'Door Comparison'!K210</f>
        <v>1</v>
      </c>
      <c r="L210" s="55">
        <f>'Door Comparison'!L210</f>
        <v>0</v>
      </c>
      <c r="M210" s="176"/>
      <c r="N210" s="57">
        <f t="shared" si="15"/>
        <v>0.47</v>
      </c>
      <c r="P210" s="57">
        <f t="shared" si="16"/>
        <v>4.18</v>
      </c>
      <c r="R210" s="181">
        <f>JMS!AI207</f>
        <v>272.8</v>
      </c>
      <c r="S210" s="279">
        <f>'Door Comparison'!P210</f>
        <v>588.34</v>
      </c>
      <c r="T210" s="57">
        <f t="shared" si="17"/>
        <v>10.46</v>
      </c>
      <c r="U210" s="125">
        <v>0</v>
      </c>
      <c r="W210" s="58">
        <f t="shared" si="18"/>
        <v>876.25</v>
      </c>
      <c r="X210" s="53"/>
      <c r="Y210" s="95"/>
    </row>
    <row r="211" spans="1:25" x14ac:dyDescent="0.25">
      <c r="A211" s="119" t="str">
        <f>'Door Comparison'!A211</f>
        <v>D0906.01</v>
      </c>
      <c r="B211" s="132" t="str">
        <f>'Door Comparison'!B211</f>
        <v>Metal</v>
      </c>
      <c r="C211" s="132">
        <f>'Door Comparison'!C211</f>
        <v>204</v>
      </c>
      <c r="D211" s="52">
        <f>'Door Comparison'!D211</f>
        <v>0</v>
      </c>
      <c r="E211" s="52">
        <f>'Door Comparison'!E211</f>
        <v>0</v>
      </c>
      <c r="G211" s="55">
        <f>'Door Comparison'!G211</f>
        <v>0</v>
      </c>
      <c r="H211" s="55">
        <f>'Door Comparison'!H211</f>
        <v>0</v>
      </c>
      <c r="J211" s="55">
        <f>'Door Comparison'!J211</f>
        <v>0</v>
      </c>
      <c r="K211" s="55">
        <f>'Door Comparison'!K211</f>
        <v>0</v>
      </c>
      <c r="L211" s="55">
        <f>'Door Comparison'!L211</f>
        <v>0</v>
      </c>
      <c r="M211" s="176"/>
      <c r="N211" s="57">
        <f t="shared" si="15"/>
        <v>0</v>
      </c>
      <c r="P211" s="57">
        <f t="shared" si="16"/>
        <v>0</v>
      </c>
      <c r="R211" s="181">
        <f>JMS!AI208</f>
        <v>0</v>
      </c>
      <c r="S211" s="279">
        <f>'Door Comparison'!P211</f>
        <v>0</v>
      </c>
      <c r="T211" s="57">
        <f t="shared" si="17"/>
        <v>0</v>
      </c>
      <c r="U211" s="125">
        <v>0</v>
      </c>
      <c r="W211" s="58">
        <f t="shared" si="18"/>
        <v>0</v>
      </c>
      <c r="X211" s="53" t="str">
        <f>'Door Comparison'!Q211</f>
        <v>By others</v>
      </c>
      <c r="Y211" s="95"/>
    </row>
    <row r="212" spans="1:25" x14ac:dyDescent="0.25">
      <c r="A212" s="119" t="str">
        <f>'Door Comparison'!A212</f>
        <v>D0907.01</v>
      </c>
      <c r="B212" s="132" t="str">
        <f>'Door Comparison'!B212</f>
        <v>Metal</v>
      </c>
      <c r="C212" s="132">
        <f>'Door Comparison'!C212</f>
        <v>204</v>
      </c>
      <c r="D212" s="52">
        <f>'Door Comparison'!D212</f>
        <v>0</v>
      </c>
      <c r="E212" s="52">
        <f>'Door Comparison'!E212</f>
        <v>0</v>
      </c>
      <c r="G212" s="55">
        <f>'Door Comparison'!G212</f>
        <v>0</v>
      </c>
      <c r="H212" s="55">
        <f>'Door Comparison'!H212</f>
        <v>0</v>
      </c>
      <c r="J212" s="55">
        <f>'Door Comparison'!J212</f>
        <v>0</v>
      </c>
      <c r="K212" s="55">
        <f>'Door Comparison'!K212</f>
        <v>0</v>
      </c>
      <c r="L212" s="55">
        <f>'Door Comparison'!L212</f>
        <v>0</v>
      </c>
      <c r="M212" s="176"/>
      <c r="N212" s="57">
        <f t="shared" si="15"/>
        <v>0</v>
      </c>
      <c r="P212" s="57">
        <f t="shared" si="16"/>
        <v>0</v>
      </c>
      <c r="R212" s="181">
        <f>JMS!AI209</f>
        <v>0</v>
      </c>
      <c r="S212" s="279">
        <f>'Door Comparison'!P212</f>
        <v>0</v>
      </c>
      <c r="T212" s="57">
        <f t="shared" si="17"/>
        <v>0</v>
      </c>
      <c r="U212" s="125">
        <v>0</v>
      </c>
      <c r="W212" s="58">
        <f t="shared" si="18"/>
        <v>0</v>
      </c>
      <c r="X212" s="53" t="str">
        <f>'Door Comparison'!Q212</f>
        <v>By others</v>
      </c>
      <c r="Y212" s="95"/>
    </row>
    <row r="213" spans="1:25" x14ac:dyDescent="0.25">
      <c r="A213" s="119" t="str">
        <f>'Door Comparison'!A213</f>
        <v>D0908.01</v>
      </c>
      <c r="B213" s="132" t="str">
        <f>'Door Comparison'!B213</f>
        <v>Metal</v>
      </c>
      <c r="C213" s="132">
        <f>'Door Comparison'!C213</f>
        <v>204</v>
      </c>
      <c r="D213" s="52">
        <f>'Door Comparison'!D213</f>
        <v>0</v>
      </c>
      <c r="E213" s="52">
        <f>'Door Comparison'!E213</f>
        <v>0</v>
      </c>
      <c r="G213" s="55">
        <f>'Door Comparison'!G213</f>
        <v>0</v>
      </c>
      <c r="H213" s="55">
        <f>'Door Comparison'!H213</f>
        <v>0</v>
      </c>
      <c r="J213" s="55">
        <f>'Door Comparison'!J213</f>
        <v>0</v>
      </c>
      <c r="K213" s="55">
        <f>'Door Comparison'!K213</f>
        <v>0</v>
      </c>
      <c r="L213" s="55">
        <f>'Door Comparison'!L213</f>
        <v>0</v>
      </c>
      <c r="M213" s="176"/>
      <c r="N213" s="57">
        <f t="shared" si="15"/>
        <v>0</v>
      </c>
      <c r="P213" s="57">
        <f t="shared" si="16"/>
        <v>0</v>
      </c>
      <c r="R213" s="181">
        <f>JMS!AI210</f>
        <v>0</v>
      </c>
      <c r="S213" s="279">
        <f>'Door Comparison'!P213</f>
        <v>0</v>
      </c>
      <c r="T213" s="57">
        <f t="shared" si="17"/>
        <v>0</v>
      </c>
      <c r="U213" s="125">
        <v>0</v>
      </c>
      <c r="W213" s="58">
        <f t="shared" si="18"/>
        <v>0</v>
      </c>
      <c r="X213" s="53" t="str">
        <f>'Door Comparison'!Q213</f>
        <v>By others</v>
      </c>
      <c r="Y213" s="95"/>
    </row>
    <row r="214" spans="1:25" x14ac:dyDescent="0.25">
      <c r="A214" s="119" t="str">
        <f>'Door Comparison'!A214</f>
        <v>D0910.01</v>
      </c>
      <c r="B214" s="132" t="str">
        <f>'Door Comparison'!B214</f>
        <v>Timber</v>
      </c>
      <c r="C214" s="132">
        <f>'Door Comparison'!C214</f>
        <v>201</v>
      </c>
      <c r="D214" s="52">
        <f>'Door Comparison'!D214</f>
        <v>1010</v>
      </c>
      <c r="E214" s="52">
        <f>'Door Comparison'!E214</f>
        <v>2100</v>
      </c>
      <c r="G214" s="55">
        <f>'Door Comparison'!G214</f>
        <v>1</v>
      </c>
      <c r="H214" s="55">
        <f>'Door Comparison'!H214</f>
        <v>0</v>
      </c>
      <c r="J214" s="55">
        <f>'Door Comparison'!J214</f>
        <v>1</v>
      </c>
      <c r="K214" s="55">
        <f>'Door Comparison'!K214</f>
        <v>0</v>
      </c>
      <c r="L214" s="55">
        <f>'Door Comparison'!L214</f>
        <v>0</v>
      </c>
      <c r="M214" s="176"/>
      <c r="N214" s="57">
        <f t="shared" si="15"/>
        <v>0.21</v>
      </c>
      <c r="P214" s="57">
        <f t="shared" si="16"/>
        <v>4.17</v>
      </c>
      <c r="R214" s="181">
        <f>JMS!AI211</f>
        <v>168.3</v>
      </c>
      <c r="S214" s="279">
        <f>'Door Comparison'!P214</f>
        <v>426.75</v>
      </c>
      <c r="T214" s="57">
        <f t="shared" si="17"/>
        <v>10.42</v>
      </c>
      <c r="U214" s="125">
        <v>0</v>
      </c>
      <c r="W214" s="58">
        <f t="shared" si="18"/>
        <v>609.85</v>
      </c>
      <c r="X214" s="53"/>
      <c r="Y214" s="95"/>
    </row>
    <row r="215" spans="1:25" x14ac:dyDescent="0.25">
      <c r="A215" s="119" t="str">
        <f>'Door Comparison'!A215</f>
        <v>D0911.01</v>
      </c>
      <c r="B215" s="132" t="str">
        <f>'Door Comparison'!B215</f>
        <v>Timber</v>
      </c>
      <c r="C215" s="132">
        <f>'Door Comparison'!C215</f>
        <v>201</v>
      </c>
      <c r="D215" s="52">
        <f>'Door Comparison'!D215</f>
        <v>1010</v>
      </c>
      <c r="E215" s="52">
        <f>'Door Comparison'!E215</f>
        <v>2110</v>
      </c>
      <c r="G215" s="55">
        <f>'Door Comparison'!G215</f>
        <v>0</v>
      </c>
      <c r="H215" s="55">
        <f>'Door Comparison'!H215</f>
        <v>1</v>
      </c>
      <c r="J215" s="55">
        <f>'Door Comparison'!J215</f>
        <v>0</v>
      </c>
      <c r="K215" s="55">
        <f>'Door Comparison'!K215</f>
        <v>1</v>
      </c>
      <c r="L215" s="55">
        <f>'Door Comparison'!L215</f>
        <v>0</v>
      </c>
      <c r="M215" s="176"/>
      <c r="N215" s="57">
        <f t="shared" si="15"/>
        <v>0.47</v>
      </c>
      <c r="P215" s="57">
        <f t="shared" si="16"/>
        <v>4.18</v>
      </c>
      <c r="R215" s="181">
        <f>JMS!AI212</f>
        <v>272.8</v>
      </c>
      <c r="S215" s="279">
        <f>'Door Comparison'!P215</f>
        <v>588.34</v>
      </c>
      <c r="T215" s="57">
        <f t="shared" si="17"/>
        <v>10.46</v>
      </c>
      <c r="U215" s="125">
        <v>0</v>
      </c>
      <c r="W215" s="58">
        <f t="shared" si="18"/>
        <v>876.25</v>
      </c>
      <c r="X215" s="53"/>
    </row>
    <row r="216" spans="1:25" x14ac:dyDescent="0.25">
      <c r="A216" s="119" t="str">
        <f>'Door Comparison'!A216</f>
        <v>D0915.01</v>
      </c>
      <c r="B216" s="132" t="str">
        <f>'Door Comparison'!B216</f>
        <v>Metal</v>
      </c>
      <c r="C216" s="132">
        <f>'Door Comparison'!C216</f>
        <v>206</v>
      </c>
      <c r="D216" s="52">
        <f>'Door Comparison'!D216</f>
        <v>0</v>
      </c>
      <c r="E216" s="52">
        <f>'Door Comparison'!E216</f>
        <v>0</v>
      </c>
      <c r="G216" s="55">
        <f>'Door Comparison'!G216</f>
        <v>0</v>
      </c>
      <c r="H216" s="55">
        <f>'Door Comparison'!H216</f>
        <v>0</v>
      </c>
      <c r="J216" s="55">
        <f>'Door Comparison'!J216</f>
        <v>0</v>
      </c>
      <c r="K216" s="55">
        <f>'Door Comparison'!K216</f>
        <v>0</v>
      </c>
      <c r="L216" s="55">
        <f>'Door Comparison'!L216</f>
        <v>0</v>
      </c>
      <c r="M216" s="176"/>
      <c r="N216" s="57">
        <f t="shared" si="15"/>
        <v>0</v>
      </c>
      <c r="P216" s="57">
        <f t="shared" si="16"/>
        <v>0</v>
      </c>
      <c r="R216" s="181">
        <f>JMS!AI213</f>
        <v>0</v>
      </c>
      <c r="S216" s="279">
        <f>'Door Comparison'!P216</f>
        <v>0</v>
      </c>
      <c r="T216" s="57">
        <f t="shared" si="17"/>
        <v>0</v>
      </c>
      <c r="U216" s="125">
        <v>0</v>
      </c>
      <c r="W216" s="58">
        <f t="shared" si="18"/>
        <v>0</v>
      </c>
      <c r="X216" s="53" t="str">
        <f>'Door Comparison'!Q216</f>
        <v>By others</v>
      </c>
    </row>
    <row r="217" spans="1:25" x14ac:dyDescent="0.25">
      <c r="A217" s="119" t="str">
        <f>'Door Comparison'!A217</f>
        <v>D0916.01</v>
      </c>
      <c r="B217" s="132" t="str">
        <f>'Door Comparison'!B217</f>
        <v>Metal</v>
      </c>
      <c r="C217" s="132">
        <f>'Door Comparison'!C217</f>
        <v>204</v>
      </c>
      <c r="D217" s="52">
        <f>'Door Comparison'!D217</f>
        <v>0</v>
      </c>
      <c r="E217" s="52">
        <f>'Door Comparison'!E217</f>
        <v>0</v>
      </c>
      <c r="G217" s="55">
        <f>'Door Comparison'!G217</f>
        <v>0</v>
      </c>
      <c r="H217" s="55">
        <f>'Door Comparison'!H217</f>
        <v>0</v>
      </c>
      <c r="J217" s="55">
        <f>'Door Comparison'!J217</f>
        <v>0</v>
      </c>
      <c r="K217" s="55">
        <f>'Door Comparison'!K217</f>
        <v>0</v>
      </c>
      <c r="L217" s="55">
        <f>'Door Comparison'!L217</f>
        <v>0</v>
      </c>
      <c r="M217" s="176"/>
      <c r="N217" s="57">
        <f t="shared" si="15"/>
        <v>0</v>
      </c>
      <c r="P217" s="57">
        <f t="shared" si="16"/>
        <v>0</v>
      </c>
      <c r="R217" s="181">
        <f>JMS!AI214</f>
        <v>0</v>
      </c>
      <c r="S217" s="279">
        <f>'Door Comparison'!P217</f>
        <v>0</v>
      </c>
      <c r="T217" s="57">
        <f t="shared" si="17"/>
        <v>0</v>
      </c>
      <c r="U217" s="125">
        <v>0</v>
      </c>
      <c r="W217" s="58">
        <f t="shared" si="18"/>
        <v>0</v>
      </c>
      <c r="X217" s="53" t="str">
        <f>'Door Comparison'!Q217</f>
        <v>By others</v>
      </c>
    </row>
    <row r="218" spans="1:25" x14ac:dyDescent="0.25">
      <c r="A218" s="119" t="str">
        <f>'Door Comparison'!A218</f>
        <v>D0917.01</v>
      </c>
      <c r="B218" s="132" t="str">
        <f>'Door Comparison'!B218</f>
        <v>Timber</v>
      </c>
      <c r="C218" s="132">
        <f>'Door Comparison'!C218</f>
        <v>201</v>
      </c>
      <c r="D218" s="52">
        <f>'Door Comparison'!D218</f>
        <v>1100</v>
      </c>
      <c r="E218" s="52">
        <f>'Door Comparison'!E218</f>
        <v>2110</v>
      </c>
      <c r="G218" s="55">
        <f>'Door Comparison'!G218</f>
        <v>0</v>
      </c>
      <c r="H218" s="55">
        <f>'Door Comparison'!H218</f>
        <v>1</v>
      </c>
      <c r="J218" s="55">
        <f>'Door Comparison'!J218</f>
        <v>0</v>
      </c>
      <c r="K218" s="55">
        <f>'Door Comparison'!K218</f>
        <v>1</v>
      </c>
      <c r="L218" s="55">
        <f>'Door Comparison'!L218</f>
        <v>0</v>
      </c>
      <c r="M218" s="176"/>
      <c r="N218" s="57">
        <f t="shared" si="15"/>
        <v>0.48</v>
      </c>
      <c r="P218" s="57">
        <f t="shared" si="16"/>
        <v>4.26</v>
      </c>
      <c r="R218" s="181">
        <f>JMS!AI215</f>
        <v>274.92</v>
      </c>
      <c r="S218" s="279">
        <f>'Door Comparison'!P218</f>
        <v>588.34</v>
      </c>
      <c r="T218" s="57">
        <f t="shared" si="17"/>
        <v>10.64</v>
      </c>
      <c r="U218" s="125">
        <v>0</v>
      </c>
      <c r="W218" s="58">
        <f t="shared" si="18"/>
        <v>878.64</v>
      </c>
      <c r="X218" s="53"/>
    </row>
    <row r="219" spans="1:25" x14ac:dyDescent="0.25">
      <c r="A219" s="119" t="str">
        <f>'Door Comparison'!A219</f>
        <v>D0918.01</v>
      </c>
      <c r="B219" s="132" t="str">
        <f>'Door Comparison'!B219</f>
        <v>Timber</v>
      </c>
      <c r="C219" s="132">
        <f>'Door Comparison'!C219</f>
        <v>201</v>
      </c>
      <c r="D219" s="52">
        <f>'Door Comparison'!D219</f>
        <v>1010</v>
      </c>
      <c r="E219" s="52">
        <f>'Door Comparison'!E219</f>
        <v>2100</v>
      </c>
      <c r="G219" s="55">
        <f>'Door Comparison'!G219</f>
        <v>1</v>
      </c>
      <c r="H219" s="55">
        <f>'Door Comparison'!H219</f>
        <v>0</v>
      </c>
      <c r="J219" s="55">
        <f>'Door Comparison'!J219</f>
        <v>1</v>
      </c>
      <c r="K219" s="55">
        <f>'Door Comparison'!K219</f>
        <v>0</v>
      </c>
      <c r="L219" s="55">
        <f>'Door Comparison'!L219</f>
        <v>0</v>
      </c>
      <c r="M219" s="176"/>
      <c r="N219" s="57">
        <f t="shared" si="15"/>
        <v>0.21</v>
      </c>
      <c r="P219" s="57">
        <f t="shared" si="16"/>
        <v>4.17</v>
      </c>
      <c r="R219" s="181">
        <f>JMS!AI216</f>
        <v>168.3</v>
      </c>
      <c r="S219" s="279">
        <f>'Door Comparison'!P219</f>
        <v>426.75</v>
      </c>
      <c r="T219" s="57">
        <f t="shared" si="17"/>
        <v>10.42</v>
      </c>
      <c r="U219" s="125">
        <v>0</v>
      </c>
      <c r="W219" s="58">
        <f t="shared" si="18"/>
        <v>609.85</v>
      </c>
      <c r="X219" s="53"/>
    </row>
    <row r="220" spans="1:25" x14ac:dyDescent="0.25">
      <c r="A220" s="119" t="str">
        <f>'Door Comparison'!A220</f>
        <v>D0920.01</v>
      </c>
      <c r="B220" s="132" t="str">
        <f>'Door Comparison'!B220</f>
        <v>Metal</v>
      </c>
      <c r="C220" s="132">
        <f>'Door Comparison'!C220</f>
        <v>206</v>
      </c>
      <c r="D220" s="52">
        <f>'Door Comparison'!D220</f>
        <v>0</v>
      </c>
      <c r="E220" s="52">
        <f>'Door Comparison'!E220</f>
        <v>0</v>
      </c>
      <c r="G220" s="55">
        <f>'Door Comparison'!G220</f>
        <v>0</v>
      </c>
      <c r="H220" s="55">
        <f>'Door Comparison'!H220</f>
        <v>0</v>
      </c>
      <c r="J220" s="55">
        <f>'Door Comparison'!J220</f>
        <v>0</v>
      </c>
      <c r="K220" s="55">
        <f>'Door Comparison'!K220</f>
        <v>0</v>
      </c>
      <c r="L220" s="55">
        <f>'Door Comparison'!L220</f>
        <v>0</v>
      </c>
      <c r="M220" s="176"/>
      <c r="N220" s="57">
        <f t="shared" si="15"/>
        <v>0</v>
      </c>
      <c r="P220" s="57">
        <f t="shared" si="16"/>
        <v>0</v>
      </c>
      <c r="R220" s="181">
        <f>JMS!AI217</f>
        <v>0</v>
      </c>
      <c r="S220" s="279">
        <f>'Door Comparison'!P220</f>
        <v>0</v>
      </c>
      <c r="T220" s="57">
        <f t="shared" si="17"/>
        <v>0</v>
      </c>
      <c r="U220" s="125">
        <v>0</v>
      </c>
      <c r="W220" s="58">
        <f t="shared" si="18"/>
        <v>0</v>
      </c>
      <c r="X220" s="53" t="str">
        <f>'Door Comparison'!Q220</f>
        <v>By others</v>
      </c>
    </row>
    <row r="221" spans="1:25" x14ac:dyDescent="0.25">
      <c r="A221" s="119" t="str">
        <f>'Door Comparison'!A221</f>
        <v>D0921.01</v>
      </c>
      <c r="B221" s="132" t="str">
        <f>'Door Comparison'!B221</f>
        <v>Metal</v>
      </c>
      <c r="C221" s="132">
        <f>'Door Comparison'!C221</f>
        <v>110</v>
      </c>
      <c r="D221" s="52">
        <f>'Door Comparison'!D221</f>
        <v>0</v>
      </c>
      <c r="E221" s="52">
        <f>'Door Comparison'!E221</f>
        <v>0</v>
      </c>
      <c r="G221" s="55">
        <f>'Door Comparison'!G221</f>
        <v>0</v>
      </c>
      <c r="H221" s="55">
        <f>'Door Comparison'!H221</f>
        <v>0</v>
      </c>
      <c r="J221" s="55">
        <f>'Door Comparison'!J221</f>
        <v>0</v>
      </c>
      <c r="K221" s="55">
        <f>'Door Comparison'!K221</f>
        <v>0</v>
      </c>
      <c r="L221" s="55">
        <f>'Door Comparison'!L221</f>
        <v>0</v>
      </c>
      <c r="M221" s="176"/>
      <c r="N221" s="57">
        <f t="shared" si="15"/>
        <v>0</v>
      </c>
      <c r="P221" s="57">
        <f t="shared" si="16"/>
        <v>0</v>
      </c>
      <c r="R221" s="181">
        <f>JMS!AI218</f>
        <v>0</v>
      </c>
      <c r="S221" s="279">
        <f>'Door Comparison'!P221</f>
        <v>0</v>
      </c>
      <c r="T221" s="57">
        <f t="shared" si="17"/>
        <v>0</v>
      </c>
      <c r="U221" s="125">
        <v>0</v>
      </c>
      <c r="W221" s="58">
        <f t="shared" si="18"/>
        <v>0</v>
      </c>
      <c r="X221" s="53" t="str">
        <f>'Door Comparison'!Q221</f>
        <v>By others</v>
      </c>
    </row>
    <row r="222" spans="1:25" x14ac:dyDescent="0.25">
      <c r="A222" s="119" t="str">
        <f>'Door Comparison'!A222</f>
        <v>D0921.02</v>
      </c>
      <c r="B222" s="132" t="str">
        <f>'Door Comparison'!B222</f>
        <v>Metal</v>
      </c>
      <c r="C222" s="132">
        <f>'Door Comparison'!C222</f>
        <v>110</v>
      </c>
      <c r="D222" s="52">
        <f>'Door Comparison'!D222</f>
        <v>0</v>
      </c>
      <c r="E222" s="52">
        <f>'Door Comparison'!E222</f>
        <v>0</v>
      </c>
      <c r="G222" s="55">
        <f>'Door Comparison'!G222</f>
        <v>0</v>
      </c>
      <c r="H222" s="55">
        <f>'Door Comparison'!H222</f>
        <v>0</v>
      </c>
      <c r="J222" s="55">
        <f>'Door Comparison'!J222</f>
        <v>0</v>
      </c>
      <c r="K222" s="55">
        <f>'Door Comparison'!K222</f>
        <v>0</v>
      </c>
      <c r="L222" s="55">
        <f>'Door Comparison'!L222</f>
        <v>0</v>
      </c>
      <c r="M222" s="176"/>
      <c r="N222" s="57">
        <f t="shared" si="15"/>
        <v>0</v>
      </c>
      <c r="P222" s="57">
        <f t="shared" si="16"/>
        <v>0</v>
      </c>
      <c r="R222" s="181">
        <f>JMS!AI219</f>
        <v>0</v>
      </c>
      <c r="S222" s="279">
        <f>'Door Comparison'!P222</f>
        <v>0</v>
      </c>
      <c r="T222" s="57">
        <f t="shared" si="17"/>
        <v>0</v>
      </c>
      <c r="U222" s="125">
        <v>0</v>
      </c>
      <c r="W222" s="58">
        <f t="shared" si="18"/>
        <v>0</v>
      </c>
      <c r="X222" s="53" t="str">
        <f>'Door Comparison'!Q222</f>
        <v>By others</v>
      </c>
    </row>
    <row r="223" spans="1:25" x14ac:dyDescent="0.25">
      <c r="A223" s="119" t="str">
        <f>'Door Comparison'!A223</f>
        <v>D1001.01</v>
      </c>
      <c r="B223" s="132" t="str">
        <f>'Door Comparison'!B223</f>
        <v>Timber</v>
      </c>
      <c r="C223" s="132">
        <f>'Door Comparison'!C223</f>
        <v>205</v>
      </c>
      <c r="D223" s="52">
        <f>'Door Comparison'!D223</f>
        <v>1010</v>
      </c>
      <c r="E223" s="52">
        <f>'Door Comparison'!E223</f>
        <v>2110</v>
      </c>
      <c r="G223" s="55">
        <f>'Door Comparison'!G223</f>
        <v>1</v>
      </c>
      <c r="H223" s="55">
        <f>'Door Comparison'!H223</f>
        <v>0</v>
      </c>
      <c r="J223" s="55">
        <f>'Door Comparison'!J223</f>
        <v>1</v>
      </c>
      <c r="K223" s="55">
        <f>'Door Comparison'!K223</f>
        <v>0</v>
      </c>
      <c r="L223" s="55">
        <f>'Door Comparison'!L223</f>
        <v>0</v>
      </c>
      <c r="M223" s="176"/>
      <c r="N223" s="57">
        <f t="shared" si="15"/>
        <v>0.21</v>
      </c>
      <c r="P223" s="57">
        <f t="shared" si="16"/>
        <v>4.18</v>
      </c>
      <c r="R223" s="181">
        <f>JMS!AI220</f>
        <v>2383.7399999999998</v>
      </c>
      <c r="S223" s="279">
        <f>'Door Comparison'!P223</f>
        <v>263.94</v>
      </c>
      <c r="T223" s="57">
        <f t="shared" si="17"/>
        <v>10.46</v>
      </c>
      <c r="U223" s="125">
        <v>0</v>
      </c>
      <c r="W223" s="58">
        <f t="shared" si="18"/>
        <v>2662.53</v>
      </c>
      <c r="X223" s="53"/>
    </row>
    <row r="224" spans="1:25" x14ac:dyDescent="0.25">
      <c r="A224" s="119" t="str">
        <f>'Door Comparison'!A224</f>
        <v>D1002.01</v>
      </c>
      <c r="B224" s="132" t="str">
        <f>'Door Comparison'!B224</f>
        <v>Timber</v>
      </c>
      <c r="C224" s="132">
        <f>'Door Comparison'!C224</f>
        <v>201</v>
      </c>
      <c r="D224" s="52">
        <f>'Door Comparison'!D224</f>
        <v>1010</v>
      </c>
      <c r="E224" s="52">
        <f>'Door Comparison'!E224</f>
        <v>2110</v>
      </c>
      <c r="G224" s="55">
        <f>'Door Comparison'!G224</f>
        <v>0</v>
      </c>
      <c r="H224" s="55">
        <f>'Door Comparison'!H224</f>
        <v>1</v>
      </c>
      <c r="J224" s="55">
        <f>'Door Comparison'!J224</f>
        <v>0</v>
      </c>
      <c r="K224" s="55">
        <f>'Door Comparison'!K224</f>
        <v>1</v>
      </c>
      <c r="L224" s="55">
        <f>'Door Comparison'!L224</f>
        <v>0</v>
      </c>
      <c r="M224" s="176"/>
      <c r="N224" s="57">
        <f t="shared" si="15"/>
        <v>0.47</v>
      </c>
      <c r="P224" s="57">
        <f t="shared" si="16"/>
        <v>4.18</v>
      </c>
      <c r="R224" s="181">
        <f>JMS!AI221</f>
        <v>272.8</v>
      </c>
      <c r="S224" s="279">
        <f>'Door Comparison'!P224</f>
        <v>588.34</v>
      </c>
      <c r="T224" s="57">
        <f t="shared" si="17"/>
        <v>10.46</v>
      </c>
      <c r="U224" s="125">
        <v>0</v>
      </c>
      <c r="W224" s="58">
        <f t="shared" si="18"/>
        <v>876.25</v>
      </c>
      <c r="X224" s="53"/>
    </row>
    <row r="225" spans="1:24" x14ac:dyDescent="0.25">
      <c r="A225" s="119" t="str">
        <f>'Door Comparison'!A225</f>
        <v>D1006.01</v>
      </c>
      <c r="B225" s="132" t="str">
        <f>'Door Comparison'!B225</f>
        <v>Metal</v>
      </c>
      <c r="C225" s="132">
        <f>'Door Comparison'!C225</f>
        <v>204</v>
      </c>
      <c r="D225" s="52">
        <f>'Door Comparison'!D225</f>
        <v>0</v>
      </c>
      <c r="E225" s="52">
        <f>'Door Comparison'!E225</f>
        <v>0</v>
      </c>
      <c r="G225" s="55">
        <f>'Door Comparison'!G225</f>
        <v>0</v>
      </c>
      <c r="H225" s="55">
        <f>'Door Comparison'!H225</f>
        <v>0</v>
      </c>
      <c r="J225" s="55">
        <f>'Door Comparison'!J225</f>
        <v>0</v>
      </c>
      <c r="K225" s="55">
        <f>'Door Comparison'!K225</f>
        <v>0</v>
      </c>
      <c r="L225" s="55">
        <f>'Door Comparison'!L225</f>
        <v>0</v>
      </c>
      <c r="M225" s="176"/>
      <c r="N225" s="57">
        <f t="shared" si="15"/>
        <v>0</v>
      </c>
      <c r="P225" s="57">
        <f t="shared" si="16"/>
        <v>0</v>
      </c>
      <c r="R225" s="181">
        <f>JMS!AI222</f>
        <v>0</v>
      </c>
      <c r="S225" s="279">
        <f>'Door Comparison'!P225</f>
        <v>0</v>
      </c>
      <c r="T225" s="57">
        <f t="shared" si="17"/>
        <v>0</v>
      </c>
      <c r="U225" s="125">
        <v>0</v>
      </c>
      <c r="W225" s="58">
        <f t="shared" si="18"/>
        <v>0</v>
      </c>
      <c r="X225" s="53" t="str">
        <f>'Door Comparison'!Q225</f>
        <v>By others</v>
      </c>
    </row>
    <row r="226" spans="1:24" x14ac:dyDescent="0.25">
      <c r="A226" s="119" t="str">
        <f>'Door Comparison'!A226</f>
        <v>D1007.01</v>
      </c>
      <c r="B226" s="132" t="str">
        <f>'Door Comparison'!B226</f>
        <v>Metal</v>
      </c>
      <c r="C226" s="132">
        <f>'Door Comparison'!C226</f>
        <v>204</v>
      </c>
      <c r="D226" s="52">
        <f>'Door Comparison'!D226</f>
        <v>0</v>
      </c>
      <c r="E226" s="52">
        <f>'Door Comparison'!E226</f>
        <v>0</v>
      </c>
      <c r="G226" s="55">
        <f>'Door Comparison'!G226</f>
        <v>0</v>
      </c>
      <c r="H226" s="55">
        <f>'Door Comparison'!H226</f>
        <v>0</v>
      </c>
      <c r="J226" s="55">
        <f>'Door Comparison'!J226</f>
        <v>0</v>
      </c>
      <c r="K226" s="55">
        <f>'Door Comparison'!K226</f>
        <v>0</v>
      </c>
      <c r="L226" s="55">
        <f>'Door Comparison'!L226</f>
        <v>0</v>
      </c>
      <c r="M226" s="176"/>
      <c r="N226" s="57">
        <f t="shared" si="15"/>
        <v>0</v>
      </c>
      <c r="P226" s="57">
        <f t="shared" si="16"/>
        <v>0</v>
      </c>
      <c r="R226" s="181">
        <f>JMS!AI223</f>
        <v>0</v>
      </c>
      <c r="S226" s="279">
        <f>'Door Comparison'!P226</f>
        <v>0</v>
      </c>
      <c r="T226" s="57">
        <f t="shared" si="17"/>
        <v>0</v>
      </c>
      <c r="U226" s="125">
        <v>0</v>
      </c>
      <c r="W226" s="58">
        <f t="shared" si="18"/>
        <v>0</v>
      </c>
      <c r="X226" s="53" t="str">
        <f>'Door Comparison'!Q226</f>
        <v>By others</v>
      </c>
    </row>
    <row r="227" spans="1:24" x14ac:dyDescent="0.25">
      <c r="A227" s="119" t="str">
        <f>'Door Comparison'!A227</f>
        <v>D1008.01</v>
      </c>
      <c r="B227" s="132" t="str">
        <f>'Door Comparison'!B227</f>
        <v>Metal</v>
      </c>
      <c r="C227" s="132">
        <f>'Door Comparison'!C227</f>
        <v>204</v>
      </c>
      <c r="D227" s="52">
        <f>'Door Comparison'!D227</f>
        <v>0</v>
      </c>
      <c r="E227" s="52">
        <f>'Door Comparison'!E227</f>
        <v>0</v>
      </c>
      <c r="G227" s="55">
        <f>'Door Comparison'!G227</f>
        <v>0</v>
      </c>
      <c r="H227" s="55">
        <f>'Door Comparison'!H227</f>
        <v>0</v>
      </c>
      <c r="J227" s="55">
        <f>'Door Comparison'!J227</f>
        <v>0</v>
      </c>
      <c r="K227" s="55">
        <f>'Door Comparison'!K227</f>
        <v>0</v>
      </c>
      <c r="L227" s="55">
        <f>'Door Comparison'!L227</f>
        <v>0</v>
      </c>
      <c r="M227" s="176"/>
      <c r="N227" s="57">
        <f t="shared" si="15"/>
        <v>0</v>
      </c>
      <c r="P227" s="57">
        <f t="shared" si="16"/>
        <v>0</v>
      </c>
      <c r="R227" s="181">
        <f>JMS!AI224</f>
        <v>0</v>
      </c>
      <c r="S227" s="279">
        <f>'Door Comparison'!P227</f>
        <v>0</v>
      </c>
      <c r="T227" s="57">
        <f t="shared" si="17"/>
        <v>0</v>
      </c>
      <c r="U227" s="125">
        <v>0</v>
      </c>
      <c r="W227" s="58">
        <f t="shared" si="18"/>
        <v>0</v>
      </c>
      <c r="X227" s="53" t="str">
        <f>'Door Comparison'!Q227</f>
        <v>By others</v>
      </c>
    </row>
    <row r="228" spans="1:24" x14ac:dyDescent="0.25">
      <c r="A228" s="119" t="str">
        <f>'Door Comparison'!A228</f>
        <v>D1010.01</v>
      </c>
      <c r="B228" s="132" t="str">
        <f>'Door Comparison'!B228</f>
        <v>Timber</v>
      </c>
      <c r="C228" s="132">
        <f>'Door Comparison'!C228</f>
        <v>201</v>
      </c>
      <c r="D228" s="52">
        <f>'Door Comparison'!D228</f>
        <v>1010</v>
      </c>
      <c r="E228" s="52">
        <f>'Door Comparison'!E228</f>
        <v>2100</v>
      </c>
      <c r="G228" s="55">
        <f>'Door Comparison'!G228</f>
        <v>1</v>
      </c>
      <c r="H228" s="55">
        <f>'Door Comparison'!H228</f>
        <v>0</v>
      </c>
      <c r="J228" s="55">
        <f>'Door Comparison'!J228</f>
        <v>1</v>
      </c>
      <c r="K228" s="55">
        <f>'Door Comparison'!K228</f>
        <v>0</v>
      </c>
      <c r="L228" s="55">
        <f>'Door Comparison'!L228</f>
        <v>0</v>
      </c>
      <c r="M228" s="176"/>
      <c r="N228" s="57">
        <f t="shared" si="15"/>
        <v>0.21</v>
      </c>
      <c r="P228" s="57">
        <f t="shared" si="16"/>
        <v>4.17</v>
      </c>
      <c r="R228" s="181">
        <f>JMS!AI225</f>
        <v>168.3</v>
      </c>
      <c r="S228" s="279">
        <f>'Door Comparison'!P228</f>
        <v>426.75</v>
      </c>
      <c r="T228" s="57">
        <f t="shared" si="17"/>
        <v>10.42</v>
      </c>
      <c r="U228" s="125">
        <v>0</v>
      </c>
      <c r="W228" s="58">
        <f t="shared" si="18"/>
        <v>609.85</v>
      </c>
      <c r="X228" s="53"/>
    </row>
    <row r="229" spans="1:24" x14ac:dyDescent="0.25">
      <c r="A229" s="119" t="str">
        <f>'Door Comparison'!A229</f>
        <v>D1011.01</v>
      </c>
      <c r="B229" s="132" t="str">
        <f>'Door Comparison'!B229</f>
        <v>Timber</v>
      </c>
      <c r="C229" s="132">
        <f>'Door Comparison'!C229</f>
        <v>201</v>
      </c>
      <c r="D229" s="52">
        <f>'Door Comparison'!D229</f>
        <v>1010</v>
      </c>
      <c r="E229" s="52">
        <f>'Door Comparison'!E229</f>
        <v>2110</v>
      </c>
      <c r="G229" s="55">
        <f>'Door Comparison'!G229</f>
        <v>0</v>
      </c>
      <c r="H229" s="55">
        <f>'Door Comparison'!H229</f>
        <v>1</v>
      </c>
      <c r="J229" s="55">
        <f>'Door Comparison'!J229</f>
        <v>0</v>
      </c>
      <c r="K229" s="55">
        <f>'Door Comparison'!K229</f>
        <v>1</v>
      </c>
      <c r="L229" s="55">
        <f>'Door Comparison'!L229</f>
        <v>0</v>
      </c>
      <c r="M229" s="176"/>
      <c r="N229" s="57">
        <f t="shared" si="15"/>
        <v>0.47</v>
      </c>
      <c r="P229" s="57">
        <f t="shared" si="16"/>
        <v>4.18</v>
      </c>
      <c r="R229" s="181">
        <f>JMS!AI226</f>
        <v>272.8</v>
      </c>
      <c r="S229" s="279">
        <f>'Door Comparison'!P229</f>
        <v>588.34</v>
      </c>
      <c r="T229" s="57">
        <f t="shared" si="17"/>
        <v>10.46</v>
      </c>
      <c r="U229" s="125">
        <v>0</v>
      </c>
      <c r="W229" s="58">
        <f t="shared" si="18"/>
        <v>876.25</v>
      </c>
      <c r="X229" s="53"/>
    </row>
    <row r="230" spans="1:24" x14ac:dyDescent="0.25">
      <c r="A230" s="119" t="str">
        <f>'Door Comparison'!A230</f>
        <v>D1015.01</v>
      </c>
      <c r="B230" s="132" t="str">
        <f>'Door Comparison'!B230</f>
        <v>Metal</v>
      </c>
      <c r="C230" s="132">
        <f>'Door Comparison'!C230</f>
        <v>206</v>
      </c>
      <c r="D230" s="52">
        <f>'Door Comparison'!D230</f>
        <v>0</v>
      </c>
      <c r="E230" s="52">
        <f>'Door Comparison'!E230</f>
        <v>0</v>
      </c>
      <c r="G230" s="55">
        <f>'Door Comparison'!G230</f>
        <v>0</v>
      </c>
      <c r="H230" s="55">
        <f>'Door Comparison'!H230</f>
        <v>0</v>
      </c>
      <c r="J230" s="55">
        <f>'Door Comparison'!J230</f>
        <v>0</v>
      </c>
      <c r="K230" s="55">
        <f>'Door Comparison'!K230</f>
        <v>0</v>
      </c>
      <c r="L230" s="55">
        <f>'Door Comparison'!L230</f>
        <v>0</v>
      </c>
      <c r="M230" s="176"/>
      <c r="N230" s="57">
        <f t="shared" si="15"/>
        <v>0</v>
      </c>
      <c r="P230" s="57">
        <f t="shared" si="16"/>
        <v>0</v>
      </c>
      <c r="R230" s="181">
        <f>JMS!AI227</f>
        <v>0</v>
      </c>
      <c r="S230" s="279">
        <f>'Door Comparison'!P230</f>
        <v>0</v>
      </c>
      <c r="T230" s="57">
        <f t="shared" si="17"/>
        <v>0</v>
      </c>
      <c r="U230" s="125">
        <v>0</v>
      </c>
      <c r="W230" s="58">
        <f t="shared" si="18"/>
        <v>0</v>
      </c>
      <c r="X230" s="53" t="str">
        <f>'Door Comparison'!Q230</f>
        <v>By others</v>
      </c>
    </row>
    <row r="231" spans="1:24" x14ac:dyDescent="0.25">
      <c r="A231" s="119" t="str">
        <f>'Door Comparison'!A231</f>
        <v>D1016.01</v>
      </c>
      <c r="B231" s="132" t="str">
        <f>'Door Comparison'!B231</f>
        <v>Metal</v>
      </c>
      <c r="C231" s="132">
        <f>'Door Comparison'!C231</f>
        <v>204</v>
      </c>
      <c r="D231" s="52">
        <f>'Door Comparison'!D231</f>
        <v>0</v>
      </c>
      <c r="E231" s="52">
        <f>'Door Comparison'!E231</f>
        <v>0</v>
      </c>
      <c r="G231" s="55">
        <f>'Door Comparison'!G231</f>
        <v>0</v>
      </c>
      <c r="H231" s="55">
        <f>'Door Comparison'!H231</f>
        <v>0</v>
      </c>
      <c r="J231" s="55">
        <f>'Door Comparison'!J231</f>
        <v>0</v>
      </c>
      <c r="K231" s="55">
        <f>'Door Comparison'!K231</f>
        <v>0</v>
      </c>
      <c r="L231" s="55">
        <f>'Door Comparison'!L231</f>
        <v>0</v>
      </c>
      <c r="M231" s="176"/>
      <c r="N231" s="57">
        <f t="shared" si="15"/>
        <v>0</v>
      </c>
      <c r="P231" s="57">
        <f t="shared" si="16"/>
        <v>0</v>
      </c>
      <c r="R231" s="181">
        <f>JMS!AI228</f>
        <v>0</v>
      </c>
      <c r="S231" s="279">
        <f>'Door Comparison'!P231</f>
        <v>0</v>
      </c>
      <c r="T231" s="57">
        <f t="shared" si="17"/>
        <v>0</v>
      </c>
      <c r="U231" s="125">
        <v>0</v>
      </c>
      <c r="W231" s="58">
        <f t="shared" si="18"/>
        <v>0</v>
      </c>
      <c r="X231" s="53" t="str">
        <f>'Door Comparison'!Q231</f>
        <v>By others</v>
      </c>
    </row>
    <row r="232" spans="1:24" x14ac:dyDescent="0.25">
      <c r="A232" s="119" t="str">
        <f>'Door Comparison'!A232</f>
        <v>D1017.01</v>
      </c>
      <c r="B232" s="132" t="str">
        <f>'Door Comparison'!B232</f>
        <v>Timber</v>
      </c>
      <c r="C232" s="132">
        <f>'Door Comparison'!C232</f>
        <v>201</v>
      </c>
      <c r="D232" s="52">
        <f>'Door Comparison'!D232</f>
        <v>1100</v>
      </c>
      <c r="E232" s="52">
        <f>'Door Comparison'!E232</f>
        <v>2110</v>
      </c>
      <c r="G232" s="55">
        <f>'Door Comparison'!G232</f>
        <v>0</v>
      </c>
      <c r="H232" s="55">
        <f>'Door Comparison'!H232</f>
        <v>1</v>
      </c>
      <c r="J232" s="55">
        <f>'Door Comparison'!J232</f>
        <v>0</v>
      </c>
      <c r="K232" s="55">
        <f>'Door Comparison'!K232</f>
        <v>1</v>
      </c>
      <c r="L232" s="55">
        <f>'Door Comparison'!L232</f>
        <v>0</v>
      </c>
      <c r="M232" s="176"/>
      <c r="N232" s="57">
        <f t="shared" si="15"/>
        <v>0.48</v>
      </c>
      <c r="P232" s="57">
        <f t="shared" si="16"/>
        <v>4.26</v>
      </c>
      <c r="R232" s="181">
        <f>JMS!AI229</f>
        <v>274.92</v>
      </c>
      <c r="S232" s="279">
        <f>'Door Comparison'!P232</f>
        <v>588.34</v>
      </c>
      <c r="T232" s="57">
        <f t="shared" si="17"/>
        <v>10.64</v>
      </c>
      <c r="U232" s="125">
        <v>0</v>
      </c>
      <c r="W232" s="58">
        <f t="shared" si="18"/>
        <v>878.64</v>
      </c>
      <c r="X232" s="53"/>
    </row>
    <row r="233" spans="1:24" x14ac:dyDescent="0.25">
      <c r="A233" s="119" t="str">
        <f>'Door Comparison'!A233</f>
        <v>D1018.01</v>
      </c>
      <c r="B233" s="132" t="str">
        <f>'Door Comparison'!B233</f>
        <v>Timber</v>
      </c>
      <c r="C233" s="132">
        <f>'Door Comparison'!C233</f>
        <v>201</v>
      </c>
      <c r="D233" s="52">
        <f>'Door Comparison'!D233</f>
        <v>1010</v>
      </c>
      <c r="E233" s="52">
        <f>'Door Comparison'!E233</f>
        <v>2100</v>
      </c>
      <c r="G233" s="55">
        <f>'Door Comparison'!G233</f>
        <v>1</v>
      </c>
      <c r="H233" s="55">
        <f>'Door Comparison'!H233</f>
        <v>0</v>
      </c>
      <c r="J233" s="55">
        <f>'Door Comparison'!J233</f>
        <v>1</v>
      </c>
      <c r="K233" s="55">
        <f>'Door Comparison'!K233</f>
        <v>0</v>
      </c>
      <c r="L233" s="55">
        <f>'Door Comparison'!L233</f>
        <v>0</v>
      </c>
      <c r="M233" s="176"/>
      <c r="N233" s="57">
        <f t="shared" si="15"/>
        <v>0.21</v>
      </c>
      <c r="P233" s="57">
        <f t="shared" si="16"/>
        <v>4.17</v>
      </c>
      <c r="R233" s="181">
        <f>JMS!AI230</f>
        <v>168.3</v>
      </c>
      <c r="S233" s="279">
        <f>'Door Comparison'!P233</f>
        <v>588.34</v>
      </c>
      <c r="T233" s="57">
        <f t="shared" si="17"/>
        <v>10.42</v>
      </c>
      <c r="U233" s="125">
        <v>0</v>
      </c>
      <c r="W233" s="58">
        <f t="shared" si="18"/>
        <v>771.44</v>
      </c>
      <c r="X233" s="53"/>
    </row>
    <row r="234" spans="1:24" x14ac:dyDescent="0.25">
      <c r="A234" s="119" t="str">
        <f>'Door Comparison'!A234</f>
        <v>D1020.01</v>
      </c>
      <c r="B234" s="132" t="str">
        <f>'Door Comparison'!B234</f>
        <v>Metal</v>
      </c>
      <c r="C234" s="132">
        <f>'Door Comparison'!C234</f>
        <v>206</v>
      </c>
      <c r="D234" s="52">
        <f>'Door Comparison'!D234</f>
        <v>0</v>
      </c>
      <c r="E234" s="52">
        <f>'Door Comparison'!E234</f>
        <v>0</v>
      </c>
      <c r="G234" s="55">
        <f>'Door Comparison'!G234</f>
        <v>0</v>
      </c>
      <c r="H234" s="55">
        <f>'Door Comparison'!H234</f>
        <v>0</v>
      </c>
      <c r="J234" s="55">
        <f>'Door Comparison'!J234</f>
        <v>0</v>
      </c>
      <c r="K234" s="55">
        <f>'Door Comparison'!K234</f>
        <v>0</v>
      </c>
      <c r="L234" s="55">
        <f>'Door Comparison'!L234</f>
        <v>0</v>
      </c>
      <c r="M234" s="176"/>
      <c r="N234" s="57">
        <f t="shared" si="15"/>
        <v>0</v>
      </c>
      <c r="P234" s="57">
        <f t="shared" si="16"/>
        <v>0</v>
      </c>
      <c r="R234" s="181">
        <f>JMS!AI231</f>
        <v>0</v>
      </c>
      <c r="S234" s="279">
        <f>'Door Comparison'!P234</f>
        <v>0</v>
      </c>
      <c r="T234" s="57">
        <f t="shared" si="17"/>
        <v>0</v>
      </c>
      <c r="U234" s="125">
        <v>0</v>
      </c>
      <c r="W234" s="58">
        <f t="shared" si="18"/>
        <v>0</v>
      </c>
      <c r="X234" s="53" t="str">
        <f>'Door Comparison'!Q234</f>
        <v>By others</v>
      </c>
    </row>
    <row r="235" spans="1:24" x14ac:dyDescent="0.25">
      <c r="A235" s="119" t="str">
        <f>'Door Comparison'!A235</f>
        <v>D1021.01</v>
      </c>
      <c r="B235" s="132" t="str">
        <f>'Door Comparison'!B235</f>
        <v>Metal</v>
      </c>
      <c r="C235" s="132">
        <f>'Door Comparison'!C235</f>
        <v>107</v>
      </c>
      <c r="D235" s="52">
        <f>'Door Comparison'!D235</f>
        <v>0</v>
      </c>
      <c r="E235" s="52">
        <f>'Door Comparison'!E235</f>
        <v>0</v>
      </c>
      <c r="G235" s="55">
        <f>'Door Comparison'!G235</f>
        <v>0</v>
      </c>
      <c r="H235" s="55">
        <f>'Door Comparison'!H235</f>
        <v>0</v>
      </c>
      <c r="J235" s="55">
        <f>'Door Comparison'!J235</f>
        <v>0</v>
      </c>
      <c r="K235" s="55">
        <f>'Door Comparison'!K235</f>
        <v>0</v>
      </c>
      <c r="L235" s="55">
        <f>'Door Comparison'!L235</f>
        <v>0</v>
      </c>
      <c r="M235" s="176"/>
      <c r="N235" s="57">
        <f t="shared" ref="N235:N245" si="19">(D235+2*E235)*((G235*0.04)+(H235*0.09))/1000</f>
        <v>0</v>
      </c>
      <c r="P235" s="57">
        <f t="shared" ref="P235:P245" si="20">((D235+2*E235)*0.8)/1000</f>
        <v>0</v>
      </c>
      <c r="R235" s="181">
        <f>JMS!AI232</f>
        <v>0</v>
      </c>
      <c r="S235" s="279">
        <f>'Door Comparison'!P235</f>
        <v>0</v>
      </c>
      <c r="T235" s="57">
        <f t="shared" ref="T235:T245" si="21">(J235+K235+L235)*(2*((D235+2*E235)*1/1000))</f>
        <v>0</v>
      </c>
      <c r="U235" s="125">
        <v>0</v>
      </c>
      <c r="W235" s="58">
        <f t="shared" ref="W235:W245" si="22">SUM(N235:V235)</f>
        <v>0</v>
      </c>
      <c r="X235" s="53" t="str">
        <f>'Door Comparison'!Q235</f>
        <v>By others</v>
      </c>
    </row>
    <row r="236" spans="1:24" x14ac:dyDescent="0.25">
      <c r="A236" s="119" t="str">
        <f>'Door Comparison'!A236</f>
        <v>D1021.02</v>
      </c>
      <c r="B236" s="132" t="str">
        <f>'Door Comparison'!B236</f>
        <v>Metal</v>
      </c>
      <c r="C236" s="132">
        <f>'Door Comparison'!C236</f>
        <v>107</v>
      </c>
      <c r="D236" s="52">
        <f>'Door Comparison'!D236</f>
        <v>0</v>
      </c>
      <c r="E236" s="52">
        <f>'Door Comparison'!E236</f>
        <v>0</v>
      </c>
      <c r="G236" s="55">
        <f>'Door Comparison'!G236</f>
        <v>0</v>
      </c>
      <c r="H236" s="55">
        <f>'Door Comparison'!H236</f>
        <v>0</v>
      </c>
      <c r="J236" s="55">
        <f>'Door Comparison'!J236</f>
        <v>0</v>
      </c>
      <c r="K236" s="55">
        <f>'Door Comparison'!K236</f>
        <v>0</v>
      </c>
      <c r="L236" s="55">
        <f>'Door Comparison'!L236</f>
        <v>0</v>
      </c>
      <c r="M236" s="176"/>
      <c r="N236" s="57">
        <f t="shared" si="19"/>
        <v>0</v>
      </c>
      <c r="P236" s="57">
        <f t="shared" si="20"/>
        <v>0</v>
      </c>
      <c r="R236" s="181">
        <f>JMS!AI233</f>
        <v>0</v>
      </c>
      <c r="S236" s="279">
        <f>'Door Comparison'!P236</f>
        <v>0</v>
      </c>
      <c r="T236" s="57">
        <f t="shared" si="21"/>
        <v>0</v>
      </c>
      <c r="U236" s="125">
        <v>0</v>
      </c>
      <c r="W236" s="58">
        <f t="shared" si="22"/>
        <v>0</v>
      </c>
      <c r="X236" s="53" t="str">
        <f>'Door Comparison'!Q236</f>
        <v>By others</v>
      </c>
    </row>
    <row r="237" spans="1:24" x14ac:dyDescent="0.25">
      <c r="A237" s="119" t="str">
        <f>'Door Comparison'!A237</f>
        <v>D1021.03</v>
      </c>
      <c r="B237" s="132" t="str">
        <f>'Door Comparison'!B237</f>
        <v>Metal</v>
      </c>
      <c r="C237" s="132">
        <f>'Door Comparison'!C237</f>
        <v>110</v>
      </c>
      <c r="D237" s="52">
        <f>'Door Comparison'!D237</f>
        <v>0</v>
      </c>
      <c r="E237" s="52">
        <f>'Door Comparison'!E237</f>
        <v>0</v>
      </c>
      <c r="G237" s="55">
        <f>'Door Comparison'!G237</f>
        <v>0</v>
      </c>
      <c r="H237" s="55">
        <f>'Door Comparison'!H237</f>
        <v>0</v>
      </c>
      <c r="J237" s="55">
        <f>'Door Comparison'!J237</f>
        <v>0</v>
      </c>
      <c r="K237" s="55">
        <f>'Door Comparison'!K237</f>
        <v>0</v>
      </c>
      <c r="L237" s="55">
        <f>'Door Comparison'!L237</f>
        <v>0</v>
      </c>
      <c r="M237" s="176"/>
      <c r="N237" s="57">
        <f t="shared" si="19"/>
        <v>0</v>
      </c>
      <c r="P237" s="57">
        <f t="shared" si="20"/>
        <v>0</v>
      </c>
      <c r="R237" s="181">
        <f>JMS!AI234</f>
        <v>0</v>
      </c>
      <c r="S237" s="279">
        <f>'Door Comparison'!P237</f>
        <v>0</v>
      </c>
      <c r="T237" s="57">
        <f t="shared" si="21"/>
        <v>0</v>
      </c>
      <c r="U237" s="125">
        <v>0</v>
      </c>
      <c r="W237" s="58">
        <f t="shared" si="22"/>
        <v>0</v>
      </c>
      <c r="X237" s="53" t="str">
        <f>'Door Comparison'!Q237</f>
        <v>By others</v>
      </c>
    </row>
    <row r="238" spans="1:24" x14ac:dyDescent="0.25">
      <c r="A238" s="119" t="str">
        <f>'Door Comparison'!A238</f>
        <v>D1021.04</v>
      </c>
      <c r="B238" s="132" t="str">
        <f>'Door Comparison'!B238</f>
        <v>Metal</v>
      </c>
      <c r="C238" s="132">
        <f>'Door Comparison'!C238</f>
        <v>110</v>
      </c>
      <c r="D238" s="52">
        <f>'Door Comparison'!D238</f>
        <v>0</v>
      </c>
      <c r="E238" s="52">
        <f>'Door Comparison'!E238</f>
        <v>0</v>
      </c>
      <c r="G238" s="55">
        <f>'Door Comparison'!G238</f>
        <v>0</v>
      </c>
      <c r="H238" s="55">
        <f>'Door Comparison'!H238</f>
        <v>0</v>
      </c>
      <c r="J238" s="55">
        <f>'Door Comparison'!J238</f>
        <v>0</v>
      </c>
      <c r="K238" s="55">
        <f>'Door Comparison'!K238</f>
        <v>0</v>
      </c>
      <c r="L238" s="55">
        <f>'Door Comparison'!L238</f>
        <v>0</v>
      </c>
      <c r="M238" s="176"/>
      <c r="N238" s="57">
        <f t="shared" si="19"/>
        <v>0</v>
      </c>
      <c r="P238" s="57">
        <f t="shared" si="20"/>
        <v>0</v>
      </c>
      <c r="R238" s="181">
        <f>JMS!AI235</f>
        <v>0</v>
      </c>
      <c r="S238" s="279">
        <f>'Door Comparison'!P238</f>
        <v>0</v>
      </c>
      <c r="T238" s="57">
        <f t="shared" si="21"/>
        <v>0</v>
      </c>
      <c r="U238" s="125">
        <v>0</v>
      </c>
      <c r="W238" s="58">
        <f t="shared" si="22"/>
        <v>0</v>
      </c>
      <c r="X238" s="53" t="str">
        <f>'Door Comparison'!Q238</f>
        <v>By others</v>
      </c>
    </row>
    <row r="239" spans="1:24" x14ac:dyDescent="0.25">
      <c r="A239" s="119" t="str">
        <f>'Door Comparison'!A239</f>
        <v>D1101.01</v>
      </c>
      <c r="B239" s="132" t="str">
        <f>'Door Comparison'!B239</f>
        <v>Metal</v>
      </c>
      <c r="C239" s="132">
        <f>'Door Comparison'!C239</f>
        <v>204</v>
      </c>
      <c r="D239" s="52">
        <f>'Door Comparison'!D239</f>
        <v>0</v>
      </c>
      <c r="E239" s="52">
        <f>'Door Comparison'!E239</f>
        <v>0</v>
      </c>
      <c r="G239" s="55">
        <f>'Door Comparison'!G239</f>
        <v>0</v>
      </c>
      <c r="H239" s="55">
        <f>'Door Comparison'!H239</f>
        <v>0</v>
      </c>
      <c r="J239" s="55">
        <f>'Door Comparison'!J239</f>
        <v>0</v>
      </c>
      <c r="K239" s="55">
        <f>'Door Comparison'!K239</f>
        <v>0</v>
      </c>
      <c r="L239" s="55">
        <f>'Door Comparison'!L239</f>
        <v>0</v>
      </c>
      <c r="M239" s="176"/>
      <c r="N239" s="57">
        <f t="shared" si="19"/>
        <v>0</v>
      </c>
      <c r="P239" s="57">
        <f t="shared" si="20"/>
        <v>0</v>
      </c>
      <c r="R239" s="181">
        <f>JMS!AI236</f>
        <v>0</v>
      </c>
      <c r="S239" s="279">
        <f>'Door Comparison'!P239</f>
        <v>0</v>
      </c>
      <c r="T239" s="57">
        <f t="shared" si="21"/>
        <v>0</v>
      </c>
      <c r="U239" s="125">
        <v>0</v>
      </c>
      <c r="W239" s="58">
        <f t="shared" si="22"/>
        <v>0</v>
      </c>
      <c r="X239" s="53" t="str">
        <f>'Door Comparison'!Q239</f>
        <v>By others</v>
      </c>
    </row>
    <row r="240" spans="1:24" x14ac:dyDescent="0.25">
      <c r="A240" s="119" t="str">
        <f>'Door Comparison'!A240</f>
        <v>D1102.01</v>
      </c>
      <c r="B240" s="132" t="str">
        <f>'Door Comparison'!B240</f>
        <v>Timber</v>
      </c>
      <c r="C240" s="132">
        <f>'Door Comparison'!C240</f>
        <v>201</v>
      </c>
      <c r="D240" s="52">
        <f>'Door Comparison'!D240</f>
        <v>1010</v>
      </c>
      <c r="E240" s="52">
        <f>'Door Comparison'!E240</f>
        <v>2110</v>
      </c>
      <c r="G240" s="55">
        <f>'Door Comparison'!G240</f>
        <v>1</v>
      </c>
      <c r="H240" s="55">
        <f>'Door Comparison'!H240</f>
        <v>0</v>
      </c>
      <c r="J240" s="55">
        <f>'Door Comparison'!J240</f>
        <v>1</v>
      </c>
      <c r="K240" s="55">
        <f>'Door Comparison'!K240</f>
        <v>0</v>
      </c>
      <c r="L240" s="55">
        <f>'Door Comparison'!L240</f>
        <v>0</v>
      </c>
      <c r="M240" s="176"/>
      <c r="N240" s="57">
        <f t="shared" si="19"/>
        <v>0.21</v>
      </c>
      <c r="P240" s="57">
        <f t="shared" si="20"/>
        <v>4.18</v>
      </c>
      <c r="R240" s="181">
        <f>JMS!AI237</f>
        <v>272.8</v>
      </c>
      <c r="S240" s="279">
        <f>'Door Comparison'!P240</f>
        <v>588.34</v>
      </c>
      <c r="T240" s="57">
        <f t="shared" si="21"/>
        <v>10.46</v>
      </c>
      <c r="U240" s="125">
        <v>0</v>
      </c>
      <c r="W240" s="58">
        <f t="shared" si="22"/>
        <v>875.99</v>
      </c>
      <c r="X240" s="53">
        <f>'Door Comparison'!Q240</f>
        <v>0</v>
      </c>
    </row>
    <row r="241" spans="1:24" x14ac:dyDescent="0.25">
      <c r="A241" s="119" t="str">
        <f>'Door Comparison'!A241</f>
        <v>D1109.01</v>
      </c>
      <c r="B241" s="132" t="str">
        <f>'Door Comparison'!B241</f>
        <v>Metal</v>
      </c>
      <c r="C241" s="132">
        <f>'Door Comparison'!C241</f>
        <v>204</v>
      </c>
      <c r="D241" s="52">
        <f>'Door Comparison'!D241</f>
        <v>0</v>
      </c>
      <c r="E241" s="52">
        <f>'Door Comparison'!E241</f>
        <v>0</v>
      </c>
      <c r="G241" s="55">
        <f>'Door Comparison'!G241</f>
        <v>0</v>
      </c>
      <c r="H241" s="55">
        <f>'Door Comparison'!H241</f>
        <v>0</v>
      </c>
      <c r="J241" s="55">
        <f>'Door Comparison'!J241</f>
        <v>0</v>
      </c>
      <c r="K241" s="55">
        <f>'Door Comparison'!K241</f>
        <v>0</v>
      </c>
      <c r="L241" s="55">
        <f>'Door Comparison'!L241</f>
        <v>0</v>
      </c>
      <c r="M241" s="176"/>
      <c r="N241" s="57">
        <f t="shared" si="19"/>
        <v>0</v>
      </c>
      <c r="P241" s="57">
        <f t="shared" si="20"/>
        <v>0</v>
      </c>
      <c r="R241" s="181">
        <f>JMS!AI238</f>
        <v>0</v>
      </c>
      <c r="S241" s="279">
        <f>'Door Comparison'!P241</f>
        <v>0</v>
      </c>
      <c r="T241" s="57">
        <f t="shared" si="21"/>
        <v>0</v>
      </c>
      <c r="U241" s="125">
        <v>0</v>
      </c>
      <c r="W241" s="58">
        <f t="shared" si="22"/>
        <v>0</v>
      </c>
      <c r="X241" s="53" t="str">
        <f>'Door Comparison'!Q241</f>
        <v>By others</v>
      </c>
    </row>
    <row r="242" spans="1:24" x14ac:dyDescent="0.25">
      <c r="A242" s="119" t="str">
        <f>'Door Comparison'!A242</f>
        <v>D1109.02</v>
      </c>
      <c r="B242" s="132" t="str">
        <f>'Door Comparison'!B242</f>
        <v>Timber</v>
      </c>
      <c r="C242" s="132">
        <f>'Door Comparison'!C242</f>
        <v>201</v>
      </c>
      <c r="D242" s="52">
        <f>'Door Comparison'!D242</f>
        <v>1010</v>
      </c>
      <c r="E242" s="52">
        <f>'Door Comparison'!E242</f>
        <v>2110</v>
      </c>
      <c r="G242" s="55">
        <f>'Door Comparison'!G242</f>
        <v>1</v>
      </c>
      <c r="H242" s="55">
        <f>'Door Comparison'!H242</f>
        <v>0</v>
      </c>
      <c r="J242" s="55">
        <f>'Door Comparison'!J242</f>
        <v>1</v>
      </c>
      <c r="K242" s="55">
        <f>'Door Comparison'!K242</f>
        <v>0</v>
      </c>
      <c r="L242" s="55">
        <f>'Door Comparison'!L242</f>
        <v>0</v>
      </c>
      <c r="M242" s="176"/>
      <c r="N242" s="57">
        <f t="shared" si="19"/>
        <v>0.21</v>
      </c>
      <c r="P242" s="57">
        <f t="shared" si="20"/>
        <v>4.18</v>
      </c>
      <c r="R242" s="181">
        <f>JMS!AI239</f>
        <v>272.8</v>
      </c>
      <c r="S242" s="279">
        <f>'Door Comparison'!P242</f>
        <v>588.34</v>
      </c>
      <c r="T242" s="57">
        <f t="shared" si="21"/>
        <v>10.46</v>
      </c>
      <c r="U242" s="125">
        <v>0</v>
      </c>
      <c r="W242" s="58">
        <f t="shared" si="22"/>
        <v>875.99</v>
      </c>
      <c r="X242" s="53">
        <f>'Door Comparison'!Q242</f>
        <v>0</v>
      </c>
    </row>
    <row r="243" spans="1:24" x14ac:dyDescent="0.25">
      <c r="A243" s="119" t="str">
        <f>'Door Comparison'!A243</f>
        <v>D1115.01</v>
      </c>
      <c r="B243" s="132" t="str">
        <f>'Door Comparison'!B243</f>
        <v>Metal</v>
      </c>
      <c r="C243" s="132">
        <f>'Door Comparison'!C243</f>
        <v>206</v>
      </c>
      <c r="D243" s="52">
        <f>'Door Comparison'!D243</f>
        <v>0</v>
      </c>
      <c r="E243" s="52">
        <f>'Door Comparison'!E243</f>
        <v>0</v>
      </c>
      <c r="G243" s="55">
        <f>'Door Comparison'!G243</f>
        <v>0</v>
      </c>
      <c r="H243" s="55">
        <f>'Door Comparison'!H243</f>
        <v>0</v>
      </c>
      <c r="J243" s="55">
        <f>'Door Comparison'!J243</f>
        <v>0</v>
      </c>
      <c r="K243" s="55">
        <f>'Door Comparison'!K243</f>
        <v>0</v>
      </c>
      <c r="L243" s="55">
        <f>'Door Comparison'!L243</f>
        <v>0</v>
      </c>
      <c r="M243" s="176"/>
      <c r="N243" s="57">
        <f t="shared" si="19"/>
        <v>0</v>
      </c>
      <c r="P243" s="57">
        <f t="shared" si="20"/>
        <v>0</v>
      </c>
      <c r="R243" s="181">
        <f>JMS!AI240</f>
        <v>0</v>
      </c>
      <c r="S243" s="279">
        <f>'Door Comparison'!P243</f>
        <v>0</v>
      </c>
      <c r="T243" s="57">
        <f t="shared" si="21"/>
        <v>0</v>
      </c>
      <c r="U243" s="125">
        <v>0</v>
      </c>
      <c r="W243" s="58">
        <f t="shared" si="22"/>
        <v>0</v>
      </c>
      <c r="X243" s="53" t="str">
        <f>'Door Comparison'!Q243</f>
        <v>By others</v>
      </c>
    </row>
    <row r="244" spans="1:24" x14ac:dyDescent="0.25">
      <c r="A244" s="119" t="str">
        <f>'Door Comparison'!A244</f>
        <v>D1117.01</v>
      </c>
      <c r="B244" s="132" t="str">
        <f>'Door Comparison'!B244</f>
        <v>Metal</v>
      </c>
      <c r="C244" s="132">
        <f>'Door Comparison'!C244</f>
        <v>204</v>
      </c>
      <c r="D244" s="52">
        <f>'Door Comparison'!D244</f>
        <v>0</v>
      </c>
      <c r="E244" s="52">
        <f>'Door Comparison'!E244</f>
        <v>0</v>
      </c>
      <c r="G244" s="55">
        <f>'Door Comparison'!G244</f>
        <v>0</v>
      </c>
      <c r="H244" s="55">
        <f>'Door Comparison'!H244</f>
        <v>0</v>
      </c>
      <c r="J244" s="55">
        <f>'Door Comparison'!J244</f>
        <v>0</v>
      </c>
      <c r="K244" s="55">
        <f>'Door Comparison'!K244</f>
        <v>0</v>
      </c>
      <c r="L244" s="55">
        <f>'Door Comparison'!L244</f>
        <v>0</v>
      </c>
      <c r="M244" s="176"/>
      <c r="N244" s="57">
        <f t="shared" si="19"/>
        <v>0</v>
      </c>
      <c r="P244" s="57">
        <f t="shared" si="20"/>
        <v>0</v>
      </c>
      <c r="R244" s="181">
        <f>JMS!AI241</f>
        <v>0</v>
      </c>
      <c r="S244" s="279">
        <f>'Door Comparison'!P244</f>
        <v>0</v>
      </c>
      <c r="T244" s="57">
        <f t="shared" si="21"/>
        <v>0</v>
      </c>
      <c r="U244" s="125">
        <v>0</v>
      </c>
      <c r="W244" s="58">
        <f t="shared" si="22"/>
        <v>0</v>
      </c>
      <c r="X244" s="53" t="str">
        <f>'Door Comparison'!Q244</f>
        <v>By others</v>
      </c>
    </row>
    <row r="245" spans="1:24" x14ac:dyDescent="0.25">
      <c r="A245" s="119" t="str">
        <f>'Door Comparison'!A245</f>
        <v>D1118.01</v>
      </c>
      <c r="B245" s="132" t="str">
        <f>'Door Comparison'!B245</f>
        <v>Metal</v>
      </c>
      <c r="C245" s="132">
        <f>'Door Comparison'!C245</f>
        <v>204</v>
      </c>
      <c r="D245" s="52">
        <f>'Door Comparison'!D245</f>
        <v>0</v>
      </c>
      <c r="E245" s="52">
        <f>'Door Comparison'!E245</f>
        <v>0</v>
      </c>
      <c r="G245" s="55">
        <f>'Door Comparison'!G245</f>
        <v>0</v>
      </c>
      <c r="H245" s="55">
        <f>'Door Comparison'!H245</f>
        <v>0</v>
      </c>
      <c r="J245" s="55">
        <f>'Door Comparison'!J245</f>
        <v>0</v>
      </c>
      <c r="K245" s="55">
        <f>'Door Comparison'!K245</f>
        <v>0</v>
      </c>
      <c r="L245" s="55">
        <f>'Door Comparison'!L245</f>
        <v>0</v>
      </c>
      <c r="M245" s="176"/>
      <c r="N245" s="57">
        <f t="shared" si="19"/>
        <v>0</v>
      </c>
      <c r="P245" s="57">
        <f t="shared" si="20"/>
        <v>0</v>
      </c>
      <c r="R245" s="181">
        <f>JMS!AI242</f>
        <v>0</v>
      </c>
      <c r="S245" s="279">
        <f>'Door Comparison'!P245</f>
        <v>0</v>
      </c>
      <c r="T245" s="57">
        <f t="shared" si="21"/>
        <v>0</v>
      </c>
      <c r="U245" s="125">
        <v>0</v>
      </c>
      <c r="W245" s="58">
        <f t="shared" si="22"/>
        <v>0</v>
      </c>
      <c r="X245" s="53" t="str">
        <f>'Door Comparison'!Q245</f>
        <v>By others</v>
      </c>
    </row>
    <row r="246" spans="1:24" x14ac:dyDescent="0.25">
      <c r="A246" s="119"/>
      <c r="B246" s="132"/>
      <c r="C246" s="132"/>
      <c r="M246" s="176"/>
      <c r="N246" s="57"/>
      <c r="P246" s="57"/>
      <c r="R246" s="181"/>
      <c r="T246" s="57"/>
      <c r="U246" s="125"/>
      <c r="X246" s="53"/>
    </row>
  </sheetData>
  <autoFilter ref="A7:Y245" xr:uid="{00000000-0009-0000-0000-000003000000}"/>
  <phoneticPr fontId="0" type="noConversion"/>
  <pageMargins left="0.51181102362204722" right="0" top="0.27559055118110237" bottom="0.31496062992125984" header="0.51181102362204722" footer="0.27559055118110237"/>
  <pageSetup paperSize="9" scale="7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61"/>
  <sheetViews>
    <sheetView zoomScale="91" zoomScaleNormal="91" workbookViewId="0">
      <selection activeCell="I3" sqref="I3"/>
    </sheetView>
  </sheetViews>
  <sheetFormatPr defaultColWidth="10" defaultRowHeight="13.2" x14ac:dyDescent="0.25"/>
  <cols>
    <col min="1" max="1" width="13.44140625" style="9" customWidth="1"/>
    <col min="2" max="2" width="14.88671875" style="9" bestFit="1" customWidth="1"/>
    <col min="3" max="3" width="14.88671875" style="9" customWidth="1"/>
    <col min="4" max="4" width="6.109375" style="9" bestFit="1" customWidth="1"/>
    <col min="5" max="5" width="12.21875" style="145" customWidth="1"/>
    <col min="6" max="6" width="11.6640625" style="3" customWidth="1"/>
    <col min="7" max="10" width="11.6640625" style="1" customWidth="1"/>
    <col min="11" max="11" width="15.77734375" style="1" bestFit="1" customWidth="1"/>
    <col min="12" max="12" width="11.6640625" style="1" customWidth="1"/>
    <col min="13" max="13" width="14.88671875" style="24" bestFit="1" customWidth="1"/>
    <col min="14" max="14" width="49.88671875" style="145" bestFit="1" customWidth="1"/>
    <col min="15" max="16384" width="10" style="1"/>
  </cols>
  <sheetData>
    <row r="1" spans="1:14" ht="15" customHeight="1" x14ac:dyDescent="0.25">
      <c r="A1" s="94" t="str">
        <f>'Door Comparison'!A1</f>
        <v xml:space="preserve">SRM - VSW - Red Car Park </v>
      </c>
      <c r="B1" s="6"/>
      <c r="C1" s="6"/>
      <c r="D1" s="6"/>
      <c r="E1" s="146"/>
      <c r="F1" s="62"/>
      <c r="G1" s="23"/>
    </row>
    <row r="2" spans="1:14" x14ac:dyDescent="0.25">
      <c r="A2" s="7"/>
      <c r="B2" s="7"/>
      <c r="C2" s="7"/>
      <c r="D2" s="7"/>
      <c r="E2" s="146"/>
      <c r="G2" s="3"/>
      <c r="H2" s="3"/>
      <c r="I2" s="3"/>
      <c r="J2" s="3"/>
      <c r="N2" s="185"/>
    </row>
    <row r="3" spans="1:14" x14ac:dyDescent="0.25">
      <c r="A3" s="94" t="s">
        <v>33</v>
      </c>
      <c r="B3" s="6"/>
      <c r="C3" s="7"/>
      <c r="D3" s="6"/>
      <c r="E3" s="71" t="s">
        <v>72</v>
      </c>
      <c r="F3" s="72"/>
      <c r="G3" s="73">
        <v>172</v>
      </c>
      <c r="H3" s="63"/>
      <c r="I3" s="134"/>
      <c r="J3" s="283" t="s">
        <v>831</v>
      </c>
      <c r="M3" s="245" t="s">
        <v>607</v>
      </c>
      <c r="N3" s="185"/>
    </row>
    <row r="4" spans="1:14" x14ac:dyDescent="0.25">
      <c r="A4" s="94"/>
      <c r="B4" s="6"/>
      <c r="C4" s="6"/>
      <c r="D4" s="6"/>
      <c r="E4" s="147"/>
      <c r="F4" s="62"/>
      <c r="G4" s="117"/>
      <c r="H4" s="63"/>
      <c r="I4" s="3"/>
      <c r="J4" s="3"/>
    </row>
    <row r="5" spans="1:14" x14ac:dyDescent="0.25">
      <c r="A5" s="124" t="s">
        <v>78</v>
      </c>
      <c r="B5" s="6"/>
      <c r="C5" s="191" t="s">
        <v>78</v>
      </c>
      <c r="D5" s="6"/>
      <c r="E5" s="146"/>
      <c r="F5" s="62"/>
    </row>
    <row r="6" spans="1:14" x14ac:dyDescent="0.25">
      <c r="A6" s="90" t="s">
        <v>79</v>
      </c>
      <c r="B6" s="6" t="s">
        <v>90</v>
      </c>
      <c r="C6" s="191" t="s">
        <v>34</v>
      </c>
      <c r="D6" s="6" t="s">
        <v>25</v>
      </c>
      <c r="E6" s="148" t="s">
        <v>15</v>
      </c>
      <c r="F6" s="2" t="s">
        <v>11</v>
      </c>
      <c r="G6" s="2" t="s">
        <v>11</v>
      </c>
      <c r="H6" s="4" t="s">
        <v>18</v>
      </c>
      <c r="I6" s="2" t="s">
        <v>19</v>
      </c>
      <c r="J6" s="182" t="s">
        <v>22</v>
      </c>
      <c r="K6" s="250" t="s">
        <v>309</v>
      </c>
      <c r="L6" s="2" t="s">
        <v>24</v>
      </c>
      <c r="M6" s="25" t="s">
        <v>21</v>
      </c>
    </row>
    <row r="7" spans="1:14" x14ac:dyDescent="0.25">
      <c r="A7" s="85"/>
      <c r="B7" s="8"/>
      <c r="C7" s="8"/>
      <c r="D7" s="8"/>
      <c r="E7" s="148"/>
      <c r="F7" s="2"/>
      <c r="G7" s="2" t="s">
        <v>20</v>
      </c>
      <c r="H7" s="103">
        <v>0.2</v>
      </c>
      <c r="I7" s="2" t="s">
        <v>21</v>
      </c>
      <c r="J7" s="70">
        <v>1</v>
      </c>
      <c r="K7" s="98"/>
      <c r="L7" s="5"/>
    </row>
    <row r="8" spans="1:14" x14ac:dyDescent="0.25">
      <c r="A8" s="87" t="str">
        <f>'Door Comparison'!A9</f>
        <v>DGF01.01</v>
      </c>
      <c r="B8" s="87" t="str">
        <f>'Door Comparison'!B9</f>
        <v>Timber</v>
      </c>
      <c r="C8" s="87">
        <f>'Door Comparison'!C9</f>
        <v>214</v>
      </c>
      <c r="D8" s="9">
        <f>'Door Comparison'!N9</f>
        <v>1</v>
      </c>
      <c r="E8" s="145">
        <f>('Door Labour'!Y9/'Door Labour'!K$3)*'Door Summary'!G$3</f>
        <v>260.39999999999998</v>
      </c>
      <c r="F8" s="3">
        <f>'Door Materials'!W9</f>
        <v>1635.86</v>
      </c>
      <c r="G8" s="3">
        <f t="shared" ref="G8" si="0">E8+F8</f>
        <v>1896.26</v>
      </c>
      <c r="H8" s="3">
        <f t="shared" ref="H8" si="1">G8*H$7</f>
        <v>379.25</v>
      </c>
      <c r="I8" s="3">
        <f t="shared" ref="I8" si="2">SUM(G8:H8)</f>
        <v>2275.5100000000002</v>
      </c>
      <c r="J8" s="3">
        <f t="shared" ref="J8" si="3">I8/19</f>
        <v>119.76</v>
      </c>
      <c r="K8" s="120">
        <f>I8*0.1027</f>
        <v>233.69</v>
      </c>
      <c r="L8" s="3">
        <f t="shared" ref="L8" si="4">I8+J8+K8</f>
        <v>2628.96</v>
      </c>
      <c r="M8" s="24">
        <f t="shared" ref="M8" si="5">D8*L8</f>
        <v>2628.96</v>
      </c>
    </row>
    <row r="9" spans="1:14" x14ac:dyDescent="0.25">
      <c r="A9" s="87" t="str">
        <f>'Door Comparison'!A10</f>
        <v>DGF06.01</v>
      </c>
      <c r="B9" s="87" t="str">
        <f>'Door Comparison'!B10</f>
        <v>Timber</v>
      </c>
      <c r="C9" s="87">
        <f>'Door Comparison'!C10</f>
        <v>207</v>
      </c>
      <c r="D9" s="9">
        <f>'Door Comparison'!N10</f>
        <v>1</v>
      </c>
      <c r="E9" s="145">
        <f>('Door Labour'!Y10/'Door Labour'!K$3)*'Door Summary'!G$3</f>
        <v>148.63</v>
      </c>
      <c r="F9" s="3">
        <f>'Door Materials'!W10</f>
        <v>874.32</v>
      </c>
      <c r="G9" s="3">
        <f t="shared" ref="G9:G72" si="6">E9+F9</f>
        <v>1022.95</v>
      </c>
      <c r="H9" s="3">
        <f t="shared" ref="H9:H72" si="7">G9*H$7</f>
        <v>204.59</v>
      </c>
      <c r="I9" s="3">
        <f t="shared" ref="I9:I72" si="8">SUM(G9:H9)</f>
        <v>1227.54</v>
      </c>
      <c r="J9" s="3">
        <f t="shared" ref="J9:J72" si="9">I9/19</f>
        <v>64.61</v>
      </c>
      <c r="K9" s="120">
        <f t="shared" ref="K9:K72" si="10">I9*0.1027</f>
        <v>126.07</v>
      </c>
      <c r="L9" s="3">
        <f t="shared" ref="L9:L72" si="11">I9+J9+K9</f>
        <v>1418.22</v>
      </c>
      <c r="M9" s="24">
        <f t="shared" ref="M9:M72" si="12">D9*L9</f>
        <v>1418.22</v>
      </c>
      <c r="N9" s="145" t="str">
        <f>'Door Comparison'!Q10</f>
        <v>Schedule says metal but door type is timber</v>
      </c>
    </row>
    <row r="10" spans="1:14" x14ac:dyDescent="0.25">
      <c r="A10" s="87" t="str">
        <f>'Door Comparison'!A11</f>
        <v>DGF07.01</v>
      </c>
      <c r="B10" s="87" t="str">
        <f>'Door Comparison'!B11</f>
        <v>Timber</v>
      </c>
      <c r="C10" s="87">
        <f>'Door Comparison'!C11</f>
        <v>207</v>
      </c>
      <c r="D10" s="9">
        <f>'Door Comparison'!N11</f>
        <v>1</v>
      </c>
      <c r="E10" s="145">
        <f>('Door Labour'!Y11/'Door Labour'!K$3)*'Door Summary'!G$3</f>
        <v>148.63</v>
      </c>
      <c r="F10" s="3">
        <f>'Door Materials'!W11</f>
        <v>874.32</v>
      </c>
      <c r="G10" s="3">
        <f t="shared" si="6"/>
        <v>1022.95</v>
      </c>
      <c r="H10" s="3">
        <f t="shared" si="7"/>
        <v>204.59</v>
      </c>
      <c r="I10" s="3">
        <f t="shared" si="8"/>
        <v>1227.54</v>
      </c>
      <c r="J10" s="3">
        <f t="shared" si="9"/>
        <v>64.61</v>
      </c>
      <c r="K10" s="120">
        <f t="shared" si="10"/>
        <v>126.07</v>
      </c>
      <c r="L10" s="3">
        <f t="shared" si="11"/>
        <v>1418.22</v>
      </c>
      <c r="M10" s="24">
        <f t="shared" si="12"/>
        <v>1418.22</v>
      </c>
      <c r="N10" s="145" t="str">
        <f>'Door Comparison'!Q11</f>
        <v>Schedule says metal but door type is timber</v>
      </c>
    </row>
    <row r="11" spans="1:14" x14ac:dyDescent="0.25">
      <c r="A11" s="87" t="str">
        <f>'Door Comparison'!A12</f>
        <v>DGF08.01</v>
      </c>
      <c r="B11" s="87" t="str">
        <f>'Door Comparison'!B12</f>
        <v>Timber</v>
      </c>
      <c r="C11" s="87">
        <f>'Door Comparison'!C12</f>
        <v>207</v>
      </c>
      <c r="D11" s="9">
        <f>'Door Comparison'!N12</f>
        <v>1</v>
      </c>
      <c r="E11" s="145">
        <f>('Door Labour'!Y12/'Door Labour'!K$3)*'Door Summary'!G$3</f>
        <v>148.63</v>
      </c>
      <c r="F11" s="3">
        <f>'Door Materials'!W12</f>
        <v>874.32</v>
      </c>
      <c r="G11" s="3">
        <f t="shared" si="6"/>
        <v>1022.95</v>
      </c>
      <c r="H11" s="3">
        <f t="shared" si="7"/>
        <v>204.59</v>
      </c>
      <c r="I11" s="3">
        <f t="shared" si="8"/>
        <v>1227.54</v>
      </c>
      <c r="J11" s="3">
        <f t="shared" si="9"/>
        <v>64.61</v>
      </c>
      <c r="K11" s="120">
        <f t="shared" si="10"/>
        <v>126.07</v>
      </c>
      <c r="L11" s="3">
        <f t="shared" si="11"/>
        <v>1418.22</v>
      </c>
      <c r="M11" s="24">
        <f t="shared" si="12"/>
        <v>1418.22</v>
      </c>
      <c r="N11" s="145" t="str">
        <f>'Door Comparison'!Q12</f>
        <v>Schedule says metal but door type is timber</v>
      </c>
    </row>
    <row r="12" spans="1:14" x14ac:dyDescent="0.25">
      <c r="A12" s="87" t="str">
        <f>'Door Comparison'!A13</f>
        <v>DGF09.01</v>
      </c>
      <c r="B12" s="87" t="str">
        <f>'Door Comparison'!B13</f>
        <v>Glazed</v>
      </c>
      <c r="C12" s="87">
        <f>'Door Comparison'!C13</f>
        <v>101</v>
      </c>
      <c r="D12" s="9">
        <f>'Door Comparison'!N13</f>
        <v>0</v>
      </c>
      <c r="E12" s="145">
        <f>('Door Labour'!Y13/'Door Labour'!K$3)*'Door Summary'!G$3</f>
        <v>0</v>
      </c>
      <c r="F12" s="3">
        <f>'Door Materials'!W13</f>
        <v>0</v>
      </c>
      <c r="G12" s="3">
        <f t="shared" si="6"/>
        <v>0</v>
      </c>
      <c r="H12" s="3">
        <f t="shared" si="7"/>
        <v>0</v>
      </c>
      <c r="I12" s="3">
        <f t="shared" si="8"/>
        <v>0</v>
      </c>
      <c r="J12" s="3">
        <f t="shared" si="9"/>
        <v>0</v>
      </c>
      <c r="K12" s="120">
        <f t="shared" si="10"/>
        <v>0</v>
      </c>
      <c r="L12" s="3">
        <f t="shared" si="11"/>
        <v>0</v>
      </c>
      <c r="M12" s="24">
        <f t="shared" si="12"/>
        <v>0</v>
      </c>
      <c r="N12" s="145" t="str">
        <f>'Door Comparison'!Q13</f>
        <v>By others</v>
      </c>
    </row>
    <row r="13" spans="1:14" x14ac:dyDescent="0.25">
      <c r="A13" s="87" t="str">
        <f>'Door Comparison'!A14</f>
        <v>DGF09.02</v>
      </c>
      <c r="B13" s="87" t="str">
        <f>'Door Comparison'!B14</f>
        <v>Timber</v>
      </c>
      <c r="C13" s="87">
        <f>'Door Comparison'!C14</f>
        <v>210</v>
      </c>
      <c r="D13" s="9">
        <f>'Door Comparison'!N14</f>
        <v>1</v>
      </c>
      <c r="E13" s="145">
        <f>('Door Labour'!Y14/'Door Labour'!K$3)*'Door Summary'!G$3</f>
        <v>216.22</v>
      </c>
      <c r="F13" s="3">
        <f>'Door Materials'!W14</f>
        <v>1276.1500000000001</v>
      </c>
      <c r="G13" s="3">
        <f t="shared" si="6"/>
        <v>1492.37</v>
      </c>
      <c r="H13" s="3">
        <f t="shared" si="7"/>
        <v>298.47000000000003</v>
      </c>
      <c r="I13" s="3">
        <f t="shared" si="8"/>
        <v>1790.84</v>
      </c>
      <c r="J13" s="3">
        <f t="shared" si="9"/>
        <v>94.25</v>
      </c>
      <c r="K13" s="120">
        <f t="shared" si="10"/>
        <v>183.92</v>
      </c>
      <c r="L13" s="3">
        <f t="shared" si="11"/>
        <v>2069.0100000000002</v>
      </c>
      <c r="M13" s="24">
        <f t="shared" si="12"/>
        <v>2069.0100000000002</v>
      </c>
    </row>
    <row r="14" spans="1:14" x14ac:dyDescent="0.25">
      <c r="A14" s="87" t="str">
        <f>'Door Comparison'!A15</f>
        <v>DGF09.05</v>
      </c>
      <c r="B14" s="87" t="str">
        <f>'Door Comparison'!B15</f>
        <v>Timber</v>
      </c>
      <c r="C14" s="87">
        <f>'Door Comparison'!C15</f>
        <v>202</v>
      </c>
      <c r="D14" s="9">
        <f>'Door Comparison'!N15</f>
        <v>1</v>
      </c>
      <c r="E14" s="145">
        <f>('Door Labour'!Y15/'Door Labour'!K$3)*'Door Summary'!G$3</f>
        <v>217.97</v>
      </c>
      <c r="F14" s="3">
        <f>'Door Materials'!W15</f>
        <v>1260.1600000000001</v>
      </c>
      <c r="G14" s="3">
        <f t="shared" si="6"/>
        <v>1478.13</v>
      </c>
      <c r="H14" s="3">
        <f t="shared" si="7"/>
        <v>295.63</v>
      </c>
      <c r="I14" s="3">
        <f t="shared" si="8"/>
        <v>1773.76</v>
      </c>
      <c r="J14" s="3">
        <f t="shared" si="9"/>
        <v>93.36</v>
      </c>
      <c r="K14" s="120">
        <f t="shared" si="10"/>
        <v>182.17</v>
      </c>
      <c r="L14" s="3">
        <f t="shared" si="11"/>
        <v>2049.29</v>
      </c>
      <c r="M14" s="24">
        <f t="shared" si="12"/>
        <v>2049.29</v>
      </c>
    </row>
    <row r="15" spans="1:14" x14ac:dyDescent="0.25">
      <c r="A15" s="87" t="str">
        <f>'Door Comparison'!A16</f>
        <v>DGF09.06</v>
      </c>
      <c r="B15" s="87" t="str">
        <f>'Door Comparison'!B16</f>
        <v>Timber</v>
      </c>
      <c r="C15" s="87">
        <f>'Door Comparison'!C16</f>
        <v>202</v>
      </c>
      <c r="D15" s="9">
        <f>'Door Comparison'!N16</f>
        <v>1</v>
      </c>
      <c r="E15" s="145">
        <f>('Door Labour'!Y16/'Door Labour'!K$3)*'Door Summary'!G$3</f>
        <v>217.97</v>
      </c>
      <c r="F15" s="3">
        <f>'Door Materials'!W16</f>
        <v>1260.1600000000001</v>
      </c>
      <c r="G15" s="3">
        <f t="shared" si="6"/>
        <v>1478.13</v>
      </c>
      <c r="H15" s="3">
        <f t="shared" si="7"/>
        <v>295.63</v>
      </c>
      <c r="I15" s="3">
        <f t="shared" si="8"/>
        <v>1773.76</v>
      </c>
      <c r="J15" s="3">
        <f t="shared" si="9"/>
        <v>93.36</v>
      </c>
      <c r="K15" s="120">
        <f t="shared" si="10"/>
        <v>182.17</v>
      </c>
      <c r="L15" s="3">
        <f t="shared" si="11"/>
        <v>2049.29</v>
      </c>
      <c r="M15" s="24">
        <f t="shared" si="12"/>
        <v>2049.29</v>
      </c>
    </row>
    <row r="16" spans="1:14" x14ac:dyDescent="0.25">
      <c r="A16" s="87" t="str">
        <f>'Door Comparison'!A17</f>
        <v>DGF11.01</v>
      </c>
      <c r="B16" s="87" t="str">
        <f>'Door Comparison'!B17</f>
        <v>Timber</v>
      </c>
      <c r="C16" s="87">
        <f>'Door Comparison'!C17</f>
        <v>202</v>
      </c>
      <c r="D16" s="9">
        <f>'Door Comparison'!N17</f>
        <v>1</v>
      </c>
      <c r="E16" s="145">
        <f>('Door Labour'!Y17/'Door Labour'!K$3)*'Door Summary'!G$3</f>
        <v>192.27</v>
      </c>
      <c r="F16" s="3">
        <f>'Door Materials'!W17</f>
        <v>972.55</v>
      </c>
      <c r="G16" s="3">
        <f t="shared" si="6"/>
        <v>1164.82</v>
      </c>
      <c r="H16" s="3">
        <f t="shared" si="7"/>
        <v>232.96</v>
      </c>
      <c r="I16" s="3">
        <f t="shared" si="8"/>
        <v>1397.78</v>
      </c>
      <c r="J16" s="3">
        <f t="shared" si="9"/>
        <v>73.569999999999993</v>
      </c>
      <c r="K16" s="120">
        <f t="shared" si="10"/>
        <v>143.55000000000001</v>
      </c>
      <c r="L16" s="3">
        <f t="shared" si="11"/>
        <v>1614.9</v>
      </c>
      <c r="M16" s="24">
        <f t="shared" si="12"/>
        <v>1614.9</v>
      </c>
    </row>
    <row r="17" spans="1:15" x14ac:dyDescent="0.25">
      <c r="A17" s="87" t="str">
        <f>'Door Comparison'!A18</f>
        <v>DGF15.01</v>
      </c>
      <c r="B17" s="87" t="str">
        <f>'Door Comparison'!B18</f>
        <v>Metal</v>
      </c>
      <c r="C17" s="87">
        <f>'Door Comparison'!C18</f>
        <v>206</v>
      </c>
      <c r="D17" s="9">
        <f>'Door Comparison'!N18</f>
        <v>0</v>
      </c>
      <c r="E17" s="145">
        <f>('Door Labour'!Y18/'Door Labour'!K$3)*'Door Summary'!G$3</f>
        <v>0</v>
      </c>
      <c r="F17" s="3">
        <f>'Door Materials'!W18</f>
        <v>0</v>
      </c>
      <c r="G17" s="3">
        <f t="shared" si="6"/>
        <v>0</v>
      </c>
      <c r="H17" s="3">
        <f t="shared" si="7"/>
        <v>0</v>
      </c>
      <c r="I17" s="3">
        <f t="shared" si="8"/>
        <v>0</v>
      </c>
      <c r="J17" s="3">
        <f t="shared" si="9"/>
        <v>0</v>
      </c>
      <c r="K17" s="120">
        <f t="shared" si="10"/>
        <v>0</v>
      </c>
      <c r="L17" s="3">
        <f t="shared" si="11"/>
        <v>0</v>
      </c>
      <c r="M17" s="24">
        <f t="shared" si="12"/>
        <v>0</v>
      </c>
      <c r="N17" s="145" t="str">
        <f>'Door Comparison'!Q18</f>
        <v>By others</v>
      </c>
    </row>
    <row r="18" spans="1:15" x14ac:dyDescent="0.25">
      <c r="A18" s="87" t="str">
        <f>'Door Comparison'!A19</f>
        <v>DGF16.01</v>
      </c>
      <c r="B18" s="87" t="str">
        <f>'Door Comparison'!B19</f>
        <v>Timber</v>
      </c>
      <c r="C18" s="87">
        <f>'Door Comparison'!C19</f>
        <v>207</v>
      </c>
      <c r="D18" s="9">
        <f>'Door Comparison'!N19</f>
        <v>1</v>
      </c>
      <c r="E18" s="145">
        <f>('Door Labour'!Y19/'Door Labour'!K$3)*'Door Summary'!G$3</f>
        <v>148.63</v>
      </c>
      <c r="F18" s="3">
        <f>'Door Materials'!W19</f>
        <v>874.32</v>
      </c>
      <c r="G18" s="3">
        <f t="shared" si="6"/>
        <v>1022.95</v>
      </c>
      <c r="H18" s="3">
        <f t="shared" si="7"/>
        <v>204.59</v>
      </c>
      <c r="I18" s="3">
        <f t="shared" si="8"/>
        <v>1227.54</v>
      </c>
      <c r="J18" s="3">
        <f t="shared" si="9"/>
        <v>64.61</v>
      </c>
      <c r="K18" s="120">
        <f t="shared" si="10"/>
        <v>126.07</v>
      </c>
      <c r="L18" s="3">
        <f t="shared" si="11"/>
        <v>1418.22</v>
      </c>
      <c r="M18" s="24">
        <f t="shared" si="12"/>
        <v>1418.22</v>
      </c>
      <c r="N18" s="145" t="str">
        <f>'Door Comparison'!Q19</f>
        <v>Schedule says metal but door type is timber</v>
      </c>
      <c r="O18" s="76"/>
    </row>
    <row r="19" spans="1:15" x14ac:dyDescent="0.25">
      <c r="A19" s="87" t="str">
        <f>'Door Comparison'!A20</f>
        <v>DGF17.01</v>
      </c>
      <c r="B19" s="87" t="str">
        <f>'Door Comparison'!B20</f>
        <v>Timber</v>
      </c>
      <c r="C19" s="87">
        <f>'Door Comparison'!C20</f>
        <v>202</v>
      </c>
      <c r="D19" s="9">
        <f>'Door Comparison'!N20</f>
        <v>1</v>
      </c>
      <c r="E19" s="145">
        <f>('Door Labour'!Y20/'Door Labour'!K$3)*'Door Summary'!G$3</f>
        <v>217.97</v>
      </c>
      <c r="F19" s="3">
        <f>'Door Materials'!W20</f>
        <v>1554.7</v>
      </c>
      <c r="G19" s="3">
        <f t="shared" si="6"/>
        <v>1772.67</v>
      </c>
      <c r="H19" s="3">
        <f t="shared" si="7"/>
        <v>354.53</v>
      </c>
      <c r="I19" s="3">
        <f t="shared" si="8"/>
        <v>2127.1999999999998</v>
      </c>
      <c r="J19" s="3">
        <f t="shared" si="9"/>
        <v>111.96</v>
      </c>
      <c r="K19" s="120">
        <f t="shared" si="10"/>
        <v>218.46</v>
      </c>
      <c r="L19" s="3">
        <f t="shared" si="11"/>
        <v>2457.62</v>
      </c>
      <c r="M19" s="24">
        <f t="shared" si="12"/>
        <v>2457.62</v>
      </c>
    </row>
    <row r="20" spans="1:15" x14ac:dyDescent="0.25">
      <c r="A20" s="87" t="str">
        <f>'Door Comparison'!A21</f>
        <v>DGF18.01</v>
      </c>
      <c r="B20" s="87" t="str">
        <f>'Door Comparison'!B21</f>
        <v>Timber</v>
      </c>
      <c r="C20" s="87">
        <f>'Door Comparison'!C21</f>
        <v>202</v>
      </c>
      <c r="D20" s="9">
        <f>'Door Comparison'!N21</f>
        <v>1</v>
      </c>
      <c r="E20" s="145">
        <f>('Door Labour'!Y21/'Door Labour'!K$3)*'Door Summary'!G$3</f>
        <v>194.08</v>
      </c>
      <c r="F20" s="3">
        <f>'Door Materials'!W21</f>
        <v>1175.57</v>
      </c>
      <c r="G20" s="3">
        <f t="shared" si="6"/>
        <v>1369.65</v>
      </c>
      <c r="H20" s="3">
        <f t="shared" si="7"/>
        <v>273.93</v>
      </c>
      <c r="I20" s="3">
        <f t="shared" si="8"/>
        <v>1643.58</v>
      </c>
      <c r="J20" s="3">
        <f t="shared" si="9"/>
        <v>86.5</v>
      </c>
      <c r="K20" s="120">
        <f t="shared" si="10"/>
        <v>168.8</v>
      </c>
      <c r="L20" s="3">
        <f t="shared" si="11"/>
        <v>1898.88</v>
      </c>
      <c r="M20" s="24">
        <f t="shared" si="12"/>
        <v>1898.88</v>
      </c>
    </row>
    <row r="21" spans="1:15" x14ac:dyDescent="0.25">
      <c r="A21" s="87" t="str">
        <f>'Door Comparison'!A22</f>
        <v>DGF18.02</v>
      </c>
      <c r="B21" s="87" t="str">
        <f>'Door Comparison'!B22</f>
        <v>Metal</v>
      </c>
      <c r="C21" s="87">
        <f>'Door Comparison'!C22</f>
        <v>106</v>
      </c>
      <c r="D21" s="9">
        <f>'Door Comparison'!N22</f>
        <v>0</v>
      </c>
      <c r="E21" s="145">
        <f>('Door Labour'!Y22/'Door Labour'!K$3)*'Door Summary'!G$3</f>
        <v>0</v>
      </c>
      <c r="F21" s="3">
        <f>'Door Materials'!W22</f>
        <v>0</v>
      </c>
      <c r="G21" s="3">
        <f t="shared" si="6"/>
        <v>0</v>
      </c>
      <c r="H21" s="3">
        <f t="shared" si="7"/>
        <v>0</v>
      </c>
      <c r="I21" s="3">
        <f t="shared" si="8"/>
        <v>0</v>
      </c>
      <c r="J21" s="3">
        <f t="shared" si="9"/>
        <v>0</v>
      </c>
      <c r="K21" s="120">
        <f t="shared" si="10"/>
        <v>0</v>
      </c>
      <c r="L21" s="3">
        <f t="shared" si="11"/>
        <v>0</v>
      </c>
      <c r="M21" s="24">
        <f t="shared" si="12"/>
        <v>0</v>
      </c>
      <c r="N21" s="145" t="str">
        <f>'Door Comparison'!Q22</f>
        <v>By others</v>
      </c>
    </row>
    <row r="22" spans="1:15" x14ac:dyDescent="0.25">
      <c r="A22" s="87" t="str">
        <f>'Door Comparison'!A23</f>
        <v>DGF20.01</v>
      </c>
      <c r="B22" s="87" t="str">
        <f>'Door Comparison'!B23</f>
        <v>Metal</v>
      </c>
      <c r="C22" s="87">
        <f>'Door Comparison'!C23</f>
        <v>206</v>
      </c>
      <c r="D22" s="9">
        <f>'Door Comparison'!N23</f>
        <v>0</v>
      </c>
      <c r="E22" s="145">
        <f>('Door Labour'!Y23/'Door Labour'!K$3)*'Door Summary'!G$3</f>
        <v>0</v>
      </c>
      <c r="F22" s="3">
        <f>'Door Materials'!W23</f>
        <v>0</v>
      </c>
      <c r="G22" s="3">
        <f t="shared" si="6"/>
        <v>0</v>
      </c>
      <c r="H22" s="3">
        <f t="shared" si="7"/>
        <v>0</v>
      </c>
      <c r="I22" s="3">
        <f t="shared" si="8"/>
        <v>0</v>
      </c>
      <c r="J22" s="3">
        <f t="shared" si="9"/>
        <v>0</v>
      </c>
      <c r="K22" s="120">
        <f t="shared" si="10"/>
        <v>0</v>
      </c>
      <c r="L22" s="3">
        <f t="shared" si="11"/>
        <v>0</v>
      </c>
      <c r="M22" s="24">
        <f t="shared" si="12"/>
        <v>0</v>
      </c>
      <c r="N22" s="145" t="str">
        <f>'Door Comparison'!Q23</f>
        <v>By others</v>
      </c>
    </row>
    <row r="23" spans="1:15" x14ac:dyDescent="0.25">
      <c r="A23" s="87" t="str">
        <f>'Door Comparison'!A24</f>
        <v>DGF21.01</v>
      </c>
      <c r="B23" s="87" t="str">
        <f>'Door Comparison'!B24</f>
        <v>Timber</v>
      </c>
      <c r="C23" s="87">
        <f>'Door Comparison'!C24</f>
        <v>203</v>
      </c>
      <c r="D23" s="9">
        <f>'Door Comparison'!N24</f>
        <v>1</v>
      </c>
      <c r="E23" s="145">
        <f>('Door Labour'!Y24/'Door Labour'!K$3)*'Door Summary'!G$3</f>
        <v>233.58</v>
      </c>
      <c r="F23" s="3">
        <f>'Door Materials'!W24</f>
        <v>1229.4000000000001</v>
      </c>
      <c r="G23" s="3">
        <f t="shared" si="6"/>
        <v>1462.98</v>
      </c>
      <c r="H23" s="3">
        <f t="shared" si="7"/>
        <v>292.60000000000002</v>
      </c>
      <c r="I23" s="3">
        <f t="shared" si="8"/>
        <v>1755.58</v>
      </c>
      <c r="J23" s="3">
        <f t="shared" si="9"/>
        <v>92.4</v>
      </c>
      <c r="K23" s="120">
        <f t="shared" si="10"/>
        <v>180.3</v>
      </c>
      <c r="L23" s="3">
        <f t="shared" si="11"/>
        <v>2028.28</v>
      </c>
      <c r="M23" s="24">
        <f t="shared" si="12"/>
        <v>2028.28</v>
      </c>
    </row>
    <row r="24" spans="1:15" x14ac:dyDescent="0.25">
      <c r="A24" s="87" t="str">
        <f>'Door Comparison'!A25</f>
        <v>DGF21.02</v>
      </c>
      <c r="B24" s="87" t="str">
        <f>'Door Comparison'!B25</f>
        <v>Timber</v>
      </c>
      <c r="C24" s="87">
        <f>'Door Comparison'!C25</f>
        <v>203</v>
      </c>
      <c r="D24" s="9">
        <f>'Door Comparison'!N25</f>
        <v>1</v>
      </c>
      <c r="E24" s="145">
        <f>('Door Labour'!Y25/'Door Labour'!K$3)*'Door Summary'!G$3</f>
        <v>233.58</v>
      </c>
      <c r="F24" s="3">
        <f>'Door Materials'!W25</f>
        <v>1229.4000000000001</v>
      </c>
      <c r="G24" s="3">
        <f t="shared" si="6"/>
        <v>1462.98</v>
      </c>
      <c r="H24" s="3">
        <f t="shared" si="7"/>
        <v>292.60000000000002</v>
      </c>
      <c r="I24" s="3">
        <f t="shared" si="8"/>
        <v>1755.58</v>
      </c>
      <c r="J24" s="3">
        <f t="shared" si="9"/>
        <v>92.4</v>
      </c>
      <c r="K24" s="120">
        <f t="shared" si="10"/>
        <v>180.3</v>
      </c>
      <c r="L24" s="3">
        <f t="shared" si="11"/>
        <v>2028.28</v>
      </c>
      <c r="M24" s="24">
        <f t="shared" si="12"/>
        <v>2028.28</v>
      </c>
    </row>
    <row r="25" spans="1:15" x14ac:dyDescent="0.25">
      <c r="A25" s="87" t="str">
        <f>'Door Comparison'!A26</f>
        <v>DGF22.01</v>
      </c>
      <c r="B25" s="87" t="str">
        <f>'Door Comparison'!B26</f>
        <v>Timber</v>
      </c>
      <c r="C25" s="87">
        <f>'Door Comparison'!C26</f>
        <v>202</v>
      </c>
      <c r="D25" s="9">
        <f>'Door Comparison'!N26</f>
        <v>1</v>
      </c>
      <c r="E25" s="145">
        <f>('Door Labour'!Y26/'Door Labour'!K$3)*'Door Summary'!G$3</f>
        <v>217.97</v>
      </c>
      <c r="F25" s="3">
        <f>'Door Materials'!W26</f>
        <v>1288.94</v>
      </c>
      <c r="G25" s="3">
        <f t="shared" si="6"/>
        <v>1506.91</v>
      </c>
      <c r="H25" s="3">
        <f t="shared" si="7"/>
        <v>301.38</v>
      </c>
      <c r="I25" s="3">
        <f t="shared" si="8"/>
        <v>1808.29</v>
      </c>
      <c r="J25" s="3">
        <f t="shared" si="9"/>
        <v>95.17</v>
      </c>
      <c r="K25" s="120">
        <f t="shared" si="10"/>
        <v>185.71</v>
      </c>
      <c r="L25" s="3">
        <f t="shared" si="11"/>
        <v>2089.17</v>
      </c>
      <c r="M25" s="24">
        <f t="shared" si="12"/>
        <v>2089.17</v>
      </c>
    </row>
    <row r="26" spans="1:15" x14ac:dyDescent="0.25">
      <c r="A26" s="87" t="str">
        <f>'Door Comparison'!A27</f>
        <v>DGF22.02</v>
      </c>
      <c r="B26" s="87" t="str">
        <f>'Door Comparison'!B27</f>
        <v>Metal</v>
      </c>
      <c r="C26" s="87">
        <f>'Door Comparison'!C27</f>
        <v>106</v>
      </c>
      <c r="D26" s="9">
        <f>'Door Comparison'!N27</f>
        <v>0</v>
      </c>
      <c r="E26" s="145">
        <f>('Door Labour'!Y27/'Door Labour'!K$3)*'Door Summary'!G$3</f>
        <v>0</v>
      </c>
      <c r="F26" s="3">
        <f>'Door Materials'!W27</f>
        <v>0</v>
      </c>
      <c r="G26" s="3">
        <f t="shared" si="6"/>
        <v>0</v>
      </c>
      <c r="H26" s="3">
        <f t="shared" si="7"/>
        <v>0</v>
      </c>
      <c r="I26" s="3">
        <f t="shared" si="8"/>
        <v>0</v>
      </c>
      <c r="J26" s="3">
        <f t="shared" si="9"/>
        <v>0</v>
      </c>
      <c r="K26" s="120">
        <f t="shared" si="10"/>
        <v>0</v>
      </c>
      <c r="L26" s="3">
        <f t="shared" si="11"/>
        <v>0</v>
      </c>
      <c r="M26" s="24">
        <f t="shared" si="12"/>
        <v>0</v>
      </c>
      <c r="N26" s="145" t="str">
        <f>'Door Comparison'!Q27</f>
        <v>By others</v>
      </c>
    </row>
    <row r="27" spans="1:15" x14ac:dyDescent="0.25">
      <c r="A27" s="87" t="str">
        <f>'Door Comparison'!A28</f>
        <v>DGF28.01</v>
      </c>
      <c r="B27" s="87" t="str">
        <f>'Door Comparison'!B28</f>
        <v>Metal</v>
      </c>
      <c r="C27" s="87">
        <f>'Door Comparison'!C28</f>
        <v>103</v>
      </c>
      <c r="D27" s="9">
        <f>'Door Comparison'!N28</f>
        <v>0</v>
      </c>
      <c r="E27" s="145">
        <f>('Door Labour'!Y28/'Door Labour'!K$3)*'Door Summary'!G$3</f>
        <v>0</v>
      </c>
      <c r="F27" s="3">
        <f>'Door Materials'!W28</f>
        <v>0</v>
      </c>
      <c r="G27" s="3">
        <f t="shared" si="6"/>
        <v>0</v>
      </c>
      <c r="H27" s="3">
        <f t="shared" si="7"/>
        <v>0</v>
      </c>
      <c r="I27" s="3">
        <f t="shared" si="8"/>
        <v>0</v>
      </c>
      <c r="J27" s="3">
        <f t="shared" si="9"/>
        <v>0</v>
      </c>
      <c r="K27" s="120">
        <f t="shared" si="10"/>
        <v>0</v>
      </c>
      <c r="L27" s="3">
        <f t="shared" si="11"/>
        <v>0</v>
      </c>
      <c r="M27" s="24">
        <f t="shared" si="12"/>
        <v>0</v>
      </c>
      <c r="N27" s="145" t="str">
        <f>'Door Comparison'!Q28</f>
        <v>By others</v>
      </c>
    </row>
    <row r="28" spans="1:15" x14ac:dyDescent="0.25">
      <c r="A28" s="87" t="str">
        <f>'Door Comparison'!A29</f>
        <v>DGF28.02</v>
      </c>
      <c r="B28" s="87" t="str">
        <f>'Door Comparison'!B29</f>
        <v>Metal</v>
      </c>
      <c r="C28" s="87">
        <f>'Door Comparison'!C29</f>
        <v>103</v>
      </c>
      <c r="D28" s="9">
        <f>'Door Comparison'!N29</f>
        <v>0</v>
      </c>
      <c r="E28" s="145">
        <f>('Door Labour'!Y29/'Door Labour'!K$3)*'Door Summary'!G$3</f>
        <v>0</v>
      </c>
      <c r="F28" s="3">
        <f>'Door Materials'!W29</f>
        <v>0</v>
      </c>
      <c r="G28" s="3">
        <f t="shared" si="6"/>
        <v>0</v>
      </c>
      <c r="H28" s="3">
        <f t="shared" si="7"/>
        <v>0</v>
      </c>
      <c r="I28" s="3">
        <f t="shared" si="8"/>
        <v>0</v>
      </c>
      <c r="J28" s="3">
        <f t="shared" si="9"/>
        <v>0</v>
      </c>
      <c r="K28" s="120">
        <f t="shared" si="10"/>
        <v>0</v>
      </c>
      <c r="L28" s="3">
        <f t="shared" si="11"/>
        <v>0</v>
      </c>
      <c r="M28" s="24">
        <f t="shared" si="12"/>
        <v>0</v>
      </c>
      <c r="N28" s="145" t="str">
        <f>'Door Comparison'!Q29</f>
        <v>By others</v>
      </c>
    </row>
    <row r="29" spans="1:15" x14ac:dyDescent="0.25">
      <c r="A29" s="87" t="str">
        <f>'Door Comparison'!A30</f>
        <v>DGF29.01</v>
      </c>
      <c r="B29" s="87" t="str">
        <f>'Door Comparison'!B30</f>
        <v>Metal</v>
      </c>
      <c r="C29" s="87">
        <f>'Door Comparison'!C30</f>
        <v>104</v>
      </c>
      <c r="D29" s="9">
        <f>'Door Comparison'!N30</f>
        <v>0</v>
      </c>
      <c r="E29" s="145">
        <f>('Door Labour'!Y30/'Door Labour'!K$3)*'Door Summary'!G$3</f>
        <v>0</v>
      </c>
      <c r="F29" s="3">
        <f>'Door Materials'!W30</f>
        <v>0</v>
      </c>
      <c r="G29" s="3">
        <f t="shared" si="6"/>
        <v>0</v>
      </c>
      <c r="H29" s="3">
        <f t="shared" si="7"/>
        <v>0</v>
      </c>
      <c r="I29" s="3">
        <f t="shared" si="8"/>
        <v>0</v>
      </c>
      <c r="J29" s="3">
        <f t="shared" si="9"/>
        <v>0</v>
      </c>
      <c r="K29" s="120">
        <f t="shared" si="10"/>
        <v>0</v>
      </c>
      <c r="L29" s="3">
        <f t="shared" si="11"/>
        <v>0</v>
      </c>
      <c r="M29" s="24">
        <f t="shared" si="12"/>
        <v>0</v>
      </c>
      <c r="N29" s="145" t="str">
        <f>'Door Comparison'!Q30</f>
        <v>By others</v>
      </c>
    </row>
    <row r="30" spans="1:15" x14ac:dyDescent="0.25">
      <c r="A30" s="87" t="str">
        <f>'Door Comparison'!A31</f>
        <v>DGF29.02</v>
      </c>
      <c r="B30" s="87" t="str">
        <f>'Door Comparison'!B31</f>
        <v>Metal</v>
      </c>
      <c r="C30" s="87">
        <f>'Door Comparison'!C31</f>
        <v>103</v>
      </c>
      <c r="D30" s="9">
        <f>'Door Comparison'!N31</f>
        <v>0</v>
      </c>
      <c r="E30" s="145">
        <f>('Door Labour'!Y31/'Door Labour'!K$3)*'Door Summary'!G$3</f>
        <v>0</v>
      </c>
      <c r="F30" s="3">
        <f>'Door Materials'!W31</f>
        <v>0</v>
      </c>
      <c r="G30" s="3">
        <f t="shared" si="6"/>
        <v>0</v>
      </c>
      <c r="H30" s="3">
        <f t="shared" si="7"/>
        <v>0</v>
      </c>
      <c r="I30" s="3">
        <f t="shared" si="8"/>
        <v>0</v>
      </c>
      <c r="J30" s="3">
        <f t="shared" si="9"/>
        <v>0</v>
      </c>
      <c r="K30" s="120">
        <f t="shared" si="10"/>
        <v>0</v>
      </c>
      <c r="L30" s="3">
        <f t="shared" si="11"/>
        <v>0</v>
      </c>
      <c r="M30" s="24">
        <f t="shared" si="12"/>
        <v>0</v>
      </c>
      <c r="N30" s="145" t="str">
        <f>'Door Comparison'!Q31</f>
        <v>By others</v>
      </c>
    </row>
    <row r="31" spans="1:15" x14ac:dyDescent="0.25">
      <c r="A31" s="87" t="str">
        <f>'Door Comparison'!A32</f>
        <v>DGF35.01</v>
      </c>
      <c r="B31" s="87" t="str">
        <f>'Door Comparison'!B32</f>
        <v>Timber</v>
      </c>
      <c r="C31" s="87">
        <f>'Door Comparison'!C32</f>
        <v>207</v>
      </c>
      <c r="D31" s="9">
        <f>'Door Comparison'!N32</f>
        <v>1</v>
      </c>
      <c r="E31" s="145">
        <f>('Door Labour'!Y32/'Door Labour'!K$3)*'Door Summary'!G$3</f>
        <v>148.63</v>
      </c>
      <c r="F31" s="3">
        <f>'Door Materials'!W32</f>
        <v>874.32</v>
      </c>
      <c r="G31" s="3">
        <f t="shared" si="6"/>
        <v>1022.95</v>
      </c>
      <c r="H31" s="3">
        <f t="shared" si="7"/>
        <v>204.59</v>
      </c>
      <c r="I31" s="3">
        <f t="shared" si="8"/>
        <v>1227.54</v>
      </c>
      <c r="J31" s="3">
        <f t="shared" si="9"/>
        <v>64.61</v>
      </c>
      <c r="K31" s="120">
        <f t="shared" si="10"/>
        <v>126.07</v>
      </c>
      <c r="L31" s="3">
        <f t="shared" si="11"/>
        <v>1418.22</v>
      </c>
      <c r="M31" s="24">
        <f t="shared" si="12"/>
        <v>1418.22</v>
      </c>
    </row>
    <row r="32" spans="1:15" x14ac:dyDescent="0.25">
      <c r="A32" s="87" t="str">
        <f>'Door Comparison'!A33</f>
        <v>DGF36.01</v>
      </c>
      <c r="B32" s="87" t="str">
        <f>'Door Comparison'!B33</f>
        <v>Timber</v>
      </c>
      <c r="C32" s="87">
        <f>'Door Comparison'!C33</f>
        <v>209</v>
      </c>
      <c r="D32" s="9">
        <f>'Door Comparison'!N33</f>
        <v>1</v>
      </c>
      <c r="E32" s="145">
        <f>('Door Labour'!Y33/'Door Labour'!K$3)*'Door Summary'!G$3</f>
        <v>129.38999999999999</v>
      </c>
      <c r="F32" s="3">
        <f>'Door Materials'!W33</f>
        <v>631.59</v>
      </c>
      <c r="G32" s="3">
        <f t="shared" si="6"/>
        <v>760.98</v>
      </c>
      <c r="H32" s="3">
        <f t="shared" si="7"/>
        <v>152.19999999999999</v>
      </c>
      <c r="I32" s="3">
        <f t="shared" si="8"/>
        <v>913.18</v>
      </c>
      <c r="J32" s="3">
        <f t="shared" si="9"/>
        <v>48.06</v>
      </c>
      <c r="K32" s="120">
        <f t="shared" si="10"/>
        <v>93.78</v>
      </c>
      <c r="L32" s="3">
        <f t="shared" si="11"/>
        <v>1055.02</v>
      </c>
      <c r="M32" s="24">
        <f t="shared" si="12"/>
        <v>1055.02</v>
      </c>
    </row>
    <row r="33" spans="1:14" x14ac:dyDescent="0.25">
      <c r="A33" s="87" t="str">
        <f>'Door Comparison'!A34</f>
        <v>DGF38.01</v>
      </c>
      <c r="B33" s="87" t="str">
        <f>'Door Comparison'!B34</f>
        <v>Timber</v>
      </c>
      <c r="C33" s="87">
        <f>'Door Comparison'!C34</f>
        <v>209</v>
      </c>
      <c r="D33" s="9">
        <f>'Door Comparison'!N34</f>
        <v>1</v>
      </c>
      <c r="E33" s="145">
        <f>('Door Labour'!Y34/'Door Labour'!K$3)*'Door Summary'!G$3</f>
        <v>126.73</v>
      </c>
      <c r="F33" s="3">
        <f>'Door Materials'!W34</f>
        <v>630.27</v>
      </c>
      <c r="G33" s="3">
        <f t="shared" si="6"/>
        <v>757</v>
      </c>
      <c r="H33" s="3">
        <f t="shared" si="7"/>
        <v>151.4</v>
      </c>
      <c r="I33" s="3">
        <f t="shared" si="8"/>
        <v>908.4</v>
      </c>
      <c r="J33" s="3">
        <f t="shared" si="9"/>
        <v>47.81</v>
      </c>
      <c r="K33" s="120">
        <f t="shared" si="10"/>
        <v>93.29</v>
      </c>
      <c r="L33" s="3">
        <f t="shared" si="11"/>
        <v>1049.5</v>
      </c>
      <c r="M33" s="24">
        <f t="shared" si="12"/>
        <v>1049.5</v>
      </c>
    </row>
    <row r="34" spans="1:14" x14ac:dyDescent="0.25">
      <c r="A34" s="87" t="str">
        <f>'Door Comparison'!A35</f>
        <v>DGF38.02</v>
      </c>
      <c r="B34" s="87" t="str">
        <f>'Door Comparison'!B35</f>
        <v>Timber</v>
      </c>
      <c r="C34" s="87">
        <f>'Door Comparison'!C35</f>
        <v>213</v>
      </c>
      <c r="D34" s="9">
        <f>'Door Comparison'!N35</f>
        <v>1</v>
      </c>
      <c r="E34" s="145">
        <f>('Door Labour'!Y35/'Door Labour'!K$3)*'Door Summary'!G$3</f>
        <v>237.73</v>
      </c>
      <c r="F34" s="3">
        <f>'Door Materials'!W35</f>
        <v>1247.22</v>
      </c>
      <c r="G34" s="3">
        <f t="shared" si="6"/>
        <v>1484.95</v>
      </c>
      <c r="H34" s="3">
        <f t="shared" si="7"/>
        <v>296.99</v>
      </c>
      <c r="I34" s="3">
        <f t="shared" si="8"/>
        <v>1781.94</v>
      </c>
      <c r="J34" s="3">
        <f t="shared" si="9"/>
        <v>93.79</v>
      </c>
      <c r="K34" s="120">
        <f t="shared" si="10"/>
        <v>183.01</v>
      </c>
      <c r="L34" s="3">
        <f t="shared" si="11"/>
        <v>2058.7399999999998</v>
      </c>
      <c r="M34" s="24">
        <f t="shared" si="12"/>
        <v>2058.7399999999998</v>
      </c>
    </row>
    <row r="35" spans="1:14" x14ac:dyDescent="0.25">
      <c r="A35" s="87" t="str">
        <f>'Door Comparison'!A36</f>
        <v>DGF40.01</v>
      </c>
      <c r="B35" s="87" t="str">
        <f>'Door Comparison'!B36</f>
        <v>Timber</v>
      </c>
      <c r="C35" s="87">
        <f>'Door Comparison'!C36</f>
        <v>213</v>
      </c>
      <c r="D35" s="9">
        <f>'Door Comparison'!N36</f>
        <v>1</v>
      </c>
      <c r="E35" s="145">
        <f>('Door Labour'!Y36/'Door Labour'!K$3)*'Door Summary'!G$3</f>
        <v>237.73</v>
      </c>
      <c r="F35" s="3">
        <f>'Door Materials'!W36</f>
        <v>1247.22</v>
      </c>
      <c r="G35" s="3">
        <f t="shared" si="6"/>
        <v>1484.95</v>
      </c>
      <c r="H35" s="3">
        <f t="shared" si="7"/>
        <v>296.99</v>
      </c>
      <c r="I35" s="3">
        <f t="shared" si="8"/>
        <v>1781.94</v>
      </c>
      <c r="J35" s="3">
        <f t="shared" si="9"/>
        <v>93.79</v>
      </c>
      <c r="K35" s="120">
        <f t="shared" si="10"/>
        <v>183.01</v>
      </c>
      <c r="L35" s="3">
        <f t="shared" si="11"/>
        <v>2058.7399999999998</v>
      </c>
      <c r="M35" s="24">
        <f t="shared" si="12"/>
        <v>2058.7399999999998</v>
      </c>
    </row>
    <row r="36" spans="1:14" x14ac:dyDescent="0.25">
      <c r="A36" s="87" t="str">
        <f>'Door Comparison'!A37</f>
        <v>DGF40.02</v>
      </c>
      <c r="B36" s="87" t="str">
        <f>'Door Comparison'!B37</f>
        <v>Timber</v>
      </c>
      <c r="C36" s="87">
        <f>'Door Comparison'!C37</f>
        <v>209</v>
      </c>
      <c r="D36" s="9">
        <f>'Door Comparison'!N37</f>
        <v>1</v>
      </c>
      <c r="E36" s="145">
        <f>('Door Labour'!Y37/'Door Labour'!K$3)*'Door Summary'!G$3</f>
        <v>129.38999999999999</v>
      </c>
      <c r="F36" s="3">
        <f>'Door Materials'!W37</f>
        <v>631.59</v>
      </c>
      <c r="G36" s="3">
        <f t="shared" si="6"/>
        <v>760.98</v>
      </c>
      <c r="H36" s="3">
        <f t="shared" si="7"/>
        <v>152.19999999999999</v>
      </c>
      <c r="I36" s="3">
        <f t="shared" si="8"/>
        <v>913.18</v>
      </c>
      <c r="J36" s="3">
        <f t="shared" si="9"/>
        <v>48.06</v>
      </c>
      <c r="K36" s="120">
        <f t="shared" si="10"/>
        <v>93.78</v>
      </c>
      <c r="L36" s="3">
        <f t="shared" si="11"/>
        <v>1055.02</v>
      </c>
      <c r="M36" s="24">
        <f t="shared" si="12"/>
        <v>1055.02</v>
      </c>
    </row>
    <row r="37" spans="1:14" x14ac:dyDescent="0.25">
      <c r="A37" s="87" t="str">
        <f>'Door Comparison'!A38</f>
        <v>DGF40.03</v>
      </c>
      <c r="B37" s="87" t="str">
        <f>'Door Comparison'!B38</f>
        <v>Metal</v>
      </c>
      <c r="C37" s="87">
        <f>'Door Comparison'!C38</f>
        <v>206</v>
      </c>
      <c r="D37" s="9">
        <f>'Door Comparison'!N38</f>
        <v>0</v>
      </c>
      <c r="E37" s="145">
        <f>('Door Labour'!Y38/'Door Labour'!K$3)*'Door Summary'!G$3</f>
        <v>0</v>
      </c>
      <c r="F37" s="3">
        <f>'Door Materials'!W38</f>
        <v>0</v>
      </c>
      <c r="G37" s="3">
        <f t="shared" si="6"/>
        <v>0</v>
      </c>
      <c r="H37" s="3">
        <f t="shared" si="7"/>
        <v>0</v>
      </c>
      <c r="I37" s="3">
        <f t="shared" si="8"/>
        <v>0</v>
      </c>
      <c r="J37" s="3">
        <f t="shared" si="9"/>
        <v>0</v>
      </c>
      <c r="K37" s="120">
        <f t="shared" si="10"/>
        <v>0</v>
      </c>
      <c r="L37" s="3">
        <f t="shared" si="11"/>
        <v>0</v>
      </c>
      <c r="M37" s="24">
        <f t="shared" si="12"/>
        <v>0</v>
      </c>
      <c r="N37" s="145" t="str">
        <f>'Door Comparison'!Q38</f>
        <v>By others</v>
      </c>
    </row>
    <row r="38" spans="1:14" x14ac:dyDescent="0.25">
      <c r="A38" s="87" t="str">
        <f>'Door Comparison'!A39</f>
        <v>DGF40.04</v>
      </c>
      <c r="B38" s="87" t="str">
        <f>'Door Comparison'!B39</f>
        <v>Metal</v>
      </c>
      <c r="C38" s="87">
        <f>'Door Comparison'!C39</f>
        <v>206</v>
      </c>
      <c r="D38" s="9">
        <f>'Door Comparison'!N39</f>
        <v>0</v>
      </c>
      <c r="E38" s="145">
        <f>('Door Labour'!Y39/'Door Labour'!K$3)*'Door Summary'!G$3</f>
        <v>0</v>
      </c>
      <c r="F38" s="3">
        <f>'Door Materials'!W39</f>
        <v>0</v>
      </c>
      <c r="G38" s="3">
        <f t="shared" si="6"/>
        <v>0</v>
      </c>
      <c r="H38" s="3">
        <f t="shared" si="7"/>
        <v>0</v>
      </c>
      <c r="I38" s="3">
        <f t="shared" si="8"/>
        <v>0</v>
      </c>
      <c r="J38" s="3">
        <f t="shared" si="9"/>
        <v>0</v>
      </c>
      <c r="K38" s="120">
        <f t="shared" si="10"/>
        <v>0</v>
      </c>
      <c r="L38" s="3">
        <f t="shared" si="11"/>
        <v>0</v>
      </c>
      <c r="M38" s="24">
        <f t="shared" si="12"/>
        <v>0</v>
      </c>
      <c r="N38" s="145" t="str">
        <f>'Door Comparison'!Q39</f>
        <v>By others</v>
      </c>
    </row>
    <row r="39" spans="1:14" x14ac:dyDescent="0.25">
      <c r="A39" s="87" t="str">
        <f>'Door Comparison'!A40</f>
        <v>DGF40.05</v>
      </c>
      <c r="B39" s="87" t="str">
        <f>'Door Comparison'!B40</f>
        <v>Timber</v>
      </c>
      <c r="C39" s="87">
        <f>'Door Comparison'!C40</f>
        <v>213</v>
      </c>
      <c r="D39" s="9">
        <f>'Door Comparison'!N40</f>
        <v>1</v>
      </c>
      <c r="E39" s="145">
        <f>('Door Labour'!Y40/'Door Labour'!K$3)*'Door Summary'!G$3</f>
        <v>237.73</v>
      </c>
      <c r="F39" s="3">
        <f>'Door Materials'!W40</f>
        <v>1247.22</v>
      </c>
      <c r="G39" s="3">
        <f t="shared" si="6"/>
        <v>1484.95</v>
      </c>
      <c r="H39" s="3">
        <f t="shared" si="7"/>
        <v>296.99</v>
      </c>
      <c r="I39" s="3">
        <f t="shared" si="8"/>
        <v>1781.94</v>
      </c>
      <c r="J39" s="3">
        <f t="shared" si="9"/>
        <v>93.79</v>
      </c>
      <c r="K39" s="120">
        <f t="shared" si="10"/>
        <v>183.01</v>
      </c>
      <c r="L39" s="3">
        <f t="shared" si="11"/>
        <v>2058.7399999999998</v>
      </c>
      <c r="M39" s="24">
        <f t="shared" si="12"/>
        <v>2058.7399999999998</v>
      </c>
    </row>
    <row r="40" spans="1:14" x14ac:dyDescent="0.25">
      <c r="A40" s="87" t="str">
        <f>'Door Comparison'!A41</f>
        <v>DGF41.01</v>
      </c>
      <c r="B40" s="87" t="str">
        <f>'Door Comparison'!B41</f>
        <v>Timber</v>
      </c>
      <c r="C40" s="87">
        <f>'Door Comparison'!C41</f>
        <v>213</v>
      </c>
      <c r="D40" s="9">
        <f>'Door Comparison'!N41</f>
        <v>1</v>
      </c>
      <c r="E40" s="145">
        <f>('Door Labour'!Y41/'Door Labour'!K$3)*'Door Summary'!G$3</f>
        <v>237.73</v>
      </c>
      <c r="F40" s="3">
        <f>'Door Materials'!W41</f>
        <v>1247.22</v>
      </c>
      <c r="G40" s="3">
        <f t="shared" si="6"/>
        <v>1484.95</v>
      </c>
      <c r="H40" s="3">
        <f t="shared" si="7"/>
        <v>296.99</v>
      </c>
      <c r="I40" s="3">
        <f t="shared" si="8"/>
        <v>1781.94</v>
      </c>
      <c r="J40" s="3">
        <f t="shared" si="9"/>
        <v>93.79</v>
      </c>
      <c r="K40" s="120">
        <f t="shared" si="10"/>
        <v>183.01</v>
      </c>
      <c r="L40" s="3">
        <f t="shared" si="11"/>
        <v>2058.7399999999998</v>
      </c>
      <c r="M40" s="24">
        <f t="shared" si="12"/>
        <v>2058.7399999999998</v>
      </c>
    </row>
    <row r="41" spans="1:14" x14ac:dyDescent="0.25">
      <c r="A41" s="87" t="str">
        <f>'Door Comparison'!A42</f>
        <v>DGF41.02</v>
      </c>
      <c r="B41" s="87" t="str">
        <f>'Door Comparison'!B42</f>
        <v>Metal</v>
      </c>
      <c r="C41" s="87">
        <f>'Door Comparison'!C42</f>
        <v>111</v>
      </c>
      <c r="D41" s="9">
        <f>'Door Comparison'!N42</f>
        <v>0</v>
      </c>
      <c r="E41" s="145">
        <f>('Door Labour'!Y42/'Door Labour'!K$3)*'Door Summary'!G$3</f>
        <v>0</v>
      </c>
      <c r="F41" s="3">
        <f>'Door Materials'!W42</f>
        <v>0</v>
      </c>
      <c r="G41" s="3">
        <f t="shared" si="6"/>
        <v>0</v>
      </c>
      <c r="H41" s="3">
        <f t="shared" si="7"/>
        <v>0</v>
      </c>
      <c r="I41" s="3">
        <f t="shared" si="8"/>
        <v>0</v>
      </c>
      <c r="J41" s="3">
        <f t="shared" si="9"/>
        <v>0</v>
      </c>
      <c r="K41" s="120">
        <f t="shared" si="10"/>
        <v>0</v>
      </c>
      <c r="L41" s="3">
        <f t="shared" si="11"/>
        <v>0</v>
      </c>
      <c r="M41" s="24">
        <f t="shared" si="12"/>
        <v>0</v>
      </c>
      <c r="N41" s="145" t="str">
        <f>'Door Comparison'!Q42</f>
        <v>By others</v>
      </c>
    </row>
    <row r="42" spans="1:14" x14ac:dyDescent="0.25">
      <c r="A42" s="87" t="str">
        <f>'Door Comparison'!A43</f>
        <v>DGF42.01</v>
      </c>
      <c r="B42" s="87" t="str">
        <f>'Door Comparison'!B43</f>
        <v>Timber</v>
      </c>
      <c r="C42" s="87">
        <f>'Door Comparison'!C43</f>
        <v>213</v>
      </c>
      <c r="D42" s="9">
        <f>'Door Comparison'!N43</f>
        <v>1</v>
      </c>
      <c r="E42" s="145">
        <f>('Door Labour'!Y43/'Door Labour'!K$3)*'Door Summary'!G$3</f>
        <v>237.73</v>
      </c>
      <c r="F42" s="3">
        <f>'Door Materials'!W43</f>
        <v>1247.22</v>
      </c>
      <c r="G42" s="3">
        <f t="shared" si="6"/>
        <v>1484.95</v>
      </c>
      <c r="H42" s="3">
        <f t="shared" si="7"/>
        <v>296.99</v>
      </c>
      <c r="I42" s="3">
        <f t="shared" si="8"/>
        <v>1781.94</v>
      </c>
      <c r="J42" s="3">
        <f t="shared" si="9"/>
        <v>93.79</v>
      </c>
      <c r="K42" s="120">
        <f t="shared" si="10"/>
        <v>183.01</v>
      </c>
      <c r="L42" s="3">
        <f t="shared" si="11"/>
        <v>2058.7399999999998</v>
      </c>
      <c r="M42" s="24">
        <f t="shared" si="12"/>
        <v>2058.7399999999998</v>
      </c>
    </row>
    <row r="43" spans="1:14" x14ac:dyDescent="0.25">
      <c r="A43" s="87" t="str">
        <f>'Door Comparison'!A44</f>
        <v>DGF42.02</v>
      </c>
      <c r="B43" s="87" t="str">
        <f>'Door Comparison'!B44</f>
        <v>Timber</v>
      </c>
      <c r="C43" s="87">
        <f>'Door Comparison'!C44</f>
        <v>213</v>
      </c>
      <c r="D43" s="9">
        <f>'Door Comparison'!N44</f>
        <v>1</v>
      </c>
      <c r="E43" s="145">
        <f>('Door Labour'!Y44/'Door Labour'!K$3)*'Door Summary'!G$3</f>
        <v>237.73</v>
      </c>
      <c r="F43" s="3">
        <f>'Door Materials'!W44</f>
        <v>1247.2</v>
      </c>
      <c r="G43" s="3">
        <f t="shared" si="6"/>
        <v>1484.93</v>
      </c>
      <c r="H43" s="3">
        <f t="shared" si="7"/>
        <v>296.99</v>
      </c>
      <c r="I43" s="3">
        <f t="shared" si="8"/>
        <v>1781.92</v>
      </c>
      <c r="J43" s="3">
        <f t="shared" si="9"/>
        <v>93.79</v>
      </c>
      <c r="K43" s="120">
        <f t="shared" si="10"/>
        <v>183</v>
      </c>
      <c r="L43" s="3">
        <f t="shared" si="11"/>
        <v>2058.71</v>
      </c>
      <c r="M43" s="24">
        <f t="shared" si="12"/>
        <v>2058.71</v>
      </c>
    </row>
    <row r="44" spans="1:14" x14ac:dyDescent="0.25">
      <c r="A44" s="87" t="str">
        <f>'Door Comparison'!A45</f>
        <v>DGF43.01</v>
      </c>
      <c r="B44" s="87" t="str">
        <f>'Door Comparison'!B45</f>
        <v>Timber</v>
      </c>
      <c r="C44" s="87">
        <f>'Door Comparison'!C45</f>
        <v>209</v>
      </c>
      <c r="D44" s="9">
        <f>'Door Comparison'!N45</f>
        <v>1</v>
      </c>
      <c r="E44" s="145">
        <f>('Door Labour'!Y45/'Door Labour'!K$3)*'Door Summary'!G$3</f>
        <v>129.38999999999999</v>
      </c>
      <c r="F44" s="3">
        <f>'Door Materials'!W45</f>
        <v>631.59</v>
      </c>
      <c r="G44" s="3">
        <f t="shared" si="6"/>
        <v>760.98</v>
      </c>
      <c r="H44" s="3">
        <f t="shared" si="7"/>
        <v>152.19999999999999</v>
      </c>
      <c r="I44" s="3">
        <f t="shared" si="8"/>
        <v>913.18</v>
      </c>
      <c r="J44" s="3">
        <f t="shared" si="9"/>
        <v>48.06</v>
      </c>
      <c r="K44" s="120">
        <f t="shared" si="10"/>
        <v>93.78</v>
      </c>
      <c r="L44" s="3">
        <f t="shared" si="11"/>
        <v>1055.02</v>
      </c>
      <c r="M44" s="24">
        <f t="shared" si="12"/>
        <v>1055.02</v>
      </c>
    </row>
    <row r="45" spans="1:14" x14ac:dyDescent="0.25">
      <c r="A45" s="87" t="str">
        <f>'Door Comparison'!A46</f>
        <v>DGF43.02</v>
      </c>
      <c r="B45" s="87" t="str">
        <f>'Door Comparison'!B46</f>
        <v>Timber</v>
      </c>
      <c r="C45" s="87">
        <f>'Door Comparison'!C46</f>
        <v>213</v>
      </c>
      <c r="D45" s="9">
        <f>'Door Comparison'!N46</f>
        <v>1</v>
      </c>
      <c r="E45" s="145">
        <f>('Door Labour'!Y46/'Door Labour'!K$3)*'Door Summary'!G$3</f>
        <v>237.73</v>
      </c>
      <c r="F45" s="3">
        <f>'Door Materials'!W46</f>
        <v>1247.2</v>
      </c>
      <c r="G45" s="3">
        <f t="shared" si="6"/>
        <v>1484.93</v>
      </c>
      <c r="H45" s="3">
        <f t="shared" si="7"/>
        <v>296.99</v>
      </c>
      <c r="I45" s="3">
        <f t="shared" si="8"/>
        <v>1781.92</v>
      </c>
      <c r="J45" s="3">
        <f t="shared" si="9"/>
        <v>93.79</v>
      </c>
      <c r="K45" s="120">
        <f t="shared" si="10"/>
        <v>183</v>
      </c>
      <c r="L45" s="3">
        <f t="shared" si="11"/>
        <v>2058.71</v>
      </c>
      <c r="M45" s="24">
        <f t="shared" si="12"/>
        <v>2058.71</v>
      </c>
    </row>
    <row r="46" spans="1:14" x14ac:dyDescent="0.25">
      <c r="A46" s="87" t="str">
        <f>'Door Comparison'!A47</f>
        <v xml:space="preserve">DGF44.01 </v>
      </c>
      <c r="B46" s="87" t="str">
        <f>'Door Comparison'!B47</f>
        <v>Timber</v>
      </c>
      <c r="C46" s="87">
        <f>'Door Comparison'!C47</f>
        <v>213</v>
      </c>
      <c r="D46" s="9">
        <f>'Door Comparison'!N47</f>
        <v>1</v>
      </c>
      <c r="E46" s="145">
        <f>('Door Labour'!Y47/'Door Labour'!K$3)*'Door Summary'!G$3</f>
        <v>237.73</v>
      </c>
      <c r="F46" s="3">
        <f>'Door Materials'!W47</f>
        <v>1247.22</v>
      </c>
      <c r="G46" s="3">
        <f t="shared" si="6"/>
        <v>1484.95</v>
      </c>
      <c r="H46" s="3">
        <f t="shared" si="7"/>
        <v>296.99</v>
      </c>
      <c r="I46" s="3">
        <f t="shared" si="8"/>
        <v>1781.94</v>
      </c>
      <c r="J46" s="3">
        <f t="shared" si="9"/>
        <v>93.79</v>
      </c>
      <c r="K46" s="120">
        <f t="shared" si="10"/>
        <v>183.01</v>
      </c>
      <c r="L46" s="3">
        <f t="shared" si="11"/>
        <v>2058.7399999999998</v>
      </c>
      <c r="M46" s="24">
        <f t="shared" si="12"/>
        <v>2058.7399999999998</v>
      </c>
    </row>
    <row r="47" spans="1:14" x14ac:dyDescent="0.25">
      <c r="A47" s="87" t="str">
        <f>'Door Comparison'!A48</f>
        <v>DGF44.02</v>
      </c>
      <c r="B47" s="87" t="str">
        <f>'Door Comparison'!B48</f>
        <v>Metal</v>
      </c>
      <c r="C47" s="87">
        <f>'Door Comparison'!C48</f>
        <v>206</v>
      </c>
      <c r="D47" s="9">
        <f>'Door Comparison'!N48</f>
        <v>0</v>
      </c>
      <c r="E47" s="145">
        <f>('Door Labour'!Y48/'Door Labour'!K$3)*'Door Summary'!G$3</f>
        <v>0</v>
      </c>
      <c r="F47" s="3">
        <f>'Door Materials'!W48</f>
        <v>0</v>
      </c>
      <c r="G47" s="3">
        <f t="shared" si="6"/>
        <v>0</v>
      </c>
      <c r="H47" s="3">
        <f t="shared" si="7"/>
        <v>0</v>
      </c>
      <c r="I47" s="3">
        <f t="shared" si="8"/>
        <v>0</v>
      </c>
      <c r="J47" s="3">
        <f t="shared" si="9"/>
        <v>0</v>
      </c>
      <c r="K47" s="120">
        <f t="shared" si="10"/>
        <v>0</v>
      </c>
      <c r="L47" s="3">
        <f t="shared" si="11"/>
        <v>0</v>
      </c>
      <c r="M47" s="24">
        <f t="shared" si="12"/>
        <v>0</v>
      </c>
      <c r="N47" s="145" t="str">
        <f>'Door Comparison'!Q48</f>
        <v>By others</v>
      </c>
    </row>
    <row r="48" spans="1:14" x14ac:dyDescent="0.25">
      <c r="A48" s="87" t="str">
        <f>'Door Comparison'!A49</f>
        <v>DGF45.01</v>
      </c>
      <c r="B48" s="87" t="str">
        <f>'Door Comparison'!B49</f>
        <v>Timber</v>
      </c>
      <c r="C48" s="87">
        <f>'Door Comparison'!C49</f>
        <v>213</v>
      </c>
      <c r="D48" s="9">
        <f>'Door Comparison'!N49</f>
        <v>1</v>
      </c>
      <c r="E48" s="145">
        <f>('Door Labour'!Y49/'Door Labour'!K$3)*'Door Summary'!G$3</f>
        <v>237.73</v>
      </c>
      <c r="F48" s="3">
        <f>'Door Materials'!W49</f>
        <v>1247.22</v>
      </c>
      <c r="G48" s="3">
        <f t="shared" si="6"/>
        <v>1484.95</v>
      </c>
      <c r="H48" s="3">
        <f t="shared" si="7"/>
        <v>296.99</v>
      </c>
      <c r="I48" s="3">
        <f t="shared" si="8"/>
        <v>1781.94</v>
      </c>
      <c r="J48" s="3">
        <f t="shared" si="9"/>
        <v>93.79</v>
      </c>
      <c r="K48" s="120">
        <f t="shared" si="10"/>
        <v>183.01</v>
      </c>
      <c r="L48" s="3">
        <f t="shared" si="11"/>
        <v>2058.7399999999998</v>
      </c>
      <c r="M48" s="24">
        <f t="shared" si="12"/>
        <v>2058.7399999999998</v>
      </c>
    </row>
    <row r="49" spans="1:14" x14ac:dyDescent="0.25">
      <c r="A49" s="87" t="str">
        <f>'Door Comparison'!A50</f>
        <v>DGF46.01</v>
      </c>
      <c r="B49" s="87" t="str">
        <f>'Door Comparison'!B50</f>
        <v>Timber</v>
      </c>
      <c r="C49" s="87">
        <f>'Door Comparison'!C50</f>
        <v>213</v>
      </c>
      <c r="D49" s="9">
        <f>'Door Comparison'!N50</f>
        <v>1</v>
      </c>
      <c r="E49" s="145">
        <f>('Door Labour'!Y50/'Door Labour'!K$3)*'Door Summary'!G$3</f>
        <v>237.73</v>
      </c>
      <c r="F49" s="3">
        <f>'Door Materials'!W50</f>
        <v>1247.22</v>
      </c>
      <c r="G49" s="3">
        <f t="shared" si="6"/>
        <v>1484.95</v>
      </c>
      <c r="H49" s="3">
        <f t="shared" si="7"/>
        <v>296.99</v>
      </c>
      <c r="I49" s="3">
        <f t="shared" si="8"/>
        <v>1781.94</v>
      </c>
      <c r="J49" s="3">
        <f t="shared" si="9"/>
        <v>93.79</v>
      </c>
      <c r="K49" s="120">
        <f t="shared" si="10"/>
        <v>183.01</v>
      </c>
      <c r="L49" s="3">
        <f t="shared" si="11"/>
        <v>2058.7399999999998</v>
      </c>
      <c r="M49" s="24">
        <f t="shared" si="12"/>
        <v>2058.7399999999998</v>
      </c>
    </row>
    <row r="50" spans="1:14" x14ac:dyDescent="0.25">
      <c r="A50" s="87" t="str">
        <f>'Door Comparison'!A51</f>
        <v>DGF47.01</v>
      </c>
      <c r="B50" s="87" t="str">
        <f>'Door Comparison'!B51</f>
        <v>Timber</v>
      </c>
      <c r="C50" s="87">
        <f>'Door Comparison'!C51</f>
        <v>209</v>
      </c>
      <c r="D50" s="9">
        <f>'Door Comparison'!N51</f>
        <v>1</v>
      </c>
      <c r="E50" s="145">
        <f>('Door Labour'!Y51/'Door Labour'!K$3)*'Door Summary'!G$3</f>
        <v>129.38999999999999</v>
      </c>
      <c r="F50" s="3">
        <f>'Door Materials'!W51</f>
        <v>631.59</v>
      </c>
      <c r="G50" s="3">
        <f t="shared" si="6"/>
        <v>760.98</v>
      </c>
      <c r="H50" s="3">
        <f t="shared" si="7"/>
        <v>152.19999999999999</v>
      </c>
      <c r="I50" s="3">
        <f t="shared" si="8"/>
        <v>913.18</v>
      </c>
      <c r="J50" s="3">
        <f t="shared" si="9"/>
        <v>48.06</v>
      </c>
      <c r="K50" s="120">
        <f t="shared" si="10"/>
        <v>93.78</v>
      </c>
      <c r="L50" s="3">
        <f t="shared" si="11"/>
        <v>1055.02</v>
      </c>
      <c r="M50" s="24">
        <f t="shared" si="12"/>
        <v>1055.02</v>
      </c>
    </row>
    <row r="51" spans="1:14" x14ac:dyDescent="0.25">
      <c r="A51" s="87" t="str">
        <f>'Door Comparison'!A52</f>
        <v>DGF52.01</v>
      </c>
      <c r="B51" s="87" t="str">
        <f>'Door Comparison'!B52</f>
        <v>Glazed</v>
      </c>
      <c r="C51" s="87">
        <f>'Door Comparison'!C52</f>
        <v>101</v>
      </c>
      <c r="D51" s="9">
        <f>'Door Comparison'!N52</f>
        <v>0</v>
      </c>
      <c r="E51" s="145">
        <f>('Door Labour'!Y52/'Door Labour'!K$3)*'Door Summary'!G$3</f>
        <v>0</v>
      </c>
      <c r="F51" s="3">
        <f>'Door Materials'!W52</f>
        <v>0</v>
      </c>
      <c r="G51" s="3">
        <f t="shared" si="6"/>
        <v>0</v>
      </c>
      <c r="H51" s="3">
        <f t="shared" si="7"/>
        <v>0</v>
      </c>
      <c r="I51" s="3">
        <f t="shared" si="8"/>
        <v>0</v>
      </c>
      <c r="J51" s="3">
        <f t="shared" si="9"/>
        <v>0</v>
      </c>
      <c r="K51" s="120">
        <f t="shared" si="10"/>
        <v>0</v>
      </c>
      <c r="L51" s="3">
        <f t="shared" si="11"/>
        <v>0</v>
      </c>
      <c r="M51" s="24">
        <f t="shared" si="12"/>
        <v>0</v>
      </c>
      <c r="N51" s="145" t="str">
        <f>'Door Comparison'!Q52</f>
        <v>By others</v>
      </c>
    </row>
    <row r="52" spans="1:14" x14ac:dyDescent="0.25">
      <c r="A52" s="87" t="str">
        <f>'Door Comparison'!A53</f>
        <v>DGF61.01</v>
      </c>
      <c r="B52" s="87" t="str">
        <f>'Door Comparison'!B53</f>
        <v>Timber</v>
      </c>
      <c r="C52" s="87">
        <f>'Door Comparison'!C53</f>
        <v>209</v>
      </c>
      <c r="D52" s="9">
        <f>'Door Comparison'!N53</f>
        <v>1</v>
      </c>
      <c r="E52" s="145">
        <f>('Door Labour'!Y53/'Door Labour'!K$3)*'Door Summary'!G$3</f>
        <v>129.38999999999999</v>
      </c>
      <c r="F52" s="3">
        <f>'Door Materials'!W53</f>
        <v>631.59</v>
      </c>
      <c r="G52" s="3">
        <f t="shared" si="6"/>
        <v>760.98</v>
      </c>
      <c r="H52" s="3">
        <f t="shared" si="7"/>
        <v>152.19999999999999</v>
      </c>
      <c r="I52" s="3">
        <f t="shared" si="8"/>
        <v>913.18</v>
      </c>
      <c r="J52" s="3">
        <f t="shared" si="9"/>
        <v>48.06</v>
      </c>
      <c r="K52" s="120">
        <f t="shared" si="10"/>
        <v>93.78</v>
      </c>
      <c r="L52" s="3">
        <f t="shared" si="11"/>
        <v>1055.02</v>
      </c>
      <c r="M52" s="24">
        <f t="shared" si="12"/>
        <v>1055.02</v>
      </c>
    </row>
    <row r="53" spans="1:14" x14ac:dyDescent="0.25">
      <c r="A53" s="87" t="str">
        <f>'Door Comparison'!A54</f>
        <v>DGFTA.01</v>
      </c>
      <c r="B53" s="87" t="str">
        <f>'Door Comparison'!B54</f>
        <v>Glazed</v>
      </c>
      <c r="C53" s="87">
        <f>'Door Comparison'!C54</f>
        <v>101</v>
      </c>
      <c r="D53" s="9">
        <f>'Door Comparison'!N54</f>
        <v>0</v>
      </c>
      <c r="E53" s="145">
        <f>('Door Labour'!Y54/'Door Labour'!K$3)*'Door Summary'!G$3</f>
        <v>0</v>
      </c>
      <c r="F53" s="3">
        <f>'Door Materials'!W54</f>
        <v>0</v>
      </c>
      <c r="G53" s="3">
        <f t="shared" si="6"/>
        <v>0</v>
      </c>
      <c r="H53" s="3">
        <f t="shared" si="7"/>
        <v>0</v>
      </c>
      <c r="I53" s="3">
        <f t="shared" si="8"/>
        <v>0</v>
      </c>
      <c r="J53" s="3">
        <f t="shared" si="9"/>
        <v>0</v>
      </c>
      <c r="K53" s="120">
        <f t="shared" si="10"/>
        <v>0</v>
      </c>
      <c r="L53" s="3">
        <f t="shared" si="11"/>
        <v>0</v>
      </c>
      <c r="M53" s="24">
        <f t="shared" si="12"/>
        <v>0</v>
      </c>
      <c r="N53" s="145" t="str">
        <f>'Door Comparison'!Q54</f>
        <v>By others</v>
      </c>
    </row>
    <row r="54" spans="1:14" x14ac:dyDescent="0.25">
      <c r="A54" s="87" t="str">
        <f>'Door Comparison'!A55</f>
        <v>DGFTA.02</v>
      </c>
      <c r="B54" s="87" t="str">
        <f>'Door Comparison'!B55</f>
        <v>Glazed</v>
      </c>
      <c r="C54" s="87">
        <f>'Door Comparison'!C55</f>
        <v>101</v>
      </c>
      <c r="D54" s="9">
        <f>'Door Comparison'!N55</f>
        <v>0</v>
      </c>
      <c r="E54" s="145">
        <f>('Door Labour'!Y55/'Door Labour'!K$3)*'Door Summary'!G$3</f>
        <v>0</v>
      </c>
      <c r="F54" s="3">
        <f>'Door Materials'!W55</f>
        <v>0</v>
      </c>
      <c r="G54" s="3">
        <f t="shared" si="6"/>
        <v>0</v>
      </c>
      <c r="H54" s="3">
        <f t="shared" si="7"/>
        <v>0</v>
      </c>
      <c r="I54" s="3">
        <f t="shared" si="8"/>
        <v>0</v>
      </c>
      <c r="J54" s="3">
        <f t="shared" si="9"/>
        <v>0</v>
      </c>
      <c r="K54" s="120">
        <f t="shared" si="10"/>
        <v>0</v>
      </c>
      <c r="L54" s="3">
        <f t="shared" si="11"/>
        <v>0</v>
      </c>
      <c r="M54" s="24">
        <f t="shared" si="12"/>
        <v>0</v>
      </c>
      <c r="N54" s="145" t="str">
        <f>'Door Comparison'!Q55</f>
        <v>By others</v>
      </c>
    </row>
    <row r="55" spans="1:14" x14ac:dyDescent="0.25">
      <c r="A55" s="87" t="str">
        <f>'Door Comparison'!A56</f>
        <v>DGFTB.01</v>
      </c>
      <c r="B55" s="87" t="str">
        <f>'Door Comparison'!B56</f>
        <v>Glazed</v>
      </c>
      <c r="C55" s="87">
        <f>'Door Comparison'!C56</f>
        <v>101</v>
      </c>
      <c r="D55" s="9">
        <f>'Door Comparison'!N56</f>
        <v>0</v>
      </c>
      <c r="E55" s="145">
        <f>('Door Labour'!Y56/'Door Labour'!K$3)*'Door Summary'!G$3</f>
        <v>0</v>
      </c>
      <c r="F55" s="3">
        <f>'Door Materials'!W56</f>
        <v>0</v>
      </c>
      <c r="G55" s="3">
        <f t="shared" si="6"/>
        <v>0</v>
      </c>
      <c r="H55" s="3">
        <f t="shared" si="7"/>
        <v>0</v>
      </c>
      <c r="I55" s="3">
        <f t="shared" si="8"/>
        <v>0</v>
      </c>
      <c r="J55" s="3">
        <f t="shared" si="9"/>
        <v>0</v>
      </c>
      <c r="K55" s="120">
        <f t="shared" si="10"/>
        <v>0</v>
      </c>
      <c r="L55" s="3">
        <f t="shared" si="11"/>
        <v>0</v>
      </c>
      <c r="M55" s="24">
        <f t="shared" si="12"/>
        <v>0</v>
      </c>
      <c r="N55" s="145" t="str">
        <f>'Door Comparison'!Q56</f>
        <v>By others</v>
      </c>
    </row>
    <row r="56" spans="1:14" x14ac:dyDescent="0.25">
      <c r="A56" s="87" t="str">
        <f>'Door Comparison'!A57</f>
        <v>DUG01.01</v>
      </c>
      <c r="B56" s="87" t="str">
        <f>'Door Comparison'!B57</f>
        <v>Timber</v>
      </c>
      <c r="C56" s="87">
        <f>'Door Comparison'!C57</f>
        <v>208</v>
      </c>
      <c r="D56" s="9">
        <f>'Door Comparison'!N57</f>
        <v>1</v>
      </c>
      <c r="E56" s="145">
        <f>('Door Labour'!Y57/'Door Labour'!K$3)*'Door Summary'!G$3</f>
        <v>239.62</v>
      </c>
      <c r="F56" s="3">
        <f>'Door Materials'!W57</f>
        <v>1441.38</v>
      </c>
      <c r="G56" s="3">
        <f t="shared" si="6"/>
        <v>1681</v>
      </c>
      <c r="H56" s="3">
        <f t="shared" si="7"/>
        <v>336.2</v>
      </c>
      <c r="I56" s="3">
        <f t="shared" si="8"/>
        <v>2017.2</v>
      </c>
      <c r="J56" s="3">
        <f t="shared" si="9"/>
        <v>106.17</v>
      </c>
      <c r="K56" s="120">
        <f t="shared" si="10"/>
        <v>207.17</v>
      </c>
      <c r="L56" s="3">
        <f t="shared" si="11"/>
        <v>2330.54</v>
      </c>
      <c r="M56" s="24">
        <f t="shared" si="12"/>
        <v>2330.54</v>
      </c>
    </row>
    <row r="57" spans="1:14" x14ac:dyDescent="0.25">
      <c r="A57" s="87" t="str">
        <f>'Door Comparison'!A58</f>
        <v>DUG02.01</v>
      </c>
      <c r="B57" s="87" t="str">
        <f>'Door Comparison'!B58</f>
        <v>Timber</v>
      </c>
      <c r="C57" s="87">
        <f>'Door Comparison'!C58</f>
        <v>210</v>
      </c>
      <c r="D57" s="9">
        <f>'Door Comparison'!N58</f>
        <v>1</v>
      </c>
      <c r="E57" s="145">
        <f>('Door Labour'!Y58/'Door Labour'!K$3)*'Door Summary'!G$3</f>
        <v>216.22</v>
      </c>
      <c r="F57" s="3">
        <f>'Door Materials'!W58</f>
        <v>1276.1500000000001</v>
      </c>
      <c r="G57" s="3">
        <f t="shared" si="6"/>
        <v>1492.37</v>
      </c>
      <c r="H57" s="3">
        <f t="shared" si="7"/>
        <v>298.47000000000003</v>
      </c>
      <c r="I57" s="3">
        <f t="shared" si="8"/>
        <v>1790.84</v>
      </c>
      <c r="J57" s="3">
        <f t="shared" si="9"/>
        <v>94.25</v>
      </c>
      <c r="K57" s="120">
        <f t="shared" si="10"/>
        <v>183.92</v>
      </c>
      <c r="L57" s="3">
        <f t="shared" si="11"/>
        <v>2069.0100000000002</v>
      </c>
      <c r="M57" s="24">
        <f t="shared" si="12"/>
        <v>2069.0100000000002</v>
      </c>
    </row>
    <row r="58" spans="1:14" x14ac:dyDescent="0.25">
      <c r="A58" s="87" t="str">
        <f>'Door Comparison'!A59</f>
        <v>DUG06.01</v>
      </c>
      <c r="B58" s="87" t="str">
        <f>'Door Comparison'!B59</f>
        <v>Timber</v>
      </c>
      <c r="C58" s="87">
        <f>'Door Comparison'!C59</f>
        <v>207</v>
      </c>
      <c r="D58" s="9">
        <f>'Door Comparison'!N59</f>
        <v>1</v>
      </c>
      <c r="E58" s="145">
        <f>('Door Labour'!Y59/'Door Labour'!K$3)*'Door Summary'!G$3</f>
        <v>148.63</v>
      </c>
      <c r="F58" s="3">
        <f>'Door Materials'!W59</f>
        <v>874.32</v>
      </c>
      <c r="G58" s="3">
        <f t="shared" si="6"/>
        <v>1022.95</v>
      </c>
      <c r="H58" s="3">
        <f t="shared" si="7"/>
        <v>204.59</v>
      </c>
      <c r="I58" s="3">
        <f t="shared" si="8"/>
        <v>1227.54</v>
      </c>
      <c r="J58" s="3">
        <f t="shared" si="9"/>
        <v>64.61</v>
      </c>
      <c r="K58" s="120">
        <f t="shared" si="10"/>
        <v>126.07</v>
      </c>
      <c r="L58" s="3">
        <f t="shared" si="11"/>
        <v>1418.22</v>
      </c>
      <c r="M58" s="24">
        <f t="shared" si="12"/>
        <v>1418.22</v>
      </c>
      <c r="N58" s="145" t="str">
        <f>'Door Comparison'!Q59</f>
        <v>Schedule says metal but door type is timber</v>
      </c>
    </row>
    <row r="59" spans="1:14" x14ac:dyDescent="0.25">
      <c r="A59" s="87" t="str">
        <f>'Door Comparison'!A60</f>
        <v>DUG07.01</v>
      </c>
      <c r="B59" s="87" t="str">
        <f>'Door Comparison'!B60</f>
        <v>Timber</v>
      </c>
      <c r="C59" s="87">
        <f>'Door Comparison'!C60</f>
        <v>207</v>
      </c>
      <c r="D59" s="9">
        <f>'Door Comparison'!N60</f>
        <v>1</v>
      </c>
      <c r="E59" s="145">
        <f>('Door Labour'!Y60/'Door Labour'!K$3)*'Door Summary'!G$3</f>
        <v>148.63</v>
      </c>
      <c r="F59" s="3">
        <f>'Door Materials'!W60</f>
        <v>874.32</v>
      </c>
      <c r="G59" s="3">
        <f t="shared" si="6"/>
        <v>1022.95</v>
      </c>
      <c r="H59" s="3">
        <f t="shared" si="7"/>
        <v>204.59</v>
      </c>
      <c r="I59" s="3">
        <f t="shared" si="8"/>
        <v>1227.54</v>
      </c>
      <c r="J59" s="3">
        <f t="shared" si="9"/>
        <v>64.61</v>
      </c>
      <c r="K59" s="120">
        <f t="shared" si="10"/>
        <v>126.07</v>
      </c>
      <c r="L59" s="3">
        <f t="shared" si="11"/>
        <v>1418.22</v>
      </c>
      <c r="M59" s="24">
        <f t="shared" si="12"/>
        <v>1418.22</v>
      </c>
      <c r="N59" s="145" t="str">
        <f>'Door Comparison'!Q60</f>
        <v>Schedule says metal but door type is timber</v>
      </c>
    </row>
    <row r="60" spans="1:14" x14ac:dyDescent="0.25">
      <c r="A60" s="87" t="str">
        <f>'Door Comparison'!A61</f>
        <v>DUG08.01</v>
      </c>
      <c r="B60" s="87" t="str">
        <f>'Door Comparison'!B61</f>
        <v>Timber</v>
      </c>
      <c r="C60" s="87">
        <f>'Door Comparison'!C61</f>
        <v>207</v>
      </c>
      <c r="D60" s="9">
        <f>'Door Comparison'!N61</f>
        <v>1</v>
      </c>
      <c r="E60" s="145">
        <f>('Door Labour'!Y61/'Door Labour'!K$3)*'Door Summary'!G$3</f>
        <v>148.63</v>
      </c>
      <c r="F60" s="3">
        <f>'Door Materials'!W61</f>
        <v>874.32</v>
      </c>
      <c r="G60" s="3">
        <f t="shared" si="6"/>
        <v>1022.95</v>
      </c>
      <c r="H60" s="3">
        <f t="shared" si="7"/>
        <v>204.59</v>
      </c>
      <c r="I60" s="3">
        <f t="shared" si="8"/>
        <v>1227.54</v>
      </c>
      <c r="J60" s="3">
        <f t="shared" si="9"/>
        <v>64.61</v>
      </c>
      <c r="K60" s="120">
        <f t="shared" si="10"/>
        <v>126.07</v>
      </c>
      <c r="L60" s="3">
        <f t="shared" si="11"/>
        <v>1418.22</v>
      </c>
      <c r="M60" s="24">
        <f t="shared" si="12"/>
        <v>1418.22</v>
      </c>
      <c r="N60" s="145" t="str">
        <f>'Door Comparison'!Q61</f>
        <v>Schedule says metal but door type is timber</v>
      </c>
    </row>
    <row r="61" spans="1:14" x14ac:dyDescent="0.25">
      <c r="A61" s="87" t="str">
        <f>'Door Comparison'!A62</f>
        <v>DUG09.01</v>
      </c>
      <c r="B61" s="87" t="str">
        <f>'Door Comparison'!B62</f>
        <v>Glazed</v>
      </c>
      <c r="C61" s="87">
        <f>'Door Comparison'!C62</f>
        <v>112</v>
      </c>
      <c r="D61" s="9">
        <f>'Door Comparison'!N62</f>
        <v>0</v>
      </c>
      <c r="E61" s="145">
        <f>('Door Labour'!Y62/'Door Labour'!K$3)*'Door Summary'!G$3</f>
        <v>0</v>
      </c>
      <c r="F61" s="3">
        <f>'Door Materials'!W62</f>
        <v>0</v>
      </c>
      <c r="G61" s="3">
        <f t="shared" si="6"/>
        <v>0</v>
      </c>
      <c r="H61" s="3">
        <f t="shared" si="7"/>
        <v>0</v>
      </c>
      <c r="I61" s="3">
        <f t="shared" si="8"/>
        <v>0</v>
      </c>
      <c r="J61" s="3">
        <f t="shared" si="9"/>
        <v>0</v>
      </c>
      <c r="K61" s="120">
        <f t="shared" si="10"/>
        <v>0</v>
      </c>
      <c r="L61" s="3">
        <f t="shared" si="11"/>
        <v>0</v>
      </c>
      <c r="M61" s="24">
        <f t="shared" si="12"/>
        <v>0</v>
      </c>
      <c r="N61" s="145" t="str">
        <f>'Door Comparison'!Q62</f>
        <v>By others</v>
      </c>
    </row>
    <row r="62" spans="1:14" x14ac:dyDescent="0.25">
      <c r="A62" s="87" t="str">
        <f>'Door Comparison'!A63</f>
        <v>DUG09.02</v>
      </c>
      <c r="B62" s="87" t="str">
        <f>'Door Comparison'!B63</f>
        <v>Timber</v>
      </c>
      <c r="C62" s="87">
        <f>'Door Comparison'!C63</f>
        <v>208</v>
      </c>
      <c r="D62" s="9">
        <f>'Door Comparison'!N63</f>
        <v>1</v>
      </c>
      <c r="E62" s="145">
        <f>('Door Labour'!Y63/'Door Labour'!K$3)*'Door Summary'!G$3</f>
        <v>239.62</v>
      </c>
      <c r="F62" s="3">
        <f>'Door Materials'!W63</f>
        <v>1441.38</v>
      </c>
      <c r="G62" s="3">
        <f t="shared" si="6"/>
        <v>1681</v>
      </c>
      <c r="H62" s="3">
        <f t="shared" si="7"/>
        <v>336.2</v>
      </c>
      <c r="I62" s="3">
        <f t="shared" si="8"/>
        <v>2017.2</v>
      </c>
      <c r="J62" s="3">
        <f t="shared" si="9"/>
        <v>106.17</v>
      </c>
      <c r="K62" s="120">
        <f t="shared" si="10"/>
        <v>207.17</v>
      </c>
      <c r="L62" s="3">
        <f t="shared" si="11"/>
        <v>2330.54</v>
      </c>
      <c r="M62" s="24">
        <f t="shared" si="12"/>
        <v>2330.54</v>
      </c>
    </row>
    <row r="63" spans="1:14" x14ac:dyDescent="0.25">
      <c r="A63" s="87" t="str">
        <f>'Door Comparison'!A64</f>
        <v>DUG09.07</v>
      </c>
      <c r="B63" s="87" t="str">
        <f>'Door Comparison'!B64</f>
        <v>Timber</v>
      </c>
      <c r="C63" s="87">
        <f>'Door Comparison'!C64</f>
        <v>202</v>
      </c>
      <c r="D63" s="9">
        <f>'Door Comparison'!N64</f>
        <v>1</v>
      </c>
      <c r="E63" s="145">
        <f>('Door Labour'!Y64/'Door Labour'!K$3)*'Door Summary'!G$3</f>
        <v>217.97</v>
      </c>
      <c r="F63" s="3">
        <f>'Door Materials'!W64</f>
        <v>1260.1600000000001</v>
      </c>
      <c r="G63" s="3">
        <f t="shared" si="6"/>
        <v>1478.13</v>
      </c>
      <c r="H63" s="3">
        <f t="shared" si="7"/>
        <v>295.63</v>
      </c>
      <c r="I63" s="3">
        <f t="shared" si="8"/>
        <v>1773.76</v>
      </c>
      <c r="J63" s="3">
        <f t="shared" si="9"/>
        <v>93.36</v>
      </c>
      <c r="K63" s="120">
        <f t="shared" si="10"/>
        <v>182.17</v>
      </c>
      <c r="L63" s="3">
        <f t="shared" si="11"/>
        <v>2049.29</v>
      </c>
      <c r="M63" s="24">
        <f t="shared" si="12"/>
        <v>2049.29</v>
      </c>
    </row>
    <row r="64" spans="1:14" x14ac:dyDescent="0.25">
      <c r="A64" s="87" t="str">
        <f>'Door Comparison'!A65</f>
        <v>DUG09.08</v>
      </c>
      <c r="B64" s="87" t="str">
        <f>'Door Comparison'!B65</f>
        <v>Timber</v>
      </c>
      <c r="C64" s="87">
        <f>'Door Comparison'!C65</f>
        <v>202</v>
      </c>
      <c r="D64" s="9">
        <f>'Door Comparison'!N65</f>
        <v>1</v>
      </c>
      <c r="E64" s="145">
        <f>('Door Labour'!Y65/'Door Labour'!K$3)*'Door Summary'!G$3</f>
        <v>217.97</v>
      </c>
      <c r="F64" s="3">
        <f>'Door Materials'!W65</f>
        <v>1260.1600000000001</v>
      </c>
      <c r="G64" s="3">
        <f t="shared" si="6"/>
        <v>1478.13</v>
      </c>
      <c r="H64" s="3">
        <f t="shared" si="7"/>
        <v>295.63</v>
      </c>
      <c r="I64" s="3">
        <f t="shared" si="8"/>
        <v>1773.76</v>
      </c>
      <c r="J64" s="3">
        <f t="shared" si="9"/>
        <v>93.36</v>
      </c>
      <c r="K64" s="120">
        <f t="shared" si="10"/>
        <v>182.17</v>
      </c>
      <c r="L64" s="3">
        <f t="shared" si="11"/>
        <v>2049.29</v>
      </c>
      <c r="M64" s="24">
        <f t="shared" si="12"/>
        <v>2049.29</v>
      </c>
    </row>
    <row r="65" spans="1:14" x14ac:dyDescent="0.25">
      <c r="A65" s="87" t="str">
        <f>'Door Comparison'!A66</f>
        <v>DUG10.01</v>
      </c>
      <c r="B65" s="87" t="str">
        <f>'Door Comparison'!B66</f>
        <v>Timber</v>
      </c>
      <c r="C65" s="87">
        <f>'Door Comparison'!C66</f>
        <v>202</v>
      </c>
      <c r="D65" s="9">
        <f>'Door Comparison'!N66</f>
        <v>1</v>
      </c>
      <c r="E65" s="145">
        <f>('Door Labour'!Y66/'Door Labour'!K$3)*'Door Summary'!G$3</f>
        <v>192.27</v>
      </c>
      <c r="F65" s="3">
        <f>'Door Materials'!W66</f>
        <v>972.55</v>
      </c>
      <c r="G65" s="3">
        <f t="shared" si="6"/>
        <v>1164.82</v>
      </c>
      <c r="H65" s="3">
        <f t="shared" si="7"/>
        <v>232.96</v>
      </c>
      <c r="I65" s="3">
        <f t="shared" si="8"/>
        <v>1397.78</v>
      </c>
      <c r="J65" s="3">
        <f t="shared" si="9"/>
        <v>73.569999999999993</v>
      </c>
      <c r="K65" s="120">
        <f t="shared" si="10"/>
        <v>143.55000000000001</v>
      </c>
      <c r="L65" s="3">
        <f t="shared" si="11"/>
        <v>1614.9</v>
      </c>
      <c r="M65" s="24">
        <f t="shared" si="12"/>
        <v>1614.9</v>
      </c>
    </row>
    <row r="66" spans="1:14" x14ac:dyDescent="0.25">
      <c r="A66" s="87" t="str">
        <f>'Door Comparison'!A67</f>
        <v>DUG11.01</v>
      </c>
      <c r="B66" s="87" t="str">
        <f>'Door Comparison'!B67</f>
        <v>Timber</v>
      </c>
      <c r="C66" s="87">
        <f>'Door Comparison'!C67</f>
        <v>210</v>
      </c>
      <c r="D66" s="9">
        <f>'Door Comparison'!N67</f>
        <v>1</v>
      </c>
      <c r="E66" s="145">
        <f>('Door Labour'!Y67/'Door Labour'!K$3)*'Door Summary'!G$3</f>
        <v>216.22</v>
      </c>
      <c r="F66" s="3">
        <f>'Door Materials'!W67</f>
        <v>1276.1500000000001</v>
      </c>
      <c r="G66" s="3">
        <f t="shared" si="6"/>
        <v>1492.37</v>
      </c>
      <c r="H66" s="3">
        <f t="shared" si="7"/>
        <v>298.47000000000003</v>
      </c>
      <c r="I66" s="3">
        <f t="shared" si="8"/>
        <v>1790.84</v>
      </c>
      <c r="J66" s="3">
        <f t="shared" si="9"/>
        <v>94.25</v>
      </c>
      <c r="K66" s="120">
        <f t="shared" si="10"/>
        <v>183.92</v>
      </c>
      <c r="L66" s="3">
        <f t="shared" si="11"/>
        <v>2069.0100000000002</v>
      </c>
      <c r="M66" s="24">
        <f t="shared" si="12"/>
        <v>2069.0100000000002</v>
      </c>
    </row>
    <row r="67" spans="1:14" x14ac:dyDescent="0.25">
      <c r="A67" s="87" t="str">
        <f>'Door Comparison'!A68</f>
        <v>DUG15.01</v>
      </c>
      <c r="B67" s="87" t="str">
        <f>'Door Comparison'!B68</f>
        <v>Metal</v>
      </c>
      <c r="C67" s="87">
        <f>'Door Comparison'!C68</f>
        <v>206</v>
      </c>
      <c r="D67" s="9">
        <f>'Door Comparison'!N68</f>
        <v>0</v>
      </c>
      <c r="E67" s="145">
        <f>('Door Labour'!Y68/'Door Labour'!K$3)*'Door Summary'!G$3</f>
        <v>0</v>
      </c>
      <c r="F67" s="3">
        <f>'Door Materials'!W68</f>
        <v>0</v>
      </c>
      <c r="G67" s="3">
        <f t="shared" si="6"/>
        <v>0</v>
      </c>
      <c r="H67" s="3">
        <f t="shared" si="7"/>
        <v>0</v>
      </c>
      <c r="I67" s="3">
        <f t="shared" si="8"/>
        <v>0</v>
      </c>
      <c r="J67" s="3">
        <f t="shared" si="9"/>
        <v>0</v>
      </c>
      <c r="K67" s="120">
        <f t="shared" si="10"/>
        <v>0</v>
      </c>
      <c r="L67" s="3">
        <f t="shared" si="11"/>
        <v>0</v>
      </c>
      <c r="M67" s="24">
        <f t="shared" si="12"/>
        <v>0</v>
      </c>
      <c r="N67" s="145" t="str">
        <f>'Door Comparison'!Q68</f>
        <v>By others</v>
      </c>
    </row>
    <row r="68" spans="1:14" x14ac:dyDescent="0.25">
      <c r="A68" s="87" t="str">
        <f>'Door Comparison'!A69</f>
        <v>DUG16.01</v>
      </c>
      <c r="B68" s="87" t="str">
        <f>'Door Comparison'!B69</f>
        <v>Timber</v>
      </c>
      <c r="C68" s="87">
        <f>'Door Comparison'!C69</f>
        <v>207</v>
      </c>
      <c r="D68" s="9">
        <f>'Door Comparison'!N69</f>
        <v>1</v>
      </c>
      <c r="E68" s="145">
        <f>('Door Labour'!Y69/'Door Labour'!K$3)*'Door Summary'!G$3</f>
        <v>148.63</v>
      </c>
      <c r="F68" s="3">
        <f>'Door Materials'!W69</f>
        <v>874.32</v>
      </c>
      <c r="G68" s="3">
        <f t="shared" si="6"/>
        <v>1022.95</v>
      </c>
      <c r="H68" s="3">
        <f t="shared" si="7"/>
        <v>204.59</v>
      </c>
      <c r="I68" s="3">
        <f t="shared" si="8"/>
        <v>1227.54</v>
      </c>
      <c r="J68" s="3">
        <f t="shared" si="9"/>
        <v>64.61</v>
      </c>
      <c r="K68" s="120">
        <f t="shared" si="10"/>
        <v>126.07</v>
      </c>
      <c r="L68" s="3">
        <f t="shared" si="11"/>
        <v>1418.22</v>
      </c>
      <c r="M68" s="24">
        <f t="shared" si="12"/>
        <v>1418.22</v>
      </c>
      <c r="N68" s="145" t="str">
        <f>'Door Comparison'!Q69</f>
        <v>Schedule says metal but door type is timber</v>
      </c>
    </row>
    <row r="69" spans="1:14" x14ac:dyDescent="0.25">
      <c r="A69" s="87" t="str">
        <f>'Door Comparison'!A70</f>
        <v>DUG17.01</v>
      </c>
      <c r="B69" s="87" t="str">
        <f>'Door Comparison'!B70</f>
        <v>Timber</v>
      </c>
      <c r="C69" s="87">
        <f>'Door Comparison'!C70</f>
        <v>202</v>
      </c>
      <c r="D69" s="9">
        <f>'Door Comparison'!N70</f>
        <v>1</v>
      </c>
      <c r="E69" s="145">
        <f>('Door Labour'!Y70/'Door Labour'!K$3)*'Door Summary'!G$3</f>
        <v>217.97</v>
      </c>
      <c r="F69" s="3">
        <f>'Door Materials'!W70</f>
        <v>1554.7</v>
      </c>
      <c r="G69" s="3">
        <f t="shared" si="6"/>
        <v>1772.67</v>
      </c>
      <c r="H69" s="3">
        <f t="shared" si="7"/>
        <v>354.53</v>
      </c>
      <c r="I69" s="3">
        <f t="shared" si="8"/>
        <v>2127.1999999999998</v>
      </c>
      <c r="J69" s="3">
        <f t="shared" si="9"/>
        <v>111.96</v>
      </c>
      <c r="K69" s="120">
        <f t="shared" si="10"/>
        <v>218.46</v>
      </c>
      <c r="L69" s="3">
        <f t="shared" si="11"/>
        <v>2457.62</v>
      </c>
      <c r="M69" s="24">
        <f t="shared" si="12"/>
        <v>2457.62</v>
      </c>
    </row>
    <row r="70" spans="1:14" x14ac:dyDescent="0.25">
      <c r="A70" s="87" t="str">
        <f>'Door Comparison'!A71</f>
        <v>DUG18.01</v>
      </c>
      <c r="B70" s="87" t="str">
        <f>'Door Comparison'!B71</f>
        <v>Timber</v>
      </c>
      <c r="C70" s="87">
        <f>'Door Comparison'!C71</f>
        <v>202</v>
      </c>
      <c r="D70" s="9">
        <f>'Door Comparison'!N71</f>
        <v>1</v>
      </c>
      <c r="E70" s="145">
        <f>('Door Labour'!Y71/'Door Labour'!K$3)*'Door Summary'!G$3</f>
        <v>194.08</v>
      </c>
      <c r="F70" s="3">
        <f>'Door Materials'!W71</f>
        <v>973.6</v>
      </c>
      <c r="G70" s="3">
        <f t="shared" si="6"/>
        <v>1167.68</v>
      </c>
      <c r="H70" s="3">
        <f t="shared" si="7"/>
        <v>233.54</v>
      </c>
      <c r="I70" s="3">
        <f t="shared" si="8"/>
        <v>1401.22</v>
      </c>
      <c r="J70" s="3">
        <f t="shared" si="9"/>
        <v>73.75</v>
      </c>
      <c r="K70" s="120">
        <f t="shared" si="10"/>
        <v>143.91</v>
      </c>
      <c r="L70" s="3">
        <f t="shared" si="11"/>
        <v>1618.88</v>
      </c>
      <c r="M70" s="24">
        <f t="shared" si="12"/>
        <v>1618.88</v>
      </c>
    </row>
    <row r="71" spans="1:14" x14ac:dyDescent="0.25">
      <c r="A71" s="87" t="str">
        <f>'Door Comparison'!A72</f>
        <v>DUG20.01</v>
      </c>
      <c r="B71" s="87" t="str">
        <f>'Door Comparison'!B72</f>
        <v>Metal</v>
      </c>
      <c r="C71" s="87">
        <f>'Door Comparison'!C72</f>
        <v>206</v>
      </c>
      <c r="D71" s="9">
        <f>'Door Comparison'!N72</f>
        <v>0</v>
      </c>
      <c r="E71" s="145">
        <f>('Door Labour'!Y72/'Door Labour'!K$3)*'Door Summary'!G$3</f>
        <v>0</v>
      </c>
      <c r="F71" s="3">
        <f>'Door Materials'!W72</f>
        <v>0</v>
      </c>
      <c r="G71" s="3">
        <f t="shared" si="6"/>
        <v>0</v>
      </c>
      <c r="H71" s="3">
        <f t="shared" si="7"/>
        <v>0</v>
      </c>
      <c r="I71" s="3">
        <f t="shared" si="8"/>
        <v>0</v>
      </c>
      <c r="J71" s="3">
        <f t="shared" si="9"/>
        <v>0</v>
      </c>
      <c r="K71" s="120">
        <f t="shared" si="10"/>
        <v>0</v>
      </c>
      <c r="L71" s="3">
        <f t="shared" si="11"/>
        <v>0</v>
      </c>
      <c r="M71" s="24">
        <f t="shared" si="12"/>
        <v>0</v>
      </c>
      <c r="N71" s="145" t="str">
        <f>'Door Comparison'!Q72</f>
        <v>By others</v>
      </c>
    </row>
    <row r="72" spans="1:14" x14ac:dyDescent="0.25">
      <c r="A72" s="87" t="str">
        <f>'Door Comparison'!A73</f>
        <v>DUG21.01</v>
      </c>
      <c r="B72" s="87" t="str">
        <f>'Door Comparison'!B73</f>
        <v>Timber</v>
      </c>
      <c r="C72" s="87">
        <f>'Door Comparison'!C73</f>
        <v>214</v>
      </c>
      <c r="D72" s="9">
        <f>'Door Comparison'!N73</f>
        <v>1</v>
      </c>
      <c r="E72" s="145">
        <f>('Door Labour'!Y73/'Door Labour'!K$3)*'Door Summary'!G$3</f>
        <v>260.39999999999998</v>
      </c>
      <c r="F72" s="3">
        <f>'Door Materials'!W73</f>
        <v>1604.17</v>
      </c>
      <c r="G72" s="3">
        <f t="shared" si="6"/>
        <v>1864.57</v>
      </c>
      <c r="H72" s="3">
        <f t="shared" si="7"/>
        <v>372.91</v>
      </c>
      <c r="I72" s="3">
        <f t="shared" si="8"/>
        <v>2237.48</v>
      </c>
      <c r="J72" s="3">
        <f t="shared" si="9"/>
        <v>117.76</v>
      </c>
      <c r="K72" s="120">
        <f t="shared" si="10"/>
        <v>229.79</v>
      </c>
      <c r="L72" s="3">
        <f t="shared" si="11"/>
        <v>2585.0300000000002</v>
      </c>
      <c r="M72" s="24">
        <f t="shared" si="12"/>
        <v>2585.0300000000002</v>
      </c>
    </row>
    <row r="73" spans="1:14" x14ac:dyDescent="0.25">
      <c r="A73" s="87" t="str">
        <f>'Door Comparison'!A74</f>
        <v>DUG21.02</v>
      </c>
      <c r="B73" s="87" t="str">
        <f>'Door Comparison'!B74</f>
        <v>Timber</v>
      </c>
      <c r="C73" s="87">
        <f>'Door Comparison'!C74</f>
        <v>213</v>
      </c>
      <c r="D73" s="9">
        <f>'Door Comparison'!N74</f>
        <v>1</v>
      </c>
      <c r="E73" s="145">
        <f>('Door Labour'!Y74/'Door Labour'!K$3)*'Door Summary'!G$3</f>
        <v>237.73</v>
      </c>
      <c r="F73" s="3">
        <f>'Door Materials'!W74</f>
        <v>1231.52</v>
      </c>
      <c r="G73" s="3">
        <f t="shared" ref="G73:G136" si="13">E73+F73</f>
        <v>1469.25</v>
      </c>
      <c r="H73" s="3">
        <f t="shared" ref="H73:H136" si="14">G73*H$7</f>
        <v>293.85000000000002</v>
      </c>
      <c r="I73" s="3">
        <f t="shared" ref="I73:I136" si="15">SUM(G73:H73)</f>
        <v>1763.1</v>
      </c>
      <c r="J73" s="3">
        <f t="shared" ref="J73:J136" si="16">I73/19</f>
        <v>92.79</v>
      </c>
      <c r="K73" s="120">
        <f t="shared" ref="K73:K136" si="17">I73*0.1027</f>
        <v>181.07</v>
      </c>
      <c r="L73" s="3">
        <f t="shared" ref="L73:L136" si="18">I73+J73+K73</f>
        <v>2036.96</v>
      </c>
      <c r="M73" s="24">
        <f t="shared" ref="M73:M136" si="19">D73*L73</f>
        <v>2036.96</v>
      </c>
    </row>
    <row r="74" spans="1:14" x14ac:dyDescent="0.25">
      <c r="A74" s="87" t="str">
        <f>'Door Comparison'!A75</f>
        <v>DUG21.03</v>
      </c>
      <c r="B74" s="87" t="str">
        <f>'Door Comparison'!B75</f>
        <v>Timber</v>
      </c>
      <c r="C74" s="87">
        <f>'Door Comparison'!C75</f>
        <v>213</v>
      </c>
      <c r="D74" s="9">
        <f>'Door Comparison'!N75</f>
        <v>1</v>
      </c>
      <c r="E74" s="145">
        <f>('Door Labour'!Y75/'Door Labour'!K$3)*'Door Summary'!G$3</f>
        <v>233.58</v>
      </c>
      <c r="F74" s="3">
        <f>'Door Materials'!W75</f>
        <v>1229.4000000000001</v>
      </c>
      <c r="G74" s="3">
        <f t="shared" si="13"/>
        <v>1462.98</v>
      </c>
      <c r="H74" s="3">
        <f t="shared" si="14"/>
        <v>292.60000000000002</v>
      </c>
      <c r="I74" s="3">
        <f t="shared" si="15"/>
        <v>1755.58</v>
      </c>
      <c r="J74" s="3">
        <f t="shared" si="16"/>
        <v>92.4</v>
      </c>
      <c r="K74" s="120">
        <f t="shared" si="17"/>
        <v>180.3</v>
      </c>
      <c r="L74" s="3">
        <f t="shared" si="18"/>
        <v>2028.28</v>
      </c>
      <c r="M74" s="24">
        <f t="shared" si="19"/>
        <v>2028.28</v>
      </c>
    </row>
    <row r="75" spans="1:14" x14ac:dyDescent="0.25">
      <c r="A75" s="87" t="str">
        <f>'Door Comparison'!A76</f>
        <v>DUG22.01</v>
      </c>
      <c r="B75" s="87" t="str">
        <f>'Door Comparison'!B76</f>
        <v>Timber</v>
      </c>
      <c r="C75" s="87">
        <f>'Door Comparison'!C76</f>
        <v>202</v>
      </c>
      <c r="D75" s="9">
        <f>'Door Comparison'!N76</f>
        <v>1</v>
      </c>
      <c r="E75" s="145">
        <f>('Door Labour'!Y76/'Door Labour'!K$3)*'Door Summary'!G$3</f>
        <v>217.97</v>
      </c>
      <c r="F75" s="3">
        <f>'Door Materials'!W76</f>
        <v>1288.94</v>
      </c>
      <c r="G75" s="3">
        <f t="shared" si="13"/>
        <v>1506.91</v>
      </c>
      <c r="H75" s="3">
        <f t="shared" si="14"/>
        <v>301.38</v>
      </c>
      <c r="I75" s="3">
        <f t="shared" si="15"/>
        <v>1808.29</v>
      </c>
      <c r="J75" s="3">
        <f t="shared" si="16"/>
        <v>95.17</v>
      </c>
      <c r="K75" s="120">
        <f t="shared" si="17"/>
        <v>185.71</v>
      </c>
      <c r="L75" s="3">
        <f t="shared" si="18"/>
        <v>2089.17</v>
      </c>
      <c r="M75" s="24">
        <f t="shared" si="19"/>
        <v>2089.17</v>
      </c>
    </row>
    <row r="76" spans="1:14" x14ac:dyDescent="0.25">
      <c r="A76" s="87" t="str">
        <f>'Door Comparison'!A77</f>
        <v>DUG27.01</v>
      </c>
      <c r="B76" s="87" t="str">
        <f>'Door Comparison'!B77</f>
        <v>Timber</v>
      </c>
      <c r="C76" s="87">
        <f>'Door Comparison'!C77</f>
        <v>209</v>
      </c>
      <c r="D76" s="9">
        <f>'Door Comparison'!N77</f>
        <v>1</v>
      </c>
      <c r="E76" s="145">
        <f>('Door Labour'!Y77/'Door Labour'!K$3)*'Door Summary'!G$3</f>
        <v>129.38999999999999</v>
      </c>
      <c r="F76" s="3">
        <f>'Door Materials'!W77</f>
        <v>631.61</v>
      </c>
      <c r="G76" s="3">
        <f t="shared" si="13"/>
        <v>761</v>
      </c>
      <c r="H76" s="3">
        <f t="shared" si="14"/>
        <v>152.19999999999999</v>
      </c>
      <c r="I76" s="3">
        <f t="shared" si="15"/>
        <v>913.2</v>
      </c>
      <c r="J76" s="3">
        <f t="shared" si="16"/>
        <v>48.06</v>
      </c>
      <c r="K76" s="120">
        <f t="shared" si="17"/>
        <v>93.79</v>
      </c>
      <c r="L76" s="3">
        <f t="shared" si="18"/>
        <v>1055.05</v>
      </c>
      <c r="M76" s="24">
        <f t="shared" si="19"/>
        <v>1055.05</v>
      </c>
    </row>
    <row r="77" spans="1:14" x14ac:dyDescent="0.25">
      <c r="A77" s="87" t="str">
        <f>'Door Comparison'!A78</f>
        <v>DUG28.01</v>
      </c>
      <c r="B77" s="87" t="str">
        <f>'Door Comparison'!B78</f>
        <v>Timber</v>
      </c>
      <c r="C77" s="87">
        <f>'Door Comparison'!C78</f>
        <v>207</v>
      </c>
      <c r="D77" s="9">
        <f>'Door Comparison'!N78</f>
        <v>1</v>
      </c>
      <c r="E77" s="145">
        <f>('Door Labour'!Y78/'Door Labour'!K$3)*'Door Summary'!G$3</f>
        <v>148.63</v>
      </c>
      <c r="F77" s="3">
        <f>'Door Materials'!W78</f>
        <v>874.32</v>
      </c>
      <c r="G77" s="3">
        <f t="shared" si="13"/>
        <v>1022.95</v>
      </c>
      <c r="H77" s="3">
        <f t="shared" si="14"/>
        <v>204.59</v>
      </c>
      <c r="I77" s="3">
        <f t="shared" si="15"/>
        <v>1227.54</v>
      </c>
      <c r="J77" s="3">
        <f t="shared" si="16"/>
        <v>64.61</v>
      </c>
      <c r="K77" s="120">
        <f t="shared" si="17"/>
        <v>126.07</v>
      </c>
      <c r="L77" s="3">
        <f t="shared" si="18"/>
        <v>1418.22</v>
      </c>
      <c r="M77" s="24">
        <f t="shared" si="19"/>
        <v>1418.22</v>
      </c>
    </row>
    <row r="78" spans="1:14" x14ac:dyDescent="0.25">
      <c r="A78" s="87" t="str">
        <f>'Door Comparison'!A79</f>
        <v>DUG32.02</v>
      </c>
      <c r="B78" s="87" t="str">
        <f>'Door Comparison'!B79</f>
        <v>Timber</v>
      </c>
      <c r="C78" s="87">
        <f>'Door Comparison'!C79</f>
        <v>209</v>
      </c>
      <c r="D78" s="9">
        <f>'Door Comparison'!N79</f>
        <v>1</v>
      </c>
      <c r="E78" s="145">
        <f>('Door Labour'!Y79/'Door Labour'!K$3)*'Door Summary'!G$3</f>
        <v>129.38999999999999</v>
      </c>
      <c r="F78" s="3">
        <f>'Door Materials'!W79</f>
        <v>631.59</v>
      </c>
      <c r="G78" s="3">
        <f t="shared" si="13"/>
        <v>760.98</v>
      </c>
      <c r="H78" s="3">
        <f t="shared" si="14"/>
        <v>152.19999999999999</v>
      </c>
      <c r="I78" s="3">
        <f t="shared" si="15"/>
        <v>913.18</v>
      </c>
      <c r="J78" s="3">
        <f t="shared" si="16"/>
        <v>48.06</v>
      </c>
      <c r="K78" s="120">
        <f t="shared" si="17"/>
        <v>93.78</v>
      </c>
      <c r="L78" s="3">
        <f t="shared" si="18"/>
        <v>1055.02</v>
      </c>
      <c r="M78" s="24">
        <f t="shared" si="19"/>
        <v>1055.02</v>
      </c>
    </row>
    <row r="79" spans="1:14" x14ac:dyDescent="0.25">
      <c r="A79" s="87" t="str">
        <f>'Door Comparison'!A80</f>
        <v>DUG34.01</v>
      </c>
      <c r="B79" s="87" t="str">
        <f>'Door Comparison'!B80</f>
        <v>Timber</v>
      </c>
      <c r="C79" s="87">
        <f>'Door Comparison'!C80</f>
        <v>207</v>
      </c>
      <c r="D79" s="9">
        <f>'Door Comparison'!N80</f>
        <v>1</v>
      </c>
      <c r="E79" s="145">
        <f>('Door Labour'!Y80/'Door Labour'!K$3)*'Door Summary'!G$3</f>
        <v>148.63</v>
      </c>
      <c r="F79" s="3">
        <f>'Door Materials'!W80</f>
        <v>874.34</v>
      </c>
      <c r="G79" s="3">
        <f t="shared" si="13"/>
        <v>1022.97</v>
      </c>
      <c r="H79" s="3">
        <f t="shared" si="14"/>
        <v>204.59</v>
      </c>
      <c r="I79" s="3">
        <f t="shared" si="15"/>
        <v>1227.56</v>
      </c>
      <c r="J79" s="3">
        <f t="shared" si="16"/>
        <v>64.61</v>
      </c>
      <c r="K79" s="120">
        <f t="shared" si="17"/>
        <v>126.07</v>
      </c>
      <c r="L79" s="3">
        <f t="shared" si="18"/>
        <v>1418.24</v>
      </c>
      <c r="M79" s="24">
        <f t="shared" si="19"/>
        <v>1418.24</v>
      </c>
    </row>
    <row r="80" spans="1:14" x14ac:dyDescent="0.25">
      <c r="A80" s="87" t="str">
        <f>'Door Comparison'!A81</f>
        <v>DUG54.01</v>
      </c>
      <c r="B80" s="87" t="str">
        <f>'Door Comparison'!B81</f>
        <v>Metal</v>
      </c>
      <c r="C80" s="87">
        <f>'Door Comparison'!C81</f>
        <v>206</v>
      </c>
      <c r="D80" s="9">
        <f>'Door Comparison'!N81</f>
        <v>0</v>
      </c>
      <c r="E80" s="145">
        <f>('Door Labour'!Y81/'Door Labour'!K$3)*'Door Summary'!G$3</f>
        <v>0</v>
      </c>
      <c r="F80" s="3">
        <f>'Door Materials'!W81</f>
        <v>0</v>
      </c>
      <c r="G80" s="3">
        <f t="shared" si="13"/>
        <v>0</v>
      </c>
      <c r="H80" s="3">
        <f t="shared" si="14"/>
        <v>0</v>
      </c>
      <c r="I80" s="3">
        <f t="shared" si="15"/>
        <v>0</v>
      </c>
      <c r="J80" s="3">
        <f t="shared" si="16"/>
        <v>0</v>
      </c>
      <c r="K80" s="120">
        <f t="shared" si="17"/>
        <v>0</v>
      </c>
      <c r="L80" s="3">
        <f t="shared" si="18"/>
        <v>0</v>
      </c>
      <c r="M80" s="24">
        <f t="shared" si="19"/>
        <v>0</v>
      </c>
      <c r="N80" s="145" t="str">
        <f>'Door Comparison'!Q81</f>
        <v>By others</v>
      </c>
    </row>
    <row r="81" spans="1:14" x14ac:dyDescent="0.25">
      <c r="A81" s="87" t="str">
        <f>'Door Comparison'!A82</f>
        <v>DUGTB.01</v>
      </c>
      <c r="B81" s="87" t="str">
        <f>'Door Comparison'!B82</f>
        <v>Glazed</v>
      </c>
      <c r="C81" s="87">
        <f>'Door Comparison'!C82</f>
        <v>102</v>
      </c>
      <c r="D81" s="9">
        <f>'Door Comparison'!N82</f>
        <v>0</v>
      </c>
      <c r="E81" s="145">
        <f>('Door Labour'!Y82/'Door Labour'!K$3)*'Door Summary'!G$3</f>
        <v>0</v>
      </c>
      <c r="F81" s="3">
        <f>'Door Materials'!W82</f>
        <v>0</v>
      </c>
      <c r="G81" s="3">
        <f t="shared" si="13"/>
        <v>0</v>
      </c>
      <c r="H81" s="3">
        <f t="shared" si="14"/>
        <v>0</v>
      </c>
      <c r="I81" s="3">
        <f t="shared" si="15"/>
        <v>0</v>
      </c>
      <c r="J81" s="3">
        <f t="shared" si="16"/>
        <v>0</v>
      </c>
      <c r="K81" s="120">
        <f t="shared" si="17"/>
        <v>0</v>
      </c>
      <c r="L81" s="3">
        <f t="shared" si="18"/>
        <v>0</v>
      </c>
      <c r="M81" s="24">
        <f t="shared" si="19"/>
        <v>0</v>
      </c>
      <c r="N81" s="145" t="str">
        <f>'Door Comparison'!Q82</f>
        <v>By others</v>
      </c>
    </row>
    <row r="82" spans="1:14" x14ac:dyDescent="0.25">
      <c r="A82" s="87" t="str">
        <f>'Door Comparison'!A83</f>
        <v>DUGTB.02</v>
      </c>
      <c r="B82" s="87" t="str">
        <f>'Door Comparison'!B83</f>
        <v>Glazed</v>
      </c>
      <c r="C82" s="87">
        <f>'Door Comparison'!C83</f>
        <v>102</v>
      </c>
      <c r="D82" s="9">
        <f>'Door Comparison'!N83</f>
        <v>0</v>
      </c>
      <c r="E82" s="145">
        <f>('Door Labour'!Y83/'Door Labour'!K$3)*'Door Summary'!G$3</f>
        <v>0</v>
      </c>
      <c r="F82" s="3">
        <f>'Door Materials'!W83</f>
        <v>0</v>
      </c>
      <c r="G82" s="3">
        <f t="shared" si="13"/>
        <v>0</v>
      </c>
      <c r="H82" s="3">
        <f t="shared" si="14"/>
        <v>0</v>
      </c>
      <c r="I82" s="3">
        <f t="shared" si="15"/>
        <v>0</v>
      </c>
      <c r="J82" s="3">
        <f t="shared" si="16"/>
        <v>0</v>
      </c>
      <c r="K82" s="120">
        <f t="shared" si="17"/>
        <v>0</v>
      </c>
      <c r="L82" s="3">
        <f t="shared" si="18"/>
        <v>0</v>
      </c>
      <c r="M82" s="24">
        <f t="shared" si="19"/>
        <v>0</v>
      </c>
      <c r="N82" s="145" t="str">
        <f>'Door Comparison'!Q83</f>
        <v>By others</v>
      </c>
    </row>
    <row r="83" spans="1:14" x14ac:dyDescent="0.25">
      <c r="A83" s="87" t="str">
        <f>'Door Comparison'!A84</f>
        <v>DGFR1.01</v>
      </c>
      <c r="B83" s="87" t="str">
        <f>'Door Comparison'!B84</f>
        <v>Metal</v>
      </c>
      <c r="C83" s="87">
        <f>'Door Comparison'!C84</f>
        <v>211</v>
      </c>
      <c r="D83" s="9">
        <f>'Door Comparison'!N84</f>
        <v>0</v>
      </c>
      <c r="E83" s="145">
        <f>('Door Labour'!Y84/'Door Labour'!K$3)*'Door Summary'!G$3</f>
        <v>0</v>
      </c>
      <c r="F83" s="3">
        <f>'Door Materials'!W84</f>
        <v>0</v>
      </c>
      <c r="G83" s="3">
        <f t="shared" si="13"/>
        <v>0</v>
      </c>
      <c r="H83" s="3">
        <f t="shared" si="14"/>
        <v>0</v>
      </c>
      <c r="I83" s="3">
        <f t="shared" si="15"/>
        <v>0</v>
      </c>
      <c r="J83" s="3">
        <f t="shared" si="16"/>
        <v>0</v>
      </c>
      <c r="K83" s="120">
        <f t="shared" si="17"/>
        <v>0</v>
      </c>
      <c r="L83" s="3">
        <f t="shared" si="18"/>
        <v>0</v>
      </c>
      <c r="M83" s="24">
        <f t="shared" si="19"/>
        <v>0</v>
      </c>
      <c r="N83" s="145" t="str">
        <f>'Door Comparison'!Q84</f>
        <v>By others</v>
      </c>
    </row>
    <row r="84" spans="1:14" x14ac:dyDescent="0.25">
      <c r="A84" s="87" t="str">
        <f>'Door Comparison'!A85</f>
        <v>DGFR1.02</v>
      </c>
      <c r="B84" s="87" t="str">
        <f>'Door Comparison'!B85</f>
        <v>Metal</v>
      </c>
      <c r="C84" s="87">
        <f>'Door Comparison'!C85</f>
        <v>212</v>
      </c>
      <c r="D84" s="9">
        <f>'Door Comparison'!N85</f>
        <v>0</v>
      </c>
      <c r="E84" s="145">
        <f>('Door Labour'!Y85/'Door Labour'!K$3)*'Door Summary'!G$3</f>
        <v>0</v>
      </c>
      <c r="F84" s="3">
        <f>'Door Materials'!W85</f>
        <v>0</v>
      </c>
      <c r="G84" s="3">
        <f t="shared" si="13"/>
        <v>0</v>
      </c>
      <c r="H84" s="3">
        <f t="shared" si="14"/>
        <v>0</v>
      </c>
      <c r="I84" s="3">
        <f t="shared" si="15"/>
        <v>0</v>
      </c>
      <c r="J84" s="3">
        <f t="shared" si="16"/>
        <v>0</v>
      </c>
      <c r="K84" s="120">
        <f t="shared" si="17"/>
        <v>0</v>
      </c>
      <c r="L84" s="3">
        <f t="shared" si="18"/>
        <v>0</v>
      </c>
      <c r="M84" s="24">
        <f t="shared" si="19"/>
        <v>0</v>
      </c>
      <c r="N84" s="145" t="str">
        <f>'Door Comparison'!Q85</f>
        <v>By others</v>
      </c>
    </row>
    <row r="85" spans="1:14" x14ac:dyDescent="0.25">
      <c r="A85" s="87" t="str">
        <f>'Door Comparison'!A86</f>
        <v>DGFR2.01</v>
      </c>
      <c r="B85" s="87">
        <f>'Door Comparison'!B86</f>
        <v>0</v>
      </c>
      <c r="C85" s="87">
        <f>'Door Comparison'!C86</f>
        <v>0</v>
      </c>
      <c r="D85" s="9">
        <f>'Door Comparison'!N86</f>
        <v>0</v>
      </c>
      <c r="E85" s="145">
        <f>('Door Labour'!Y86/'Door Labour'!K$3)*'Door Summary'!G$3</f>
        <v>0</v>
      </c>
      <c r="F85" s="3">
        <f>'Door Materials'!W86</f>
        <v>0</v>
      </c>
      <c r="G85" s="3">
        <f t="shared" si="13"/>
        <v>0</v>
      </c>
      <c r="H85" s="3">
        <f t="shared" si="14"/>
        <v>0</v>
      </c>
      <c r="I85" s="3">
        <f t="shared" si="15"/>
        <v>0</v>
      </c>
      <c r="J85" s="3">
        <f t="shared" si="16"/>
        <v>0</v>
      </c>
      <c r="K85" s="120">
        <f t="shared" si="17"/>
        <v>0</v>
      </c>
      <c r="L85" s="3">
        <f t="shared" si="18"/>
        <v>0</v>
      </c>
      <c r="M85" s="24">
        <f t="shared" si="19"/>
        <v>0</v>
      </c>
      <c r="N85" s="145" t="str">
        <f>'Door Comparison'!Q86</f>
        <v>By others</v>
      </c>
    </row>
    <row r="86" spans="1:14" x14ac:dyDescent="0.25">
      <c r="A86" s="87" t="str">
        <f>'Door Comparison'!A87</f>
        <v>DGFR2.02</v>
      </c>
      <c r="B86" s="87">
        <f>'Door Comparison'!B87</f>
        <v>0</v>
      </c>
      <c r="C86" s="87">
        <f>'Door Comparison'!C87</f>
        <v>0</v>
      </c>
      <c r="D86" s="9">
        <f>'Door Comparison'!N87</f>
        <v>0</v>
      </c>
      <c r="E86" s="145">
        <f>('Door Labour'!Y87/'Door Labour'!K$3)*'Door Summary'!G$3</f>
        <v>0</v>
      </c>
      <c r="F86" s="3">
        <f>'Door Materials'!W87</f>
        <v>0</v>
      </c>
      <c r="G86" s="3">
        <f t="shared" si="13"/>
        <v>0</v>
      </c>
      <c r="H86" s="3">
        <f t="shared" si="14"/>
        <v>0</v>
      </c>
      <c r="I86" s="3">
        <f t="shared" si="15"/>
        <v>0</v>
      </c>
      <c r="J86" s="3">
        <f t="shared" si="16"/>
        <v>0</v>
      </c>
      <c r="K86" s="120">
        <f t="shared" si="17"/>
        <v>0</v>
      </c>
      <c r="L86" s="3">
        <f t="shared" si="18"/>
        <v>0</v>
      </c>
      <c r="M86" s="24">
        <f t="shared" si="19"/>
        <v>0</v>
      </c>
      <c r="N86" s="145" t="str">
        <f>'Door Comparison'!Q87</f>
        <v>By others</v>
      </c>
    </row>
    <row r="87" spans="1:14" x14ac:dyDescent="0.25">
      <c r="A87" s="87" t="str">
        <f>'Door Comparison'!A88</f>
        <v>D01P1.01</v>
      </c>
      <c r="B87" s="87" t="str">
        <f>'Door Comparison'!B88</f>
        <v>Metal</v>
      </c>
      <c r="C87" s="87">
        <f>'Door Comparison'!C88</f>
        <v>211</v>
      </c>
      <c r="D87" s="9">
        <f>'Door Comparison'!N88</f>
        <v>0</v>
      </c>
      <c r="E87" s="145">
        <f>('Door Labour'!Y88/'Door Labour'!K$3)*'Door Summary'!G$3</f>
        <v>0</v>
      </c>
      <c r="F87" s="3">
        <f>'Door Materials'!W88</f>
        <v>0</v>
      </c>
      <c r="G87" s="3">
        <f t="shared" si="13"/>
        <v>0</v>
      </c>
      <c r="H87" s="3">
        <f t="shared" si="14"/>
        <v>0</v>
      </c>
      <c r="I87" s="3">
        <f t="shared" si="15"/>
        <v>0</v>
      </c>
      <c r="J87" s="3">
        <f t="shared" si="16"/>
        <v>0</v>
      </c>
      <c r="K87" s="120">
        <f t="shared" si="17"/>
        <v>0</v>
      </c>
      <c r="L87" s="3">
        <f t="shared" si="18"/>
        <v>0</v>
      </c>
      <c r="M87" s="24">
        <f t="shared" si="19"/>
        <v>0</v>
      </c>
      <c r="N87" s="145" t="str">
        <f>'Door Comparison'!Q88</f>
        <v>By others</v>
      </c>
    </row>
    <row r="88" spans="1:14" x14ac:dyDescent="0.25">
      <c r="A88" s="87" t="str">
        <f>'Door Comparison'!A89</f>
        <v>D01P2.01</v>
      </c>
      <c r="B88" s="87" t="str">
        <f>'Door Comparison'!B89</f>
        <v>Metal</v>
      </c>
      <c r="C88" s="87">
        <f>'Door Comparison'!C89</f>
        <v>211</v>
      </c>
      <c r="D88" s="9">
        <f>'Door Comparison'!N89</f>
        <v>0</v>
      </c>
      <c r="E88" s="145">
        <f>('Door Labour'!Y89/'Door Labour'!K$3)*'Door Summary'!G$3</f>
        <v>0</v>
      </c>
      <c r="F88" s="3">
        <f>'Door Materials'!W89</f>
        <v>0</v>
      </c>
      <c r="G88" s="3">
        <f t="shared" si="13"/>
        <v>0</v>
      </c>
      <c r="H88" s="3">
        <f t="shared" si="14"/>
        <v>0</v>
      </c>
      <c r="I88" s="3">
        <f t="shared" si="15"/>
        <v>0</v>
      </c>
      <c r="J88" s="3">
        <f t="shared" si="16"/>
        <v>0</v>
      </c>
      <c r="K88" s="120">
        <f t="shared" si="17"/>
        <v>0</v>
      </c>
      <c r="L88" s="3">
        <f t="shared" si="18"/>
        <v>0</v>
      </c>
      <c r="M88" s="24">
        <f t="shared" si="19"/>
        <v>0</v>
      </c>
      <c r="N88" s="145" t="str">
        <f>'Door Comparison'!Q89</f>
        <v>By others</v>
      </c>
    </row>
    <row r="89" spans="1:14" x14ac:dyDescent="0.25">
      <c r="A89" s="87" t="str">
        <f>'Door Comparison'!A90</f>
        <v>D01P2.02</v>
      </c>
      <c r="B89" s="87" t="str">
        <f>'Door Comparison'!B90</f>
        <v>Metal</v>
      </c>
      <c r="C89" s="87">
        <f>'Door Comparison'!C90</f>
        <v>212</v>
      </c>
      <c r="D89" s="9">
        <f>'Door Comparison'!N90</f>
        <v>0</v>
      </c>
      <c r="E89" s="145">
        <f>('Door Labour'!Y90/'Door Labour'!K$3)*'Door Summary'!G$3</f>
        <v>0</v>
      </c>
      <c r="F89" s="3">
        <f>'Door Materials'!W90</f>
        <v>0</v>
      </c>
      <c r="G89" s="3">
        <f t="shared" si="13"/>
        <v>0</v>
      </c>
      <c r="H89" s="3">
        <f t="shared" si="14"/>
        <v>0</v>
      </c>
      <c r="I89" s="3">
        <f t="shared" si="15"/>
        <v>0</v>
      </c>
      <c r="J89" s="3">
        <f t="shared" si="16"/>
        <v>0</v>
      </c>
      <c r="K89" s="120">
        <f t="shared" si="17"/>
        <v>0</v>
      </c>
      <c r="L89" s="3">
        <f t="shared" si="18"/>
        <v>0</v>
      </c>
      <c r="M89" s="24">
        <f t="shared" si="19"/>
        <v>0</v>
      </c>
      <c r="N89" s="145" t="str">
        <f>'Door Comparison'!Q90</f>
        <v>By others</v>
      </c>
    </row>
    <row r="90" spans="1:14" x14ac:dyDescent="0.25">
      <c r="A90" s="87" t="str">
        <f>'Door Comparison'!A91</f>
        <v>D01P3.01</v>
      </c>
      <c r="B90" s="87" t="str">
        <f>'Door Comparison'!B91</f>
        <v>Metal</v>
      </c>
      <c r="C90" s="87">
        <f>'Door Comparison'!C91</f>
        <v>212</v>
      </c>
      <c r="D90" s="9">
        <f>'Door Comparison'!N91</f>
        <v>0</v>
      </c>
      <c r="E90" s="145">
        <f>('Door Labour'!Y91/'Door Labour'!K$3)*'Door Summary'!G$3</f>
        <v>0</v>
      </c>
      <c r="F90" s="3">
        <f>'Door Materials'!W91</f>
        <v>0</v>
      </c>
      <c r="G90" s="3">
        <f t="shared" si="13"/>
        <v>0</v>
      </c>
      <c r="H90" s="3">
        <f t="shared" si="14"/>
        <v>0</v>
      </c>
      <c r="I90" s="3">
        <f t="shared" si="15"/>
        <v>0</v>
      </c>
      <c r="J90" s="3">
        <f t="shared" si="16"/>
        <v>0</v>
      </c>
      <c r="K90" s="120">
        <f t="shared" si="17"/>
        <v>0</v>
      </c>
      <c r="L90" s="3">
        <f t="shared" si="18"/>
        <v>0</v>
      </c>
      <c r="M90" s="24">
        <f t="shared" si="19"/>
        <v>0</v>
      </c>
      <c r="N90" s="145" t="str">
        <f>'Door Comparison'!Q91</f>
        <v>By others</v>
      </c>
    </row>
    <row r="91" spans="1:14" x14ac:dyDescent="0.25">
      <c r="A91" s="87" t="str">
        <f>'Door Comparison'!A92</f>
        <v>D0101.01</v>
      </c>
      <c r="B91" s="87" t="str">
        <f>'Door Comparison'!B92</f>
        <v>Timber</v>
      </c>
      <c r="C91" s="87">
        <f>'Door Comparison'!C92</f>
        <v>205</v>
      </c>
      <c r="D91" s="9">
        <f>'Door Comparison'!N92</f>
        <v>1</v>
      </c>
      <c r="E91" s="145">
        <f>('Door Labour'!Y92/'Door Labour'!K$3)*'Door Summary'!G$3</f>
        <v>471.11</v>
      </c>
      <c r="F91" s="3">
        <f>'Door Materials'!W92</f>
        <v>2662.53</v>
      </c>
      <c r="G91" s="3">
        <f t="shared" si="13"/>
        <v>3133.64</v>
      </c>
      <c r="H91" s="3">
        <f t="shared" si="14"/>
        <v>626.73</v>
      </c>
      <c r="I91" s="3">
        <f t="shared" si="15"/>
        <v>3760.37</v>
      </c>
      <c r="J91" s="3">
        <f t="shared" si="16"/>
        <v>197.91</v>
      </c>
      <c r="K91" s="120">
        <f t="shared" si="17"/>
        <v>386.19</v>
      </c>
      <c r="L91" s="3">
        <f t="shared" si="18"/>
        <v>4344.47</v>
      </c>
      <c r="M91" s="24">
        <f t="shared" si="19"/>
        <v>4344.47</v>
      </c>
    </row>
    <row r="92" spans="1:14" x14ac:dyDescent="0.25">
      <c r="A92" s="87" t="str">
        <f>'Door Comparison'!A93</f>
        <v>D0102.01</v>
      </c>
      <c r="B92" s="87" t="str">
        <f>'Door Comparison'!B93</f>
        <v>Timber</v>
      </c>
      <c r="C92" s="87">
        <f>'Door Comparison'!C93</f>
        <v>201</v>
      </c>
      <c r="D92" s="9">
        <f>'Door Comparison'!N93</f>
        <v>1</v>
      </c>
      <c r="E92" s="145">
        <f>('Door Labour'!Y93/'Door Labour'!K$3)*'Door Summary'!G$3</f>
        <v>148.63</v>
      </c>
      <c r="F92" s="3">
        <f>'Door Materials'!W93</f>
        <v>876.25</v>
      </c>
      <c r="G92" s="3">
        <f t="shared" si="13"/>
        <v>1024.8800000000001</v>
      </c>
      <c r="H92" s="3">
        <f t="shared" si="14"/>
        <v>204.98</v>
      </c>
      <c r="I92" s="3">
        <f t="shared" si="15"/>
        <v>1229.8599999999999</v>
      </c>
      <c r="J92" s="3">
        <f t="shared" si="16"/>
        <v>64.73</v>
      </c>
      <c r="K92" s="120">
        <f t="shared" si="17"/>
        <v>126.31</v>
      </c>
      <c r="L92" s="3">
        <f t="shared" si="18"/>
        <v>1420.9</v>
      </c>
      <c r="M92" s="24">
        <f t="shared" si="19"/>
        <v>1420.9</v>
      </c>
    </row>
    <row r="93" spans="1:14" x14ac:dyDescent="0.25">
      <c r="A93" s="87" t="str">
        <f>'Door Comparison'!A94</f>
        <v>D0106.01</v>
      </c>
      <c r="B93" s="87" t="str">
        <f>'Door Comparison'!B94</f>
        <v>Metal</v>
      </c>
      <c r="C93" s="87">
        <f>'Door Comparison'!C94</f>
        <v>204</v>
      </c>
      <c r="D93" s="9">
        <f>'Door Comparison'!N94</f>
        <v>0</v>
      </c>
      <c r="E93" s="145">
        <f>('Door Labour'!Y94/'Door Labour'!K$3)*'Door Summary'!G$3</f>
        <v>0</v>
      </c>
      <c r="F93" s="3">
        <f>'Door Materials'!W94</f>
        <v>0</v>
      </c>
      <c r="G93" s="3">
        <f t="shared" si="13"/>
        <v>0</v>
      </c>
      <c r="H93" s="3">
        <f t="shared" si="14"/>
        <v>0</v>
      </c>
      <c r="I93" s="3">
        <f t="shared" si="15"/>
        <v>0</v>
      </c>
      <c r="J93" s="3">
        <f t="shared" si="16"/>
        <v>0</v>
      </c>
      <c r="K93" s="120">
        <f t="shared" si="17"/>
        <v>0</v>
      </c>
      <c r="L93" s="3">
        <f t="shared" si="18"/>
        <v>0</v>
      </c>
      <c r="M93" s="24">
        <f t="shared" si="19"/>
        <v>0</v>
      </c>
      <c r="N93" s="145" t="str">
        <f>'Door Comparison'!Q94</f>
        <v>By others</v>
      </c>
    </row>
    <row r="94" spans="1:14" x14ac:dyDescent="0.25">
      <c r="A94" s="87" t="str">
        <f>'Door Comparison'!A95</f>
        <v>D0110.01</v>
      </c>
      <c r="B94" s="87" t="str">
        <f>'Door Comparison'!B95</f>
        <v>Timber</v>
      </c>
      <c r="C94" s="87">
        <f>'Door Comparison'!C95</f>
        <v>201</v>
      </c>
      <c r="D94" s="9">
        <f>'Door Comparison'!N95</f>
        <v>1</v>
      </c>
      <c r="E94" s="145">
        <f>('Door Labour'!Y95/'Door Labour'!K$3)*'Door Summary'!G$3</f>
        <v>126.73</v>
      </c>
      <c r="F94" s="3">
        <f>'Door Materials'!W95</f>
        <v>628.55999999999995</v>
      </c>
      <c r="G94" s="3">
        <f t="shared" si="13"/>
        <v>755.29</v>
      </c>
      <c r="H94" s="3">
        <f t="shared" si="14"/>
        <v>151.06</v>
      </c>
      <c r="I94" s="3">
        <f t="shared" si="15"/>
        <v>906.35</v>
      </c>
      <c r="J94" s="3">
        <f t="shared" si="16"/>
        <v>47.7</v>
      </c>
      <c r="K94" s="120">
        <f t="shared" si="17"/>
        <v>93.08</v>
      </c>
      <c r="L94" s="3">
        <f t="shared" si="18"/>
        <v>1047.1300000000001</v>
      </c>
      <c r="M94" s="24">
        <f t="shared" si="19"/>
        <v>1047.1300000000001</v>
      </c>
    </row>
    <row r="95" spans="1:14" x14ac:dyDescent="0.25">
      <c r="A95" s="87" t="str">
        <f>'Door Comparison'!A96</f>
        <v>D0111.01</v>
      </c>
      <c r="B95" s="87" t="str">
        <f>'Door Comparison'!B96</f>
        <v>Timber</v>
      </c>
      <c r="C95" s="87">
        <f>'Door Comparison'!C96</f>
        <v>201</v>
      </c>
      <c r="D95" s="9">
        <f>'Door Comparison'!N96</f>
        <v>1</v>
      </c>
      <c r="E95" s="145">
        <f>('Door Labour'!Y96/'Door Labour'!K$3)*'Door Summary'!G$3</f>
        <v>148.63</v>
      </c>
      <c r="F95" s="3">
        <f>'Door Materials'!W96</f>
        <v>876.25</v>
      </c>
      <c r="G95" s="3">
        <f t="shared" si="13"/>
        <v>1024.8800000000001</v>
      </c>
      <c r="H95" s="3">
        <f t="shared" si="14"/>
        <v>204.98</v>
      </c>
      <c r="I95" s="3">
        <f t="shared" si="15"/>
        <v>1229.8599999999999</v>
      </c>
      <c r="J95" s="3">
        <f t="shared" si="16"/>
        <v>64.73</v>
      </c>
      <c r="K95" s="120">
        <f t="shared" si="17"/>
        <v>126.31</v>
      </c>
      <c r="L95" s="3">
        <f t="shared" si="18"/>
        <v>1420.9</v>
      </c>
      <c r="M95" s="24">
        <f t="shared" si="19"/>
        <v>1420.9</v>
      </c>
    </row>
    <row r="96" spans="1:14" x14ac:dyDescent="0.25">
      <c r="A96" s="87" t="str">
        <f>'Door Comparison'!A97</f>
        <v>D0115.01</v>
      </c>
      <c r="B96" s="87" t="str">
        <f>'Door Comparison'!B97</f>
        <v>Metal</v>
      </c>
      <c r="C96" s="87">
        <f>'Door Comparison'!C97</f>
        <v>206</v>
      </c>
      <c r="D96" s="9">
        <f>'Door Comparison'!N97</f>
        <v>0</v>
      </c>
      <c r="E96" s="145">
        <f>('Door Labour'!Y97/'Door Labour'!K$3)*'Door Summary'!G$3</f>
        <v>0</v>
      </c>
      <c r="F96" s="3">
        <f>'Door Materials'!W97</f>
        <v>0</v>
      </c>
      <c r="G96" s="3">
        <f t="shared" si="13"/>
        <v>0</v>
      </c>
      <c r="H96" s="3">
        <f t="shared" si="14"/>
        <v>0</v>
      </c>
      <c r="I96" s="3">
        <f t="shared" si="15"/>
        <v>0</v>
      </c>
      <c r="J96" s="3">
        <f t="shared" si="16"/>
        <v>0</v>
      </c>
      <c r="K96" s="120">
        <f t="shared" si="17"/>
        <v>0</v>
      </c>
      <c r="L96" s="3">
        <f t="shared" si="18"/>
        <v>0</v>
      </c>
      <c r="M96" s="24">
        <f t="shared" si="19"/>
        <v>0</v>
      </c>
      <c r="N96" s="145" t="str">
        <f>'Door Comparison'!Q97</f>
        <v>By others</v>
      </c>
    </row>
    <row r="97" spans="1:14" x14ac:dyDescent="0.25">
      <c r="A97" s="87" t="str">
        <f>'Door Comparison'!A98</f>
        <v>D0116.01</v>
      </c>
      <c r="B97" s="87" t="str">
        <f>'Door Comparison'!B98</f>
        <v>Metal</v>
      </c>
      <c r="C97" s="87">
        <f>'Door Comparison'!C98</f>
        <v>204</v>
      </c>
      <c r="D97" s="9">
        <f>'Door Comparison'!N98</f>
        <v>0</v>
      </c>
      <c r="E97" s="145">
        <f>('Door Labour'!Y98/'Door Labour'!K$3)*'Door Summary'!G$3</f>
        <v>0</v>
      </c>
      <c r="F97" s="3">
        <f>'Door Materials'!W98</f>
        <v>0</v>
      </c>
      <c r="G97" s="3">
        <f t="shared" si="13"/>
        <v>0</v>
      </c>
      <c r="H97" s="3">
        <f t="shared" si="14"/>
        <v>0</v>
      </c>
      <c r="I97" s="3">
        <f t="shared" si="15"/>
        <v>0</v>
      </c>
      <c r="J97" s="3">
        <f t="shared" si="16"/>
        <v>0</v>
      </c>
      <c r="K97" s="120">
        <f t="shared" si="17"/>
        <v>0</v>
      </c>
      <c r="L97" s="3">
        <f t="shared" si="18"/>
        <v>0</v>
      </c>
      <c r="M97" s="24">
        <f t="shared" si="19"/>
        <v>0</v>
      </c>
      <c r="N97" s="145" t="str">
        <f>'Door Comparison'!Q98</f>
        <v>By others</v>
      </c>
    </row>
    <row r="98" spans="1:14" x14ac:dyDescent="0.25">
      <c r="A98" s="87" t="str">
        <f>'Door Comparison'!A99</f>
        <v>D0117.01</v>
      </c>
      <c r="B98" s="87" t="str">
        <f>'Door Comparison'!B99</f>
        <v>Timber</v>
      </c>
      <c r="C98" s="87">
        <f>'Door Comparison'!C99</f>
        <v>201</v>
      </c>
      <c r="D98" s="9">
        <f>'Door Comparison'!N99</f>
        <v>1</v>
      </c>
      <c r="E98" s="145">
        <f>('Door Labour'!Y99/'Door Labour'!K$3)*'Door Summary'!G$3</f>
        <v>150.69999999999999</v>
      </c>
      <c r="F98" s="3">
        <f>'Door Materials'!W99</f>
        <v>878.64</v>
      </c>
      <c r="G98" s="3">
        <f t="shared" si="13"/>
        <v>1029.3399999999999</v>
      </c>
      <c r="H98" s="3">
        <f t="shared" si="14"/>
        <v>205.87</v>
      </c>
      <c r="I98" s="3">
        <f t="shared" si="15"/>
        <v>1235.21</v>
      </c>
      <c r="J98" s="3">
        <f t="shared" si="16"/>
        <v>65.010000000000005</v>
      </c>
      <c r="K98" s="120">
        <f t="shared" si="17"/>
        <v>126.86</v>
      </c>
      <c r="L98" s="3">
        <f t="shared" si="18"/>
        <v>1427.08</v>
      </c>
      <c r="M98" s="24">
        <f t="shared" si="19"/>
        <v>1427.08</v>
      </c>
    </row>
    <row r="99" spans="1:14" x14ac:dyDescent="0.25">
      <c r="A99" s="87" t="str">
        <f>'Door Comparison'!A100</f>
        <v>D0118.01</v>
      </c>
      <c r="B99" s="87" t="str">
        <f>'Door Comparison'!B100</f>
        <v>Timber</v>
      </c>
      <c r="C99" s="87">
        <f>'Door Comparison'!C100</f>
        <v>201</v>
      </c>
      <c r="D99" s="9">
        <f>'Door Comparison'!N100</f>
        <v>1</v>
      </c>
      <c r="E99" s="145">
        <f>('Door Labour'!Y100/'Door Labour'!K$3)*'Door Summary'!G$3</f>
        <v>126.73</v>
      </c>
      <c r="F99" s="3">
        <f>'Door Materials'!W100</f>
        <v>771.44</v>
      </c>
      <c r="G99" s="3">
        <f t="shared" si="13"/>
        <v>898.17</v>
      </c>
      <c r="H99" s="3">
        <f t="shared" si="14"/>
        <v>179.63</v>
      </c>
      <c r="I99" s="3">
        <f t="shared" si="15"/>
        <v>1077.8</v>
      </c>
      <c r="J99" s="3">
        <f t="shared" si="16"/>
        <v>56.73</v>
      </c>
      <c r="K99" s="120">
        <f t="shared" si="17"/>
        <v>110.69</v>
      </c>
      <c r="L99" s="3">
        <f t="shared" si="18"/>
        <v>1245.22</v>
      </c>
      <c r="M99" s="24">
        <f t="shared" si="19"/>
        <v>1245.22</v>
      </c>
    </row>
    <row r="100" spans="1:14" x14ac:dyDescent="0.25">
      <c r="A100" s="87" t="str">
        <f>'Door Comparison'!A101</f>
        <v>D0120.01</v>
      </c>
      <c r="B100" s="87" t="str">
        <f>'Door Comparison'!B101</f>
        <v>Metal</v>
      </c>
      <c r="C100" s="87">
        <f>'Door Comparison'!C101</f>
        <v>206</v>
      </c>
      <c r="D100" s="9">
        <f>'Door Comparison'!N101</f>
        <v>0</v>
      </c>
      <c r="E100" s="145">
        <f>('Door Labour'!Y101/'Door Labour'!K$3)*'Door Summary'!G$3</f>
        <v>0</v>
      </c>
      <c r="F100" s="3">
        <f>'Door Materials'!W101</f>
        <v>0</v>
      </c>
      <c r="G100" s="3">
        <f t="shared" si="13"/>
        <v>0</v>
      </c>
      <c r="H100" s="3">
        <f t="shared" si="14"/>
        <v>0</v>
      </c>
      <c r="I100" s="3">
        <f t="shared" si="15"/>
        <v>0</v>
      </c>
      <c r="J100" s="3">
        <f t="shared" si="16"/>
        <v>0</v>
      </c>
      <c r="K100" s="120">
        <f t="shared" si="17"/>
        <v>0</v>
      </c>
      <c r="L100" s="3">
        <f t="shared" si="18"/>
        <v>0</v>
      </c>
      <c r="M100" s="24">
        <f t="shared" si="19"/>
        <v>0</v>
      </c>
      <c r="N100" s="145" t="str">
        <f>'Door Comparison'!Q101</f>
        <v>By others</v>
      </c>
    </row>
    <row r="101" spans="1:14" x14ac:dyDescent="0.25">
      <c r="A101" s="87" t="str">
        <f>'Door Comparison'!A102</f>
        <v>D0121.01</v>
      </c>
      <c r="B101" s="87" t="str">
        <f>'Door Comparison'!B102</f>
        <v>Metal</v>
      </c>
      <c r="C101" s="87">
        <f>'Door Comparison'!C102</f>
        <v>109</v>
      </c>
      <c r="D101" s="9">
        <f>'Door Comparison'!N102</f>
        <v>0</v>
      </c>
      <c r="E101" s="145">
        <f>('Door Labour'!Y102/'Door Labour'!K$3)*'Door Summary'!G$3</f>
        <v>0</v>
      </c>
      <c r="F101" s="3">
        <f>'Door Materials'!W102</f>
        <v>0</v>
      </c>
      <c r="G101" s="3">
        <f t="shared" si="13"/>
        <v>0</v>
      </c>
      <c r="H101" s="3">
        <f t="shared" si="14"/>
        <v>0</v>
      </c>
      <c r="I101" s="3">
        <f t="shared" si="15"/>
        <v>0</v>
      </c>
      <c r="J101" s="3">
        <f t="shared" si="16"/>
        <v>0</v>
      </c>
      <c r="K101" s="120">
        <f t="shared" si="17"/>
        <v>0</v>
      </c>
      <c r="L101" s="3">
        <f t="shared" si="18"/>
        <v>0</v>
      </c>
      <c r="M101" s="24">
        <f t="shared" si="19"/>
        <v>0</v>
      </c>
      <c r="N101" s="145" t="str">
        <f>'Door Comparison'!Q102</f>
        <v>By others</v>
      </c>
    </row>
    <row r="102" spans="1:14" x14ac:dyDescent="0.25">
      <c r="A102" s="87" t="str">
        <f>'Door Comparison'!A103</f>
        <v>D0121.02</v>
      </c>
      <c r="B102" s="87" t="str">
        <f>'Door Comparison'!B103</f>
        <v>Metal</v>
      </c>
      <c r="C102" s="87">
        <f>'Door Comparison'!C103</f>
        <v>211</v>
      </c>
      <c r="D102" s="9">
        <f>'Door Comparison'!N103</f>
        <v>0</v>
      </c>
      <c r="E102" s="145">
        <f>('Door Labour'!Y103/'Door Labour'!K$3)*'Door Summary'!G$3</f>
        <v>0</v>
      </c>
      <c r="F102" s="3">
        <f>'Door Materials'!W103</f>
        <v>0</v>
      </c>
      <c r="G102" s="3">
        <f t="shared" si="13"/>
        <v>0</v>
      </c>
      <c r="H102" s="3">
        <f t="shared" si="14"/>
        <v>0</v>
      </c>
      <c r="I102" s="3">
        <f t="shared" si="15"/>
        <v>0</v>
      </c>
      <c r="J102" s="3">
        <f t="shared" si="16"/>
        <v>0</v>
      </c>
      <c r="K102" s="120">
        <f t="shared" si="17"/>
        <v>0</v>
      </c>
      <c r="L102" s="3">
        <f t="shared" si="18"/>
        <v>0</v>
      </c>
      <c r="M102" s="24">
        <f t="shared" si="19"/>
        <v>0</v>
      </c>
      <c r="N102" s="145" t="str">
        <f>'Door Comparison'!Q103</f>
        <v>By others</v>
      </c>
    </row>
    <row r="103" spans="1:14" x14ac:dyDescent="0.25">
      <c r="A103" s="87" t="str">
        <f>'Door Comparison'!A104</f>
        <v>D0121.03</v>
      </c>
      <c r="B103" s="87" t="str">
        <f>'Door Comparison'!B104</f>
        <v>Metal</v>
      </c>
      <c r="C103" s="87">
        <f>'Door Comparison'!C104</f>
        <v>107</v>
      </c>
      <c r="D103" s="9">
        <f>'Door Comparison'!N104</f>
        <v>0</v>
      </c>
      <c r="E103" s="145">
        <f>('Door Labour'!Y104/'Door Labour'!K$3)*'Door Summary'!G$3</f>
        <v>0</v>
      </c>
      <c r="F103" s="3">
        <f>'Door Materials'!W104</f>
        <v>0</v>
      </c>
      <c r="G103" s="3">
        <f t="shared" si="13"/>
        <v>0</v>
      </c>
      <c r="H103" s="3">
        <f t="shared" si="14"/>
        <v>0</v>
      </c>
      <c r="I103" s="3">
        <f t="shared" si="15"/>
        <v>0</v>
      </c>
      <c r="J103" s="3">
        <f t="shared" si="16"/>
        <v>0</v>
      </c>
      <c r="K103" s="120">
        <f t="shared" si="17"/>
        <v>0</v>
      </c>
      <c r="L103" s="3">
        <f t="shared" si="18"/>
        <v>0</v>
      </c>
      <c r="M103" s="24">
        <f t="shared" si="19"/>
        <v>0</v>
      </c>
      <c r="N103" s="145" t="str">
        <f>'Door Comparison'!Q104</f>
        <v>By others</v>
      </c>
    </row>
    <row r="104" spans="1:14" x14ac:dyDescent="0.25">
      <c r="A104" s="87" t="str">
        <f>'Door Comparison'!A105</f>
        <v>D0121.04</v>
      </c>
      <c r="B104" s="87" t="str">
        <f>'Door Comparison'!B105</f>
        <v>Metal</v>
      </c>
      <c r="C104" s="87">
        <f>'Door Comparison'!C105</f>
        <v>215</v>
      </c>
      <c r="D104" s="9">
        <f>'Door Comparison'!N105</f>
        <v>0</v>
      </c>
      <c r="E104" s="145">
        <f>('Door Labour'!Y105/'Door Labour'!K$3)*'Door Summary'!G$3</f>
        <v>0</v>
      </c>
      <c r="F104" s="3">
        <f>'Door Materials'!W105</f>
        <v>0</v>
      </c>
      <c r="G104" s="3">
        <f t="shared" si="13"/>
        <v>0</v>
      </c>
      <c r="H104" s="3">
        <f t="shared" si="14"/>
        <v>0</v>
      </c>
      <c r="I104" s="3">
        <f t="shared" si="15"/>
        <v>0</v>
      </c>
      <c r="J104" s="3">
        <f t="shared" si="16"/>
        <v>0</v>
      </c>
      <c r="K104" s="120">
        <f t="shared" si="17"/>
        <v>0</v>
      </c>
      <c r="L104" s="3">
        <f t="shared" si="18"/>
        <v>0</v>
      </c>
      <c r="M104" s="24">
        <f t="shared" si="19"/>
        <v>0</v>
      </c>
      <c r="N104" s="145" t="str">
        <f>'Door Comparison'!Q105</f>
        <v>By others</v>
      </c>
    </row>
    <row r="105" spans="1:14" x14ac:dyDescent="0.25">
      <c r="A105" s="87" t="str">
        <f>'Door Comparison'!A106</f>
        <v>D0121.05</v>
      </c>
      <c r="B105" s="87" t="str">
        <f>'Door Comparison'!B106</f>
        <v>Metal</v>
      </c>
      <c r="C105" s="87">
        <f>'Door Comparison'!C106</f>
        <v>110</v>
      </c>
      <c r="D105" s="9">
        <f>'Door Comparison'!N106</f>
        <v>0</v>
      </c>
      <c r="E105" s="145">
        <f>('Door Labour'!Y106/'Door Labour'!K$3)*'Door Summary'!G$3</f>
        <v>0</v>
      </c>
      <c r="F105" s="3">
        <f>'Door Materials'!W106</f>
        <v>0</v>
      </c>
      <c r="G105" s="3">
        <f t="shared" si="13"/>
        <v>0</v>
      </c>
      <c r="H105" s="3">
        <f t="shared" si="14"/>
        <v>0</v>
      </c>
      <c r="I105" s="3">
        <f t="shared" si="15"/>
        <v>0</v>
      </c>
      <c r="J105" s="3">
        <f t="shared" si="16"/>
        <v>0</v>
      </c>
      <c r="K105" s="120">
        <f t="shared" si="17"/>
        <v>0</v>
      </c>
      <c r="L105" s="3">
        <f t="shared" si="18"/>
        <v>0</v>
      </c>
      <c r="M105" s="24">
        <f t="shared" si="19"/>
        <v>0</v>
      </c>
      <c r="N105" s="145" t="str">
        <f>'Door Comparison'!Q106</f>
        <v>By others</v>
      </c>
    </row>
    <row r="106" spans="1:14" x14ac:dyDescent="0.25">
      <c r="A106" s="87" t="str">
        <f>'Door Comparison'!A107</f>
        <v>D0121.06</v>
      </c>
      <c r="B106" s="87" t="str">
        <f>'Door Comparison'!B107</f>
        <v>Metal</v>
      </c>
      <c r="C106" s="87">
        <f>'Door Comparison'!C107</f>
        <v>110</v>
      </c>
      <c r="D106" s="9">
        <f>'Door Comparison'!N107</f>
        <v>0</v>
      </c>
      <c r="E106" s="145">
        <f>('Door Labour'!Y107/'Door Labour'!K$3)*'Door Summary'!G$3</f>
        <v>0</v>
      </c>
      <c r="F106" s="3">
        <f>'Door Materials'!W107</f>
        <v>0</v>
      </c>
      <c r="G106" s="3">
        <f t="shared" si="13"/>
        <v>0</v>
      </c>
      <c r="H106" s="3">
        <f t="shared" si="14"/>
        <v>0</v>
      </c>
      <c r="I106" s="3">
        <f t="shared" si="15"/>
        <v>0</v>
      </c>
      <c r="J106" s="3">
        <f t="shared" si="16"/>
        <v>0</v>
      </c>
      <c r="K106" s="120">
        <f t="shared" si="17"/>
        <v>0</v>
      </c>
      <c r="L106" s="3">
        <f t="shared" si="18"/>
        <v>0</v>
      </c>
      <c r="M106" s="24">
        <f t="shared" si="19"/>
        <v>0</v>
      </c>
      <c r="N106" s="145" t="str">
        <f>'Door Comparison'!Q107</f>
        <v>By others</v>
      </c>
    </row>
    <row r="107" spans="1:14" x14ac:dyDescent="0.25">
      <c r="A107" s="87" t="str">
        <f>'Door Comparison'!A108</f>
        <v>D0201.01</v>
      </c>
      <c r="B107" s="87" t="str">
        <f>'Door Comparison'!B108</f>
        <v>Timber</v>
      </c>
      <c r="C107" s="87">
        <f>'Door Comparison'!C108</f>
        <v>205</v>
      </c>
      <c r="D107" s="9">
        <f>'Door Comparison'!N108</f>
        <v>1</v>
      </c>
      <c r="E107" s="145">
        <f>('Door Labour'!Y108/'Door Labour'!K$3)*'Door Summary'!G$3</f>
        <v>471.11</v>
      </c>
      <c r="F107" s="3">
        <f>'Door Materials'!W108</f>
        <v>2825.37</v>
      </c>
      <c r="G107" s="3">
        <f t="shared" si="13"/>
        <v>3296.48</v>
      </c>
      <c r="H107" s="3">
        <f t="shared" si="14"/>
        <v>659.3</v>
      </c>
      <c r="I107" s="3">
        <f t="shared" si="15"/>
        <v>3955.78</v>
      </c>
      <c r="J107" s="3">
        <f t="shared" si="16"/>
        <v>208.2</v>
      </c>
      <c r="K107" s="120">
        <f t="shared" si="17"/>
        <v>406.26</v>
      </c>
      <c r="L107" s="3">
        <f t="shared" si="18"/>
        <v>4570.24</v>
      </c>
      <c r="M107" s="24">
        <f t="shared" si="19"/>
        <v>4570.24</v>
      </c>
    </row>
    <row r="108" spans="1:14" x14ac:dyDescent="0.25">
      <c r="A108" s="87" t="str">
        <f>'Door Comparison'!A109</f>
        <v>D0202.01</v>
      </c>
      <c r="B108" s="87" t="str">
        <f>'Door Comparison'!B109</f>
        <v>Timber</v>
      </c>
      <c r="C108" s="87">
        <f>'Door Comparison'!C109</f>
        <v>201</v>
      </c>
      <c r="D108" s="9">
        <f>'Door Comparison'!N109</f>
        <v>1</v>
      </c>
      <c r="E108" s="145">
        <f>('Door Labour'!Y109/'Door Labour'!K$3)*'Door Summary'!G$3</f>
        <v>148.63</v>
      </c>
      <c r="F108" s="3">
        <f>'Door Materials'!W109</f>
        <v>876.25</v>
      </c>
      <c r="G108" s="3">
        <f t="shared" si="13"/>
        <v>1024.8800000000001</v>
      </c>
      <c r="H108" s="3">
        <f t="shared" si="14"/>
        <v>204.98</v>
      </c>
      <c r="I108" s="3">
        <f t="shared" si="15"/>
        <v>1229.8599999999999</v>
      </c>
      <c r="J108" s="3">
        <f t="shared" si="16"/>
        <v>64.73</v>
      </c>
      <c r="K108" s="120">
        <f t="shared" si="17"/>
        <v>126.31</v>
      </c>
      <c r="L108" s="3">
        <f t="shared" si="18"/>
        <v>1420.9</v>
      </c>
      <c r="M108" s="24">
        <f t="shared" si="19"/>
        <v>1420.9</v>
      </c>
    </row>
    <row r="109" spans="1:14" x14ac:dyDescent="0.25">
      <c r="A109" s="87" t="str">
        <f>'Door Comparison'!A110</f>
        <v>D0206.01</v>
      </c>
      <c r="B109" s="87" t="str">
        <f>'Door Comparison'!B110</f>
        <v>Metal</v>
      </c>
      <c r="C109" s="87">
        <f>'Door Comparison'!C110</f>
        <v>204</v>
      </c>
      <c r="D109" s="9">
        <f>'Door Comparison'!N110</f>
        <v>0</v>
      </c>
      <c r="E109" s="145">
        <f>('Door Labour'!Y110/'Door Labour'!K$3)*'Door Summary'!G$3</f>
        <v>0</v>
      </c>
      <c r="F109" s="3">
        <f>'Door Materials'!W110</f>
        <v>0</v>
      </c>
      <c r="G109" s="3">
        <f t="shared" si="13"/>
        <v>0</v>
      </c>
      <c r="H109" s="3">
        <f t="shared" si="14"/>
        <v>0</v>
      </c>
      <c r="I109" s="3">
        <f t="shared" si="15"/>
        <v>0</v>
      </c>
      <c r="J109" s="3">
        <f t="shared" si="16"/>
        <v>0</v>
      </c>
      <c r="K109" s="120">
        <f t="shared" si="17"/>
        <v>0</v>
      </c>
      <c r="L109" s="3">
        <f t="shared" si="18"/>
        <v>0</v>
      </c>
      <c r="M109" s="24">
        <f t="shared" si="19"/>
        <v>0</v>
      </c>
      <c r="N109" s="145" t="str">
        <f>'Door Comparison'!Q110</f>
        <v>By others</v>
      </c>
    </row>
    <row r="110" spans="1:14" x14ac:dyDescent="0.25">
      <c r="A110" s="87" t="str">
        <f>'Door Comparison'!A111</f>
        <v>D0208.01</v>
      </c>
      <c r="B110" s="87" t="str">
        <f>'Door Comparison'!B111</f>
        <v>Metal</v>
      </c>
      <c r="C110" s="87">
        <f>'Door Comparison'!C111</f>
        <v>204</v>
      </c>
      <c r="D110" s="9">
        <f>'Door Comparison'!N111</f>
        <v>0</v>
      </c>
      <c r="E110" s="145">
        <f>('Door Labour'!Y111/'Door Labour'!K$3)*'Door Summary'!G$3</f>
        <v>0</v>
      </c>
      <c r="F110" s="3">
        <f>'Door Materials'!W111</f>
        <v>0</v>
      </c>
      <c r="G110" s="3">
        <f t="shared" si="13"/>
        <v>0</v>
      </c>
      <c r="H110" s="3">
        <f t="shared" si="14"/>
        <v>0</v>
      </c>
      <c r="I110" s="3">
        <f t="shared" si="15"/>
        <v>0</v>
      </c>
      <c r="J110" s="3">
        <f t="shared" si="16"/>
        <v>0</v>
      </c>
      <c r="K110" s="120">
        <f t="shared" si="17"/>
        <v>0</v>
      </c>
      <c r="L110" s="3">
        <f t="shared" si="18"/>
        <v>0</v>
      </c>
      <c r="M110" s="24">
        <f t="shared" si="19"/>
        <v>0</v>
      </c>
      <c r="N110" s="145" t="str">
        <f>'Door Comparison'!Q111</f>
        <v>By others</v>
      </c>
    </row>
    <row r="111" spans="1:14" x14ac:dyDescent="0.25">
      <c r="A111" s="87" t="str">
        <f>'Door Comparison'!A112</f>
        <v>D0210.01</v>
      </c>
      <c r="B111" s="87" t="str">
        <f>'Door Comparison'!B112</f>
        <v>Timber</v>
      </c>
      <c r="C111" s="87">
        <f>'Door Comparison'!C112</f>
        <v>201</v>
      </c>
      <c r="D111" s="9">
        <f>'Door Comparison'!N112</f>
        <v>1</v>
      </c>
      <c r="E111" s="145">
        <f>('Door Labour'!Y112/'Door Labour'!K$3)*'Door Summary'!G$3</f>
        <v>126.73</v>
      </c>
      <c r="F111" s="3">
        <f>'Door Materials'!W112</f>
        <v>609.85</v>
      </c>
      <c r="G111" s="3">
        <f t="shared" si="13"/>
        <v>736.58</v>
      </c>
      <c r="H111" s="3">
        <f t="shared" si="14"/>
        <v>147.32</v>
      </c>
      <c r="I111" s="3">
        <f t="shared" si="15"/>
        <v>883.9</v>
      </c>
      <c r="J111" s="3">
        <f t="shared" si="16"/>
        <v>46.52</v>
      </c>
      <c r="K111" s="120">
        <f t="shared" si="17"/>
        <v>90.78</v>
      </c>
      <c r="L111" s="3">
        <f t="shared" si="18"/>
        <v>1021.2</v>
      </c>
      <c r="M111" s="24">
        <f t="shared" si="19"/>
        <v>1021.2</v>
      </c>
    </row>
    <row r="112" spans="1:14" x14ac:dyDescent="0.25">
      <c r="A112" s="87" t="str">
        <f>'Door Comparison'!A113</f>
        <v>D0211.01</v>
      </c>
      <c r="B112" s="87" t="str">
        <f>'Door Comparison'!B113</f>
        <v>Timber</v>
      </c>
      <c r="C112" s="87">
        <f>'Door Comparison'!C113</f>
        <v>201</v>
      </c>
      <c r="D112" s="9">
        <f>'Door Comparison'!N113</f>
        <v>1</v>
      </c>
      <c r="E112" s="145">
        <f>('Door Labour'!Y113/'Door Labour'!K$3)*'Door Summary'!G$3</f>
        <v>148.63</v>
      </c>
      <c r="F112" s="3">
        <f>'Door Materials'!W113</f>
        <v>876.25</v>
      </c>
      <c r="G112" s="3">
        <f t="shared" si="13"/>
        <v>1024.8800000000001</v>
      </c>
      <c r="H112" s="3">
        <f t="shared" si="14"/>
        <v>204.98</v>
      </c>
      <c r="I112" s="3">
        <f t="shared" si="15"/>
        <v>1229.8599999999999</v>
      </c>
      <c r="J112" s="3">
        <f t="shared" si="16"/>
        <v>64.73</v>
      </c>
      <c r="K112" s="120">
        <f t="shared" si="17"/>
        <v>126.31</v>
      </c>
      <c r="L112" s="3">
        <f t="shared" si="18"/>
        <v>1420.9</v>
      </c>
      <c r="M112" s="24">
        <f t="shared" si="19"/>
        <v>1420.9</v>
      </c>
    </row>
    <row r="113" spans="1:14" x14ac:dyDescent="0.25">
      <c r="A113" s="87" t="str">
        <f>'Door Comparison'!A114</f>
        <v>D0215.01</v>
      </c>
      <c r="B113" s="87" t="str">
        <f>'Door Comparison'!B114</f>
        <v>Metal</v>
      </c>
      <c r="C113" s="87">
        <f>'Door Comparison'!C114</f>
        <v>206</v>
      </c>
      <c r="D113" s="9">
        <f>'Door Comparison'!N114</f>
        <v>0</v>
      </c>
      <c r="E113" s="145">
        <f>('Door Labour'!Y114/'Door Labour'!K$3)*'Door Summary'!G$3</f>
        <v>0</v>
      </c>
      <c r="F113" s="3">
        <f>'Door Materials'!W114</f>
        <v>0</v>
      </c>
      <c r="G113" s="3">
        <f t="shared" si="13"/>
        <v>0</v>
      </c>
      <c r="H113" s="3">
        <f t="shared" si="14"/>
        <v>0</v>
      </c>
      <c r="I113" s="3">
        <f t="shared" si="15"/>
        <v>0</v>
      </c>
      <c r="J113" s="3">
        <f t="shared" si="16"/>
        <v>0</v>
      </c>
      <c r="K113" s="120">
        <f t="shared" si="17"/>
        <v>0</v>
      </c>
      <c r="L113" s="3">
        <f t="shared" si="18"/>
        <v>0</v>
      </c>
      <c r="M113" s="24">
        <f t="shared" si="19"/>
        <v>0</v>
      </c>
      <c r="N113" s="145" t="str">
        <f>'Door Comparison'!Q114</f>
        <v>By others</v>
      </c>
    </row>
    <row r="114" spans="1:14" x14ac:dyDescent="0.25">
      <c r="A114" s="87" t="str">
        <f>'Door Comparison'!A115</f>
        <v>D0216.01</v>
      </c>
      <c r="B114" s="87" t="str">
        <f>'Door Comparison'!B115</f>
        <v>Metal</v>
      </c>
      <c r="C114" s="87">
        <f>'Door Comparison'!C115</f>
        <v>204</v>
      </c>
      <c r="D114" s="9">
        <f>'Door Comparison'!N115</f>
        <v>0</v>
      </c>
      <c r="E114" s="145">
        <f>('Door Labour'!Y115/'Door Labour'!K$3)*'Door Summary'!G$3</f>
        <v>0</v>
      </c>
      <c r="F114" s="3">
        <f>'Door Materials'!W115</f>
        <v>0</v>
      </c>
      <c r="G114" s="3">
        <f t="shared" si="13"/>
        <v>0</v>
      </c>
      <c r="H114" s="3">
        <f t="shared" si="14"/>
        <v>0</v>
      </c>
      <c r="I114" s="3">
        <f t="shared" si="15"/>
        <v>0</v>
      </c>
      <c r="J114" s="3">
        <f t="shared" si="16"/>
        <v>0</v>
      </c>
      <c r="K114" s="120">
        <f t="shared" si="17"/>
        <v>0</v>
      </c>
      <c r="L114" s="3">
        <f t="shared" si="18"/>
        <v>0</v>
      </c>
      <c r="M114" s="24">
        <f t="shared" si="19"/>
        <v>0</v>
      </c>
      <c r="N114" s="145" t="str">
        <f>'Door Comparison'!Q115</f>
        <v>By others</v>
      </c>
    </row>
    <row r="115" spans="1:14" x14ac:dyDescent="0.25">
      <c r="A115" s="87" t="str">
        <f>'Door Comparison'!A116</f>
        <v>D0217.01</v>
      </c>
      <c r="B115" s="87" t="str">
        <f>'Door Comparison'!B116</f>
        <v>Timber</v>
      </c>
      <c r="C115" s="87">
        <f>'Door Comparison'!C116</f>
        <v>201</v>
      </c>
      <c r="D115" s="9">
        <f>'Door Comparison'!N116</f>
        <v>1</v>
      </c>
      <c r="E115" s="145">
        <f>('Door Labour'!Y116/'Door Labour'!K$3)*'Door Summary'!G$3</f>
        <v>150.69999999999999</v>
      </c>
      <c r="F115" s="3">
        <f>'Door Materials'!W116</f>
        <v>878.64</v>
      </c>
      <c r="G115" s="3">
        <f t="shared" si="13"/>
        <v>1029.3399999999999</v>
      </c>
      <c r="H115" s="3">
        <f t="shared" si="14"/>
        <v>205.87</v>
      </c>
      <c r="I115" s="3">
        <f t="shared" si="15"/>
        <v>1235.21</v>
      </c>
      <c r="J115" s="3">
        <f t="shared" si="16"/>
        <v>65.010000000000005</v>
      </c>
      <c r="K115" s="120">
        <f t="shared" si="17"/>
        <v>126.86</v>
      </c>
      <c r="L115" s="3">
        <f t="shared" si="18"/>
        <v>1427.08</v>
      </c>
      <c r="M115" s="24">
        <f t="shared" si="19"/>
        <v>1427.08</v>
      </c>
    </row>
    <row r="116" spans="1:14" x14ac:dyDescent="0.25">
      <c r="A116" s="87" t="str">
        <f>'Door Comparison'!A117</f>
        <v>D0218.01</v>
      </c>
      <c r="B116" s="87" t="str">
        <f>'Door Comparison'!B117</f>
        <v>Timber</v>
      </c>
      <c r="C116" s="87">
        <f>'Door Comparison'!C117</f>
        <v>201</v>
      </c>
      <c r="D116" s="9">
        <f>'Door Comparison'!N117</f>
        <v>1</v>
      </c>
      <c r="E116" s="145">
        <f>('Door Labour'!Y117/'Door Labour'!K$3)*'Door Summary'!G$3</f>
        <v>126.73</v>
      </c>
      <c r="F116" s="3">
        <f>'Door Materials'!W117</f>
        <v>609.85</v>
      </c>
      <c r="G116" s="3">
        <f t="shared" si="13"/>
        <v>736.58</v>
      </c>
      <c r="H116" s="3">
        <f t="shared" si="14"/>
        <v>147.32</v>
      </c>
      <c r="I116" s="3">
        <f t="shared" si="15"/>
        <v>883.9</v>
      </c>
      <c r="J116" s="3">
        <f t="shared" si="16"/>
        <v>46.52</v>
      </c>
      <c r="K116" s="120">
        <f t="shared" si="17"/>
        <v>90.78</v>
      </c>
      <c r="L116" s="3">
        <f t="shared" si="18"/>
        <v>1021.2</v>
      </c>
      <c r="M116" s="24">
        <f t="shared" si="19"/>
        <v>1021.2</v>
      </c>
    </row>
    <row r="117" spans="1:14" x14ac:dyDescent="0.25">
      <c r="A117" s="87" t="str">
        <f>'Door Comparison'!A118</f>
        <v>D0220.01</v>
      </c>
      <c r="B117" s="87" t="str">
        <f>'Door Comparison'!B118</f>
        <v>Metal</v>
      </c>
      <c r="C117" s="87">
        <f>'Door Comparison'!C118</f>
        <v>206</v>
      </c>
      <c r="D117" s="9">
        <f>'Door Comparison'!N118</f>
        <v>0</v>
      </c>
      <c r="E117" s="145">
        <f>('Door Labour'!Y118/'Door Labour'!K$3)*'Door Summary'!G$3</f>
        <v>0</v>
      </c>
      <c r="F117" s="3">
        <f>'Door Materials'!W118</f>
        <v>0</v>
      </c>
      <c r="G117" s="3">
        <f t="shared" si="13"/>
        <v>0</v>
      </c>
      <c r="H117" s="3">
        <f t="shared" si="14"/>
        <v>0</v>
      </c>
      <c r="I117" s="3">
        <f t="shared" si="15"/>
        <v>0</v>
      </c>
      <c r="J117" s="3">
        <f t="shared" si="16"/>
        <v>0</v>
      </c>
      <c r="K117" s="120">
        <f t="shared" si="17"/>
        <v>0</v>
      </c>
      <c r="L117" s="3">
        <f t="shared" si="18"/>
        <v>0</v>
      </c>
      <c r="M117" s="24">
        <f t="shared" si="19"/>
        <v>0</v>
      </c>
      <c r="N117" s="145" t="str">
        <f>'Door Comparison'!Q118</f>
        <v>By others</v>
      </c>
    </row>
    <row r="118" spans="1:14" x14ac:dyDescent="0.25">
      <c r="A118" s="87" t="str">
        <f>'Door Comparison'!A119</f>
        <v>D0221.01</v>
      </c>
      <c r="B118" s="87" t="str">
        <f>'Door Comparison'!B119</f>
        <v>Metal</v>
      </c>
      <c r="C118" s="87">
        <f>'Door Comparison'!C119</f>
        <v>110</v>
      </c>
      <c r="D118" s="9">
        <f>'Door Comparison'!N119</f>
        <v>0</v>
      </c>
      <c r="E118" s="145">
        <f>('Door Labour'!Y119/'Door Labour'!K$3)*'Door Summary'!G$3</f>
        <v>0</v>
      </c>
      <c r="F118" s="3">
        <f>'Door Materials'!W119</f>
        <v>0</v>
      </c>
      <c r="G118" s="3">
        <f t="shared" si="13"/>
        <v>0</v>
      </c>
      <c r="H118" s="3">
        <f t="shared" si="14"/>
        <v>0</v>
      </c>
      <c r="I118" s="3">
        <f t="shared" si="15"/>
        <v>0</v>
      </c>
      <c r="J118" s="3">
        <f t="shared" si="16"/>
        <v>0</v>
      </c>
      <c r="K118" s="120">
        <f t="shared" si="17"/>
        <v>0</v>
      </c>
      <c r="L118" s="3">
        <f t="shared" si="18"/>
        <v>0</v>
      </c>
      <c r="M118" s="24">
        <f t="shared" si="19"/>
        <v>0</v>
      </c>
      <c r="N118" s="145" t="str">
        <f>'Door Comparison'!Q119</f>
        <v>By others</v>
      </c>
    </row>
    <row r="119" spans="1:14" x14ac:dyDescent="0.25">
      <c r="A119" s="87" t="str">
        <f>'Door Comparison'!A120</f>
        <v>D0221.02</v>
      </c>
      <c r="B119" s="87" t="str">
        <f>'Door Comparison'!B120</f>
        <v>Metal</v>
      </c>
      <c r="C119" s="87">
        <f>'Door Comparison'!C120</f>
        <v>110</v>
      </c>
      <c r="D119" s="9">
        <f>'Door Comparison'!N120</f>
        <v>0</v>
      </c>
      <c r="E119" s="145">
        <f>('Door Labour'!Y120/'Door Labour'!K$3)*'Door Summary'!G$3</f>
        <v>0</v>
      </c>
      <c r="F119" s="3">
        <f>'Door Materials'!W120</f>
        <v>0</v>
      </c>
      <c r="G119" s="3">
        <f t="shared" si="13"/>
        <v>0</v>
      </c>
      <c r="H119" s="3">
        <f t="shared" si="14"/>
        <v>0</v>
      </c>
      <c r="I119" s="3">
        <f t="shared" si="15"/>
        <v>0</v>
      </c>
      <c r="J119" s="3">
        <f t="shared" si="16"/>
        <v>0</v>
      </c>
      <c r="K119" s="120">
        <f t="shared" si="17"/>
        <v>0</v>
      </c>
      <c r="L119" s="3">
        <f t="shared" si="18"/>
        <v>0</v>
      </c>
      <c r="M119" s="24">
        <f t="shared" si="19"/>
        <v>0</v>
      </c>
      <c r="N119" s="145" t="str">
        <f>'Door Comparison'!Q120</f>
        <v>By others</v>
      </c>
    </row>
    <row r="120" spans="1:14" x14ac:dyDescent="0.25">
      <c r="A120" s="87" t="str">
        <f>'Door Comparison'!A121</f>
        <v>D0222.01</v>
      </c>
      <c r="B120" s="87" t="str">
        <f>'Door Comparison'!B121</f>
        <v>Metal</v>
      </c>
      <c r="C120" s="87">
        <f>'Door Comparison'!C121</f>
        <v>108</v>
      </c>
      <c r="D120" s="9">
        <f>'Door Comparison'!N121</f>
        <v>0</v>
      </c>
      <c r="E120" s="145">
        <f>('Door Labour'!Y121/'Door Labour'!K$3)*'Door Summary'!G$3</f>
        <v>0</v>
      </c>
      <c r="F120" s="3">
        <f>'Door Materials'!W121</f>
        <v>0</v>
      </c>
      <c r="G120" s="3">
        <f t="shared" si="13"/>
        <v>0</v>
      </c>
      <c r="H120" s="3">
        <f t="shared" si="14"/>
        <v>0</v>
      </c>
      <c r="I120" s="3">
        <f t="shared" si="15"/>
        <v>0</v>
      </c>
      <c r="J120" s="3">
        <f t="shared" si="16"/>
        <v>0</v>
      </c>
      <c r="K120" s="120">
        <f t="shared" si="17"/>
        <v>0</v>
      </c>
      <c r="L120" s="3">
        <f t="shared" si="18"/>
        <v>0</v>
      </c>
      <c r="M120" s="24">
        <f t="shared" si="19"/>
        <v>0</v>
      </c>
      <c r="N120" s="145" t="str">
        <f>'Door Comparison'!Q121</f>
        <v>By others</v>
      </c>
    </row>
    <row r="121" spans="1:14" x14ac:dyDescent="0.25">
      <c r="A121" s="87" t="str">
        <f>'Door Comparison'!A122</f>
        <v>D0236.06</v>
      </c>
      <c r="B121" s="87" t="str">
        <f>'Door Comparison'!B122</f>
        <v>Timber</v>
      </c>
      <c r="C121" s="87">
        <f>'Door Comparison'!C122</f>
        <v>210</v>
      </c>
      <c r="D121" s="9">
        <f>'Door Comparison'!N122</f>
        <v>1</v>
      </c>
      <c r="E121" s="145">
        <f>('Door Labour'!Y122/'Door Labour'!K$3)*'Door Summary'!G$3</f>
        <v>216.22</v>
      </c>
      <c r="F121" s="3">
        <f>'Door Materials'!W122</f>
        <v>1247.71</v>
      </c>
      <c r="G121" s="3">
        <f t="shared" si="13"/>
        <v>1463.93</v>
      </c>
      <c r="H121" s="3">
        <f t="shared" si="14"/>
        <v>292.79000000000002</v>
      </c>
      <c r="I121" s="3">
        <f t="shared" si="15"/>
        <v>1756.72</v>
      </c>
      <c r="J121" s="3">
        <f t="shared" si="16"/>
        <v>92.46</v>
      </c>
      <c r="K121" s="120">
        <f t="shared" si="17"/>
        <v>180.42</v>
      </c>
      <c r="L121" s="3">
        <f t="shared" si="18"/>
        <v>2029.6</v>
      </c>
      <c r="M121" s="24">
        <f t="shared" si="19"/>
        <v>2029.6</v>
      </c>
      <c r="N121" s="145" t="str">
        <f>'Door Comparison'!Q122</f>
        <v>Schedule says metal but door type is timber</v>
      </c>
    </row>
    <row r="122" spans="1:14" x14ac:dyDescent="0.25">
      <c r="A122" s="87" t="str">
        <f>'Door Comparison'!A123</f>
        <v>D0301.01</v>
      </c>
      <c r="B122" s="87" t="str">
        <f>'Door Comparison'!B123</f>
        <v>Timber</v>
      </c>
      <c r="C122" s="87">
        <f>'Door Comparison'!C123</f>
        <v>205</v>
      </c>
      <c r="D122" s="9">
        <f>'Door Comparison'!N123</f>
        <v>1</v>
      </c>
      <c r="E122" s="145">
        <f>('Door Labour'!Y123/'Door Labour'!K$3)*'Door Summary'!G$3</f>
        <v>471.11</v>
      </c>
      <c r="F122" s="3">
        <f>'Door Materials'!W123</f>
        <v>2846.33</v>
      </c>
      <c r="G122" s="3">
        <f t="shared" si="13"/>
        <v>3317.44</v>
      </c>
      <c r="H122" s="3">
        <f t="shared" si="14"/>
        <v>663.49</v>
      </c>
      <c r="I122" s="3">
        <f t="shared" si="15"/>
        <v>3980.93</v>
      </c>
      <c r="J122" s="3">
        <f t="shared" si="16"/>
        <v>209.52</v>
      </c>
      <c r="K122" s="120">
        <f t="shared" si="17"/>
        <v>408.84</v>
      </c>
      <c r="L122" s="3">
        <f t="shared" si="18"/>
        <v>4599.29</v>
      </c>
      <c r="M122" s="24">
        <f t="shared" si="19"/>
        <v>4599.29</v>
      </c>
    </row>
    <row r="123" spans="1:14" x14ac:dyDescent="0.25">
      <c r="A123" s="87" t="str">
        <f>'Door Comparison'!A124</f>
        <v>D0302.01</v>
      </c>
      <c r="B123" s="87" t="str">
        <f>'Door Comparison'!B124</f>
        <v>Timber</v>
      </c>
      <c r="C123" s="87">
        <f>'Door Comparison'!C124</f>
        <v>201</v>
      </c>
      <c r="D123" s="9">
        <f>'Door Comparison'!N124</f>
        <v>1</v>
      </c>
      <c r="E123" s="145">
        <f>('Door Labour'!Y124/'Door Labour'!K$3)*'Door Summary'!G$3</f>
        <v>148.63</v>
      </c>
      <c r="F123" s="3">
        <f>'Door Materials'!W124</f>
        <v>852</v>
      </c>
      <c r="G123" s="3">
        <f t="shared" si="13"/>
        <v>1000.63</v>
      </c>
      <c r="H123" s="3">
        <f t="shared" si="14"/>
        <v>200.13</v>
      </c>
      <c r="I123" s="3">
        <f t="shared" si="15"/>
        <v>1200.76</v>
      </c>
      <c r="J123" s="3">
        <f t="shared" si="16"/>
        <v>63.2</v>
      </c>
      <c r="K123" s="120">
        <f t="shared" si="17"/>
        <v>123.32</v>
      </c>
      <c r="L123" s="3">
        <f t="shared" si="18"/>
        <v>1387.28</v>
      </c>
      <c r="M123" s="24">
        <f t="shared" si="19"/>
        <v>1387.28</v>
      </c>
    </row>
    <row r="124" spans="1:14" x14ac:dyDescent="0.25">
      <c r="A124" s="87" t="str">
        <f>'Door Comparison'!A125</f>
        <v>D0306.01</v>
      </c>
      <c r="B124" s="87" t="str">
        <f>'Door Comparison'!B125</f>
        <v>Metal</v>
      </c>
      <c r="C124" s="87">
        <f>'Door Comparison'!C125</f>
        <v>204</v>
      </c>
      <c r="D124" s="9">
        <f>'Door Comparison'!N125</f>
        <v>0</v>
      </c>
      <c r="E124" s="145">
        <f>('Door Labour'!Y125/'Door Labour'!K$3)*'Door Summary'!G$3</f>
        <v>0</v>
      </c>
      <c r="F124" s="3">
        <f>'Door Materials'!W125</f>
        <v>0</v>
      </c>
      <c r="G124" s="3">
        <f t="shared" si="13"/>
        <v>0</v>
      </c>
      <c r="H124" s="3">
        <f t="shared" si="14"/>
        <v>0</v>
      </c>
      <c r="I124" s="3">
        <f t="shared" si="15"/>
        <v>0</v>
      </c>
      <c r="J124" s="3">
        <f t="shared" si="16"/>
        <v>0</v>
      </c>
      <c r="K124" s="120">
        <f t="shared" si="17"/>
        <v>0</v>
      </c>
      <c r="L124" s="3">
        <f t="shared" si="18"/>
        <v>0</v>
      </c>
      <c r="M124" s="24">
        <f t="shared" si="19"/>
        <v>0</v>
      </c>
      <c r="N124" s="145" t="str">
        <f>'Door Comparison'!Q125</f>
        <v>By others</v>
      </c>
    </row>
    <row r="125" spans="1:14" x14ac:dyDescent="0.25">
      <c r="A125" s="87" t="str">
        <f>'Door Comparison'!A126</f>
        <v>D0308.01</v>
      </c>
      <c r="B125" s="87" t="str">
        <f>'Door Comparison'!B126</f>
        <v>Metal</v>
      </c>
      <c r="C125" s="87">
        <f>'Door Comparison'!C126</f>
        <v>204</v>
      </c>
      <c r="D125" s="9">
        <f>'Door Comparison'!N126</f>
        <v>0</v>
      </c>
      <c r="E125" s="145">
        <f>('Door Labour'!Y126/'Door Labour'!K$3)*'Door Summary'!G$3</f>
        <v>0</v>
      </c>
      <c r="F125" s="3">
        <f>'Door Materials'!W126</f>
        <v>0</v>
      </c>
      <c r="G125" s="3">
        <f t="shared" si="13"/>
        <v>0</v>
      </c>
      <c r="H125" s="3">
        <f t="shared" si="14"/>
        <v>0</v>
      </c>
      <c r="I125" s="3">
        <f t="shared" si="15"/>
        <v>0</v>
      </c>
      <c r="J125" s="3">
        <f t="shared" si="16"/>
        <v>0</v>
      </c>
      <c r="K125" s="120">
        <f t="shared" si="17"/>
        <v>0</v>
      </c>
      <c r="L125" s="3">
        <f t="shared" si="18"/>
        <v>0</v>
      </c>
      <c r="M125" s="24">
        <f t="shared" si="19"/>
        <v>0</v>
      </c>
      <c r="N125" s="145" t="str">
        <f>'Door Comparison'!Q126</f>
        <v>By others</v>
      </c>
    </row>
    <row r="126" spans="1:14" x14ac:dyDescent="0.25">
      <c r="A126" s="87" t="str">
        <f>'Door Comparison'!A127</f>
        <v>D0310.01</v>
      </c>
      <c r="B126" s="87" t="str">
        <f>'Door Comparison'!B127</f>
        <v>Timber</v>
      </c>
      <c r="C126" s="87">
        <f>'Door Comparison'!C127</f>
        <v>201</v>
      </c>
      <c r="D126" s="9">
        <f>'Door Comparison'!N127</f>
        <v>1</v>
      </c>
      <c r="E126" s="145">
        <f>('Door Labour'!Y127/'Door Labour'!K$3)*'Door Summary'!G$3</f>
        <v>126.73</v>
      </c>
      <c r="F126" s="3">
        <f>'Door Materials'!W127</f>
        <v>609.85</v>
      </c>
      <c r="G126" s="3">
        <f t="shared" si="13"/>
        <v>736.58</v>
      </c>
      <c r="H126" s="3">
        <f t="shared" si="14"/>
        <v>147.32</v>
      </c>
      <c r="I126" s="3">
        <f t="shared" si="15"/>
        <v>883.9</v>
      </c>
      <c r="J126" s="3">
        <f t="shared" si="16"/>
        <v>46.52</v>
      </c>
      <c r="K126" s="120">
        <f t="shared" si="17"/>
        <v>90.78</v>
      </c>
      <c r="L126" s="3">
        <f t="shared" si="18"/>
        <v>1021.2</v>
      </c>
      <c r="M126" s="24">
        <f t="shared" si="19"/>
        <v>1021.2</v>
      </c>
    </row>
    <row r="127" spans="1:14" x14ac:dyDescent="0.25">
      <c r="A127" s="87" t="str">
        <f>'Door Comparison'!A128</f>
        <v>D0311.01</v>
      </c>
      <c r="B127" s="87" t="str">
        <f>'Door Comparison'!B128</f>
        <v>Timber</v>
      </c>
      <c r="C127" s="87">
        <f>'Door Comparison'!C128</f>
        <v>201</v>
      </c>
      <c r="D127" s="9">
        <f>'Door Comparison'!N128</f>
        <v>1</v>
      </c>
      <c r="E127" s="145">
        <f>('Door Labour'!Y128/'Door Labour'!K$3)*'Door Summary'!G$3</f>
        <v>148.63</v>
      </c>
      <c r="F127" s="3">
        <f>'Door Materials'!W128</f>
        <v>876.25</v>
      </c>
      <c r="G127" s="3">
        <f t="shared" si="13"/>
        <v>1024.8800000000001</v>
      </c>
      <c r="H127" s="3">
        <f t="shared" si="14"/>
        <v>204.98</v>
      </c>
      <c r="I127" s="3">
        <f t="shared" si="15"/>
        <v>1229.8599999999999</v>
      </c>
      <c r="J127" s="3">
        <f t="shared" si="16"/>
        <v>64.73</v>
      </c>
      <c r="K127" s="120">
        <f t="shared" si="17"/>
        <v>126.31</v>
      </c>
      <c r="L127" s="3">
        <f t="shared" si="18"/>
        <v>1420.9</v>
      </c>
      <c r="M127" s="24">
        <f t="shared" si="19"/>
        <v>1420.9</v>
      </c>
    </row>
    <row r="128" spans="1:14" x14ac:dyDescent="0.25">
      <c r="A128" s="87" t="str">
        <f>'Door Comparison'!A129</f>
        <v>D0315.01</v>
      </c>
      <c r="B128" s="87" t="str">
        <f>'Door Comparison'!B129</f>
        <v>Metal</v>
      </c>
      <c r="C128" s="87">
        <f>'Door Comparison'!C129</f>
        <v>206</v>
      </c>
      <c r="D128" s="9">
        <f>'Door Comparison'!N129</f>
        <v>0</v>
      </c>
      <c r="E128" s="145">
        <f>('Door Labour'!Y129/'Door Labour'!K$3)*'Door Summary'!G$3</f>
        <v>0</v>
      </c>
      <c r="F128" s="3">
        <f>'Door Materials'!W129</f>
        <v>0</v>
      </c>
      <c r="G128" s="3">
        <f t="shared" si="13"/>
        <v>0</v>
      </c>
      <c r="H128" s="3">
        <f t="shared" si="14"/>
        <v>0</v>
      </c>
      <c r="I128" s="3">
        <f t="shared" si="15"/>
        <v>0</v>
      </c>
      <c r="J128" s="3">
        <f t="shared" si="16"/>
        <v>0</v>
      </c>
      <c r="K128" s="120">
        <f t="shared" si="17"/>
        <v>0</v>
      </c>
      <c r="L128" s="3">
        <f t="shared" si="18"/>
        <v>0</v>
      </c>
      <c r="M128" s="24">
        <f t="shared" si="19"/>
        <v>0</v>
      </c>
      <c r="N128" s="145" t="str">
        <f>'Door Comparison'!Q129</f>
        <v>By others</v>
      </c>
    </row>
    <row r="129" spans="1:14" x14ac:dyDescent="0.25">
      <c r="A129" s="87" t="str">
        <f>'Door Comparison'!A130</f>
        <v>D0316.01</v>
      </c>
      <c r="B129" s="87" t="str">
        <f>'Door Comparison'!B130</f>
        <v>Metal</v>
      </c>
      <c r="C129" s="87">
        <f>'Door Comparison'!C130</f>
        <v>204</v>
      </c>
      <c r="D129" s="9">
        <f>'Door Comparison'!N130</f>
        <v>0</v>
      </c>
      <c r="E129" s="145">
        <f>('Door Labour'!Y130/'Door Labour'!K$3)*'Door Summary'!G$3</f>
        <v>0</v>
      </c>
      <c r="F129" s="3">
        <f>'Door Materials'!W130</f>
        <v>0</v>
      </c>
      <c r="G129" s="3">
        <f t="shared" si="13"/>
        <v>0</v>
      </c>
      <c r="H129" s="3">
        <f t="shared" si="14"/>
        <v>0</v>
      </c>
      <c r="I129" s="3">
        <f t="shared" si="15"/>
        <v>0</v>
      </c>
      <c r="J129" s="3">
        <f t="shared" si="16"/>
        <v>0</v>
      </c>
      <c r="K129" s="120">
        <f t="shared" si="17"/>
        <v>0</v>
      </c>
      <c r="L129" s="3">
        <f t="shared" si="18"/>
        <v>0</v>
      </c>
      <c r="M129" s="24">
        <f t="shared" si="19"/>
        <v>0</v>
      </c>
      <c r="N129" s="145" t="str">
        <f>'Door Comparison'!Q130</f>
        <v>By others</v>
      </c>
    </row>
    <row r="130" spans="1:14" x14ac:dyDescent="0.25">
      <c r="A130" s="87" t="str">
        <f>'Door Comparison'!A131</f>
        <v>D0317.01</v>
      </c>
      <c r="B130" s="87" t="str">
        <f>'Door Comparison'!B131</f>
        <v>Timber</v>
      </c>
      <c r="C130" s="87">
        <f>'Door Comparison'!C131</f>
        <v>201</v>
      </c>
      <c r="D130" s="9">
        <f>'Door Comparison'!N131</f>
        <v>1</v>
      </c>
      <c r="E130" s="145">
        <f>('Door Labour'!Y131/'Door Labour'!K$3)*'Door Summary'!G$3</f>
        <v>150.69999999999999</v>
      </c>
      <c r="F130" s="3">
        <f>'Door Materials'!W131</f>
        <v>878.64</v>
      </c>
      <c r="G130" s="3">
        <f t="shared" si="13"/>
        <v>1029.3399999999999</v>
      </c>
      <c r="H130" s="3">
        <f t="shared" si="14"/>
        <v>205.87</v>
      </c>
      <c r="I130" s="3">
        <f t="shared" si="15"/>
        <v>1235.21</v>
      </c>
      <c r="J130" s="3">
        <f t="shared" si="16"/>
        <v>65.010000000000005</v>
      </c>
      <c r="K130" s="120">
        <f t="shared" si="17"/>
        <v>126.86</v>
      </c>
      <c r="L130" s="3">
        <f t="shared" si="18"/>
        <v>1427.08</v>
      </c>
      <c r="M130" s="24">
        <f t="shared" si="19"/>
        <v>1427.08</v>
      </c>
    </row>
    <row r="131" spans="1:14" x14ac:dyDescent="0.25">
      <c r="A131" s="87" t="str">
        <f>'Door Comparison'!A132</f>
        <v>D0318.01</v>
      </c>
      <c r="B131" s="87" t="str">
        <f>'Door Comparison'!B132</f>
        <v>Timber</v>
      </c>
      <c r="C131" s="87">
        <f>'Door Comparison'!C132</f>
        <v>201</v>
      </c>
      <c r="D131" s="9">
        <f>'Door Comparison'!N132</f>
        <v>1</v>
      </c>
      <c r="E131" s="145">
        <f>('Door Labour'!Y132/'Door Labour'!K$3)*'Door Summary'!G$3</f>
        <v>126.73</v>
      </c>
      <c r="F131" s="3">
        <f>'Door Materials'!W132</f>
        <v>609.85</v>
      </c>
      <c r="G131" s="3">
        <f t="shared" si="13"/>
        <v>736.58</v>
      </c>
      <c r="H131" s="3">
        <f t="shared" si="14"/>
        <v>147.32</v>
      </c>
      <c r="I131" s="3">
        <f t="shared" si="15"/>
        <v>883.9</v>
      </c>
      <c r="J131" s="3">
        <f t="shared" si="16"/>
        <v>46.52</v>
      </c>
      <c r="K131" s="120">
        <f t="shared" si="17"/>
        <v>90.78</v>
      </c>
      <c r="L131" s="3">
        <f t="shared" si="18"/>
        <v>1021.2</v>
      </c>
      <c r="M131" s="24">
        <f t="shared" si="19"/>
        <v>1021.2</v>
      </c>
    </row>
    <row r="132" spans="1:14" x14ac:dyDescent="0.25">
      <c r="A132" s="87" t="str">
        <f>'Door Comparison'!A133</f>
        <v>D0320.01</v>
      </c>
      <c r="B132" s="87" t="str">
        <f>'Door Comparison'!B133</f>
        <v>Metal</v>
      </c>
      <c r="C132" s="87">
        <f>'Door Comparison'!C133</f>
        <v>206</v>
      </c>
      <c r="D132" s="9">
        <f>'Door Comparison'!N133</f>
        <v>0</v>
      </c>
      <c r="E132" s="145">
        <f>('Door Labour'!Y133/'Door Labour'!K$3)*'Door Summary'!G$3</f>
        <v>0</v>
      </c>
      <c r="F132" s="3">
        <f>'Door Materials'!W133</f>
        <v>0</v>
      </c>
      <c r="G132" s="3">
        <f t="shared" si="13"/>
        <v>0</v>
      </c>
      <c r="H132" s="3">
        <f t="shared" si="14"/>
        <v>0</v>
      </c>
      <c r="I132" s="3">
        <f t="shared" si="15"/>
        <v>0</v>
      </c>
      <c r="J132" s="3">
        <f t="shared" si="16"/>
        <v>0</v>
      </c>
      <c r="K132" s="120">
        <f t="shared" si="17"/>
        <v>0</v>
      </c>
      <c r="L132" s="3">
        <f t="shared" si="18"/>
        <v>0</v>
      </c>
      <c r="M132" s="24">
        <f t="shared" si="19"/>
        <v>0</v>
      </c>
      <c r="N132" s="145" t="str">
        <f>'Door Comparison'!Q133</f>
        <v>By others</v>
      </c>
    </row>
    <row r="133" spans="1:14" x14ac:dyDescent="0.25">
      <c r="A133" s="87" t="str">
        <f>'Door Comparison'!A134</f>
        <v>D0321.01</v>
      </c>
      <c r="B133" s="87" t="str">
        <f>'Door Comparison'!B134</f>
        <v>Metal</v>
      </c>
      <c r="C133" s="87">
        <f>'Door Comparison'!C134</f>
        <v>110</v>
      </c>
      <c r="D133" s="9">
        <f>'Door Comparison'!N134</f>
        <v>0</v>
      </c>
      <c r="E133" s="145">
        <f>('Door Labour'!Y134/'Door Labour'!K$3)*'Door Summary'!G$3</f>
        <v>0</v>
      </c>
      <c r="F133" s="3">
        <f>'Door Materials'!W134</f>
        <v>0</v>
      </c>
      <c r="G133" s="3">
        <f t="shared" si="13"/>
        <v>0</v>
      </c>
      <c r="H133" s="3">
        <f t="shared" si="14"/>
        <v>0</v>
      </c>
      <c r="I133" s="3">
        <f t="shared" si="15"/>
        <v>0</v>
      </c>
      <c r="J133" s="3">
        <f t="shared" si="16"/>
        <v>0</v>
      </c>
      <c r="K133" s="120">
        <f t="shared" si="17"/>
        <v>0</v>
      </c>
      <c r="L133" s="3">
        <f t="shared" si="18"/>
        <v>0</v>
      </c>
      <c r="M133" s="24">
        <f t="shared" si="19"/>
        <v>0</v>
      </c>
      <c r="N133" s="145" t="str">
        <f>'Door Comparison'!Q134</f>
        <v>By others</v>
      </c>
    </row>
    <row r="134" spans="1:14" x14ac:dyDescent="0.25">
      <c r="A134" s="87" t="str">
        <f>'Door Comparison'!A135</f>
        <v>D0321.02</v>
      </c>
      <c r="B134" s="87" t="str">
        <f>'Door Comparison'!B135</f>
        <v>Metal</v>
      </c>
      <c r="C134" s="87">
        <f>'Door Comparison'!C135</f>
        <v>110</v>
      </c>
      <c r="D134" s="9">
        <f>'Door Comparison'!N135</f>
        <v>0</v>
      </c>
      <c r="E134" s="145">
        <f>('Door Labour'!Y135/'Door Labour'!K$3)*'Door Summary'!G$3</f>
        <v>0</v>
      </c>
      <c r="F134" s="3">
        <f>'Door Materials'!W135</f>
        <v>0</v>
      </c>
      <c r="G134" s="3">
        <f t="shared" si="13"/>
        <v>0</v>
      </c>
      <c r="H134" s="3">
        <f t="shared" si="14"/>
        <v>0</v>
      </c>
      <c r="I134" s="3">
        <f t="shared" si="15"/>
        <v>0</v>
      </c>
      <c r="J134" s="3">
        <f t="shared" si="16"/>
        <v>0</v>
      </c>
      <c r="K134" s="120">
        <f t="shared" si="17"/>
        <v>0</v>
      </c>
      <c r="L134" s="3">
        <f t="shared" si="18"/>
        <v>0</v>
      </c>
      <c r="M134" s="24">
        <f t="shared" si="19"/>
        <v>0</v>
      </c>
      <c r="N134" s="145" t="str">
        <f>'Door Comparison'!Q135</f>
        <v>By others</v>
      </c>
    </row>
    <row r="135" spans="1:14" x14ac:dyDescent="0.25">
      <c r="A135" s="87" t="str">
        <f>'Door Comparison'!A136</f>
        <v>D0401.01</v>
      </c>
      <c r="B135" s="87" t="str">
        <f>'Door Comparison'!B136</f>
        <v>Timber</v>
      </c>
      <c r="C135" s="87">
        <f>'Door Comparison'!C136</f>
        <v>205</v>
      </c>
      <c r="D135" s="9">
        <f>'Door Comparison'!N136</f>
        <v>1</v>
      </c>
      <c r="E135" s="145">
        <f>('Door Labour'!Y136/'Door Labour'!K$3)*'Door Summary'!G$3</f>
        <v>471.11</v>
      </c>
      <c r="F135" s="3">
        <f>'Door Materials'!W136</f>
        <v>2846.33</v>
      </c>
      <c r="G135" s="3">
        <f t="shared" si="13"/>
        <v>3317.44</v>
      </c>
      <c r="H135" s="3">
        <f t="shared" si="14"/>
        <v>663.49</v>
      </c>
      <c r="I135" s="3">
        <f t="shared" si="15"/>
        <v>3980.93</v>
      </c>
      <c r="J135" s="3">
        <f t="shared" si="16"/>
        <v>209.52</v>
      </c>
      <c r="K135" s="120">
        <f t="shared" si="17"/>
        <v>408.84</v>
      </c>
      <c r="L135" s="3">
        <f t="shared" si="18"/>
        <v>4599.29</v>
      </c>
      <c r="M135" s="24">
        <f t="shared" si="19"/>
        <v>4599.29</v>
      </c>
    </row>
    <row r="136" spans="1:14" x14ac:dyDescent="0.25">
      <c r="A136" s="87" t="str">
        <f>'Door Comparison'!A137</f>
        <v>D0402.01</v>
      </c>
      <c r="B136" s="87" t="str">
        <f>'Door Comparison'!B137</f>
        <v>Timber</v>
      </c>
      <c r="C136" s="87">
        <f>'Door Comparison'!C137</f>
        <v>201</v>
      </c>
      <c r="D136" s="9">
        <f>'Door Comparison'!N137</f>
        <v>1</v>
      </c>
      <c r="E136" s="145">
        <f>('Door Labour'!Y137/'Door Labour'!K$3)*'Door Summary'!G$3</f>
        <v>148.63</v>
      </c>
      <c r="F136" s="3">
        <f>'Door Materials'!W137</f>
        <v>852</v>
      </c>
      <c r="G136" s="3">
        <f t="shared" si="13"/>
        <v>1000.63</v>
      </c>
      <c r="H136" s="3">
        <f t="shared" si="14"/>
        <v>200.13</v>
      </c>
      <c r="I136" s="3">
        <f t="shared" si="15"/>
        <v>1200.76</v>
      </c>
      <c r="J136" s="3">
        <f t="shared" si="16"/>
        <v>63.2</v>
      </c>
      <c r="K136" s="120">
        <f t="shared" si="17"/>
        <v>123.32</v>
      </c>
      <c r="L136" s="3">
        <f t="shared" si="18"/>
        <v>1387.28</v>
      </c>
      <c r="M136" s="24">
        <f t="shared" si="19"/>
        <v>1387.28</v>
      </c>
    </row>
    <row r="137" spans="1:14" x14ac:dyDescent="0.25">
      <c r="A137" s="87" t="str">
        <f>'Door Comparison'!A138</f>
        <v>D0406.01</v>
      </c>
      <c r="B137" s="87" t="str">
        <f>'Door Comparison'!B138</f>
        <v>Metal</v>
      </c>
      <c r="C137" s="87">
        <f>'Door Comparison'!C138</f>
        <v>204</v>
      </c>
      <c r="D137" s="9">
        <f>'Door Comparison'!N138</f>
        <v>0</v>
      </c>
      <c r="E137" s="145">
        <f>('Door Labour'!Y138/'Door Labour'!K$3)*'Door Summary'!G$3</f>
        <v>0</v>
      </c>
      <c r="F137" s="3">
        <f>'Door Materials'!W138</f>
        <v>0</v>
      </c>
      <c r="G137" s="3">
        <f t="shared" ref="G137:G200" si="20">E137+F137</f>
        <v>0</v>
      </c>
      <c r="H137" s="3">
        <f t="shared" ref="H137:H200" si="21">G137*H$7</f>
        <v>0</v>
      </c>
      <c r="I137" s="3">
        <f t="shared" ref="I137:I200" si="22">SUM(G137:H137)</f>
        <v>0</v>
      </c>
      <c r="J137" s="3">
        <f t="shared" ref="J137:J200" si="23">I137/19</f>
        <v>0</v>
      </c>
      <c r="K137" s="120">
        <f t="shared" ref="K137:K200" si="24">I137*0.1027</f>
        <v>0</v>
      </c>
      <c r="L137" s="3">
        <f t="shared" ref="L137:L200" si="25">I137+J137+K137</f>
        <v>0</v>
      </c>
      <c r="M137" s="24">
        <f t="shared" ref="M137:M200" si="26">D137*L137</f>
        <v>0</v>
      </c>
      <c r="N137" s="145" t="str">
        <f>'Door Comparison'!Q138</f>
        <v>By others</v>
      </c>
    </row>
    <row r="138" spans="1:14" x14ac:dyDescent="0.25">
      <c r="A138" s="87" t="str">
        <f>'Door Comparison'!A139</f>
        <v>D0407.01</v>
      </c>
      <c r="B138" s="87" t="str">
        <f>'Door Comparison'!B139</f>
        <v>Metal</v>
      </c>
      <c r="C138" s="87">
        <f>'Door Comparison'!C139</f>
        <v>204</v>
      </c>
      <c r="D138" s="9">
        <f>'Door Comparison'!N139</f>
        <v>0</v>
      </c>
      <c r="E138" s="145">
        <f>('Door Labour'!Y139/'Door Labour'!K$3)*'Door Summary'!G$3</f>
        <v>0</v>
      </c>
      <c r="F138" s="3">
        <f>'Door Materials'!W139</f>
        <v>0</v>
      </c>
      <c r="G138" s="3">
        <f t="shared" si="20"/>
        <v>0</v>
      </c>
      <c r="H138" s="3">
        <f t="shared" si="21"/>
        <v>0</v>
      </c>
      <c r="I138" s="3">
        <f t="shared" si="22"/>
        <v>0</v>
      </c>
      <c r="J138" s="3">
        <f t="shared" si="23"/>
        <v>0</v>
      </c>
      <c r="K138" s="120">
        <f t="shared" si="24"/>
        <v>0</v>
      </c>
      <c r="L138" s="3">
        <f t="shared" si="25"/>
        <v>0</v>
      </c>
      <c r="M138" s="24">
        <f t="shared" si="26"/>
        <v>0</v>
      </c>
      <c r="N138" s="145" t="str">
        <f>'Door Comparison'!Q139</f>
        <v>By others</v>
      </c>
    </row>
    <row r="139" spans="1:14" x14ac:dyDescent="0.25">
      <c r="A139" s="87" t="str">
        <f>'Door Comparison'!A140</f>
        <v>D0408.01</v>
      </c>
      <c r="B139" s="87" t="str">
        <f>'Door Comparison'!B140</f>
        <v>Metal</v>
      </c>
      <c r="C139" s="87">
        <f>'Door Comparison'!C140</f>
        <v>204</v>
      </c>
      <c r="D139" s="9">
        <f>'Door Comparison'!N140</f>
        <v>0</v>
      </c>
      <c r="E139" s="145">
        <f>('Door Labour'!Y140/'Door Labour'!K$3)*'Door Summary'!G$3</f>
        <v>0</v>
      </c>
      <c r="F139" s="3">
        <f>'Door Materials'!W140</f>
        <v>0</v>
      </c>
      <c r="G139" s="3">
        <f t="shared" si="20"/>
        <v>0</v>
      </c>
      <c r="H139" s="3">
        <f t="shared" si="21"/>
        <v>0</v>
      </c>
      <c r="I139" s="3">
        <f t="shared" si="22"/>
        <v>0</v>
      </c>
      <c r="J139" s="3">
        <f t="shared" si="23"/>
        <v>0</v>
      </c>
      <c r="K139" s="120">
        <f t="shared" si="24"/>
        <v>0</v>
      </c>
      <c r="L139" s="3">
        <f t="shared" si="25"/>
        <v>0</v>
      </c>
      <c r="M139" s="24">
        <f t="shared" si="26"/>
        <v>0</v>
      </c>
      <c r="N139" s="145" t="str">
        <f>'Door Comparison'!Q140</f>
        <v>By others</v>
      </c>
    </row>
    <row r="140" spans="1:14" x14ac:dyDescent="0.25">
      <c r="A140" s="87" t="str">
        <f>'Door Comparison'!A141</f>
        <v>D0410.01</v>
      </c>
      <c r="B140" s="87" t="str">
        <f>'Door Comparison'!B141</f>
        <v>Timber</v>
      </c>
      <c r="C140" s="87">
        <f>'Door Comparison'!C141</f>
        <v>201</v>
      </c>
      <c r="D140" s="9">
        <f>'Door Comparison'!N141</f>
        <v>1</v>
      </c>
      <c r="E140" s="145">
        <f>('Door Labour'!Y141/'Door Labour'!K$3)*'Door Summary'!G$3</f>
        <v>126.73</v>
      </c>
      <c r="F140" s="3">
        <f>'Door Materials'!W141</f>
        <v>609.85</v>
      </c>
      <c r="G140" s="3">
        <f t="shared" si="20"/>
        <v>736.58</v>
      </c>
      <c r="H140" s="3">
        <f t="shared" si="21"/>
        <v>147.32</v>
      </c>
      <c r="I140" s="3">
        <f t="shared" si="22"/>
        <v>883.9</v>
      </c>
      <c r="J140" s="3">
        <f t="shared" si="23"/>
        <v>46.52</v>
      </c>
      <c r="K140" s="120">
        <f t="shared" si="24"/>
        <v>90.78</v>
      </c>
      <c r="L140" s="3">
        <f t="shared" si="25"/>
        <v>1021.2</v>
      </c>
      <c r="M140" s="24">
        <f t="shared" si="26"/>
        <v>1021.2</v>
      </c>
    </row>
    <row r="141" spans="1:14" x14ac:dyDescent="0.25">
      <c r="A141" s="87" t="str">
        <f>'Door Comparison'!A142</f>
        <v>D0411.01</v>
      </c>
      <c r="B141" s="87" t="str">
        <f>'Door Comparison'!B142</f>
        <v>Timber</v>
      </c>
      <c r="C141" s="87">
        <f>'Door Comparison'!C142</f>
        <v>201</v>
      </c>
      <c r="D141" s="9">
        <f>'Door Comparison'!N142</f>
        <v>1</v>
      </c>
      <c r="E141" s="145">
        <f>('Door Labour'!Y142/'Door Labour'!K$3)*'Door Summary'!G$3</f>
        <v>148.63</v>
      </c>
      <c r="F141" s="3">
        <f>'Door Materials'!W142</f>
        <v>876.25</v>
      </c>
      <c r="G141" s="3">
        <f t="shared" si="20"/>
        <v>1024.8800000000001</v>
      </c>
      <c r="H141" s="3">
        <f t="shared" si="21"/>
        <v>204.98</v>
      </c>
      <c r="I141" s="3">
        <f t="shared" si="22"/>
        <v>1229.8599999999999</v>
      </c>
      <c r="J141" s="3">
        <f t="shared" si="23"/>
        <v>64.73</v>
      </c>
      <c r="K141" s="120">
        <f t="shared" si="24"/>
        <v>126.31</v>
      </c>
      <c r="L141" s="3">
        <f t="shared" si="25"/>
        <v>1420.9</v>
      </c>
      <c r="M141" s="24">
        <f t="shared" si="26"/>
        <v>1420.9</v>
      </c>
    </row>
    <row r="142" spans="1:14" x14ac:dyDescent="0.25">
      <c r="A142" s="87" t="str">
        <f>'Door Comparison'!A143</f>
        <v>D0415.01</v>
      </c>
      <c r="B142" s="87" t="str">
        <f>'Door Comparison'!B143</f>
        <v>Metal</v>
      </c>
      <c r="C142" s="87">
        <f>'Door Comparison'!C143</f>
        <v>206</v>
      </c>
      <c r="D142" s="9">
        <f>'Door Comparison'!N143</f>
        <v>0</v>
      </c>
      <c r="E142" s="145">
        <f>('Door Labour'!Y143/'Door Labour'!K$3)*'Door Summary'!G$3</f>
        <v>0</v>
      </c>
      <c r="F142" s="3">
        <f>'Door Materials'!W143</f>
        <v>0</v>
      </c>
      <c r="G142" s="3">
        <f t="shared" si="20"/>
        <v>0</v>
      </c>
      <c r="H142" s="3">
        <f t="shared" si="21"/>
        <v>0</v>
      </c>
      <c r="I142" s="3">
        <f t="shared" si="22"/>
        <v>0</v>
      </c>
      <c r="J142" s="3">
        <f t="shared" si="23"/>
        <v>0</v>
      </c>
      <c r="K142" s="120">
        <f t="shared" si="24"/>
        <v>0</v>
      </c>
      <c r="L142" s="3">
        <f t="shared" si="25"/>
        <v>0</v>
      </c>
      <c r="M142" s="24">
        <f t="shared" si="26"/>
        <v>0</v>
      </c>
      <c r="N142" s="145" t="str">
        <f>'Door Comparison'!Q143</f>
        <v>By others</v>
      </c>
    </row>
    <row r="143" spans="1:14" x14ac:dyDescent="0.25">
      <c r="A143" s="87" t="str">
        <f>'Door Comparison'!A144</f>
        <v>D0416.01</v>
      </c>
      <c r="B143" s="87" t="str">
        <f>'Door Comparison'!B144</f>
        <v>Metal</v>
      </c>
      <c r="C143" s="87">
        <f>'Door Comparison'!C144</f>
        <v>204</v>
      </c>
      <c r="D143" s="9">
        <f>'Door Comparison'!N144</f>
        <v>0</v>
      </c>
      <c r="E143" s="145">
        <f>('Door Labour'!Y144/'Door Labour'!K$3)*'Door Summary'!G$3</f>
        <v>0</v>
      </c>
      <c r="F143" s="3">
        <f>'Door Materials'!W144</f>
        <v>0</v>
      </c>
      <c r="G143" s="3">
        <f t="shared" si="20"/>
        <v>0</v>
      </c>
      <c r="H143" s="3">
        <f t="shared" si="21"/>
        <v>0</v>
      </c>
      <c r="I143" s="3">
        <f t="shared" si="22"/>
        <v>0</v>
      </c>
      <c r="J143" s="3">
        <f t="shared" si="23"/>
        <v>0</v>
      </c>
      <c r="K143" s="120">
        <f t="shared" si="24"/>
        <v>0</v>
      </c>
      <c r="L143" s="3">
        <f t="shared" si="25"/>
        <v>0</v>
      </c>
      <c r="M143" s="24">
        <f t="shared" si="26"/>
        <v>0</v>
      </c>
      <c r="N143" s="145" t="str">
        <f>'Door Comparison'!Q144</f>
        <v>By others</v>
      </c>
    </row>
    <row r="144" spans="1:14" x14ac:dyDescent="0.25">
      <c r="A144" s="87" t="str">
        <f>'Door Comparison'!A145</f>
        <v>D0417.01</v>
      </c>
      <c r="B144" s="87" t="str">
        <f>'Door Comparison'!B145</f>
        <v>Timber</v>
      </c>
      <c r="C144" s="87">
        <f>'Door Comparison'!C145</f>
        <v>201</v>
      </c>
      <c r="D144" s="9">
        <f>'Door Comparison'!N145</f>
        <v>1</v>
      </c>
      <c r="E144" s="145">
        <f>('Door Labour'!Y145/'Door Labour'!K$3)*'Door Summary'!G$3</f>
        <v>150.69999999999999</v>
      </c>
      <c r="F144" s="3">
        <f>'Door Materials'!W145</f>
        <v>878.64</v>
      </c>
      <c r="G144" s="3">
        <f t="shared" si="20"/>
        <v>1029.3399999999999</v>
      </c>
      <c r="H144" s="3">
        <f t="shared" si="21"/>
        <v>205.87</v>
      </c>
      <c r="I144" s="3">
        <f t="shared" si="22"/>
        <v>1235.21</v>
      </c>
      <c r="J144" s="3">
        <f t="shared" si="23"/>
        <v>65.010000000000005</v>
      </c>
      <c r="K144" s="120">
        <f t="shared" si="24"/>
        <v>126.86</v>
      </c>
      <c r="L144" s="3">
        <f t="shared" si="25"/>
        <v>1427.08</v>
      </c>
      <c r="M144" s="24">
        <f t="shared" si="26"/>
        <v>1427.08</v>
      </c>
    </row>
    <row r="145" spans="1:14" x14ac:dyDescent="0.25">
      <c r="A145" s="87" t="str">
        <f>'Door Comparison'!A146</f>
        <v>D0418.01</v>
      </c>
      <c r="B145" s="87" t="str">
        <f>'Door Comparison'!B146</f>
        <v>Timber</v>
      </c>
      <c r="C145" s="87">
        <f>'Door Comparison'!C146</f>
        <v>201</v>
      </c>
      <c r="D145" s="9">
        <f>'Door Comparison'!N146</f>
        <v>1</v>
      </c>
      <c r="E145" s="145">
        <f>('Door Labour'!Y146/'Door Labour'!K$3)*'Door Summary'!G$3</f>
        <v>126.73</v>
      </c>
      <c r="F145" s="3">
        <f>'Door Materials'!W146</f>
        <v>609.85</v>
      </c>
      <c r="G145" s="3">
        <f t="shared" si="20"/>
        <v>736.58</v>
      </c>
      <c r="H145" s="3">
        <f t="shared" si="21"/>
        <v>147.32</v>
      </c>
      <c r="I145" s="3">
        <f t="shared" si="22"/>
        <v>883.9</v>
      </c>
      <c r="J145" s="3">
        <f t="shared" si="23"/>
        <v>46.52</v>
      </c>
      <c r="K145" s="120">
        <f t="shared" si="24"/>
        <v>90.78</v>
      </c>
      <c r="L145" s="3">
        <f t="shared" si="25"/>
        <v>1021.2</v>
      </c>
      <c r="M145" s="24">
        <f t="shared" si="26"/>
        <v>1021.2</v>
      </c>
    </row>
    <row r="146" spans="1:14" x14ac:dyDescent="0.25">
      <c r="A146" s="87" t="str">
        <f>'Door Comparison'!A147</f>
        <v>D0420.01</v>
      </c>
      <c r="B146" s="87" t="str">
        <f>'Door Comparison'!B147</f>
        <v>Metal</v>
      </c>
      <c r="C146" s="87">
        <f>'Door Comparison'!C147</f>
        <v>206</v>
      </c>
      <c r="D146" s="9">
        <f>'Door Comparison'!N147</f>
        <v>0</v>
      </c>
      <c r="E146" s="145">
        <f>('Door Labour'!Y147/'Door Labour'!K$3)*'Door Summary'!G$3</f>
        <v>0</v>
      </c>
      <c r="F146" s="3">
        <f>'Door Materials'!W147</f>
        <v>0</v>
      </c>
      <c r="G146" s="3">
        <f t="shared" si="20"/>
        <v>0</v>
      </c>
      <c r="H146" s="3">
        <f t="shared" si="21"/>
        <v>0</v>
      </c>
      <c r="I146" s="3">
        <f t="shared" si="22"/>
        <v>0</v>
      </c>
      <c r="J146" s="3">
        <f t="shared" si="23"/>
        <v>0</v>
      </c>
      <c r="K146" s="120">
        <f t="shared" si="24"/>
        <v>0</v>
      </c>
      <c r="L146" s="3">
        <f t="shared" si="25"/>
        <v>0</v>
      </c>
      <c r="M146" s="24">
        <f t="shared" si="26"/>
        <v>0</v>
      </c>
      <c r="N146" s="145" t="str">
        <f>'Door Comparison'!Q147</f>
        <v>By others</v>
      </c>
    </row>
    <row r="147" spans="1:14" x14ac:dyDescent="0.25">
      <c r="A147" s="87" t="str">
        <f>'Door Comparison'!A148</f>
        <v>D0421.01</v>
      </c>
      <c r="B147" s="87" t="str">
        <f>'Door Comparison'!B148</f>
        <v>Metal</v>
      </c>
      <c r="C147" s="87">
        <f>'Door Comparison'!C148</f>
        <v>110</v>
      </c>
      <c r="D147" s="9">
        <f>'Door Comparison'!N148</f>
        <v>0</v>
      </c>
      <c r="E147" s="145">
        <f>('Door Labour'!Y148/'Door Labour'!K$3)*'Door Summary'!G$3</f>
        <v>0</v>
      </c>
      <c r="F147" s="3">
        <f>'Door Materials'!W148</f>
        <v>0</v>
      </c>
      <c r="G147" s="3">
        <f t="shared" si="20"/>
        <v>0</v>
      </c>
      <c r="H147" s="3">
        <f t="shared" si="21"/>
        <v>0</v>
      </c>
      <c r="I147" s="3">
        <f t="shared" si="22"/>
        <v>0</v>
      </c>
      <c r="J147" s="3">
        <f t="shared" si="23"/>
        <v>0</v>
      </c>
      <c r="K147" s="120">
        <f t="shared" si="24"/>
        <v>0</v>
      </c>
      <c r="L147" s="3">
        <f t="shared" si="25"/>
        <v>0</v>
      </c>
      <c r="M147" s="24">
        <f t="shared" si="26"/>
        <v>0</v>
      </c>
      <c r="N147" s="145" t="str">
        <f>'Door Comparison'!Q148</f>
        <v>By others</v>
      </c>
    </row>
    <row r="148" spans="1:14" x14ac:dyDescent="0.25">
      <c r="A148" s="87" t="str">
        <f>'Door Comparison'!A149</f>
        <v>D0421.02</v>
      </c>
      <c r="B148" s="87" t="str">
        <f>'Door Comparison'!B149</f>
        <v>Metal</v>
      </c>
      <c r="C148" s="87">
        <f>'Door Comparison'!C149</f>
        <v>110</v>
      </c>
      <c r="D148" s="9">
        <f>'Door Comparison'!N149</f>
        <v>0</v>
      </c>
      <c r="E148" s="145">
        <f>('Door Labour'!Y149/'Door Labour'!K$3)*'Door Summary'!G$3</f>
        <v>0</v>
      </c>
      <c r="F148" s="3">
        <f>'Door Materials'!W149</f>
        <v>0</v>
      </c>
      <c r="G148" s="3">
        <f t="shared" si="20"/>
        <v>0</v>
      </c>
      <c r="H148" s="3">
        <f t="shared" si="21"/>
        <v>0</v>
      </c>
      <c r="I148" s="3">
        <f t="shared" si="22"/>
        <v>0</v>
      </c>
      <c r="J148" s="3">
        <f t="shared" si="23"/>
        <v>0</v>
      </c>
      <c r="K148" s="120">
        <f t="shared" si="24"/>
        <v>0</v>
      </c>
      <c r="L148" s="3">
        <f t="shared" si="25"/>
        <v>0</v>
      </c>
      <c r="M148" s="24">
        <f t="shared" si="26"/>
        <v>0</v>
      </c>
      <c r="N148" s="145" t="str">
        <f>'Door Comparison'!Q149</f>
        <v>By others</v>
      </c>
    </row>
    <row r="149" spans="1:14" x14ac:dyDescent="0.25">
      <c r="A149" s="87" t="str">
        <f>'Door Comparison'!A150</f>
        <v>D0501.01</v>
      </c>
      <c r="B149" s="87" t="str">
        <f>'Door Comparison'!B150</f>
        <v>Timber</v>
      </c>
      <c r="C149" s="87">
        <f>'Door Comparison'!C150</f>
        <v>205</v>
      </c>
      <c r="D149" s="9">
        <f>'Door Comparison'!N150</f>
        <v>1</v>
      </c>
      <c r="E149" s="145">
        <f>('Door Labour'!Y150/'Door Labour'!K$3)*'Door Summary'!G$3</f>
        <v>471.11</v>
      </c>
      <c r="F149" s="3">
        <f>'Door Materials'!W150</f>
        <v>2846.33</v>
      </c>
      <c r="G149" s="3">
        <f t="shared" si="20"/>
        <v>3317.44</v>
      </c>
      <c r="H149" s="3">
        <f t="shared" si="21"/>
        <v>663.49</v>
      </c>
      <c r="I149" s="3">
        <f t="shared" si="22"/>
        <v>3980.93</v>
      </c>
      <c r="J149" s="3">
        <f t="shared" si="23"/>
        <v>209.52</v>
      </c>
      <c r="K149" s="120">
        <f t="shared" si="24"/>
        <v>408.84</v>
      </c>
      <c r="L149" s="3">
        <f t="shared" si="25"/>
        <v>4599.29</v>
      </c>
      <c r="M149" s="24">
        <f t="shared" si="26"/>
        <v>4599.29</v>
      </c>
    </row>
    <row r="150" spans="1:14" x14ac:dyDescent="0.25">
      <c r="A150" s="87" t="str">
        <f>'Door Comparison'!A151</f>
        <v>D0502.01</v>
      </c>
      <c r="B150" s="87" t="str">
        <f>'Door Comparison'!B151</f>
        <v>Timber</v>
      </c>
      <c r="C150" s="87">
        <f>'Door Comparison'!C151</f>
        <v>201</v>
      </c>
      <c r="D150" s="9">
        <f>'Door Comparison'!N151</f>
        <v>1</v>
      </c>
      <c r="E150" s="145">
        <f>('Door Labour'!Y151/'Door Labour'!K$3)*'Door Summary'!G$3</f>
        <v>148.63</v>
      </c>
      <c r="F150" s="3">
        <f>'Door Materials'!W151</f>
        <v>876.25</v>
      </c>
      <c r="G150" s="3">
        <f t="shared" si="20"/>
        <v>1024.8800000000001</v>
      </c>
      <c r="H150" s="3">
        <f t="shared" si="21"/>
        <v>204.98</v>
      </c>
      <c r="I150" s="3">
        <f t="shared" si="22"/>
        <v>1229.8599999999999</v>
      </c>
      <c r="J150" s="3">
        <f t="shared" si="23"/>
        <v>64.73</v>
      </c>
      <c r="K150" s="120">
        <f t="shared" si="24"/>
        <v>126.31</v>
      </c>
      <c r="L150" s="3">
        <f t="shared" si="25"/>
        <v>1420.9</v>
      </c>
      <c r="M150" s="24">
        <f t="shared" si="26"/>
        <v>1420.9</v>
      </c>
    </row>
    <row r="151" spans="1:14" x14ac:dyDescent="0.25">
      <c r="A151" s="87" t="str">
        <f>'Door Comparison'!A152</f>
        <v>D0506.01</v>
      </c>
      <c r="B151" s="87" t="str">
        <f>'Door Comparison'!B152</f>
        <v>Metal</v>
      </c>
      <c r="C151" s="87">
        <f>'Door Comparison'!C152</f>
        <v>204</v>
      </c>
      <c r="D151" s="9">
        <f>'Door Comparison'!N152</f>
        <v>0</v>
      </c>
      <c r="E151" s="145">
        <f>('Door Labour'!Y152/'Door Labour'!K$3)*'Door Summary'!G$3</f>
        <v>0</v>
      </c>
      <c r="F151" s="3">
        <f>'Door Materials'!W152</f>
        <v>0</v>
      </c>
      <c r="G151" s="3">
        <f t="shared" si="20"/>
        <v>0</v>
      </c>
      <c r="H151" s="3">
        <f t="shared" si="21"/>
        <v>0</v>
      </c>
      <c r="I151" s="3">
        <f t="shared" si="22"/>
        <v>0</v>
      </c>
      <c r="J151" s="3">
        <f t="shared" si="23"/>
        <v>0</v>
      </c>
      <c r="K151" s="120">
        <f t="shared" si="24"/>
        <v>0</v>
      </c>
      <c r="L151" s="3">
        <f t="shared" si="25"/>
        <v>0</v>
      </c>
      <c r="M151" s="24">
        <f t="shared" si="26"/>
        <v>0</v>
      </c>
      <c r="N151" s="145" t="str">
        <f>'Door Comparison'!Q152</f>
        <v>By others</v>
      </c>
    </row>
    <row r="152" spans="1:14" x14ac:dyDescent="0.25">
      <c r="A152" s="87" t="str">
        <f>'Door Comparison'!A153</f>
        <v>D0507.01</v>
      </c>
      <c r="B152" s="87" t="str">
        <f>'Door Comparison'!B153</f>
        <v>Metal</v>
      </c>
      <c r="C152" s="87">
        <f>'Door Comparison'!C153</f>
        <v>204</v>
      </c>
      <c r="D152" s="9">
        <f>'Door Comparison'!N153</f>
        <v>0</v>
      </c>
      <c r="E152" s="145">
        <f>('Door Labour'!Y153/'Door Labour'!K$3)*'Door Summary'!G$3</f>
        <v>0</v>
      </c>
      <c r="F152" s="3">
        <f>'Door Materials'!W153</f>
        <v>0</v>
      </c>
      <c r="G152" s="3">
        <f t="shared" si="20"/>
        <v>0</v>
      </c>
      <c r="H152" s="3">
        <f t="shared" si="21"/>
        <v>0</v>
      </c>
      <c r="I152" s="3">
        <f t="shared" si="22"/>
        <v>0</v>
      </c>
      <c r="J152" s="3">
        <f t="shared" si="23"/>
        <v>0</v>
      </c>
      <c r="K152" s="120">
        <f t="shared" si="24"/>
        <v>0</v>
      </c>
      <c r="L152" s="3">
        <f t="shared" si="25"/>
        <v>0</v>
      </c>
      <c r="M152" s="24">
        <f t="shared" si="26"/>
        <v>0</v>
      </c>
      <c r="N152" s="145" t="str">
        <f>'Door Comparison'!Q153</f>
        <v>By others</v>
      </c>
    </row>
    <row r="153" spans="1:14" x14ac:dyDescent="0.25">
      <c r="A153" s="87" t="str">
        <f>'Door Comparison'!A154</f>
        <v>D0508.01</v>
      </c>
      <c r="B153" s="87" t="str">
        <f>'Door Comparison'!B154</f>
        <v>Metal</v>
      </c>
      <c r="C153" s="87">
        <f>'Door Comparison'!C154</f>
        <v>204</v>
      </c>
      <c r="D153" s="9">
        <f>'Door Comparison'!N154</f>
        <v>0</v>
      </c>
      <c r="E153" s="145">
        <f>('Door Labour'!Y154/'Door Labour'!K$3)*'Door Summary'!G$3</f>
        <v>0</v>
      </c>
      <c r="F153" s="3">
        <f>'Door Materials'!W154</f>
        <v>0</v>
      </c>
      <c r="G153" s="3">
        <f t="shared" si="20"/>
        <v>0</v>
      </c>
      <c r="H153" s="3">
        <f t="shared" si="21"/>
        <v>0</v>
      </c>
      <c r="I153" s="3">
        <f t="shared" si="22"/>
        <v>0</v>
      </c>
      <c r="J153" s="3">
        <f t="shared" si="23"/>
        <v>0</v>
      </c>
      <c r="K153" s="120">
        <f t="shared" si="24"/>
        <v>0</v>
      </c>
      <c r="L153" s="3">
        <f t="shared" si="25"/>
        <v>0</v>
      </c>
      <c r="M153" s="24">
        <f t="shared" si="26"/>
        <v>0</v>
      </c>
      <c r="N153" s="145" t="str">
        <f>'Door Comparison'!Q154</f>
        <v>By others</v>
      </c>
    </row>
    <row r="154" spans="1:14" x14ac:dyDescent="0.25">
      <c r="A154" s="87" t="str">
        <f>'Door Comparison'!A155</f>
        <v>D0510.01</v>
      </c>
      <c r="B154" s="87" t="str">
        <f>'Door Comparison'!B155</f>
        <v>Timber</v>
      </c>
      <c r="C154" s="87">
        <f>'Door Comparison'!C155</f>
        <v>201</v>
      </c>
      <c r="D154" s="9">
        <f>'Door Comparison'!N155</f>
        <v>1</v>
      </c>
      <c r="E154" s="145">
        <f>('Door Labour'!Y155/'Door Labour'!K$3)*'Door Summary'!G$3</f>
        <v>126.73</v>
      </c>
      <c r="F154" s="3">
        <f>'Door Materials'!W155</f>
        <v>609.85</v>
      </c>
      <c r="G154" s="3">
        <f t="shared" si="20"/>
        <v>736.58</v>
      </c>
      <c r="H154" s="3">
        <f t="shared" si="21"/>
        <v>147.32</v>
      </c>
      <c r="I154" s="3">
        <f t="shared" si="22"/>
        <v>883.9</v>
      </c>
      <c r="J154" s="3">
        <f t="shared" si="23"/>
        <v>46.52</v>
      </c>
      <c r="K154" s="120">
        <f t="shared" si="24"/>
        <v>90.78</v>
      </c>
      <c r="L154" s="3">
        <f t="shared" si="25"/>
        <v>1021.2</v>
      </c>
      <c r="M154" s="24">
        <f t="shared" si="26"/>
        <v>1021.2</v>
      </c>
    </row>
    <row r="155" spans="1:14" x14ac:dyDescent="0.25">
      <c r="A155" s="87" t="str">
        <f>'Door Comparison'!A156</f>
        <v>D0511.01</v>
      </c>
      <c r="B155" s="87" t="str">
        <f>'Door Comparison'!B156</f>
        <v>Timber</v>
      </c>
      <c r="C155" s="87">
        <f>'Door Comparison'!C156</f>
        <v>201</v>
      </c>
      <c r="D155" s="9">
        <f>'Door Comparison'!N156</f>
        <v>1</v>
      </c>
      <c r="E155" s="145">
        <f>('Door Labour'!Y156/'Door Labour'!K$3)*'Door Summary'!G$3</f>
        <v>148.63</v>
      </c>
      <c r="F155" s="3">
        <f>'Door Materials'!W156</f>
        <v>876.25</v>
      </c>
      <c r="G155" s="3">
        <f t="shared" si="20"/>
        <v>1024.8800000000001</v>
      </c>
      <c r="H155" s="3">
        <f t="shared" si="21"/>
        <v>204.98</v>
      </c>
      <c r="I155" s="3">
        <f t="shared" si="22"/>
        <v>1229.8599999999999</v>
      </c>
      <c r="J155" s="3">
        <f t="shared" si="23"/>
        <v>64.73</v>
      </c>
      <c r="K155" s="120">
        <f t="shared" si="24"/>
        <v>126.31</v>
      </c>
      <c r="L155" s="3">
        <f t="shared" si="25"/>
        <v>1420.9</v>
      </c>
      <c r="M155" s="24">
        <f t="shared" si="26"/>
        <v>1420.9</v>
      </c>
    </row>
    <row r="156" spans="1:14" x14ac:dyDescent="0.25">
      <c r="A156" s="87" t="str">
        <f>'Door Comparison'!A157</f>
        <v>D0515.01</v>
      </c>
      <c r="B156" s="87" t="str">
        <f>'Door Comparison'!B157</f>
        <v>Metal</v>
      </c>
      <c r="C156" s="87">
        <f>'Door Comparison'!C157</f>
        <v>206</v>
      </c>
      <c r="D156" s="9">
        <f>'Door Comparison'!N157</f>
        <v>0</v>
      </c>
      <c r="E156" s="145">
        <f>('Door Labour'!Y157/'Door Labour'!K$3)*'Door Summary'!G$3</f>
        <v>0</v>
      </c>
      <c r="F156" s="3">
        <f>'Door Materials'!W157</f>
        <v>0</v>
      </c>
      <c r="G156" s="3">
        <f t="shared" si="20"/>
        <v>0</v>
      </c>
      <c r="H156" s="3">
        <f t="shared" si="21"/>
        <v>0</v>
      </c>
      <c r="I156" s="3">
        <f t="shared" si="22"/>
        <v>0</v>
      </c>
      <c r="J156" s="3">
        <f t="shared" si="23"/>
        <v>0</v>
      </c>
      <c r="K156" s="120">
        <f t="shared" si="24"/>
        <v>0</v>
      </c>
      <c r="L156" s="3">
        <f t="shared" si="25"/>
        <v>0</v>
      </c>
      <c r="M156" s="24">
        <f t="shared" si="26"/>
        <v>0</v>
      </c>
      <c r="N156" s="145" t="str">
        <f>'Door Comparison'!Q157</f>
        <v>By others</v>
      </c>
    </row>
    <row r="157" spans="1:14" x14ac:dyDescent="0.25">
      <c r="A157" s="87" t="str">
        <f>'Door Comparison'!A158</f>
        <v>D0516.01</v>
      </c>
      <c r="B157" s="87" t="str">
        <f>'Door Comparison'!B158</f>
        <v>Metal</v>
      </c>
      <c r="C157" s="87">
        <f>'Door Comparison'!C158</f>
        <v>204</v>
      </c>
      <c r="D157" s="9">
        <f>'Door Comparison'!N158</f>
        <v>0</v>
      </c>
      <c r="E157" s="145">
        <f>('Door Labour'!Y158/'Door Labour'!K$3)*'Door Summary'!G$3</f>
        <v>0</v>
      </c>
      <c r="F157" s="3">
        <f>'Door Materials'!W158</f>
        <v>0</v>
      </c>
      <c r="G157" s="3">
        <f t="shared" si="20"/>
        <v>0</v>
      </c>
      <c r="H157" s="3">
        <f t="shared" si="21"/>
        <v>0</v>
      </c>
      <c r="I157" s="3">
        <f t="shared" si="22"/>
        <v>0</v>
      </c>
      <c r="J157" s="3">
        <f t="shared" si="23"/>
        <v>0</v>
      </c>
      <c r="K157" s="120">
        <f t="shared" si="24"/>
        <v>0</v>
      </c>
      <c r="L157" s="3">
        <f t="shared" si="25"/>
        <v>0</v>
      </c>
      <c r="M157" s="24">
        <f t="shared" si="26"/>
        <v>0</v>
      </c>
      <c r="N157" s="145" t="str">
        <f>'Door Comparison'!Q158</f>
        <v>By others</v>
      </c>
    </row>
    <row r="158" spans="1:14" x14ac:dyDescent="0.25">
      <c r="A158" s="87" t="str">
        <f>'Door Comparison'!A159</f>
        <v>D0517.01</v>
      </c>
      <c r="B158" s="87" t="str">
        <f>'Door Comparison'!B159</f>
        <v>Timber</v>
      </c>
      <c r="C158" s="87">
        <f>'Door Comparison'!C159</f>
        <v>201</v>
      </c>
      <c r="D158" s="9">
        <f>'Door Comparison'!N159</f>
        <v>1</v>
      </c>
      <c r="E158" s="145">
        <f>('Door Labour'!Y159/'Door Labour'!K$3)*'Door Summary'!G$3</f>
        <v>150.69999999999999</v>
      </c>
      <c r="F158" s="3">
        <f>'Door Materials'!W159</f>
        <v>878.64</v>
      </c>
      <c r="G158" s="3">
        <f t="shared" si="20"/>
        <v>1029.3399999999999</v>
      </c>
      <c r="H158" s="3">
        <f t="shared" si="21"/>
        <v>205.87</v>
      </c>
      <c r="I158" s="3">
        <f t="shared" si="22"/>
        <v>1235.21</v>
      </c>
      <c r="J158" s="3">
        <f t="shared" si="23"/>
        <v>65.010000000000005</v>
      </c>
      <c r="K158" s="120">
        <f t="shared" si="24"/>
        <v>126.86</v>
      </c>
      <c r="L158" s="3">
        <f t="shared" si="25"/>
        <v>1427.08</v>
      </c>
      <c r="M158" s="24">
        <f t="shared" si="26"/>
        <v>1427.08</v>
      </c>
    </row>
    <row r="159" spans="1:14" x14ac:dyDescent="0.25">
      <c r="A159" s="87" t="str">
        <f>'Door Comparison'!A160</f>
        <v>D0518.01</v>
      </c>
      <c r="B159" s="87" t="str">
        <f>'Door Comparison'!B160</f>
        <v>Timber</v>
      </c>
      <c r="C159" s="87">
        <f>'Door Comparison'!C160</f>
        <v>201</v>
      </c>
      <c r="D159" s="9">
        <f>'Door Comparison'!N160</f>
        <v>1</v>
      </c>
      <c r="E159" s="145">
        <f>('Door Labour'!Y160/'Door Labour'!K$3)*'Door Summary'!G$3</f>
        <v>126.73</v>
      </c>
      <c r="F159" s="3">
        <f>'Door Materials'!W160</f>
        <v>771.44</v>
      </c>
      <c r="G159" s="3">
        <f t="shared" si="20"/>
        <v>898.17</v>
      </c>
      <c r="H159" s="3">
        <f t="shared" si="21"/>
        <v>179.63</v>
      </c>
      <c r="I159" s="3">
        <f t="shared" si="22"/>
        <v>1077.8</v>
      </c>
      <c r="J159" s="3">
        <f t="shared" si="23"/>
        <v>56.73</v>
      </c>
      <c r="K159" s="120">
        <f t="shared" si="24"/>
        <v>110.69</v>
      </c>
      <c r="L159" s="3">
        <f t="shared" si="25"/>
        <v>1245.22</v>
      </c>
      <c r="M159" s="24">
        <f t="shared" si="26"/>
        <v>1245.22</v>
      </c>
    </row>
    <row r="160" spans="1:14" x14ac:dyDescent="0.25">
      <c r="A160" s="87" t="str">
        <f>'Door Comparison'!A161</f>
        <v>D0520.01</v>
      </c>
      <c r="B160" s="87" t="str">
        <f>'Door Comparison'!B161</f>
        <v>Metal</v>
      </c>
      <c r="C160" s="87">
        <f>'Door Comparison'!C161</f>
        <v>206</v>
      </c>
      <c r="D160" s="9">
        <f>'Door Comparison'!N161</f>
        <v>0</v>
      </c>
      <c r="E160" s="145">
        <f>('Door Labour'!Y161/'Door Labour'!K$3)*'Door Summary'!G$3</f>
        <v>0</v>
      </c>
      <c r="F160" s="3">
        <f>'Door Materials'!W161</f>
        <v>0</v>
      </c>
      <c r="G160" s="3">
        <f t="shared" si="20"/>
        <v>0</v>
      </c>
      <c r="H160" s="3">
        <f t="shared" si="21"/>
        <v>0</v>
      </c>
      <c r="I160" s="3">
        <f t="shared" si="22"/>
        <v>0</v>
      </c>
      <c r="J160" s="3">
        <f t="shared" si="23"/>
        <v>0</v>
      </c>
      <c r="K160" s="120">
        <f t="shared" si="24"/>
        <v>0</v>
      </c>
      <c r="L160" s="3">
        <f t="shared" si="25"/>
        <v>0</v>
      </c>
      <c r="M160" s="24">
        <f t="shared" si="26"/>
        <v>0</v>
      </c>
      <c r="N160" s="145" t="str">
        <f>'Door Comparison'!Q161</f>
        <v>By others</v>
      </c>
    </row>
    <row r="161" spans="1:14" x14ac:dyDescent="0.25">
      <c r="A161" s="87" t="str">
        <f>'Door Comparison'!A162</f>
        <v>D0521.01</v>
      </c>
      <c r="B161" s="87" t="str">
        <f>'Door Comparison'!B162</f>
        <v>Metal</v>
      </c>
      <c r="C161" s="87">
        <f>'Door Comparison'!C162</f>
        <v>110</v>
      </c>
      <c r="D161" s="9">
        <f>'Door Comparison'!N162</f>
        <v>0</v>
      </c>
      <c r="E161" s="145">
        <f>('Door Labour'!Y162/'Door Labour'!K$3)*'Door Summary'!G$3</f>
        <v>0</v>
      </c>
      <c r="F161" s="3">
        <f>'Door Materials'!W162</f>
        <v>0</v>
      </c>
      <c r="G161" s="3">
        <f t="shared" si="20"/>
        <v>0</v>
      </c>
      <c r="H161" s="3">
        <f t="shared" si="21"/>
        <v>0</v>
      </c>
      <c r="I161" s="3">
        <f t="shared" si="22"/>
        <v>0</v>
      </c>
      <c r="J161" s="3">
        <f t="shared" si="23"/>
        <v>0</v>
      </c>
      <c r="K161" s="120">
        <f t="shared" si="24"/>
        <v>0</v>
      </c>
      <c r="L161" s="3">
        <f t="shared" si="25"/>
        <v>0</v>
      </c>
      <c r="M161" s="24">
        <f t="shared" si="26"/>
        <v>0</v>
      </c>
      <c r="N161" s="145" t="str">
        <f>'Door Comparison'!Q162</f>
        <v>By others</v>
      </c>
    </row>
    <row r="162" spans="1:14" x14ac:dyDescent="0.25">
      <c r="A162" s="87" t="str">
        <f>'Door Comparison'!A163</f>
        <v>D0521.02</v>
      </c>
      <c r="B162" s="87" t="str">
        <f>'Door Comparison'!B163</f>
        <v>Metal</v>
      </c>
      <c r="C162" s="87">
        <f>'Door Comparison'!C163</f>
        <v>110</v>
      </c>
      <c r="D162" s="9">
        <f>'Door Comparison'!N163</f>
        <v>0</v>
      </c>
      <c r="E162" s="145">
        <f>('Door Labour'!Y163/'Door Labour'!K$3)*'Door Summary'!G$3</f>
        <v>0</v>
      </c>
      <c r="F162" s="3">
        <f>'Door Materials'!W163</f>
        <v>0</v>
      </c>
      <c r="G162" s="3">
        <f t="shared" si="20"/>
        <v>0</v>
      </c>
      <c r="H162" s="3">
        <f t="shared" si="21"/>
        <v>0</v>
      </c>
      <c r="I162" s="3">
        <f t="shared" si="22"/>
        <v>0</v>
      </c>
      <c r="J162" s="3">
        <f t="shared" si="23"/>
        <v>0</v>
      </c>
      <c r="K162" s="120">
        <f t="shared" si="24"/>
        <v>0</v>
      </c>
      <c r="L162" s="3">
        <f t="shared" si="25"/>
        <v>0</v>
      </c>
      <c r="M162" s="24">
        <f t="shared" si="26"/>
        <v>0</v>
      </c>
      <c r="N162" s="145" t="str">
        <f>'Door Comparison'!Q163</f>
        <v>By others</v>
      </c>
    </row>
    <row r="163" spans="1:14" x14ac:dyDescent="0.25">
      <c r="A163" s="87" t="str">
        <f>'Door Comparison'!A164</f>
        <v>D0521.03</v>
      </c>
      <c r="B163" s="87" t="str">
        <f>'Door Comparison'!B164</f>
        <v>Metal</v>
      </c>
      <c r="C163" s="87">
        <f>'Door Comparison'!C164</f>
        <v>107</v>
      </c>
      <c r="D163" s="9">
        <f>'Door Comparison'!N164</f>
        <v>0</v>
      </c>
      <c r="E163" s="145">
        <f>('Door Labour'!Y164/'Door Labour'!K$3)*'Door Summary'!G$3</f>
        <v>0</v>
      </c>
      <c r="F163" s="3">
        <f>'Door Materials'!W164</f>
        <v>0</v>
      </c>
      <c r="G163" s="3">
        <f t="shared" si="20"/>
        <v>0</v>
      </c>
      <c r="H163" s="3">
        <f t="shared" si="21"/>
        <v>0</v>
      </c>
      <c r="I163" s="3">
        <f t="shared" si="22"/>
        <v>0</v>
      </c>
      <c r="J163" s="3">
        <f t="shared" si="23"/>
        <v>0</v>
      </c>
      <c r="K163" s="120">
        <f t="shared" si="24"/>
        <v>0</v>
      </c>
      <c r="L163" s="3">
        <f t="shared" si="25"/>
        <v>0</v>
      </c>
      <c r="M163" s="24">
        <f t="shared" si="26"/>
        <v>0</v>
      </c>
      <c r="N163" s="145" t="str">
        <f>'Door Comparison'!Q164</f>
        <v>By others</v>
      </c>
    </row>
    <row r="164" spans="1:14" x14ac:dyDescent="0.25">
      <c r="A164" s="87" t="str">
        <f>'Door Comparison'!A165</f>
        <v>D0601.01</v>
      </c>
      <c r="B164" s="87" t="str">
        <f>'Door Comparison'!B165</f>
        <v>Timber</v>
      </c>
      <c r="C164" s="87">
        <f>'Door Comparison'!C165</f>
        <v>205</v>
      </c>
      <c r="D164" s="9">
        <f>'Door Comparison'!N165</f>
        <v>1</v>
      </c>
      <c r="E164" s="145">
        <f>('Door Labour'!Y165/'Door Labour'!K$3)*'Door Summary'!G$3</f>
        <v>471.11</v>
      </c>
      <c r="F164" s="3">
        <f>'Door Materials'!W165</f>
        <v>2662.53</v>
      </c>
      <c r="G164" s="3">
        <f t="shared" si="20"/>
        <v>3133.64</v>
      </c>
      <c r="H164" s="3">
        <f t="shared" si="21"/>
        <v>626.73</v>
      </c>
      <c r="I164" s="3">
        <f t="shared" si="22"/>
        <v>3760.37</v>
      </c>
      <c r="J164" s="3">
        <f t="shared" si="23"/>
        <v>197.91</v>
      </c>
      <c r="K164" s="120">
        <f t="shared" si="24"/>
        <v>386.19</v>
      </c>
      <c r="L164" s="3">
        <f t="shared" si="25"/>
        <v>4344.47</v>
      </c>
      <c r="M164" s="24">
        <f t="shared" si="26"/>
        <v>4344.47</v>
      </c>
    </row>
    <row r="165" spans="1:14" x14ac:dyDescent="0.25">
      <c r="A165" s="87" t="str">
        <f>'Door Comparison'!A166</f>
        <v>D0602.01</v>
      </c>
      <c r="B165" s="87" t="str">
        <f>'Door Comparison'!B166</f>
        <v>Timber</v>
      </c>
      <c r="C165" s="87">
        <f>'Door Comparison'!C166</f>
        <v>201</v>
      </c>
      <c r="D165" s="9">
        <f>'Door Comparison'!N166</f>
        <v>1</v>
      </c>
      <c r="E165" s="145">
        <f>('Door Labour'!Y166/'Door Labour'!K$3)*'Door Summary'!G$3</f>
        <v>148.63</v>
      </c>
      <c r="F165" s="3">
        <f>'Door Materials'!W166</f>
        <v>852</v>
      </c>
      <c r="G165" s="3">
        <f t="shared" si="20"/>
        <v>1000.63</v>
      </c>
      <c r="H165" s="3">
        <f t="shared" si="21"/>
        <v>200.13</v>
      </c>
      <c r="I165" s="3">
        <f t="shared" si="22"/>
        <v>1200.76</v>
      </c>
      <c r="J165" s="3">
        <f t="shared" si="23"/>
        <v>63.2</v>
      </c>
      <c r="K165" s="120">
        <f t="shared" si="24"/>
        <v>123.32</v>
      </c>
      <c r="L165" s="3">
        <f t="shared" si="25"/>
        <v>1387.28</v>
      </c>
      <c r="M165" s="24">
        <f t="shared" si="26"/>
        <v>1387.28</v>
      </c>
    </row>
    <row r="166" spans="1:14" x14ac:dyDescent="0.25">
      <c r="A166" s="87" t="str">
        <f>'Door Comparison'!A167</f>
        <v>D0606.01</v>
      </c>
      <c r="B166" s="87" t="str">
        <f>'Door Comparison'!B167</f>
        <v>Metal</v>
      </c>
      <c r="C166" s="87">
        <f>'Door Comparison'!C167</f>
        <v>204</v>
      </c>
      <c r="D166" s="9">
        <f>'Door Comparison'!N167</f>
        <v>0</v>
      </c>
      <c r="E166" s="145">
        <f>('Door Labour'!Y167/'Door Labour'!K$3)*'Door Summary'!G$3</f>
        <v>0</v>
      </c>
      <c r="F166" s="3">
        <f>'Door Materials'!W167</f>
        <v>0</v>
      </c>
      <c r="G166" s="3">
        <f t="shared" si="20"/>
        <v>0</v>
      </c>
      <c r="H166" s="3">
        <f t="shared" si="21"/>
        <v>0</v>
      </c>
      <c r="I166" s="3">
        <f t="shared" si="22"/>
        <v>0</v>
      </c>
      <c r="J166" s="3">
        <f t="shared" si="23"/>
        <v>0</v>
      </c>
      <c r="K166" s="120">
        <f t="shared" si="24"/>
        <v>0</v>
      </c>
      <c r="L166" s="3">
        <f t="shared" si="25"/>
        <v>0</v>
      </c>
      <c r="M166" s="24">
        <f t="shared" si="26"/>
        <v>0</v>
      </c>
      <c r="N166" s="145" t="str">
        <f>'Door Comparison'!Q167</f>
        <v>By others</v>
      </c>
    </row>
    <row r="167" spans="1:14" x14ac:dyDescent="0.25">
      <c r="A167" s="87" t="str">
        <f>'Door Comparison'!A168</f>
        <v>D0607.01</v>
      </c>
      <c r="B167" s="87" t="str">
        <f>'Door Comparison'!B168</f>
        <v>Metal</v>
      </c>
      <c r="C167" s="87">
        <f>'Door Comparison'!C168</f>
        <v>204</v>
      </c>
      <c r="D167" s="9">
        <f>'Door Comparison'!N168</f>
        <v>0</v>
      </c>
      <c r="E167" s="145">
        <f>('Door Labour'!Y168/'Door Labour'!K$3)*'Door Summary'!G$3</f>
        <v>0</v>
      </c>
      <c r="F167" s="3">
        <f>'Door Materials'!W168</f>
        <v>0</v>
      </c>
      <c r="G167" s="3">
        <f t="shared" si="20"/>
        <v>0</v>
      </c>
      <c r="H167" s="3">
        <f t="shared" si="21"/>
        <v>0</v>
      </c>
      <c r="I167" s="3">
        <f t="shared" si="22"/>
        <v>0</v>
      </c>
      <c r="J167" s="3">
        <f t="shared" si="23"/>
        <v>0</v>
      </c>
      <c r="K167" s="120">
        <f t="shared" si="24"/>
        <v>0</v>
      </c>
      <c r="L167" s="3">
        <f t="shared" si="25"/>
        <v>0</v>
      </c>
      <c r="M167" s="24">
        <f t="shared" si="26"/>
        <v>0</v>
      </c>
      <c r="N167" s="145" t="str">
        <f>'Door Comparison'!Q168</f>
        <v>By others</v>
      </c>
    </row>
    <row r="168" spans="1:14" x14ac:dyDescent="0.25">
      <c r="A168" s="87" t="str">
        <f>'Door Comparison'!A169</f>
        <v>D0608.01</v>
      </c>
      <c r="B168" s="87" t="str">
        <f>'Door Comparison'!B169</f>
        <v>Metal</v>
      </c>
      <c r="C168" s="87">
        <f>'Door Comparison'!C169</f>
        <v>204</v>
      </c>
      <c r="D168" s="9">
        <f>'Door Comparison'!N169</f>
        <v>0</v>
      </c>
      <c r="E168" s="145">
        <f>('Door Labour'!Y169/'Door Labour'!K$3)*'Door Summary'!G$3</f>
        <v>0</v>
      </c>
      <c r="F168" s="3">
        <f>'Door Materials'!W169</f>
        <v>0</v>
      </c>
      <c r="G168" s="3">
        <f t="shared" si="20"/>
        <v>0</v>
      </c>
      <c r="H168" s="3">
        <f t="shared" si="21"/>
        <v>0</v>
      </c>
      <c r="I168" s="3">
        <f t="shared" si="22"/>
        <v>0</v>
      </c>
      <c r="J168" s="3">
        <f t="shared" si="23"/>
        <v>0</v>
      </c>
      <c r="K168" s="120">
        <f t="shared" si="24"/>
        <v>0</v>
      </c>
      <c r="L168" s="3">
        <f t="shared" si="25"/>
        <v>0</v>
      </c>
      <c r="M168" s="24">
        <f t="shared" si="26"/>
        <v>0</v>
      </c>
      <c r="N168" s="145" t="str">
        <f>'Door Comparison'!Q169</f>
        <v>By others</v>
      </c>
    </row>
    <row r="169" spans="1:14" x14ac:dyDescent="0.25">
      <c r="A169" s="87" t="str">
        <f>'Door Comparison'!A170</f>
        <v>D0610.01</v>
      </c>
      <c r="B169" s="87" t="str">
        <f>'Door Comparison'!B170</f>
        <v>Timber</v>
      </c>
      <c r="C169" s="87">
        <f>'Door Comparison'!C170</f>
        <v>201</v>
      </c>
      <c r="D169" s="9">
        <f>'Door Comparison'!N170</f>
        <v>1</v>
      </c>
      <c r="E169" s="145">
        <f>('Door Labour'!Y170/'Door Labour'!K$3)*'Door Summary'!G$3</f>
        <v>126.73</v>
      </c>
      <c r="F169" s="3">
        <f>'Door Materials'!W170</f>
        <v>609.85</v>
      </c>
      <c r="G169" s="3">
        <f t="shared" si="20"/>
        <v>736.58</v>
      </c>
      <c r="H169" s="3">
        <f t="shared" si="21"/>
        <v>147.32</v>
      </c>
      <c r="I169" s="3">
        <f t="shared" si="22"/>
        <v>883.9</v>
      </c>
      <c r="J169" s="3">
        <f t="shared" si="23"/>
        <v>46.52</v>
      </c>
      <c r="K169" s="120">
        <f t="shared" si="24"/>
        <v>90.78</v>
      </c>
      <c r="L169" s="3">
        <f t="shared" si="25"/>
        <v>1021.2</v>
      </c>
      <c r="M169" s="24">
        <f t="shared" si="26"/>
        <v>1021.2</v>
      </c>
    </row>
    <row r="170" spans="1:14" x14ac:dyDescent="0.25">
      <c r="A170" s="87" t="str">
        <f>'Door Comparison'!A171</f>
        <v>D0611.01</v>
      </c>
      <c r="B170" s="87" t="str">
        <f>'Door Comparison'!B171</f>
        <v>Timber</v>
      </c>
      <c r="C170" s="87">
        <f>'Door Comparison'!C171</f>
        <v>201</v>
      </c>
      <c r="D170" s="9">
        <f>'Door Comparison'!N171</f>
        <v>1</v>
      </c>
      <c r="E170" s="145">
        <f>('Door Labour'!Y171/'Door Labour'!K$3)*'Door Summary'!G$3</f>
        <v>148.63</v>
      </c>
      <c r="F170" s="3">
        <f>'Door Materials'!W171</f>
        <v>876.25</v>
      </c>
      <c r="G170" s="3">
        <f t="shared" si="20"/>
        <v>1024.8800000000001</v>
      </c>
      <c r="H170" s="3">
        <f t="shared" si="21"/>
        <v>204.98</v>
      </c>
      <c r="I170" s="3">
        <f t="shared" si="22"/>
        <v>1229.8599999999999</v>
      </c>
      <c r="J170" s="3">
        <f t="shared" si="23"/>
        <v>64.73</v>
      </c>
      <c r="K170" s="120">
        <f t="shared" si="24"/>
        <v>126.31</v>
      </c>
      <c r="L170" s="3">
        <f t="shared" si="25"/>
        <v>1420.9</v>
      </c>
      <c r="M170" s="24">
        <f t="shared" si="26"/>
        <v>1420.9</v>
      </c>
    </row>
    <row r="171" spans="1:14" x14ac:dyDescent="0.25">
      <c r="A171" s="87" t="str">
        <f>'Door Comparison'!A172</f>
        <v>D0615.01</v>
      </c>
      <c r="B171" s="87" t="str">
        <f>'Door Comparison'!B172</f>
        <v>Metal</v>
      </c>
      <c r="C171" s="87">
        <f>'Door Comparison'!C172</f>
        <v>206</v>
      </c>
      <c r="D171" s="9">
        <f>'Door Comparison'!N172</f>
        <v>0</v>
      </c>
      <c r="E171" s="145">
        <f>('Door Labour'!Y172/'Door Labour'!K$3)*'Door Summary'!G$3</f>
        <v>0</v>
      </c>
      <c r="F171" s="3">
        <f>'Door Materials'!W172</f>
        <v>0</v>
      </c>
      <c r="G171" s="3">
        <f t="shared" si="20"/>
        <v>0</v>
      </c>
      <c r="H171" s="3">
        <f t="shared" si="21"/>
        <v>0</v>
      </c>
      <c r="I171" s="3">
        <f t="shared" si="22"/>
        <v>0</v>
      </c>
      <c r="J171" s="3">
        <f t="shared" si="23"/>
        <v>0</v>
      </c>
      <c r="K171" s="120">
        <f t="shared" si="24"/>
        <v>0</v>
      </c>
      <c r="L171" s="3">
        <f t="shared" si="25"/>
        <v>0</v>
      </c>
      <c r="M171" s="24">
        <f t="shared" si="26"/>
        <v>0</v>
      </c>
      <c r="N171" s="145" t="str">
        <f>'Door Comparison'!Q172</f>
        <v>By others</v>
      </c>
    </row>
    <row r="172" spans="1:14" x14ac:dyDescent="0.25">
      <c r="A172" s="87" t="str">
        <f>'Door Comparison'!A173</f>
        <v>D0616.01</v>
      </c>
      <c r="B172" s="87" t="str">
        <f>'Door Comparison'!B173</f>
        <v>Metal</v>
      </c>
      <c r="C172" s="87">
        <f>'Door Comparison'!C173</f>
        <v>204</v>
      </c>
      <c r="D172" s="9">
        <f>'Door Comparison'!N173</f>
        <v>0</v>
      </c>
      <c r="E172" s="145">
        <f>('Door Labour'!Y173/'Door Labour'!K$3)*'Door Summary'!G$3</f>
        <v>0</v>
      </c>
      <c r="F172" s="3">
        <f>'Door Materials'!W173</f>
        <v>0</v>
      </c>
      <c r="G172" s="3">
        <f t="shared" si="20"/>
        <v>0</v>
      </c>
      <c r="H172" s="3">
        <f t="shared" si="21"/>
        <v>0</v>
      </c>
      <c r="I172" s="3">
        <f t="shared" si="22"/>
        <v>0</v>
      </c>
      <c r="J172" s="3">
        <f t="shared" si="23"/>
        <v>0</v>
      </c>
      <c r="K172" s="120">
        <f t="shared" si="24"/>
        <v>0</v>
      </c>
      <c r="L172" s="3">
        <f t="shared" si="25"/>
        <v>0</v>
      </c>
      <c r="M172" s="24">
        <f t="shared" si="26"/>
        <v>0</v>
      </c>
      <c r="N172" s="145" t="str">
        <f>'Door Comparison'!Q173</f>
        <v>By others</v>
      </c>
    </row>
    <row r="173" spans="1:14" x14ac:dyDescent="0.25">
      <c r="A173" s="87" t="str">
        <f>'Door Comparison'!A174</f>
        <v>D0617.01</v>
      </c>
      <c r="B173" s="87" t="str">
        <f>'Door Comparison'!B174</f>
        <v>Timber</v>
      </c>
      <c r="C173" s="87">
        <f>'Door Comparison'!C174</f>
        <v>201</v>
      </c>
      <c r="D173" s="9">
        <f>'Door Comparison'!N174</f>
        <v>1</v>
      </c>
      <c r="E173" s="145">
        <f>('Door Labour'!Y174/'Door Labour'!K$3)*'Door Summary'!G$3</f>
        <v>150.69999999999999</v>
      </c>
      <c r="F173" s="3">
        <f>'Door Materials'!W174</f>
        <v>878.64</v>
      </c>
      <c r="G173" s="3">
        <f t="shared" si="20"/>
        <v>1029.3399999999999</v>
      </c>
      <c r="H173" s="3">
        <f t="shared" si="21"/>
        <v>205.87</v>
      </c>
      <c r="I173" s="3">
        <f t="shared" si="22"/>
        <v>1235.21</v>
      </c>
      <c r="J173" s="3">
        <f t="shared" si="23"/>
        <v>65.010000000000005</v>
      </c>
      <c r="K173" s="120">
        <f t="shared" si="24"/>
        <v>126.86</v>
      </c>
      <c r="L173" s="3">
        <f t="shared" si="25"/>
        <v>1427.08</v>
      </c>
      <c r="M173" s="24">
        <f t="shared" si="26"/>
        <v>1427.08</v>
      </c>
    </row>
    <row r="174" spans="1:14" x14ac:dyDescent="0.25">
      <c r="A174" s="87" t="str">
        <f>'Door Comparison'!A175</f>
        <v>D0618.01</v>
      </c>
      <c r="B174" s="87" t="str">
        <f>'Door Comparison'!B175</f>
        <v>Timber</v>
      </c>
      <c r="C174" s="87">
        <f>'Door Comparison'!C175</f>
        <v>201</v>
      </c>
      <c r="D174" s="9">
        <f>'Door Comparison'!N175</f>
        <v>1</v>
      </c>
      <c r="E174" s="145">
        <f>('Door Labour'!Y175/'Door Labour'!K$3)*'Door Summary'!G$3</f>
        <v>126.73</v>
      </c>
      <c r="F174" s="3">
        <f>'Door Materials'!W175</f>
        <v>609.85</v>
      </c>
      <c r="G174" s="3">
        <f t="shared" si="20"/>
        <v>736.58</v>
      </c>
      <c r="H174" s="3">
        <f t="shared" si="21"/>
        <v>147.32</v>
      </c>
      <c r="I174" s="3">
        <f t="shared" si="22"/>
        <v>883.9</v>
      </c>
      <c r="J174" s="3">
        <f t="shared" si="23"/>
        <v>46.52</v>
      </c>
      <c r="K174" s="120">
        <f t="shared" si="24"/>
        <v>90.78</v>
      </c>
      <c r="L174" s="3">
        <f t="shared" si="25"/>
        <v>1021.2</v>
      </c>
      <c r="M174" s="24">
        <f t="shared" si="26"/>
        <v>1021.2</v>
      </c>
    </row>
    <row r="175" spans="1:14" x14ac:dyDescent="0.25">
      <c r="A175" s="87" t="str">
        <f>'Door Comparison'!A176</f>
        <v>D0620.01</v>
      </c>
      <c r="B175" s="87" t="str">
        <f>'Door Comparison'!B176</f>
        <v>Metal</v>
      </c>
      <c r="C175" s="87">
        <f>'Door Comparison'!C176</f>
        <v>206</v>
      </c>
      <c r="D175" s="9">
        <f>'Door Comparison'!N176</f>
        <v>0</v>
      </c>
      <c r="E175" s="145">
        <f>('Door Labour'!Y176/'Door Labour'!K$3)*'Door Summary'!G$3</f>
        <v>0</v>
      </c>
      <c r="F175" s="3">
        <f>'Door Materials'!W176</f>
        <v>0</v>
      </c>
      <c r="G175" s="3">
        <f t="shared" si="20"/>
        <v>0</v>
      </c>
      <c r="H175" s="3">
        <f t="shared" si="21"/>
        <v>0</v>
      </c>
      <c r="I175" s="3">
        <f t="shared" si="22"/>
        <v>0</v>
      </c>
      <c r="J175" s="3">
        <f t="shared" si="23"/>
        <v>0</v>
      </c>
      <c r="K175" s="120">
        <f t="shared" si="24"/>
        <v>0</v>
      </c>
      <c r="L175" s="3">
        <f t="shared" si="25"/>
        <v>0</v>
      </c>
      <c r="M175" s="24">
        <f t="shared" si="26"/>
        <v>0</v>
      </c>
      <c r="N175" s="145" t="str">
        <f>'Door Comparison'!Q176</f>
        <v>By others</v>
      </c>
    </row>
    <row r="176" spans="1:14" x14ac:dyDescent="0.25">
      <c r="A176" s="87" t="str">
        <f>'Door Comparison'!A177</f>
        <v>D0621.01</v>
      </c>
      <c r="B176" s="87" t="str">
        <f>'Door Comparison'!B177</f>
        <v>Glazed</v>
      </c>
      <c r="C176" s="87">
        <f>'Door Comparison'!C177</f>
        <v>102</v>
      </c>
      <c r="D176" s="9">
        <f>'Door Comparison'!N177</f>
        <v>0</v>
      </c>
      <c r="E176" s="145">
        <f>('Door Labour'!Y177/'Door Labour'!K$3)*'Door Summary'!G$3</f>
        <v>0</v>
      </c>
      <c r="F176" s="3">
        <f>'Door Materials'!W177</f>
        <v>0</v>
      </c>
      <c r="G176" s="3">
        <f t="shared" si="20"/>
        <v>0</v>
      </c>
      <c r="H176" s="3">
        <f t="shared" si="21"/>
        <v>0</v>
      </c>
      <c r="I176" s="3">
        <f t="shared" si="22"/>
        <v>0</v>
      </c>
      <c r="J176" s="3">
        <f t="shared" si="23"/>
        <v>0</v>
      </c>
      <c r="K176" s="120">
        <f t="shared" si="24"/>
        <v>0</v>
      </c>
      <c r="L176" s="3">
        <f t="shared" si="25"/>
        <v>0</v>
      </c>
      <c r="M176" s="24">
        <f t="shared" si="26"/>
        <v>0</v>
      </c>
      <c r="N176" s="145" t="str">
        <f>'Door Comparison'!Q177</f>
        <v>By others</v>
      </c>
    </row>
    <row r="177" spans="1:14" x14ac:dyDescent="0.25">
      <c r="A177" s="87" t="str">
        <f>'Door Comparison'!A178</f>
        <v>D0622.01</v>
      </c>
      <c r="B177" s="87" t="str">
        <f>'Door Comparison'!B178</f>
        <v>Metal</v>
      </c>
      <c r="C177" s="87">
        <f>'Door Comparison'!C178</f>
        <v>110</v>
      </c>
      <c r="D177" s="9">
        <f>'Door Comparison'!N178</f>
        <v>0</v>
      </c>
      <c r="E177" s="145">
        <f>('Door Labour'!Y178/'Door Labour'!K$3)*'Door Summary'!G$3</f>
        <v>0</v>
      </c>
      <c r="F177" s="3">
        <f>'Door Materials'!W178</f>
        <v>0</v>
      </c>
      <c r="G177" s="3">
        <f t="shared" si="20"/>
        <v>0</v>
      </c>
      <c r="H177" s="3">
        <f t="shared" si="21"/>
        <v>0</v>
      </c>
      <c r="I177" s="3">
        <f t="shared" si="22"/>
        <v>0</v>
      </c>
      <c r="J177" s="3">
        <f t="shared" si="23"/>
        <v>0</v>
      </c>
      <c r="K177" s="120">
        <f t="shared" si="24"/>
        <v>0</v>
      </c>
      <c r="L177" s="3">
        <f t="shared" si="25"/>
        <v>0</v>
      </c>
      <c r="M177" s="24">
        <f t="shared" si="26"/>
        <v>0</v>
      </c>
      <c r="N177" s="145" t="str">
        <f>'Door Comparison'!Q178</f>
        <v>By others</v>
      </c>
    </row>
    <row r="178" spans="1:14" x14ac:dyDescent="0.25">
      <c r="A178" s="87" t="str">
        <f>'Door Comparison'!A179</f>
        <v>D0622.02</v>
      </c>
      <c r="B178" s="87" t="str">
        <f>'Door Comparison'!B179</f>
        <v>Metal</v>
      </c>
      <c r="C178" s="87">
        <f>'Door Comparison'!C179</f>
        <v>110</v>
      </c>
      <c r="D178" s="9">
        <f>'Door Comparison'!N179</f>
        <v>0</v>
      </c>
      <c r="E178" s="145">
        <f>('Door Labour'!Y179/'Door Labour'!K$3)*'Door Summary'!G$3</f>
        <v>0</v>
      </c>
      <c r="F178" s="3">
        <f>'Door Materials'!W179</f>
        <v>0</v>
      </c>
      <c r="G178" s="3">
        <f t="shared" si="20"/>
        <v>0</v>
      </c>
      <c r="H178" s="3">
        <f t="shared" si="21"/>
        <v>0</v>
      </c>
      <c r="I178" s="3">
        <f t="shared" si="22"/>
        <v>0</v>
      </c>
      <c r="J178" s="3">
        <f t="shared" si="23"/>
        <v>0</v>
      </c>
      <c r="K178" s="120">
        <f t="shared" si="24"/>
        <v>0</v>
      </c>
      <c r="L178" s="3">
        <f t="shared" si="25"/>
        <v>0</v>
      </c>
      <c r="M178" s="24">
        <f t="shared" si="26"/>
        <v>0</v>
      </c>
      <c r="N178" s="145" t="str">
        <f>'Door Comparison'!Q179</f>
        <v>By others</v>
      </c>
    </row>
    <row r="179" spans="1:14" x14ac:dyDescent="0.25">
      <c r="A179" s="87" t="str">
        <f>'Door Comparison'!A180</f>
        <v>D0701.01</v>
      </c>
      <c r="B179" s="87" t="str">
        <f>'Door Comparison'!B180</f>
        <v>Timber</v>
      </c>
      <c r="C179" s="87">
        <f>'Door Comparison'!C180</f>
        <v>205</v>
      </c>
      <c r="D179" s="9">
        <f>'Door Comparison'!N180</f>
        <v>1</v>
      </c>
      <c r="E179" s="145">
        <f>('Door Labour'!Y180/'Door Labour'!K$3)*'Door Summary'!G$3</f>
        <v>471.11</v>
      </c>
      <c r="F179" s="3">
        <f>'Door Materials'!W180</f>
        <v>2662.53</v>
      </c>
      <c r="G179" s="3">
        <f t="shared" si="20"/>
        <v>3133.64</v>
      </c>
      <c r="H179" s="3">
        <f t="shared" si="21"/>
        <v>626.73</v>
      </c>
      <c r="I179" s="3">
        <f t="shared" si="22"/>
        <v>3760.37</v>
      </c>
      <c r="J179" s="3">
        <f t="shared" si="23"/>
        <v>197.91</v>
      </c>
      <c r="K179" s="120">
        <f t="shared" si="24"/>
        <v>386.19</v>
      </c>
      <c r="L179" s="3">
        <f t="shared" si="25"/>
        <v>4344.47</v>
      </c>
      <c r="M179" s="24">
        <f t="shared" si="26"/>
        <v>4344.47</v>
      </c>
    </row>
    <row r="180" spans="1:14" x14ac:dyDescent="0.25">
      <c r="A180" s="87" t="str">
        <f>'Door Comparison'!A181</f>
        <v>D0702.01</v>
      </c>
      <c r="B180" s="87" t="str">
        <f>'Door Comparison'!B181</f>
        <v>Timber</v>
      </c>
      <c r="C180" s="87">
        <f>'Door Comparison'!C181</f>
        <v>201</v>
      </c>
      <c r="D180" s="9">
        <f>'Door Comparison'!N181</f>
        <v>1</v>
      </c>
      <c r="E180" s="145">
        <f>('Door Labour'!Y181/'Door Labour'!K$3)*'Door Summary'!G$3</f>
        <v>148.63</v>
      </c>
      <c r="F180" s="3">
        <f>'Door Materials'!W181</f>
        <v>852</v>
      </c>
      <c r="G180" s="3">
        <f t="shared" si="20"/>
        <v>1000.63</v>
      </c>
      <c r="H180" s="3">
        <f t="shared" si="21"/>
        <v>200.13</v>
      </c>
      <c r="I180" s="3">
        <f t="shared" si="22"/>
        <v>1200.76</v>
      </c>
      <c r="J180" s="3">
        <f t="shared" si="23"/>
        <v>63.2</v>
      </c>
      <c r="K180" s="120">
        <f t="shared" si="24"/>
        <v>123.32</v>
      </c>
      <c r="L180" s="3">
        <f t="shared" si="25"/>
        <v>1387.28</v>
      </c>
      <c r="M180" s="24">
        <f t="shared" si="26"/>
        <v>1387.28</v>
      </c>
    </row>
    <row r="181" spans="1:14" x14ac:dyDescent="0.25">
      <c r="A181" s="87" t="str">
        <f>'Door Comparison'!A182</f>
        <v>D0706.01</v>
      </c>
      <c r="B181" s="87" t="str">
        <f>'Door Comparison'!B182</f>
        <v>Metal</v>
      </c>
      <c r="C181" s="87">
        <f>'Door Comparison'!C182</f>
        <v>204</v>
      </c>
      <c r="D181" s="9">
        <f>'Door Comparison'!N182</f>
        <v>0</v>
      </c>
      <c r="E181" s="145">
        <f>('Door Labour'!Y182/'Door Labour'!K$3)*'Door Summary'!G$3</f>
        <v>0</v>
      </c>
      <c r="F181" s="3">
        <f>'Door Materials'!W182</f>
        <v>0</v>
      </c>
      <c r="G181" s="3">
        <f t="shared" si="20"/>
        <v>0</v>
      </c>
      <c r="H181" s="3">
        <f t="shared" si="21"/>
        <v>0</v>
      </c>
      <c r="I181" s="3">
        <f t="shared" si="22"/>
        <v>0</v>
      </c>
      <c r="J181" s="3">
        <f t="shared" si="23"/>
        <v>0</v>
      </c>
      <c r="K181" s="120">
        <f t="shared" si="24"/>
        <v>0</v>
      </c>
      <c r="L181" s="3">
        <f t="shared" si="25"/>
        <v>0</v>
      </c>
      <c r="M181" s="24">
        <f t="shared" si="26"/>
        <v>0</v>
      </c>
      <c r="N181" s="145" t="str">
        <f>'Door Comparison'!Q182</f>
        <v>By others</v>
      </c>
    </row>
    <row r="182" spans="1:14" x14ac:dyDescent="0.25">
      <c r="A182" s="87" t="str">
        <f>'Door Comparison'!A183</f>
        <v>D0707.01</v>
      </c>
      <c r="B182" s="87" t="str">
        <f>'Door Comparison'!B183</f>
        <v>Metal</v>
      </c>
      <c r="C182" s="87">
        <f>'Door Comparison'!C183</f>
        <v>204</v>
      </c>
      <c r="D182" s="9">
        <f>'Door Comparison'!N183</f>
        <v>0</v>
      </c>
      <c r="E182" s="145">
        <f>('Door Labour'!Y183/'Door Labour'!K$3)*'Door Summary'!G$3</f>
        <v>0</v>
      </c>
      <c r="F182" s="3">
        <f>'Door Materials'!W183</f>
        <v>0</v>
      </c>
      <c r="G182" s="3">
        <f t="shared" si="20"/>
        <v>0</v>
      </c>
      <c r="H182" s="3">
        <f t="shared" si="21"/>
        <v>0</v>
      </c>
      <c r="I182" s="3">
        <f t="shared" si="22"/>
        <v>0</v>
      </c>
      <c r="J182" s="3">
        <f t="shared" si="23"/>
        <v>0</v>
      </c>
      <c r="K182" s="120">
        <f t="shared" si="24"/>
        <v>0</v>
      </c>
      <c r="L182" s="3">
        <f t="shared" si="25"/>
        <v>0</v>
      </c>
      <c r="M182" s="24">
        <f t="shared" si="26"/>
        <v>0</v>
      </c>
      <c r="N182" s="145" t="str">
        <f>'Door Comparison'!Q183</f>
        <v>By others</v>
      </c>
    </row>
    <row r="183" spans="1:14" x14ac:dyDescent="0.25">
      <c r="A183" s="87" t="str">
        <f>'Door Comparison'!A184</f>
        <v>D0708.01</v>
      </c>
      <c r="B183" s="87" t="str">
        <f>'Door Comparison'!B184</f>
        <v>Metal</v>
      </c>
      <c r="C183" s="87">
        <f>'Door Comparison'!C184</f>
        <v>204</v>
      </c>
      <c r="D183" s="9">
        <f>'Door Comparison'!N184</f>
        <v>0</v>
      </c>
      <c r="E183" s="145">
        <f>('Door Labour'!Y184/'Door Labour'!K$3)*'Door Summary'!G$3</f>
        <v>0</v>
      </c>
      <c r="F183" s="3">
        <f>'Door Materials'!W184</f>
        <v>0</v>
      </c>
      <c r="G183" s="3">
        <f t="shared" si="20"/>
        <v>0</v>
      </c>
      <c r="H183" s="3">
        <f t="shared" si="21"/>
        <v>0</v>
      </c>
      <c r="I183" s="3">
        <f t="shared" si="22"/>
        <v>0</v>
      </c>
      <c r="J183" s="3">
        <f t="shared" si="23"/>
        <v>0</v>
      </c>
      <c r="K183" s="120">
        <f t="shared" si="24"/>
        <v>0</v>
      </c>
      <c r="L183" s="3">
        <f t="shared" si="25"/>
        <v>0</v>
      </c>
      <c r="M183" s="24">
        <f t="shared" si="26"/>
        <v>0</v>
      </c>
      <c r="N183" s="145" t="str">
        <f>'Door Comparison'!Q184</f>
        <v>By others</v>
      </c>
    </row>
    <row r="184" spans="1:14" x14ac:dyDescent="0.25">
      <c r="A184" s="87" t="str">
        <f>'Door Comparison'!A185</f>
        <v>D0709.01</v>
      </c>
      <c r="B184" s="87" t="str">
        <f>'Door Comparison'!B185</f>
        <v>Timber</v>
      </c>
      <c r="C184" s="87">
        <f>'Door Comparison'!C185</f>
        <v>201</v>
      </c>
      <c r="D184" s="9">
        <f>'Door Comparison'!N185</f>
        <v>1</v>
      </c>
      <c r="E184" s="145">
        <f>('Door Labour'!Y185/'Door Labour'!K$3)*'Door Summary'!G$3</f>
        <v>148.63</v>
      </c>
      <c r="F184" s="3">
        <f>'Door Materials'!W185</f>
        <v>876.25</v>
      </c>
      <c r="G184" s="3">
        <f t="shared" si="20"/>
        <v>1024.8800000000001</v>
      </c>
      <c r="H184" s="3">
        <f t="shared" si="21"/>
        <v>204.98</v>
      </c>
      <c r="I184" s="3">
        <f t="shared" si="22"/>
        <v>1229.8599999999999</v>
      </c>
      <c r="J184" s="3">
        <f t="shared" si="23"/>
        <v>64.73</v>
      </c>
      <c r="K184" s="120">
        <f t="shared" si="24"/>
        <v>126.31</v>
      </c>
      <c r="L184" s="3">
        <f t="shared" si="25"/>
        <v>1420.9</v>
      </c>
      <c r="M184" s="24">
        <f t="shared" si="26"/>
        <v>1420.9</v>
      </c>
    </row>
    <row r="185" spans="1:14" x14ac:dyDescent="0.25">
      <c r="A185" s="87" t="str">
        <f>'Door Comparison'!A186</f>
        <v>D0711.01</v>
      </c>
      <c r="B185" s="87" t="str">
        <f>'Door Comparison'!B186</f>
        <v>Timber</v>
      </c>
      <c r="C185" s="87">
        <f>'Door Comparison'!C186</f>
        <v>201</v>
      </c>
      <c r="D185" s="9">
        <f>'Door Comparison'!N186</f>
        <v>1</v>
      </c>
      <c r="E185" s="145">
        <f>('Door Labour'!Y186/'Door Labour'!K$3)*'Door Summary'!G$3</f>
        <v>126.73</v>
      </c>
      <c r="F185" s="3">
        <f>'Door Materials'!W186</f>
        <v>771.44</v>
      </c>
      <c r="G185" s="3">
        <f t="shared" si="20"/>
        <v>898.17</v>
      </c>
      <c r="H185" s="3">
        <f t="shared" si="21"/>
        <v>179.63</v>
      </c>
      <c r="I185" s="3">
        <f t="shared" si="22"/>
        <v>1077.8</v>
      </c>
      <c r="J185" s="3">
        <f t="shared" si="23"/>
        <v>56.73</v>
      </c>
      <c r="K185" s="120">
        <f t="shared" si="24"/>
        <v>110.69</v>
      </c>
      <c r="L185" s="3">
        <f t="shared" si="25"/>
        <v>1245.22</v>
      </c>
      <c r="M185" s="24">
        <f t="shared" si="26"/>
        <v>1245.22</v>
      </c>
    </row>
    <row r="186" spans="1:14" x14ac:dyDescent="0.25">
      <c r="A186" s="87" t="str">
        <f>'Door Comparison'!A187</f>
        <v>D0715.01</v>
      </c>
      <c r="B186" s="87" t="str">
        <f>'Door Comparison'!B187</f>
        <v>Metal</v>
      </c>
      <c r="C186" s="87">
        <f>'Door Comparison'!C187</f>
        <v>206</v>
      </c>
      <c r="D186" s="9">
        <f>'Door Comparison'!N187</f>
        <v>0</v>
      </c>
      <c r="E186" s="145">
        <f>('Door Labour'!Y187/'Door Labour'!K$3)*'Door Summary'!G$3</f>
        <v>0</v>
      </c>
      <c r="F186" s="3">
        <f>'Door Materials'!W187</f>
        <v>0</v>
      </c>
      <c r="G186" s="3">
        <f t="shared" si="20"/>
        <v>0</v>
      </c>
      <c r="H186" s="3">
        <f t="shared" si="21"/>
        <v>0</v>
      </c>
      <c r="I186" s="3">
        <f t="shared" si="22"/>
        <v>0</v>
      </c>
      <c r="J186" s="3">
        <f t="shared" si="23"/>
        <v>0</v>
      </c>
      <c r="K186" s="120">
        <f t="shared" si="24"/>
        <v>0</v>
      </c>
      <c r="L186" s="3">
        <f t="shared" si="25"/>
        <v>0</v>
      </c>
      <c r="M186" s="24">
        <f t="shared" si="26"/>
        <v>0</v>
      </c>
      <c r="N186" s="145" t="str">
        <f>'Door Comparison'!Q187</f>
        <v>By others</v>
      </c>
    </row>
    <row r="187" spans="1:14" x14ac:dyDescent="0.25">
      <c r="A187" s="87" t="str">
        <f>'Door Comparison'!A188</f>
        <v>D0716.01</v>
      </c>
      <c r="B187" s="87" t="str">
        <f>'Door Comparison'!B188</f>
        <v>Metal</v>
      </c>
      <c r="C187" s="87">
        <f>'Door Comparison'!C188</f>
        <v>204</v>
      </c>
      <c r="D187" s="9">
        <f>'Door Comparison'!N188</f>
        <v>0</v>
      </c>
      <c r="E187" s="145">
        <f>('Door Labour'!Y188/'Door Labour'!K$3)*'Door Summary'!G$3</f>
        <v>0</v>
      </c>
      <c r="F187" s="3">
        <f>'Door Materials'!W188</f>
        <v>0</v>
      </c>
      <c r="G187" s="3">
        <f t="shared" si="20"/>
        <v>0</v>
      </c>
      <c r="H187" s="3">
        <f t="shared" si="21"/>
        <v>0</v>
      </c>
      <c r="I187" s="3">
        <f t="shared" si="22"/>
        <v>0</v>
      </c>
      <c r="J187" s="3">
        <f t="shared" si="23"/>
        <v>0</v>
      </c>
      <c r="K187" s="120">
        <f t="shared" si="24"/>
        <v>0</v>
      </c>
      <c r="L187" s="3">
        <f t="shared" si="25"/>
        <v>0</v>
      </c>
      <c r="M187" s="24">
        <f t="shared" si="26"/>
        <v>0</v>
      </c>
      <c r="N187" s="145" t="str">
        <f>'Door Comparison'!Q188</f>
        <v>By others</v>
      </c>
    </row>
    <row r="188" spans="1:14" x14ac:dyDescent="0.25">
      <c r="A188" s="87" t="str">
        <f>'Door Comparison'!A189</f>
        <v>D0717.01</v>
      </c>
      <c r="B188" s="87" t="str">
        <f>'Door Comparison'!B189</f>
        <v>Timber</v>
      </c>
      <c r="C188" s="87">
        <f>'Door Comparison'!C189</f>
        <v>201</v>
      </c>
      <c r="D188" s="9">
        <f>'Door Comparison'!N189</f>
        <v>1</v>
      </c>
      <c r="E188" s="145">
        <f>('Door Labour'!Y189/'Door Labour'!K$3)*'Door Summary'!G$3</f>
        <v>150.69999999999999</v>
      </c>
      <c r="F188" s="3">
        <f>'Door Materials'!W189</f>
        <v>878.64</v>
      </c>
      <c r="G188" s="3">
        <f t="shared" si="20"/>
        <v>1029.3399999999999</v>
      </c>
      <c r="H188" s="3">
        <f t="shared" si="21"/>
        <v>205.87</v>
      </c>
      <c r="I188" s="3">
        <f t="shared" si="22"/>
        <v>1235.21</v>
      </c>
      <c r="J188" s="3">
        <f t="shared" si="23"/>
        <v>65.010000000000005</v>
      </c>
      <c r="K188" s="120">
        <f t="shared" si="24"/>
        <v>126.86</v>
      </c>
      <c r="L188" s="3">
        <f t="shared" si="25"/>
        <v>1427.08</v>
      </c>
      <c r="M188" s="24">
        <f t="shared" si="26"/>
        <v>1427.08</v>
      </c>
    </row>
    <row r="189" spans="1:14" x14ac:dyDescent="0.25">
      <c r="A189" s="87" t="str">
        <f>'Door Comparison'!A190</f>
        <v>D0718.01</v>
      </c>
      <c r="B189" s="87" t="str">
        <f>'Door Comparison'!B190</f>
        <v>Timber</v>
      </c>
      <c r="C189" s="87">
        <f>'Door Comparison'!C190</f>
        <v>201</v>
      </c>
      <c r="D189" s="9">
        <f>'Door Comparison'!N190</f>
        <v>1</v>
      </c>
      <c r="E189" s="145">
        <f>('Door Labour'!Y190/'Door Labour'!K$3)*'Door Summary'!G$3</f>
        <v>126.73</v>
      </c>
      <c r="F189" s="3">
        <f>'Door Materials'!W190</f>
        <v>609.85</v>
      </c>
      <c r="G189" s="3">
        <f t="shared" si="20"/>
        <v>736.58</v>
      </c>
      <c r="H189" s="3">
        <f t="shared" si="21"/>
        <v>147.32</v>
      </c>
      <c r="I189" s="3">
        <f t="shared" si="22"/>
        <v>883.9</v>
      </c>
      <c r="J189" s="3">
        <f t="shared" si="23"/>
        <v>46.52</v>
      </c>
      <c r="K189" s="120">
        <f t="shared" si="24"/>
        <v>90.78</v>
      </c>
      <c r="L189" s="3">
        <f t="shared" si="25"/>
        <v>1021.2</v>
      </c>
      <c r="M189" s="24">
        <f t="shared" si="26"/>
        <v>1021.2</v>
      </c>
    </row>
    <row r="190" spans="1:14" x14ac:dyDescent="0.25">
      <c r="A190" s="87" t="str">
        <f>'Door Comparison'!A191</f>
        <v>D0720.01</v>
      </c>
      <c r="B190" s="87" t="str">
        <f>'Door Comparison'!B191</f>
        <v>Metal</v>
      </c>
      <c r="C190" s="87">
        <f>'Door Comparison'!C191</f>
        <v>206</v>
      </c>
      <c r="D190" s="9">
        <f>'Door Comparison'!N191</f>
        <v>0</v>
      </c>
      <c r="E190" s="145">
        <f>('Door Labour'!Y191/'Door Labour'!K$3)*'Door Summary'!G$3</f>
        <v>0</v>
      </c>
      <c r="F190" s="3">
        <f>'Door Materials'!W191</f>
        <v>0</v>
      </c>
      <c r="G190" s="3">
        <f t="shared" si="20"/>
        <v>0</v>
      </c>
      <c r="H190" s="3">
        <f t="shared" si="21"/>
        <v>0</v>
      </c>
      <c r="I190" s="3">
        <f t="shared" si="22"/>
        <v>0</v>
      </c>
      <c r="J190" s="3">
        <f t="shared" si="23"/>
        <v>0</v>
      </c>
      <c r="K190" s="120">
        <f t="shared" si="24"/>
        <v>0</v>
      </c>
      <c r="L190" s="3">
        <f t="shared" si="25"/>
        <v>0</v>
      </c>
      <c r="M190" s="24">
        <f t="shared" si="26"/>
        <v>0</v>
      </c>
      <c r="N190" s="145" t="str">
        <f>'Door Comparison'!Q191</f>
        <v>By others</v>
      </c>
    </row>
    <row r="191" spans="1:14" x14ac:dyDescent="0.25">
      <c r="A191" s="87" t="str">
        <f>'Door Comparison'!A192</f>
        <v>D0721.01</v>
      </c>
      <c r="B191" s="87" t="str">
        <f>'Door Comparison'!B192</f>
        <v>Metal</v>
      </c>
      <c r="C191" s="87">
        <f>'Door Comparison'!C192</f>
        <v>110</v>
      </c>
      <c r="D191" s="9">
        <f>'Door Comparison'!N192</f>
        <v>0</v>
      </c>
      <c r="E191" s="145">
        <f>('Door Labour'!Y192/'Door Labour'!K$3)*'Door Summary'!G$3</f>
        <v>0</v>
      </c>
      <c r="F191" s="3">
        <f>'Door Materials'!W192</f>
        <v>0</v>
      </c>
      <c r="G191" s="3">
        <f t="shared" si="20"/>
        <v>0</v>
      </c>
      <c r="H191" s="3">
        <f t="shared" si="21"/>
        <v>0</v>
      </c>
      <c r="I191" s="3">
        <f t="shared" si="22"/>
        <v>0</v>
      </c>
      <c r="J191" s="3">
        <f t="shared" si="23"/>
        <v>0</v>
      </c>
      <c r="K191" s="120">
        <f t="shared" si="24"/>
        <v>0</v>
      </c>
      <c r="L191" s="3">
        <f t="shared" si="25"/>
        <v>0</v>
      </c>
      <c r="M191" s="24">
        <f t="shared" si="26"/>
        <v>0</v>
      </c>
      <c r="N191" s="145" t="str">
        <f>'Door Comparison'!Q192</f>
        <v>By others</v>
      </c>
    </row>
    <row r="192" spans="1:14" x14ac:dyDescent="0.25">
      <c r="A192" s="87" t="str">
        <f>'Door Comparison'!A193</f>
        <v>D0721.02</v>
      </c>
      <c r="B192" s="87" t="str">
        <f>'Door Comparison'!B193</f>
        <v>Metal</v>
      </c>
      <c r="C192" s="87">
        <f>'Door Comparison'!C193</f>
        <v>110</v>
      </c>
      <c r="D192" s="9">
        <f>'Door Comparison'!N193</f>
        <v>0</v>
      </c>
      <c r="E192" s="145">
        <f>('Door Labour'!Y193/'Door Labour'!K$3)*'Door Summary'!G$3</f>
        <v>0</v>
      </c>
      <c r="F192" s="3">
        <f>'Door Materials'!W193</f>
        <v>0</v>
      </c>
      <c r="G192" s="3">
        <f t="shared" si="20"/>
        <v>0</v>
      </c>
      <c r="H192" s="3">
        <f t="shared" si="21"/>
        <v>0</v>
      </c>
      <c r="I192" s="3">
        <f t="shared" si="22"/>
        <v>0</v>
      </c>
      <c r="J192" s="3">
        <f t="shared" si="23"/>
        <v>0</v>
      </c>
      <c r="K192" s="120">
        <f t="shared" si="24"/>
        <v>0</v>
      </c>
      <c r="L192" s="3">
        <f t="shared" si="25"/>
        <v>0</v>
      </c>
      <c r="M192" s="24">
        <f t="shared" si="26"/>
        <v>0</v>
      </c>
      <c r="N192" s="145" t="str">
        <f>'Door Comparison'!Q193</f>
        <v>By others</v>
      </c>
    </row>
    <row r="193" spans="1:14" x14ac:dyDescent="0.25">
      <c r="A193" s="87" t="str">
        <f>'Door Comparison'!A194</f>
        <v>D0801.01</v>
      </c>
      <c r="B193" s="87" t="str">
        <f>'Door Comparison'!B194</f>
        <v>Timber</v>
      </c>
      <c r="C193" s="87">
        <f>'Door Comparison'!C194</f>
        <v>205</v>
      </c>
      <c r="D193" s="9">
        <f>'Door Comparison'!N194</f>
        <v>1</v>
      </c>
      <c r="E193" s="145">
        <f>('Door Labour'!Y194/'Door Labour'!K$3)*'Door Summary'!G$3</f>
        <v>471.11</v>
      </c>
      <c r="F193" s="3">
        <f>'Door Materials'!W194</f>
        <v>2662.53</v>
      </c>
      <c r="G193" s="3">
        <f t="shared" si="20"/>
        <v>3133.64</v>
      </c>
      <c r="H193" s="3">
        <f t="shared" si="21"/>
        <v>626.73</v>
      </c>
      <c r="I193" s="3">
        <f t="shared" si="22"/>
        <v>3760.37</v>
      </c>
      <c r="J193" s="3">
        <f t="shared" si="23"/>
        <v>197.91</v>
      </c>
      <c r="K193" s="120">
        <f t="shared" si="24"/>
        <v>386.19</v>
      </c>
      <c r="L193" s="3">
        <f t="shared" si="25"/>
        <v>4344.47</v>
      </c>
      <c r="M193" s="24">
        <f t="shared" si="26"/>
        <v>4344.47</v>
      </c>
    </row>
    <row r="194" spans="1:14" x14ac:dyDescent="0.25">
      <c r="A194" s="87" t="str">
        <f>'Door Comparison'!A195</f>
        <v>D0802.01</v>
      </c>
      <c r="B194" s="87" t="str">
        <f>'Door Comparison'!B195</f>
        <v>Timber</v>
      </c>
      <c r="C194" s="87">
        <f>'Door Comparison'!C195</f>
        <v>201</v>
      </c>
      <c r="D194" s="9">
        <f>'Door Comparison'!N195</f>
        <v>1</v>
      </c>
      <c r="E194" s="145">
        <f>('Door Labour'!Y195/'Door Labour'!K$3)*'Door Summary'!G$3</f>
        <v>148.63</v>
      </c>
      <c r="F194" s="3">
        <f>'Door Materials'!W195</f>
        <v>852</v>
      </c>
      <c r="G194" s="3">
        <f t="shared" si="20"/>
        <v>1000.63</v>
      </c>
      <c r="H194" s="3">
        <f t="shared" si="21"/>
        <v>200.13</v>
      </c>
      <c r="I194" s="3">
        <f t="shared" si="22"/>
        <v>1200.76</v>
      </c>
      <c r="J194" s="3">
        <f t="shared" si="23"/>
        <v>63.2</v>
      </c>
      <c r="K194" s="120">
        <f t="shared" si="24"/>
        <v>123.32</v>
      </c>
      <c r="L194" s="3">
        <f t="shared" si="25"/>
        <v>1387.28</v>
      </c>
      <c r="M194" s="24">
        <f t="shared" si="26"/>
        <v>1387.28</v>
      </c>
    </row>
    <row r="195" spans="1:14" x14ac:dyDescent="0.25">
      <c r="A195" s="87" t="str">
        <f>'Door Comparison'!A196</f>
        <v>D0806.01</v>
      </c>
      <c r="B195" s="87" t="str">
        <f>'Door Comparison'!B196</f>
        <v>Metal</v>
      </c>
      <c r="C195" s="87">
        <f>'Door Comparison'!C196</f>
        <v>204</v>
      </c>
      <c r="D195" s="9">
        <f>'Door Comparison'!N196</f>
        <v>0</v>
      </c>
      <c r="E195" s="145">
        <f>('Door Labour'!Y196/'Door Labour'!K$3)*'Door Summary'!G$3</f>
        <v>0</v>
      </c>
      <c r="F195" s="3">
        <f>'Door Materials'!W196</f>
        <v>0</v>
      </c>
      <c r="G195" s="3">
        <f t="shared" si="20"/>
        <v>0</v>
      </c>
      <c r="H195" s="3">
        <f t="shared" si="21"/>
        <v>0</v>
      </c>
      <c r="I195" s="3">
        <f t="shared" si="22"/>
        <v>0</v>
      </c>
      <c r="J195" s="3">
        <f t="shared" si="23"/>
        <v>0</v>
      </c>
      <c r="K195" s="120">
        <f t="shared" si="24"/>
        <v>0</v>
      </c>
      <c r="L195" s="3">
        <f t="shared" si="25"/>
        <v>0</v>
      </c>
      <c r="M195" s="24">
        <f t="shared" si="26"/>
        <v>0</v>
      </c>
      <c r="N195" s="145" t="str">
        <f>'Door Comparison'!Q196</f>
        <v>By others</v>
      </c>
    </row>
    <row r="196" spans="1:14" x14ac:dyDescent="0.25">
      <c r="A196" s="87" t="str">
        <f>'Door Comparison'!A197</f>
        <v>D0807.01</v>
      </c>
      <c r="B196" s="87" t="str">
        <f>'Door Comparison'!B197</f>
        <v>Metal</v>
      </c>
      <c r="C196" s="87">
        <f>'Door Comparison'!C197</f>
        <v>204</v>
      </c>
      <c r="D196" s="9">
        <f>'Door Comparison'!N197</f>
        <v>0</v>
      </c>
      <c r="E196" s="145">
        <f>('Door Labour'!Y197/'Door Labour'!K$3)*'Door Summary'!G$3</f>
        <v>0</v>
      </c>
      <c r="F196" s="3">
        <f>'Door Materials'!W197</f>
        <v>0</v>
      </c>
      <c r="G196" s="3">
        <f t="shared" si="20"/>
        <v>0</v>
      </c>
      <c r="H196" s="3">
        <f t="shared" si="21"/>
        <v>0</v>
      </c>
      <c r="I196" s="3">
        <f t="shared" si="22"/>
        <v>0</v>
      </c>
      <c r="J196" s="3">
        <f t="shared" si="23"/>
        <v>0</v>
      </c>
      <c r="K196" s="120">
        <f t="shared" si="24"/>
        <v>0</v>
      </c>
      <c r="L196" s="3">
        <f t="shared" si="25"/>
        <v>0</v>
      </c>
      <c r="M196" s="24">
        <f t="shared" si="26"/>
        <v>0</v>
      </c>
      <c r="N196" s="145" t="str">
        <f>'Door Comparison'!Q197</f>
        <v>By others</v>
      </c>
    </row>
    <row r="197" spans="1:14" x14ac:dyDescent="0.25">
      <c r="A197" s="87" t="str">
        <f>'Door Comparison'!A198</f>
        <v>D0808.01</v>
      </c>
      <c r="B197" s="87" t="str">
        <f>'Door Comparison'!B198</f>
        <v>Metal</v>
      </c>
      <c r="C197" s="87">
        <f>'Door Comparison'!C198</f>
        <v>204</v>
      </c>
      <c r="D197" s="9">
        <f>'Door Comparison'!N198</f>
        <v>0</v>
      </c>
      <c r="E197" s="145">
        <f>('Door Labour'!Y198/'Door Labour'!K$3)*'Door Summary'!G$3</f>
        <v>0</v>
      </c>
      <c r="F197" s="3">
        <f>'Door Materials'!W198</f>
        <v>0</v>
      </c>
      <c r="G197" s="3">
        <f t="shared" si="20"/>
        <v>0</v>
      </c>
      <c r="H197" s="3">
        <f t="shared" si="21"/>
        <v>0</v>
      </c>
      <c r="I197" s="3">
        <f t="shared" si="22"/>
        <v>0</v>
      </c>
      <c r="J197" s="3">
        <f t="shared" si="23"/>
        <v>0</v>
      </c>
      <c r="K197" s="120">
        <f t="shared" si="24"/>
        <v>0</v>
      </c>
      <c r="L197" s="3">
        <f t="shared" si="25"/>
        <v>0</v>
      </c>
      <c r="M197" s="24">
        <f t="shared" si="26"/>
        <v>0</v>
      </c>
      <c r="N197" s="145" t="str">
        <f>'Door Comparison'!Q198</f>
        <v>By others</v>
      </c>
    </row>
    <row r="198" spans="1:14" x14ac:dyDescent="0.25">
      <c r="A198" s="87" t="str">
        <f>'Door Comparison'!A199</f>
        <v>D0809.01</v>
      </c>
      <c r="B198" s="87" t="str">
        <f>'Door Comparison'!B199</f>
        <v>Timber</v>
      </c>
      <c r="C198" s="87">
        <f>'Door Comparison'!C199</f>
        <v>201</v>
      </c>
      <c r="D198" s="9">
        <f>'Door Comparison'!N199</f>
        <v>1</v>
      </c>
      <c r="E198" s="145">
        <f>('Door Labour'!Y199/'Door Labour'!K$3)*'Door Summary'!G$3</f>
        <v>148.63</v>
      </c>
      <c r="F198" s="3">
        <f>'Door Materials'!W199</f>
        <v>876.25</v>
      </c>
      <c r="G198" s="3">
        <f t="shared" si="20"/>
        <v>1024.8800000000001</v>
      </c>
      <c r="H198" s="3">
        <f t="shared" si="21"/>
        <v>204.98</v>
      </c>
      <c r="I198" s="3">
        <f t="shared" si="22"/>
        <v>1229.8599999999999</v>
      </c>
      <c r="J198" s="3">
        <f t="shared" si="23"/>
        <v>64.73</v>
      </c>
      <c r="K198" s="120">
        <f t="shared" si="24"/>
        <v>126.31</v>
      </c>
      <c r="L198" s="3">
        <f t="shared" si="25"/>
        <v>1420.9</v>
      </c>
      <c r="M198" s="24">
        <f t="shared" si="26"/>
        <v>1420.9</v>
      </c>
    </row>
    <row r="199" spans="1:14" x14ac:dyDescent="0.25">
      <c r="A199" s="87" t="str">
        <f>'Door Comparison'!A200</f>
        <v>D0811.01</v>
      </c>
      <c r="B199" s="87" t="str">
        <f>'Door Comparison'!B200</f>
        <v>Timber</v>
      </c>
      <c r="C199" s="87">
        <f>'Door Comparison'!C200</f>
        <v>201</v>
      </c>
      <c r="D199" s="9">
        <f>'Door Comparison'!N200</f>
        <v>1</v>
      </c>
      <c r="E199" s="145">
        <f>('Door Labour'!Y200/'Door Labour'!K$3)*'Door Summary'!G$3</f>
        <v>126.73</v>
      </c>
      <c r="F199" s="3">
        <f>'Door Materials'!W200</f>
        <v>771.44</v>
      </c>
      <c r="G199" s="3">
        <f t="shared" si="20"/>
        <v>898.17</v>
      </c>
      <c r="H199" s="3">
        <f t="shared" si="21"/>
        <v>179.63</v>
      </c>
      <c r="I199" s="3">
        <f t="shared" si="22"/>
        <v>1077.8</v>
      </c>
      <c r="J199" s="3">
        <f t="shared" si="23"/>
        <v>56.73</v>
      </c>
      <c r="K199" s="120">
        <f t="shared" si="24"/>
        <v>110.69</v>
      </c>
      <c r="L199" s="3">
        <f t="shared" si="25"/>
        <v>1245.22</v>
      </c>
      <c r="M199" s="24">
        <f t="shared" si="26"/>
        <v>1245.22</v>
      </c>
    </row>
    <row r="200" spans="1:14" x14ac:dyDescent="0.25">
      <c r="A200" s="87" t="str">
        <f>'Door Comparison'!A201</f>
        <v>D0815.01</v>
      </c>
      <c r="B200" s="87" t="str">
        <f>'Door Comparison'!B201</f>
        <v>Metal</v>
      </c>
      <c r="C200" s="87">
        <f>'Door Comparison'!C201</f>
        <v>206</v>
      </c>
      <c r="D200" s="9">
        <f>'Door Comparison'!N201</f>
        <v>0</v>
      </c>
      <c r="E200" s="145">
        <f>('Door Labour'!Y201/'Door Labour'!K$3)*'Door Summary'!G$3</f>
        <v>0</v>
      </c>
      <c r="F200" s="3">
        <f>'Door Materials'!W201</f>
        <v>0</v>
      </c>
      <c r="G200" s="3">
        <f t="shared" si="20"/>
        <v>0</v>
      </c>
      <c r="H200" s="3">
        <f t="shared" si="21"/>
        <v>0</v>
      </c>
      <c r="I200" s="3">
        <f t="shared" si="22"/>
        <v>0</v>
      </c>
      <c r="J200" s="3">
        <f t="shared" si="23"/>
        <v>0</v>
      </c>
      <c r="K200" s="120">
        <f t="shared" si="24"/>
        <v>0</v>
      </c>
      <c r="L200" s="3">
        <f t="shared" si="25"/>
        <v>0</v>
      </c>
      <c r="M200" s="24">
        <f t="shared" si="26"/>
        <v>0</v>
      </c>
      <c r="N200" s="145" t="str">
        <f>'Door Comparison'!Q201</f>
        <v>By others</v>
      </c>
    </row>
    <row r="201" spans="1:14" x14ac:dyDescent="0.25">
      <c r="A201" s="87" t="str">
        <f>'Door Comparison'!A202</f>
        <v>D0816.01</v>
      </c>
      <c r="B201" s="87" t="str">
        <f>'Door Comparison'!B202</f>
        <v>Metal</v>
      </c>
      <c r="C201" s="87">
        <f>'Door Comparison'!C202</f>
        <v>204</v>
      </c>
      <c r="D201" s="9">
        <f>'Door Comparison'!N202</f>
        <v>0</v>
      </c>
      <c r="E201" s="145">
        <f>('Door Labour'!Y202/'Door Labour'!K$3)*'Door Summary'!G$3</f>
        <v>0</v>
      </c>
      <c r="F201" s="3">
        <f>'Door Materials'!W202</f>
        <v>0</v>
      </c>
      <c r="G201" s="3">
        <f t="shared" ref="G201:G233" si="27">E201+F201</f>
        <v>0</v>
      </c>
      <c r="H201" s="3">
        <f t="shared" ref="H201:H233" si="28">G201*H$7</f>
        <v>0</v>
      </c>
      <c r="I201" s="3">
        <f t="shared" ref="I201:I233" si="29">SUM(G201:H201)</f>
        <v>0</v>
      </c>
      <c r="J201" s="3">
        <f t="shared" ref="J201:J233" si="30">I201/19</f>
        <v>0</v>
      </c>
      <c r="K201" s="120">
        <f t="shared" ref="K201:K233" si="31">I201*0.1027</f>
        <v>0</v>
      </c>
      <c r="L201" s="3">
        <f t="shared" ref="L201:L233" si="32">I201+J201+K201</f>
        <v>0</v>
      </c>
      <c r="M201" s="24">
        <f t="shared" ref="M201:M233" si="33">D201*L201</f>
        <v>0</v>
      </c>
      <c r="N201" s="145" t="str">
        <f>'Door Comparison'!Q202</f>
        <v>By others</v>
      </c>
    </row>
    <row r="202" spans="1:14" x14ac:dyDescent="0.25">
      <c r="A202" s="87" t="str">
        <f>'Door Comparison'!A203</f>
        <v>D0817.01</v>
      </c>
      <c r="B202" s="87" t="str">
        <f>'Door Comparison'!B203</f>
        <v>Timber</v>
      </c>
      <c r="C202" s="87">
        <f>'Door Comparison'!C203</f>
        <v>201</v>
      </c>
      <c r="D202" s="9">
        <f>'Door Comparison'!N203</f>
        <v>1</v>
      </c>
      <c r="E202" s="145">
        <f>('Door Labour'!Y203/'Door Labour'!K$3)*'Door Summary'!G$3</f>
        <v>150.69999999999999</v>
      </c>
      <c r="F202" s="3">
        <f>'Door Materials'!W203</f>
        <v>878.64</v>
      </c>
      <c r="G202" s="3">
        <f t="shared" si="27"/>
        <v>1029.3399999999999</v>
      </c>
      <c r="H202" s="3">
        <f t="shared" si="28"/>
        <v>205.87</v>
      </c>
      <c r="I202" s="3">
        <f t="shared" si="29"/>
        <v>1235.21</v>
      </c>
      <c r="J202" s="3">
        <f t="shared" si="30"/>
        <v>65.010000000000005</v>
      </c>
      <c r="K202" s="120">
        <f t="shared" si="31"/>
        <v>126.86</v>
      </c>
      <c r="L202" s="3">
        <f t="shared" si="32"/>
        <v>1427.08</v>
      </c>
      <c r="M202" s="24">
        <f t="shared" si="33"/>
        <v>1427.08</v>
      </c>
    </row>
    <row r="203" spans="1:14" x14ac:dyDescent="0.25">
      <c r="A203" s="87" t="str">
        <f>'Door Comparison'!A204</f>
        <v>D0818.01</v>
      </c>
      <c r="B203" s="87" t="str">
        <f>'Door Comparison'!B204</f>
        <v>Timber</v>
      </c>
      <c r="C203" s="87">
        <f>'Door Comparison'!C204</f>
        <v>201</v>
      </c>
      <c r="D203" s="9">
        <f>'Door Comparison'!N204</f>
        <v>1</v>
      </c>
      <c r="E203" s="145">
        <f>('Door Labour'!Y204/'Door Labour'!K$3)*'Door Summary'!G$3</f>
        <v>126.73</v>
      </c>
      <c r="F203" s="3">
        <f>'Door Materials'!W204</f>
        <v>609.85</v>
      </c>
      <c r="G203" s="3">
        <f t="shared" si="27"/>
        <v>736.58</v>
      </c>
      <c r="H203" s="3">
        <f t="shared" si="28"/>
        <v>147.32</v>
      </c>
      <c r="I203" s="3">
        <f t="shared" si="29"/>
        <v>883.9</v>
      </c>
      <c r="J203" s="3">
        <f t="shared" si="30"/>
        <v>46.52</v>
      </c>
      <c r="K203" s="120">
        <f t="shared" si="31"/>
        <v>90.78</v>
      </c>
      <c r="L203" s="3">
        <f t="shared" si="32"/>
        <v>1021.2</v>
      </c>
      <c r="M203" s="24">
        <f t="shared" si="33"/>
        <v>1021.2</v>
      </c>
    </row>
    <row r="204" spans="1:14" x14ac:dyDescent="0.25">
      <c r="A204" s="87" t="str">
        <f>'Door Comparison'!A205</f>
        <v>D0820.01</v>
      </c>
      <c r="B204" s="87" t="str">
        <f>'Door Comparison'!B205</f>
        <v>Metal</v>
      </c>
      <c r="C204" s="87">
        <f>'Door Comparison'!C205</f>
        <v>206</v>
      </c>
      <c r="D204" s="9">
        <f>'Door Comparison'!N205</f>
        <v>0</v>
      </c>
      <c r="E204" s="145">
        <f>('Door Labour'!Y205/'Door Labour'!K$3)*'Door Summary'!G$3</f>
        <v>0</v>
      </c>
      <c r="F204" s="3">
        <f>'Door Materials'!W205</f>
        <v>0</v>
      </c>
      <c r="G204" s="3">
        <f t="shared" si="27"/>
        <v>0</v>
      </c>
      <c r="H204" s="3">
        <f t="shared" si="28"/>
        <v>0</v>
      </c>
      <c r="I204" s="3">
        <f t="shared" si="29"/>
        <v>0</v>
      </c>
      <c r="J204" s="3">
        <f t="shared" si="30"/>
        <v>0</v>
      </c>
      <c r="K204" s="120">
        <f t="shared" si="31"/>
        <v>0</v>
      </c>
      <c r="L204" s="3">
        <f t="shared" si="32"/>
        <v>0</v>
      </c>
      <c r="M204" s="24">
        <f t="shared" si="33"/>
        <v>0</v>
      </c>
      <c r="N204" s="145" t="str">
        <f>'Door Comparison'!Q205</f>
        <v>By others</v>
      </c>
    </row>
    <row r="205" spans="1:14" x14ac:dyDescent="0.25">
      <c r="A205" s="87" t="str">
        <f>'Door Comparison'!A206</f>
        <v>D0821.01</v>
      </c>
      <c r="B205" s="87" t="str">
        <f>'Door Comparison'!B206</f>
        <v>Metal</v>
      </c>
      <c r="C205" s="87">
        <f>'Door Comparison'!C206</f>
        <v>110</v>
      </c>
      <c r="D205" s="9">
        <f>'Door Comparison'!N206</f>
        <v>0</v>
      </c>
      <c r="E205" s="145">
        <f>('Door Labour'!Y206/'Door Labour'!K$3)*'Door Summary'!G$3</f>
        <v>0</v>
      </c>
      <c r="F205" s="3">
        <f>'Door Materials'!W206</f>
        <v>0</v>
      </c>
      <c r="G205" s="3">
        <f t="shared" si="27"/>
        <v>0</v>
      </c>
      <c r="H205" s="3">
        <f t="shared" si="28"/>
        <v>0</v>
      </c>
      <c r="I205" s="3">
        <f t="shared" si="29"/>
        <v>0</v>
      </c>
      <c r="J205" s="3">
        <f t="shared" si="30"/>
        <v>0</v>
      </c>
      <c r="K205" s="120">
        <f t="shared" si="31"/>
        <v>0</v>
      </c>
      <c r="L205" s="3">
        <f t="shared" si="32"/>
        <v>0</v>
      </c>
      <c r="M205" s="24">
        <f t="shared" si="33"/>
        <v>0</v>
      </c>
      <c r="N205" s="145" t="str">
        <f>'Door Comparison'!Q206</f>
        <v>By others</v>
      </c>
    </row>
    <row r="206" spans="1:14" x14ac:dyDescent="0.25">
      <c r="A206" s="87" t="str">
        <f>'Door Comparison'!A207</f>
        <v>D0821.02</v>
      </c>
      <c r="B206" s="87" t="str">
        <f>'Door Comparison'!B207</f>
        <v>Metal</v>
      </c>
      <c r="C206" s="87">
        <f>'Door Comparison'!C207</f>
        <v>110</v>
      </c>
      <c r="D206" s="9">
        <f>'Door Comparison'!N207</f>
        <v>0</v>
      </c>
      <c r="E206" s="145">
        <f>('Door Labour'!Y207/'Door Labour'!K$3)*'Door Summary'!G$3</f>
        <v>0</v>
      </c>
      <c r="F206" s="3">
        <f>'Door Materials'!W207</f>
        <v>0</v>
      </c>
      <c r="G206" s="3">
        <f t="shared" si="27"/>
        <v>0</v>
      </c>
      <c r="H206" s="3">
        <f t="shared" si="28"/>
        <v>0</v>
      </c>
      <c r="I206" s="3">
        <f t="shared" si="29"/>
        <v>0</v>
      </c>
      <c r="J206" s="3">
        <f t="shared" si="30"/>
        <v>0</v>
      </c>
      <c r="K206" s="120">
        <f t="shared" si="31"/>
        <v>0</v>
      </c>
      <c r="L206" s="3">
        <f t="shared" si="32"/>
        <v>0</v>
      </c>
      <c r="M206" s="24">
        <f t="shared" si="33"/>
        <v>0</v>
      </c>
      <c r="N206" s="145" t="str">
        <f>'Door Comparison'!Q207</f>
        <v>By others</v>
      </c>
    </row>
    <row r="207" spans="1:14" x14ac:dyDescent="0.25">
      <c r="A207" s="87" t="str">
        <f>'Door Comparison'!A208</f>
        <v>D0822.01</v>
      </c>
      <c r="B207" s="87" t="str">
        <f>'Door Comparison'!B208</f>
        <v>Glazed</v>
      </c>
      <c r="C207" s="87">
        <f>'Door Comparison'!C208</f>
        <v>102</v>
      </c>
      <c r="D207" s="9">
        <f>'Door Comparison'!N208</f>
        <v>0</v>
      </c>
      <c r="E207" s="145">
        <f>('Door Labour'!Y208/'Door Labour'!K$3)*'Door Summary'!G$3</f>
        <v>0</v>
      </c>
      <c r="F207" s="3">
        <f>'Door Materials'!W208</f>
        <v>0</v>
      </c>
      <c r="G207" s="3">
        <f t="shared" si="27"/>
        <v>0</v>
      </c>
      <c r="H207" s="3">
        <f t="shared" si="28"/>
        <v>0</v>
      </c>
      <c r="I207" s="3">
        <f t="shared" si="29"/>
        <v>0</v>
      </c>
      <c r="J207" s="3">
        <f t="shared" si="30"/>
        <v>0</v>
      </c>
      <c r="K207" s="120">
        <f t="shared" si="31"/>
        <v>0</v>
      </c>
      <c r="L207" s="3">
        <f t="shared" si="32"/>
        <v>0</v>
      </c>
      <c r="M207" s="24">
        <f t="shared" si="33"/>
        <v>0</v>
      </c>
      <c r="N207" s="145" t="str">
        <f>'Door Comparison'!Q208</f>
        <v>By others</v>
      </c>
    </row>
    <row r="208" spans="1:14" x14ac:dyDescent="0.25">
      <c r="A208" s="87" t="str">
        <f>'Door Comparison'!A209</f>
        <v>D0901.01</v>
      </c>
      <c r="B208" s="87" t="str">
        <f>'Door Comparison'!B209</f>
        <v>Timber</v>
      </c>
      <c r="C208" s="87">
        <f>'Door Comparison'!C209</f>
        <v>205</v>
      </c>
      <c r="D208" s="9">
        <f>'Door Comparison'!N209</f>
        <v>1</v>
      </c>
      <c r="E208" s="145">
        <f>('Door Labour'!Y209/'Door Labour'!K$3)*'Door Summary'!G$3</f>
        <v>471.11</v>
      </c>
      <c r="F208" s="3">
        <f>'Door Materials'!W209</f>
        <v>2662.53</v>
      </c>
      <c r="G208" s="3">
        <f t="shared" si="27"/>
        <v>3133.64</v>
      </c>
      <c r="H208" s="3">
        <f t="shared" si="28"/>
        <v>626.73</v>
      </c>
      <c r="I208" s="3">
        <f t="shared" si="29"/>
        <v>3760.37</v>
      </c>
      <c r="J208" s="3">
        <f t="shared" si="30"/>
        <v>197.91</v>
      </c>
      <c r="K208" s="120">
        <f t="shared" si="31"/>
        <v>386.19</v>
      </c>
      <c r="L208" s="3">
        <f t="shared" si="32"/>
        <v>4344.47</v>
      </c>
      <c r="M208" s="24">
        <f t="shared" si="33"/>
        <v>4344.47</v>
      </c>
    </row>
    <row r="209" spans="1:14" x14ac:dyDescent="0.25">
      <c r="A209" s="87" t="str">
        <f>'Door Comparison'!A210</f>
        <v>D0902.01</v>
      </c>
      <c r="B209" s="87" t="str">
        <f>'Door Comparison'!B210</f>
        <v>Timber</v>
      </c>
      <c r="C209" s="87">
        <f>'Door Comparison'!C210</f>
        <v>201</v>
      </c>
      <c r="D209" s="9">
        <f>'Door Comparison'!N210</f>
        <v>1</v>
      </c>
      <c r="E209" s="145">
        <f>('Door Labour'!Y210/'Door Labour'!K$3)*'Door Summary'!G$3</f>
        <v>148.63</v>
      </c>
      <c r="F209" s="3">
        <f>'Door Materials'!W210</f>
        <v>876.25</v>
      </c>
      <c r="G209" s="3">
        <f t="shared" si="27"/>
        <v>1024.8800000000001</v>
      </c>
      <c r="H209" s="3">
        <f t="shared" si="28"/>
        <v>204.98</v>
      </c>
      <c r="I209" s="3">
        <f t="shared" si="29"/>
        <v>1229.8599999999999</v>
      </c>
      <c r="J209" s="3">
        <f t="shared" si="30"/>
        <v>64.73</v>
      </c>
      <c r="K209" s="120">
        <f t="shared" si="31"/>
        <v>126.31</v>
      </c>
      <c r="L209" s="3">
        <f t="shared" si="32"/>
        <v>1420.9</v>
      </c>
      <c r="M209" s="24">
        <f t="shared" si="33"/>
        <v>1420.9</v>
      </c>
    </row>
    <row r="210" spans="1:14" x14ac:dyDescent="0.25">
      <c r="A210" s="87" t="str">
        <f>'Door Comparison'!A211</f>
        <v>D0906.01</v>
      </c>
      <c r="B210" s="87" t="str">
        <f>'Door Comparison'!B211</f>
        <v>Metal</v>
      </c>
      <c r="C210" s="87">
        <f>'Door Comparison'!C211</f>
        <v>204</v>
      </c>
      <c r="D210" s="9">
        <f>'Door Comparison'!N211</f>
        <v>0</v>
      </c>
      <c r="E210" s="145">
        <f>('Door Labour'!Y211/'Door Labour'!K$3)*'Door Summary'!G$3</f>
        <v>0</v>
      </c>
      <c r="F210" s="3">
        <f>'Door Materials'!W211</f>
        <v>0</v>
      </c>
      <c r="G210" s="3">
        <f t="shared" si="27"/>
        <v>0</v>
      </c>
      <c r="H210" s="3">
        <f t="shared" si="28"/>
        <v>0</v>
      </c>
      <c r="I210" s="3">
        <f t="shared" si="29"/>
        <v>0</v>
      </c>
      <c r="J210" s="3">
        <f t="shared" si="30"/>
        <v>0</v>
      </c>
      <c r="K210" s="120">
        <f t="shared" si="31"/>
        <v>0</v>
      </c>
      <c r="L210" s="3">
        <f t="shared" si="32"/>
        <v>0</v>
      </c>
      <c r="M210" s="24">
        <f t="shared" si="33"/>
        <v>0</v>
      </c>
      <c r="N210" s="145" t="str">
        <f>'Door Comparison'!Q211</f>
        <v>By others</v>
      </c>
    </row>
    <row r="211" spans="1:14" x14ac:dyDescent="0.25">
      <c r="A211" s="87" t="str">
        <f>'Door Comparison'!A212</f>
        <v>D0907.01</v>
      </c>
      <c r="B211" s="87" t="str">
        <f>'Door Comparison'!B212</f>
        <v>Metal</v>
      </c>
      <c r="C211" s="87">
        <f>'Door Comparison'!C212</f>
        <v>204</v>
      </c>
      <c r="D211" s="9">
        <f>'Door Comparison'!N212</f>
        <v>0</v>
      </c>
      <c r="E211" s="145">
        <f>('Door Labour'!Y212/'Door Labour'!K$3)*'Door Summary'!G$3</f>
        <v>0</v>
      </c>
      <c r="F211" s="3">
        <f>'Door Materials'!W212</f>
        <v>0</v>
      </c>
      <c r="G211" s="3">
        <f t="shared" si="27"/>
        <v>0</v>
      </c>
      <c r="H211" s="3">
        <f t="shared" si="28"/>
        <v>0</v>
      </c>
      <c r="I211" s="3">
        <f t="shared" si="29"/>
        <v>0</v>
      </c>
      <c r="J211" s="3">
        <f t="shared" si="30"/>
        <v>0</v>
      </c>
      <c r="K211" s="120">
        <f t="shared" si="31"/>
        <v>0</v>
      </c>
      <c r="L211" s="3">
        <f t="shared" si="32"/>
        <v>0</v>
      </c>
      <c r="M211" s="24">
        <f t="shared" si="33"/>
        <v>0</v>
      </c>
      <c r="N211" s="145" t="str">
        <f>'Door Comparison'!Q212</f>
        <v>By others</v>
      </c>
    </row>
    <row r="212" spans="1:14" x14ac:dyDescent="0.25">
      <c r="A212" s="87" t="str">
        <f>'Door Comparison'!A213</f>
        <v>D0908.01</v>
      </c>
      <c r="B212" s="87" t="str">
        <f>'Door Comparison'!B213</f>
        <v>Metal</v>
      </c>
      <c r="C212" s="87">
        <f>'Door Comparison'!C213</f>
        <v>204</v>
      </c>
      <c r="D212" s="9">
        <f>'Door Comparison'!N213</f>
        <v>0</v>
      </c>
      <c r="E212" s="145">
        <f>('Door Labour'!Y213/'Door Labour'!K$3)*'Door Summary'!G$3</f>
        <v>0</v>
      </c>
      <c r="F212" s="3">
        <f>'Door Materials'!W213</f>
        <v>0</v>
      </c>
      <c r="G212" s="3">
        <f t="shared" si="27"/>
        <v>0</v>
      </c>
      <c r="H212" s="3">
        <f t="shared" si="28"/>
        <v>0</v>
      </c>
      <c r="I212" s="3">
        <f t="shared" si="29"/>
        <v>0</v>
      </c>
      <c r="J212" s="3">
        <f t="shared" si="30"/>
        <v>0</v>
      </c>
      <c r="K212" s="120">
        <f t="shared" si="31"/>
        <v>0</v>
      </c>
      <c r="L212" s="3">
        <f t="shared" si="32"/>
        <v>0</v>
      </c>
      <c r="M212" s="24">
        <f t="shared" si="33"/>
        <v>0</v>
      </c>
      <c r="N212" s="145" t="str">
        <f>'Door Comparison'!Q213</f>
        <v>By others</v>
      </c>
    </row>
    <row r="213" spans="1:14" x14ac:dyDescent="0.25">
      <c r="A213" s="87" t="str">
        <f>'Door Comparison'!A214</f>
        <v>D0910.01</v>
      </c>
      <c r="B213" s="87" t="str">
        <f>'Door Comparison'!B214</f>
        <v>Timber</v>
      </c>
      <c r="C213" s="87">
        <f>'Door Comparison'!C214</f>
        <v>201</v>
      </c>
      <c r="D213" s="9">
        <f>'Door Comparison'!N214</f>
        <v>1</v>
      </c>
      <c r="E213" s="145">
        <f>('Door Labour'!Y214/'Door Labour'!K$3)*'Door Summary'!G$3</f>
        <v>126.73</v>
      </c>
      <c r="F213" s="3">
        <f>'Door Materials'!W214</f>
        <v>609.85</v>
      </c>
      <c r="G213" s="3">
        <f t="shared" si="27"/>
        <v>736.58</v>
      </c>
      <c r="H213" s="3">
        <f t="shared" si="28"/>
        <v>147.32</v>
      </c>
      <c r="I213" s="3">
        <f t="shared" si="29"/>
        <v>883.9</v>
      </c>
      <c r="J213" s="3">
        <f t="shared" si="30"/>
        <v>46.52</v>
      </c>
      <c r="K213" s="120">
        <f t="shared" si="31"/>
        <v>90.78</v>
      </c>
      <c r="L213" s="3">
        <f t="shared" si="32"/>
        <v>1021.2</v>
      </c>
      <c r="M213" s="24">
        <f t="shared" si="33"/>
        <v>1021.2</v>
      </c>
    </row>
    <row r="214" spans="1:14" x14ac:dyDescent="0.25">
      <c r="A214" s="87" t="str">
        <f>'Door Comparison'!A215</f>
        <v>D0911.01</v>
      </c>
      <c r="B214" s="87" t="str">
        <f>'Door Comparison'!B215</f>
        <v>Timber</v>
      </c>
      <c r="C214" s="87">
        <f>'Door Comparison'!C215</f>
        <v>201</v>
      </c>
      <c r="D214" s="9">
        <f>'Door Comparison'!N215</f>
        <v>1</v>
      </c>
      <c r="E214" s="145">
        <f>('Door Labour'!Y215/'Door Labour'!K$3)*'Door Summary'!G$3</f>
        <v>148.63</v>
      </c>
      <c r="F214" s="3">
        <f>'Door Materials'!W215</f>
        <v>876.25</v>
      </c>
      <c r="G214" s="3">
        <f t="shared" si="27"/>
        <v>1024.8800000000001</v>
      </c>
      <c r="H214" s="3">
        <f t="shared" si="28"/>
        <v>204.98</v>
      </c>
      <c r="I214" s="3">
        <f t="shared" si="29"/>
        <v>1229.8599999999999</v>
      </c>
      <c r="J214" s="3">
        <f t="shared" si="30"/>
        <v>64.73</v>
      </c>
      <c r="K214" s="120">
        <f t="shared" si="31"/>
        <v>126.31</v>
      </c>
      <c r="L214" s="3">
        <f t="shared" si="32"/>
        <v>1420.9</v>
      </c>
      <c r="M214" s="24">
        <f t="shared" si="33"/>
        <v>1420.9</v>
      </c>
    </row>
    <row r="215" spans="1:14" x14ac:dyDescent="0.25">
      <c r="A215" s="87" t="str">
        <f>'Door Comparison'!A216</f>
        <v>D0915.01</v>
      </c>
      <c r="B215" s="87" t="str">
        <f>'Door Comparison'!B216</f>
        <v>Metal</v>
      </c>
      <c r="C215" s="87">
        <f>'Door Comparison'!C216</f>
        <v>206</v>
      </c>
      <c r="D215" s="9">
        <f>'Door Comparison'!N216</f>
        <v>0</v>
      </c>
      <c r="E215" s="145">
        <f>('Door Labour'!Y216/'Door Labour'!K$3)*'Door Summary'!G$3</f>
        <v>0</v>
      </c>
      <c r="F215" s="3">
        <f>'Door Materials'!W216</f>
        <v>0</v>
      </c>
      <c r="G215" s="3">
        <f t="shared" si="27"/>
        <v>0</v>
      </c>
      <c r="H215" s="3">
        <f t="shared" si="28"/>
        <v>0</v>
      </c>
      <c r="I215" s="3">
        <f t="shared" si="29"/>
        <v>0</v>
      </c>
      <c r="J215" s="3">
        <f t="shared" si="30"/>
        <v>0</v>
      </c>
      <c r="K215" s="120">
        <f t="shared" si="31"/>
        <v>0</v>
      </c>
      <c r="L215" s="3">
        <f t="shared" si="32"/>
        <v>0</v>
      </c>
      <c r="M215" s="24">
        <f t="shared" si="33"/>
        <v>0</v>
      </c>
      <c r="N215" s="145" t="str">
        <f>'Door Comparison'!Q216</f>
        <v>By others</v>
      </c>
    </row>
    <row r="216" spans="1:14" x14ac:dyDescent="0.25">
      <c r="A216" s="87" t="str">
        <f>'Door Comparison'!A217</f>
        <v>D0916.01</v>
      </c>
      <c r="B216" s="87" t="str">
        <f>'Door Comparison'!B217</f>
        <v>Metal</v>
      </c>
      <c r="C216" s="87">
        <f>'Door Comparison'!C217</f>
        <v>204</v>
      </c>
      <c r="D216" s="9">
        <f>'Door Comparison'!N217</f>
        <v>0</v>
      </c>
      <c r="E216" s="145">
        <f>('Door Labour'!Y217/'Door Labour'!K$3)*'Door Summary'!G$3</f>
        <v>0</v>
      </c>
      <c r="F216" s="3">
        <f>'Door Materials'!W217</f>
        <v>0</v>
      </c>
      <c r="G216" s="3">
        <f t="shared" si="27"/>
        <v>0</v>
      </c>
      <c r="H216" s="3">
        <f t="shared" si="28"/>
        <v>0</v>
      </c>
      <c r="I216" s="3">
        <f t="shared" si="29"/>
        <v>0</v>
      </c>
      <c r="J216" s="3">
        <f t="shared" si="30"/>
        <v>0</v>
      </c>
      <c r="K216" s="120">
        <f t="shared" si="31"/>
        <v>0</v>
      </c>
      <c r="L216" s="3">
        <f t="shared" si="32"/>
        <v>0</v>
      </c>
      <c r="M216" s="24">
        <f t="shared" si="33"/>
        <v>0</v>
      </c>
      <c r="N216" s="145" t="str">
        <f>'Door Comparison'!Q217</f>
        <v>By others</v>
      </c>
    </row>
    <row r="217" spans="1:14" x14ac:dyDescent="0.25">
      <c r="A217" s="87" t="str">
        <f>'Door Comparison'!A218</f>
        <v>D0917.01</v>
      </c>
      <c r="B217" s="87" t="str">
        <f>'Door Comparison'!B218</f>
        <v>Timber</v>
      </c>
      <c r="C217" s="87">
        <f>'Door Comparison'!C218</f>
        <v>201</v>
      </c>
      <c r="D217" s="9">
        <f>'Door Comparison'!N218</f>
        <v>1</v>
      </c>
      <c r="E217" s="145">
        <f>('Door Labour'!Y218/'Door Labour'!K$3)*'Door Summary'!G$3</f>
        <v>150.69999999999999</v>
      </c>
      <c r="F217" s="3">
        <f>'Door Materials'!W218</f>
        <v>878.64</v>
      </c>
      <c r="G217" s="3">
        <f t="shared" si="27"/>
        <v>1029.3399999999999</v>
      </c>
      <c r="H217" s="3">
        <f t="shared" si="28"/>
        <v>205.87</v>
      </c>
      <c r="I217" s="3">
        <f t="shared" si="29"/>
        <v>1235.21</v>
      </c>
      <c r="J217" s="3">
        <f t="shared" si="30"/>
        <v>65.010000000000005</v>
      </c>
      <c r="K217" s="120">
        <f t="shared" si="31"/>
        <v>126.86</v>
      </c>
      <c r="L217" s="3">
        <f t="shared" si="32"/>
        <v>1427.08</v>
      </c>
      <c r="M217" s="24">
        <f t="shared" si="33"/>
        <v>1427.08</v>
      </c>
    </row>
    <row r="218" spans="1:14" x14ac:dyDescent="0.25">
      <c r="A218" s="87" t="str">
        <f>'Door Comparison'!A219</f>
        <v>D0918.01</v>
      </c>
      <c r="B218" s="87" t="str">
        <f>'Door Comparison'!B219</f>
        <v>Timber</v>
      </c>
      <c r="C218" s="87">
        <f>'Door Comparison'!C219</f>
        <v>201</v>
      </c>
      <c r="D218" s="9">
        <f>'Door Comparison'!N219</f>
        <v>1</v>
      </c>
      <c r="E218" s="145">
        <f>('Door Labour'!Y219/'Door Labour'!K$3)*'Door Summary'!G$3</f>
        <v>126.73</v>
      </c>
      <c r="F218" s="3">
        <f>'Door Materials'!W219</f>
        <v>609.85</v>
      </c>
      <c r="G218" s="3">
        <f t="shared" si="27"/>
        <v>736.58</v>
      </c>
      <c r="H218" s="3">
        <f t="shared" si="28"/>
        <v>147.32</v>
      </c>
      <c r="I218" s="3">
        <f t="shared" si="29"/>
        <v>883.9</v>
      </c>
      <c r="J218" s="3">
        <f t="shared" si="30"/>
        <v>46.52</v>
      </c>
      <c r="K218" s="120">
        <f t="shared" si="31"/>
        <v>90.78</v>
      </c>
      <c r="L218" s="3">
        <f t="shared" si="32"/>
        <v>1021.2</v>
      </c>
      <c r="M218" s="24">
        <f t="shared" si="33"/>
        <v>1021.2</v>
      </c>
    </row>
    <row r="219" spans="1:14" x14ac:dyDescent="0.25">
      <c r="A219" s="87" t="str">
        <f>'Door Comparison'!A220</f>
        <v>D0920.01</v>
      </c>
      <c r="B219" s="87" t="str">
        <f>'Door Comparison'!B220</f>
        <v>Metal</v>
      </c>
      <c r="C219" s="87">
        <f>'Door Comparison'!C220</f>
        <v>206</v>
      </c>
      <c r="D219" s="9">
        <f>'Door Comparison'!N220</f>
        <v>0</v>
      </c>
      <c r="E219" s="145">
        <f>('Door Labour'!Y220/'Door Labour'!K$3)*'Door Summary'!G$3</f>
        <v>0</v>
      </c>
      <c r="F219" s="3">
        <f>'Door Materials'!W220</f>
        <v>0</v>
      </c>
      <c r="G219" s="3">
        <f t="shared" si="27"/>
        <v>0</v>
      </c>
      <c r="H219" s="3">
        <f t="shared" si="28"/>
        <v>0</v>
      </c>
      <c r="I219" s="3">
        <f t="shared" si="29"/>
        <v>0</v>
      </c>
      <c r="J219" s="3">
        <f t="shared" si="30"/>
        <v>0</v>
      </c>
      <c r="K219" s="120">
        <f t="shared" si="31"/>
        <v>0</v>
      </c>
      <c r="L219" s="3">
        <f t="shared" si="32"/>
        <v>0</v>
      </c>
      <c r="M219" s="24">
        <f t="shared" si="33"/>
        <v>0</v>
      </c>
      <c r="N219" s="145" t="str">
        <f>'Door Comparison'!Q220</f>
        <v>By others</v>
      </c>
    </row>
    <row r="220" spans="1:14" x14ac:dyDescent="0.25">
      <c r="A220" s="87" t="str">
        <f>'Door Comparison'!A221</f>
        <v>D0921.01</v>
      </c>
      <c r="B220" s="87" t="str">
        <f>'Door Comparison'!B221</f>
        <v>Metal</v>
      </c>
      <c r="C220" s="87">
        <f>'Door Comparison'!C221</f>
        <v>110</v>
      </c>
      <c r="D220" s="9">
        <f>'Door Comparison'!N221</f>
        <v>0</v>
      </c>
      <c r="E220" s="145">
        <f>('Door Labour'!Y221/'Door Labour'!K$3)*'Door Summary'!G$3</f>
        <v>0</v>
      </c>
      <c r="F220" s="3">
        <f>'Door Materials'!W221</f>
        <v>0</v>
      </c>
      <c r="G220" s="3">
        <f t="shared" si="27"/>
        <v>0</v>
      </c>
      <c r="H220" s="3">
        <f t="shared" si="28"/>
        <v>0</v>
      </c>
      <c r="I220" s="3">
        <f t="shared" si="29"/>
        <v>0</v>
      </c>
      <c r="J220" s="3">
        <f t="shared" si="30"/>
        <v>0</v>
      </c>
      <c r="K220" s="120">
        <f t="shared" si="31"/>
        <v>0</v>
      </c>
      <c r="L220" s="3">
        <f t="shared" si="32"/>
        <v>0</v>
      </c>
      <c r="M220" s="24">
        <f t="shared" si="33"/>
        <v>0</v>
      </c>
      <c r="N220" s="145" t="str">
        <f>'Door Comparison'!Q221</f>
        <v>By others</v>
      </c>
    </row>
    <row r="221" spans="1:14" x14ac:dyDescent="0.25">
      <c r="A221" s="87" t="str">
        <f>'Door Comparison'!A222</f>
        <v>D0921.02</v>
      </c>
      <c r="B221" s="87" t="str">
        <f>'Door Comparison'!B222</f>
        <v>Metal</v>
      </c>
      <c r="C221" s="87">
        <f>'Door Comparison'!C222</f>
        <v>110</v>
      </c>
      <c r="D221" s="9">
        <f>'Door Comparison'!N222</f>
        <v>0</v>
      </c>
      <c r="E221" s="145">
        <f>('Door Labour'!Y222/'Door Labour'!K$3)*'Door Summary'!G$3</f>
        <v>0</v>
      </c>
      <c r="F221" s="3">
        <f>'Door Materials'!W222</f>
        <v>0</v>
      </c>
      <c r="G221" s="3">
        <f t="shared" si="27"/>
        <v>0</v>
      </c>
      <c r="H221" s="3">
        <f t="shared" si="28"/>
        <v>0</v>
      </c>
      <c r="I221" s="3">
        <f t="shared" si="29"/>
        <v>0</v>
      </c>
      <c r="J221" s="3">
        <f t="shared" si="30"/>
        <v>0</v>
      </c>
      <c r="K221" s="120">
        <f t="shared" si="31"/>
        <v>0</v>
      </c>
      <c r="L221" s="3">
        <f t="shared" si="32"/>
        <v>0</v>
      </c>
      <c r="M221" s="24">
        <f t="shared" si="33"/>
        <v>0</v>
      </c>
      <c r="N221" s="145" t="str">
        <f>'Door Comparison'!Q222</f>
        <v>By others</v>
      </c>
    </row>
    <row r="222" spans="1:14" x14ac:dyDescent="0.25">
      <c r="A222" s="87" t="str">
        <f>'Door Comparison'!A223</f>
        <v>D1001.01</v>
      </c>
      <c r="B222" s="87" t="str">
        <f>'Door Comparison'!B223</f>
        <v>Timber</v>
      </c>
      <c r="C222" s="87">
        <f>'Door Comparison'!C223</f>
        <v>205</v>
      </c>
      <c r="D222" s="9">
        <f>'Door Comparison'!N223</f>
        <v>1</v>
      </c>
      <c r="E222" s="145">
        <f>('Door Labour'!Y223/'Door Labour'!K$3)*'Door Summary'!G$3</f>
        <v>471.11</v>
      </c>
      <c r="F222" s="3">
        <f>'Door Materials'!W223</f>
        <v>2662.53</v>
      </c>
      <c r="G222" s="3">
        <f t="shared" si="27"/>
        <v>3133.64</v>
      </c>
      <c r="H222" s="3">
        <f t="shared" si="28"/>
        <v>626.73</v>
      </c>
      <c r="I222" s="3">
        <f t="shared" si="29"/>
        <v>3760.37</v>
      </c>
      <c r="J222" s="3">
        <f t="shared" si="30"/>
        <v>197.91</v>
      </c>
      <c r="K222" s="120">
        <f t="shared" si="31"/>
        <v>386.19</v>
      </c>
      <c r="L222" s="3">
        <f t="shared" si="32"/>
        <v>4344.47</v>
      </c>
      <c r="M222" s="24">
        <f t="shared" si="33"/>
        <v>4344.47</v>
      </c>
    </row>
    <row r="223" spans="1:14" x14ac:dyDescent="0.25">
      <c r="A223" s="87" t="str">
        <f>'Door Comparison'!A224</f>
        <v>D1002.01</v>
      </c>
      <c r="B223" s="87" t="str">
        <f>'Door Comparison'!B224</f>
        <v>Timber</v>
      </c>
      <c r="C223" s="87">
        <f>'Door Comparison'!C224</f>
        <v>201</v>
      </c>
      <c r="D223" s="9">
        <f>'Door Comparison'!N224</f>
        <v>1</v>
      </c>
      <c r="E223" s="145">
        <f>('Door Labour'!Y224/'Door Labour'!K$3)*'Door Summary'!G$3</f>
        <v>148.63</v>
      </c>
      <c r="F223" s="3">
        <f>'Door Materials'!W224</f>
        <v>876.25</v>
      </c>
      <c r="G223" s="3">
        <f t="shared" si="27"/>
        <v>1024.8800000000001</v>
      </c>
      <c r="H223" s="3">
        <f t="shared" si="28"/>
        <v>204.98</v>
      </c>
      <c r="I223" s="3">
        <f t="shared" si="29"/>
        <v>1229.8599999999999</v>
      </c>
      <c r="J223" s="3">
        <f t="shared" si="30"/>
        <v>64.73</v>
      </c>
      <c r="K223" s="120">
        <f t="shared" si="31"/>
        <v>126.31</v>
      </c>
      <c r="L223" s="3">
        <f t="shared" si="32"/>
        <v>1420.9</v>
      </c>
      <c r="M223" s="24">
        <f t="shared" si="33"/>
        <v>1420.9</v>
      </c>
    </row>
    <row r="224" spans="1:14" x14ac:dyDescent="0.25">
      <c r="A224" s="87" t="str">
        <f>'Door Comparison'!A225</f>
        <v>D1006.01</v>
      </c>
      <c r="B224" s="87" t="str">
        <f>'Door Comparison'!B225</f>
        <v>Metal</v>
      </c>
      <c r="C224" s="87">
        <f>'Door Comparison'!C225</f>
        <v>204</v>
      </c>
      <c r="D224" s="9">
        <f>'Door Comparison'!N225</f>
        <v>0</v>
      </c>
      <c r="E224" s="145">
        <f>('Door Labour'!Y225/'Door Labour'!K$3)*'Door Summary'!G$3</f>
        <v>0</v>
      </c>
      <c r="F224" s="3">
        <f>'Door Materials'!W225</f>
        <v>0</v>
      </c>
      <c r="G224" s="3">
        <f t="shared" si="27"/>
        <v>0</v>
      </c>
      <c r="H224" s="3">
        <f t="shared" si="28"/>
        <v>0</v>
      </c>
      <c r="I224" s="3">
        <f t="shared" si="29"/>
        <v>0</v>
      </c>
      <c r="J224" s="3">
        <f t="shared" si="30"/>
        <v>0</v>
      </c>
      <c r="K224" s="120">
        <f t="shared" si="31"/>
        <v>0</v>
      </c>
      <c r="L224" s="3">
        <f t="shared" si="32"/>
        <v>0</v>
      </c>
      <c r="M224" s="24">
        <f t="shared" si="33"/>
        <v>0</v>
      </c>
      <c r="N224" s="145" t="str">
        <f>'Door Comparison'!Q225</f>
        <v>By others</v>
      </c>
    </row>
    <row r="225" spans="1:14" x14ac:dyDescent="0.25">
      <c r="A225" s="87" t="str">
        <f>'Door Comparison'!A226</f>
        <v>D1007.01</v>
      </c>
      <c r="B225" s="87" t="str">
        <f>'Door Comparison'!B226</f>
        <v>Metal</v>
      </c>
      <c r="C225" s="87">
        <f>'Door Comparison'!C226</f>
        <v>204</v>
      </c>
      <c r="D225" s="9">
        <f>'Door Comparison'!N226</f>
        <v>0</v>
      </c>
      <c r="E225" s="145">
        <f>('Door Labour'!Y226/'Door Labour'!K$3)*'Door Summary'!G$3</f>
        <v>0</v>
      </c>
      <c r="F225" s="3">
        <f>'Door Materials'!W226</f>
        <v>0</v>
      </c>
      <c r="G225" s="3">
        <f t="shared" si="27"/>
        <v>0</v>
      </c>
      <c r="H225" s="3">
        <f t="shared" si="28"/>
        <v>0</v>
      </c>
      <c r="I225" s="3">
        <f t="shared" si="29"/>
        <v>0</v>
      </c>
      <c r="J225" s="3">
        <f t="shared" si="30"/>
        <v>0</v>
      </c>
      <c r="K225" s="120">
        <f t="shared" si="31"/>
        <v>0</v>
      </c>
      <c r="L225" s="3">
        <f t="shared" si="32"/>
        <v>0</v>
      </c>
      <c r="M225" s="24">
        <f t="shared" si="33"/>
        <v>0</v>
      </c>
      <c r="N225" s="145" t="str">
        <f>'Door Comparison'!Q226</f>
        <v>By others</v>
      </c>
    </row>
    <row r="226" spans="1:14" x14ac:dyDescent="0.25">
      <c r="A226" s="87" t="str">
        <f>'Door Comparison'!A227</f>
        <v>D1008.01</v>
      </c>
      <c r="B226" s="87" t="str">
        <f>'Door Comparison'!B227</f>
        <v>Metal</v>
      </c>
      <c r="C226" s="87">
        <f>'Door Comparison'!C227</f>
        <v>204</v>
      </c>
      <c r="D226" s="9">
        <f>'Door Comparison'!N227</f>
        <v>0</v>
      </c>
      <c r="E226" s="145">
        <f>('Door Labour'!Y227/'Door Labour'!K$3)*'Door Summary'!G$3</f>
        <v>0</v>
      </c>
      <c r="F226" s="3">
        <f>'Door Materials'!W227</f>
        <v>0</v>
      </c>
      <c r="G226" s="3">
        <f t="shared" si="27"/>
        <v>0</v>
      </c>
      <c r="H226" s="3">
        <f t="shared" si="28"/>
        <v>0</v>
      </c>
      <c r="I226" s="3">
        <f t="shared" si="29"/>
        <v>0</v>
      </c>
      <c r="J226" s="3">
        <f t="shared" si="30"/>
        <v>0</v>
      </c>
      <c r="K226" s="120">
        <f t="shared" si="31"/>
        <v>0</v>
      </c>
      <c r="L226" s="3">
        <f t="shared" si="32"/>
        <v>0</v>
      </c>
      <c r="M226" s="24">
        <f t="shared" si="33"/>
        <v>0</v>
      </c>
      <c r="N226" s="145" t="str">
        <f>'Door Comparison'!Q227</f>
        <v>By others</v>
      </c>
    </row>
    <row r="227" spans="1:14" x14ac:dyDescent="0.25">
      <c r="A227" s="87" t="str">
        <f>'Door Comparison'!A228</f>
        <v>D1010.01</v>
      </c>
      <c r="B227" s="87" t="str">
        <f>'Door Comparison'!B228</f>
        <v>Timber</v>
      </c>
      <c r="C227" s="87">
        <f>'Door Comparison'!C228</f>
        <v>201</v>
      </c>
      <c r="D227" s="9">
        <f>'Door Comparison'!N228</f>
        <v>1</v>
      </c>
      <c r="E227" s="145">
        <f>('Door Labour'!Y228/'Door Labour'!K$3)*'Door Summary'!G$3</f>
        <v>126.73</v>
      </c>
      <c r="F227" s="3">
        <f>'Door Materials'!W228</f>
        <v>609.85</v>
      </c>
      <c r="G227" s="3">
        <f t="shared" si="27"/>
        <v>736.58</v>
      </c>
      <c r="H227" s="3">
        <f t="shared" si="28"/>
        <v>147.32</v>
      </c>
      <c r="I227" s="3">
        <f t="shared" si="29"/>
        <v>883.9</v>
      </c>
      <c r="J227" s="3">
        <f t="shared" si="30"/>
        <v>46.52</v>
      </c>
      <c r="K227" s="120">
        <f t="shared" si="31"/>
        <v>90.78</v>
      </c>
      <c r="L227" s="3">
        <f t="shared" si="32"/>
        <v>1021.2</v>
      </c>
      <c r="M227" s="24">
        <f t="shared" si="33"/>
        <v>1021.2</v>
      </c>
    </row>
    <row r="228" spans="1:14" x14ac:dyDescent="0.25">
      <c r="A228" s="87" t="str">
        <f>'Door Comparison'!A229</f>
        <v>D1011.01</v>
      </c>
      <c r="B228" s="87" t="str">
        <f>'Door Comparison'!B229</f>
        <v>Timber</v>
      </c>
      <c r="C228" s="87">
        <f>'Door Comparison'!C229</f>
        <v>201</v>
      </c>
      <c r="D228" s="9">
        <f>'Door Comparison'!N229</f>
        <v>1</v>
      </c>
      <c r="E228" s="145">
        <f>('Door Labour'!Y229/'Door Labour'!K$3)*'Door Summary'!G$3</f>
        <v>148.63</v>
      </c>
      <c r="F228" s="3">
        <f>'Door Materials'!W229</f>
        <v>876.25</v>
      </c>
      <c r="G228" s="3">
        <f t="shared" si="27"/>
        <v>1024.8800000000001</v>
      </c>
      <c r="H228" s="3">
        <f t="shared" si="28"/>
        <v>204.98</v>
      </c>
      <c r="I228" s="3">
        <f t="shared" si="29"/>
        <v>1229.8599999999999</v>
      </c>
      <c r="J228" s="3">
        <f t="shared" si="30"/>
        <v>64.73</v>
      </c>
      <c r="K228" s="120">
        <f t="shared" si="31"/>
        <v>126.31</v>
      </c>
      <c r="L228" s="3">
        <f t="shared" si="32"/>
        <v>1420.9</v>
      </c>
      <c r="M228" s="24">
        <f t="shared" si="33"/>
        <v>1420.9</v>
      </c>
    </row>
    <row r="229" spans="1:14" x14ac:dyDescent="0.25">
      <c r="A229" s="87" t="str">
        <f>'Door Comparison'!A230</f>
        <v>D1015.01</v>
      </c>
      <c r="B229" s="87" t="str">
        <f>'Door Comparison'!B230</f>
        <v>Metal</v>
      </c>
      <c r="C229" s="87">
        <f>'Door Comparison'!C230</f>
        <v>206</v>
      </c>
      <c r="D229" s="9">
        <f>'Door Comparison'!N230</f>
        <v>0</v>
      </c>
      <c r="E229" s="145">
        <f>('Door Labour'!Y230/'Door Labour'!K$3)*'Door Summary'!G$3</f>
        <v>0</v>
      </c>
      <c r="F229" s="3">
        <f>'Door Materials'!W230</f>
        <v>0</v>
      </c>
      <c r="G229" s="3">
        <f t="shared" si="27"/>
        <v>0</v>
      </c>
      <c r="H229" s="3">
        <f t="shared" si="28"/>
        <v>0</v>
      </c>
      <c r="I229" s="3">
        <f t="shared" si="29"/>
        <v>0</v>
      </c>
      <c r="J229" s="3">
        <f t="shared" si="30"/>
        <v>0</v>
      </c>
      <c r="K229" s="120">
        <f t="shared" si="31"/>
        <v>0</v>
      </c>
      <c r="L229" s="3">
        <f t="shared" si="32"/>
        <v>0</v>
      </c>
      <c r="M229" s="24">
        <f t="shared" si="33"/>
        <v>0</v>
      </c>
      <c r="N229" s="145" t="str">
        <f>'Door Comparison'!Q230</f>
        <v>By others</v>
      </c>
    </row>
    <row r="230" spans="1:14" x14ac:dyDescent="0.25">
      <c r="A230" s="87" t="str">
        <f>'Door Comparison'!A231</f>
        <v>D1016.01</v>
      </c>
      <c r="B230" s="87" t="str">
        <f>'Door Comparison'!B231</f>
        <v>Metal</v>
      </c>
      <c r="C230" s="87">
        <f>'Door Comparison'!C231</f>
        <v>204</v>
      </c>
      <c r="D230" s="9">
        <f>'Door Comparison'!N231</f>
        <v>0</v>
      </c>
      <c r="E230" s="145">
        <f>('Door Labour'!Y231/'Door Labour'!K$3)*'Door Summary'!G$3</f>
        <v>0</v>
      </c>
      <c r="F230" s="3">
        <f>'Door Materials'!W231</f>
        <v>0</v>
      </c>
      <c r="G230" s="3">
        <f t="shared" si="27"/>
        <v>0</v>
      </c>
      <c r="H230" s="3">
        <f t="shared" si="28"/>
        <v>0</v>
      </c>
      <c r="I230" s="3">
        <f t="shared" si="29"/>
        <v>0</v>
      </c>
      <c r="J230" s="3">
        <f t="shared" si="30"/>
        <v>0</v>
      </c>
      <c r="K230" s="120">
        <f t="shared" si="31"/>
        <v>0</v>
      </c>
      <c r="L230" s="3">
        <f t="shared" si="32"/>
        <v>0</v>
      </c>
      <c r="M230" s="24">
        <f t="shared" si="33"/>
        <v>0</v>
      </c>
      <c r="N230" s="145" t="str">
        <f>'Door Comparison'!Q231</f>
        <v>By others</v>
      </c>
    </row>
    <row r="231" spans="1:14" x14ac:dyDescent="0.25">
      <c r="A231" s="87" t="str">
        <f>'Door Comparison'!A232</f>
        <v>D1017.01</v>
      </c>
      <c r="B231" s="87" t="str">
        <f>'Door Comparison'!B232</f>
        <v>Timber</v>
      </c>
      <c r="C231" s="87">
        <f>'Door Comparison'!C232</f>
        <v>201</v>
      </c>
      <c r="D231" s="9">
        <f>'Door Comparison'!N232</f>
        <v>1</v>
      </c>
      <c r="E231" s="145">
        <f>('Door Labour'!Y232/'Door Labour'!K$3)*'Door Summary'!G$3</f>
        <v>150.69999999999999</v>
      </c>
      <c r="F231" s="3">
        <f>'Door Materials'!W232</f>
        <v>878.64</v>
      </c>
      <c r="G231" s="3">
        <f t="shared" si="27"/>
        <v>1029.3399999999999</v>
      </c>
      <c r="H231" s="3">
        <f t="shared" si="28"/>
        <v>205.87</v>
      </c>
      <c r="I231" s="3">
        <f t="shared" si="29"/>
        <v>1235.21</v>
      </c>
      <c r="J231" s="3">
        <f t="shared" si="30"/>
        <v>65.010000000000005</v>
      </c>
      <c r="K231" s="120">
        <f t="shared" si="31"/>
        <v>126.86</v>
      </c>
      <c r="L231" s="3">
        <f t="shared" si="32"/>
        <v>1427.08</v>
      </c>
      <c r="M231" s="24">
        <f t="shared" si="33"/>
        <v>1427.08</v>
      </c>
    </row>
    <row r="232" spans="1:14" x14ac:dyDescent="0.25">
      <c r="A232" s="87" t="str">
        <f>'Door Comparison'!A233</f>
        <v>D1018.01</v>
      </c>
      <c r="B232" s="87" t="str">
        <f>'Door Comparison'!B233</f>
        <v>Timber</v>
      </c>
      <c r="C232" s="87">
        <f>'Door Comparison'!C233</f>
        <v>201</v>
      </c>
      <c r="D232" s="9">
        <f>'Door Comparison'!N233</f>
        <v>1</v>
      </c>
      <c r="E232" s="145">
        <f>('Door Labour'!Y233/'Door Labour'!K$3)*'Door Summary'!G$3</f>
        <v>126.73</v>
      </c>
      <c r="F232" s="3">
        <f>'Door Materials'!W233</f>
        <v>771.44</v>
      </c>
      <c r="G232" s="3">
        <f t="shared" si="27"/>
        <v>898.17</v>
      </c>
      <c r="H232" s="3">
        <f t="shared" si="28"/>
        <v>179.63</v>
      </c>
      <c r="I232" s="3">
        <f t="shared" si="29"/>
        <v>1077.8</v>
      </c>
      <c r="J232" s="3">
        <f t="shared" si="30"/>
        <v>56.73</v>
      </c>
      <c r="K232" s="120">
        <f t="shared" si="31"/>
        <v>110.69</v>
      </c>
      <c r="L232" s="3">
        <f t="shared" si="32"/>
        <v>1245.22</v>
      </c>
      <c r="M232" s="24">
        <f t="shared" si="33"/>
        <v>1245.22</v>
      </c>
    </row>
    <row r="233" spans="1:14" x14ac:dyDescent="0.25">
      <c r="A233" s="87" t="str">
        <f>'Door Comparison'!A234</f>
        <v>D1020.01</v>
      </c>
      <c r="B233" s="87" t="str">
        <f>'Door Comparison'!B234</f>
        <v>Metal</v>
      </c>
      <c r="C233" s="87">
        <f>'Door Comparison'!C234</f>
        <v>206</v>
      </c>
      <c r="D233" s="9">
        <f>'Door Comparison'!N234</f>
        <v>0</v>
      </c>
      <c r="E233" s="145">
        <f>('Door Labour'!Y234/'Door Labour'!K$3)*'Door Summary'!G$3</f>
        <v>0</v>
      </c>
      <c r="F233" s="3">
        <f>'Door Materials'!W234</f>
        <v>0</v>
      </c>
      <c r="G233" s="3">
        <f t="shared" si="27"/>
        <v>0</v>
      </c>
      <c r="H233" s="3">
        <f t="shared" si="28"/>
        <v>0</v>
      </c>
      <c r="I233" s="3">
        <f t="shared" si="29"/>
        <v>0</v>
      </c>
      <c r="J233" s="3">
        <f t="shared" si="30"/>
        <v>0</v>
      </c>
      <c r="K233" s="120">
        <f t="shared" si="31"/>
        <v>0</v>
      </c>
      <c r="L233" s="3">
        <f t="shared" si="32"/>
        <v>0</v>
      </c>
      <c r="M233" s="24">
        <f t="shared" si="33"/>
        <v>0</v>
      </c>
      <c r="N233" s="145" t="str">
        <f>'Door Comparison'!Q234</f>
        <v>By others</v>
      </c>
    </row>
    <row r="234" spans="1:14" x14ac:dyDescent="0.25">
      <c r="A234" s="87" t="str">
        <f>'Door Comparison'!A235</f>
        <v>D1021.01</v>
      </c>
      <c r="B234" s="87" t="str">
        <f>'Door Comparison'!B235</f>
        <v>Metal</v>
      </c>
      <c r="C234" s="87">
        <f>'Door Comparison'!C235</f>
        <v>107</v>
      </c>
      <c r="D234" s="9">
        <f>'Door Comparison'!N235</f>
        <v>0</v>
      </c>
      <c r="E234" s="145">
        <f>('Door Labour'!Y235/'Door Labour'!K$3)*'Door Summary'!G$3</f>
        <v>0</v>
      </c>
      <c r="F234" s="3">
        <f>'Door Materials'!W235</f>
        <v>0</v>
      </c>
      <c r="G234" s="3">
        <f t="shared" ref="G234:G244" si="34">E234+F234</f>
        <v>0</v>
      </c>
      <c r="H234" s="3">
        <f t="shared" ref="H234:H244" si="35">G234*H$7</f>
        <v>0</v>
      </c>
      <c r="I234" s="3">
        <f t="shared" ref="I234:I244" si="36">SUM(G234:H234)</f>
        <v>0</v>
      </c>
      <c r="J234" s="3">
        <f t="shared" ref="J234:J244" si="37">I234/19</f>
        <v>0</v>
      </c>
      <c r="K234" s="120">
        <f t="shared" ref="K234:K244" si="38">I234*0.1027</f>
        <v>0</v>
      </c>
      <c r="L234" s="3">
        <f t="shared" ref="L234:L244" si="39">I234+J234+K234</f>
        <v>0</v>
      </c>
      <c r="M234" s="24">
        <f t="shared" ref="M234:M244" si="40">D234*L234</f>
        <v>0</v>
      </c>
      <c r="N234" s="145" t="str">
        <f>'Door Comparison'!Q235</f>
        <v>By others</v>
      </c>
    </row>
    <row r="235" spans="1:14" x14ac:dyDescent="0.25">
      <c r="A235" s="87" t="str">
        <f>'Door Comparison'!A236</f>
        <v>D1021.02</v>
      </c>
      <c r="B235" s="87" t="str">
        <f>'Door Comparison'!B236</f>
        <v>Metal</v>
      </c>
      <c r="C235" s="87">
        <f>'Door Comparison'!C236</f>
        <v>107</v>
      </c>
      <c r="D235" s="9">
        <f>'Door Comparison'!N236</f>
        <v>0</v>
      </c>
      <c r="E235" s="145">
        <f>('Door Labour'!Y236/'Door Labour'!K$3)*'Door Summary'!G$3</f>
        <v>0</v>
      </c>
      <c r="F235" s="3">
        <f>'Door Materials'!W236</f>
        <v>0</v>
      </c>
      <c r="G235" s="3">
        <f t="shared" si="34"/>
        <v>0</v>
      </c>
      <c r="H235" s="3">
        <f t="shared" si="35"/>
        <v>0</v>
      </c>
      <c r="I235" s="3">
        <f t="shared" si="36"/>
        <v>0</v>
      </c>
      <c r="J235" s="3">
        <f t="shared" si="37"/>
        <v>0</v>
      </c>
      <c r="K235" s="120">
        <f t="shared" si="38"/>
        <v>0</v>
      </c>
      <c r="L235" s="3">
        <f t="shared" si="39"/>
        <v>0</v>
      </c>
      <c r="M235" s="24">
        <f t="shared" si="40"/>
        <v>0</v>
      </c>
      <c r="N235" s="145" t="str">
        <f>'Door Comparison'!Q236</f>
        <v>By others</v>
      </c>
    </row>
    <row r="236" spans="1:14" x14ac:dyDescent="0.25">
      <c r="A236" s="87" t="str">
        <f>'Door Comparison'!A237</f>
        <v>D1021.03</v>
      </c>
      <c r="B236" s="87" t="str">
        <f>'Door Comparison'!B237</f>
        <v>Metal</v>
      </c>
      <c r="C236" s="87">
        <f>'Door Comparison'!C237</f>
        <v>110</v>
      </c>
      <c r="D236" s="9">
        <f>'Door Comparison'!N237</f>
        <v>0</v>
      </c>
      <c r="E236" s="145">
        <f>('Door Labour'!Y237/'Door Labour'!K$3)*'Door Summary'!G$3</f>
        <v>0</v>
      </c>
      <c r="F236" s="3">
        <f>'Door Materials'!W237</f>
        <v>0</v>
      </c>
      <c r="G236" s="3">
        <f t="shared" si="34"/>
        <v>0</v>
      </c>
      <c r="H236" s="3">
        <f t="shared" si="35"/>
        <v>0</v>
      </c>
      <c r="I236" s="3">
        <f t="shared" si="36"/>
        <v>0</v>
      </c>
      <c r="J236" s="3">
        <f t="shared" si="37"/>
        <v>0</v>
      </c>
      <c r="K236" s="120">
        <f t="shared" si="38"/>
        <v>0</v>
      </c>
      <c r="L236" s="3">
        <f t="shared" si="39"/>
        <v>0</v>
      </c>
      <c r="M236" s="24">
        <f t="shared" si="40"/>
        <v>0</v>
      </c>
      <c r="N236" s="145" t="str">
        <f>'Door Comparison'!Q237</f>
        <v>By others</v>
      </c>
    </row>
    <row r="237" spans="1:14" x14ac:dyDescent="0.25">
      <c r="A237" s="87" t="str">
        <f>'Door Comparison'!A238</f>
        <v>D1021.04</v>
      </c>
      <c r="B237" s="87" t="str">
        <f>'Door Comparison'!B238</f>
        <v>Metal</v>
      </c>
      <c r="C237" s="87">
        <f>'Door Comparison'!C238</f>
        <v>110</v>
      </c>
      <c r="D237" s="9">
        <f>'Door Comparison'!N238</f>
        <v>0</v>
      </c>
      <c r="E237" s="145">
        <f>('Door Labour'!Y238/'Door Labour'!K$3)*'Door Summary'!G$3</f>
        <v>0</v>
      </c>
      <c r="F237" s="3">
        <f>'Door Materials'!W238</f>
        <v>0</v>
      </c>
      <c r="G237" s="3">
        <f t="shared" si="34"/>
        <v>0</v>
      </c>
      <c r="H237" s="3">
        <f t="shared" si="35"/>
        <v>0</v>
      </c>
      <c r="I237" s="3">
        <f t="shared" si="36"/>
        <v>0</v>
      </c>
      <c r="J237" s="3">
        <f t="shared" si="37"/>
        <v>0</v>
      </c>
      <c r="K237" s="120">
        <f t="shared" si="38"/>
        <v>0</v>
      </c>
      <c r="L237" s="3">
        <f t="shared" si="39"/>
        <v>0</v>
      </c>
      <c r="M237" s="24">
        <f t="shared" si="40"/>
        <v>0</v>
      </c>
      <c r="N237" s="145" t="str">
        <f>'Door Comparison'!Q238</f>
        <v>By others</v>
      </c>
    </row>
    <row r="238" spans="1:14" x14ac:dyDescent="0.25">
      <c r="A238" s="87" t="str">
        <f>'Door Comparison'!A239</f>
        <v>D1101.01</v>
      </c>
      <c r="B238" s="87" t="str">
        <f>'Door Comparison'!B239</f>
        <v>Metal</v>
      </c>
      <c r="C238" s="87">
        <f>'Door Comparison'!C239</f>
        <v>204</v>
      </c>
      <c r="D238" s="9">
        <f>'Door Comparison'!N239</f>
        <v>0</v>
      </c>
      <c r="E238" s="145">
        <f>('Door Labour'!Y239/'Door Labour'!K$3)*'Door Summary'!G$3</f>
        <v>0</v>
      </c>
      <c r="F238" s="3">
        <f>'Door Materials'!W239</f>
        <v>0</v>
      </c>
      <c r="G238" s="3">
        <f t="shared" si="34"/>
        <v>0</v>
      </c>
      <c r="H238" s="3">
        <f t="shared" si="35"/>
        <v>0</v>
      </c>
      <c r="I238" s="3">
        <f t="shared" si="36"/>
        <v>0</v>
      </c>
      <c r="J238" s="3">
        <f t="shared" si="37"/>
        <v>0</v>
      </c>
      <c r="K238" s="120">
        <f t="shared" si="38"/>
        <v>0</v>
      </c>
      <c r="L238" s="3">
        <f t="shared" si="39"/>
        <v>0</v>
      </c>
      <c r="M238" s="24">
        <f t="shared" si="40"/>
        <v>0</v>
      </c>
      <c r="N238" s="145" t="str">
        <f>'Door Comparison'!Q239</f>
        <v>By others</v>
      </c>
    </row>
    <row r="239" spans="1:14" x14ac:dyDescent="0.25">
      <c r="A239" s="87" t="str">
        <f>'Door Comparison'!A240</f>
        <v>D1102.01</v>
      </c>
      <c r="B239" s="87" t="str">
        <f>'Door Comparison'!B240</f>
        <v>Timber</v>
      </c>
      <c r="C239" s="87">
        <f>'Door Comparison'!C240</f>
        <v>201</v>
      </c>
      <c r="D239" s="9">
        <f>'Door Comparison'!N240</f>
        <v>1</v>
      </c>
      <c r="E239" s="145">
        <f>('Door Labour'!Y240/'Door Labour'!K$3)*'Door Summary'!G$3</f>
        <v>127.11</v>
      </c>
      <c r="F239" s="3">
        <f>'Door Materials'!W240</f>
        <v>875.99</v>
      </c>
      <c r="G239" s="3">
        <f t="shared" si="34"/>
        <v>1003.1</v>
      </c>
      <c r="H239" s="3">
        <f t="shared" si="35"/>
        <v>200.62</v>
      </c>
      <c r="I239" s="3">
        <f t="shared" si="36"/>
        <v>1203.72</v>
      </c>
      <c r="J239" s="3">
        <f t="shared" si="37"/>
        <v>63.35</v>
      </c>
      <c r="K239" s="120">
        <f t="shared" si="38"/>
        <v>123.62</v>
      </c>
      <c r="L239" s="3">
        <f t="shared" si="39"/>
        <v>1390.69</v>
      </c>
      <c r="M239" s="24">
        <f t="shared" si="40"/>
        <v>1390.69</v>
      </c>
    </row>
    <row r="240" spans="1:14" x14ac:dyDescent="0.25">
      <c r="A240" s="87" t="str">
        <f>'Door Comparison'!A241</f>
        <v>D1109.01</v>
      </c>
      <c r="B240" s="87" t="str">
        <f>'Door Comparison'!B241</f>
        <v>Metal</v>
      </c>
      <c r="C240" s="87">
        <f>'Door Comparison'!C241</f>
        <v>204</v>
      </c>
      <c r="D240" s="9">
        <f>'Door Comparison'!N241</f>
        <v>0</v>
      </c>
      <c r="E240" s="145">
        <f>('Door Labour'!Y241/'Door Labour'!K$3)*'Door Summary'!G$3</f>
        <v>0</v>
      </c>
      <c r="F240" s="3">
        <f>'Door Materials'!W241</f>
        <v>0</v>
      </c>
      <c r="G240" s="3">
        <f t="shared" si="34"/>
        <v>0</v>
      </c>
      <c r="H240" s="3">
        <f t="shared" si="35"/>
        <v>0</v>
      </c>
      <c r="I240" s="3">
        <f t="shared" si="36"/>
        <v>0</v>
      </c>
      <c r="J240" s="3">
        <f t="shared" si="37"/>
        <v>0</v>
      </c>
      <c r="K240" s="120">
        <f t="shared" si="38"/>
        <v>0</v>
      </c>
      <c r="L240" s="3">
        <f t="shared" si="39"/>
        <v>0</v>
      </c>
      <c r="M240" s="24">
        <f t="shared" si="40"/>
        <v>0</v>
      </c>
      <c r="N240" s="145" t="str">
        <f>'Door Comparison'!Q241</f>
        <v>By others</v>
      </c>
    </row>
    <row r="241" spans="1:14" x14ac:dyDescent="0.25">
      <c r="A241" s="87" t="str">
        <f>'Door Comparison'!A242</f>
        <v>D1109.02</v>
      </c>
      <c r="B241" s="87" t="str">
        <f>'Door Comparison'!B242</f>
        <v>Timber</v>
      </c>
      <c r="C241" s="87">
        <f>'Door Comparison'!C242</f>
        <v>201</v>
      </c>
      <c r="D241" s="9">
        <f>'Door Comparison'!N242</f>
        <v>1</v>
      </c>
      <c r="E241" s="145">
        <f>('Door Labour'!Y242/'Door Labour'!K$3)*'Door Summary'!G$3</f>
        <v>127.11</v>
      </c>
      <c r="F241" s="3">
        <f>'Door Materials'!W242</f>
        <v>875.99</v>
      </c>
      <c r="G241" s="3">
        <f t="shared" si="34"/>
        <v>1003.1</v>
      </c>
      <c r="H241" s="3">
        <f t="shared" si="35"/>
        <v>200.62</v>
      </c>
      <c r="I241" s="3">
        <f t="shared" si="36"/>
        <v>1203.72</v>
      </c>
      <c r="J241" s="3">
        <f t="shared" si="37"/>
        <v>63.35</v>
      </c>
      <c r="K241" s="120">
        <f t="shared" si="38"/>
        <v>123.62</v>
      </c>
      <c r="L241" s="3">
        <f t="shared" si="39"/>
        <v>1390.69</v>
      </c>
      <c r="M241" s="24">
        <f t="shared" si="40"/>
        <v>1390.69</v>
      </c>
    </row>
    <row r="242" spans="1:14" x14ac:dyDescent="0.25">
      <c r="A242" s="87" t="str">
        <f>'Door Comparison'!A243</f>
        <v>D1115.01</v>
      </c>
      <c r="B242" s="87" t="str">
        <f>'Door Comparison'!B243</f>
        <v>Metal</v>
      </c>
      <c r="C242" s="87">
        <f>'Door Comparison'!C243</f>
        <v>206</v>
      </c>
      <c r="D242" s="9">
        <f>'Door Comparison'!N243</f>
        <v>0</v>
      </c>
      <c r="E242" s="145">
        <f>('Door Labour'!Y243/'Door Labour'!K$3)*'Door Summary'!G$3</f>
        <v>0</v>
      </c>
      <c r="F242" s="3">
        <f>'Door Materials'!W243</f>
        <v>0</v>
      </c>
      <c r="G242" s="3">
        <f t="shared" si="34"/>
        <v>0</v>
      </c>
      <c r="H242" s="3">
        <f t="shared" si="35"/>
        <v>0</v>
      </c>
      <c r="I242" s="3">
        <f t="shared" si="36"/>
        <v>0</v>
      </c>
      <c r="J242" s="3">
        <f t="shared" si="37"/>
        <v>0</v>
      </c>
      <c r="K242" s="120">
        <f t="shared" si="38"/>
        <v>0</v>
      </c>
      <c r="L242" s="3">
        <f t="shared" si="39"/>
        <v>0</v>
      </c>
      <c r="M242" s="24">
        <f t="shared" si="40"/>
        <v>0</v>
      </c>
      <c r="N242" s="145" t="str">
        <f>'Door Comparison'!Q243</f>
        <v>By others</v>
      </c>
    </row>
    <row r="243" spans="1:14" x14ac:dyDescent="0.25">
      <c r="A243" s="87" t="str">
        <f>'Door Comparison'!A244</f>
        <v>D1117.01</v>
      </c>
      <c r="B243" s="87" t="str">
        <f>'Door Comparison'!B244</f>
        <v>Metal</v>
      </c>
      <c r="C243" s="87">
        <f>'Door Comparison'!C244</f>
        <v>204</v>
      </c>
      <c r="D243" s="9">
        <f>'Door Comparison'!N244</f>
        <v>0</v>
      </c>
      <c r="E243" s="145">
        <f>('Door Labour'!Y244/'Door Labour'!K$3)*'Door Summary'!G$3</f>
        <v>0</v>
      </c>
      <c r="F243" s="3">
        <f>'Door Materials'!W244</f>
        <v>0</v>
      </c>
      <c r="G243" s="3">
        <f t="shared" si="34"/>
        <v>0</v>
      </c>
      <c r="H243" s="3">
        <f t="shared" si="35"/>
        <v>0</v>
      </c>
      <c r="I243" s="3">
        <f t="shared" si="36"/>
        <v>0</v>
      </c>
      <c r="J243" s="3">
        <f t="shared" si="37"/>
        <v>0</v>
      </c>
      <c r="K243" s="120">
        <f t="shared" si="38"/>
        <v>0</v>
      </c>
      <c r="L243" s="3">
        <f t="shared" si="39"/>
        <v>0</v>
      </c>
      <c r="M243" s="24">
        <f t="shared" si="40"/>
        <v>0</v>
      </c>
      <c r="N243" s="145" t="str">
        <f>'Door Comparison'!Q244</f>
        <v>By others</v>
      </c>
    </row>
    <row r="244" spans="1:14" x14ac:dyDescent="0.25">
      <c r="A244" s="87" t="str">
        <f>'Door Comparison'!A245</f>
        <v>D1118.01</v>
      </c>
      <c r="B244" s="87" t="str">
        <f>'Door Comparison'!B245</f>
        <v>Metal</v>
      </c>
      <c r="C244" s="87">
        <f>'Door Comparison'!C245</f>
        <v>204</v>
      </c>
      <c r="D244" s="9">
        <f>'Door Comparison'!N245</f>
        <v>0</v>
      </c>
      <c r="E244" s="145">
        <f>('Door Labour'!Y245/'Door Labour'!K$3)*'Door Summary'!G$3</f>
        <v>0</v>
      </c>
      <c r="F244" s="3">
        <f>'Door Materials'!W245</f>
        <v>0</v>
      </c>
      <c r="G244" s="3">
        <f t="shared" si="34"/>
        <v>0</v>
      </c>
      <c r="H244" s="3">
        <f t="shared" si="35"/>
        <v>0</v>
      </c>
      <c r="I244" s="3">
        <f t="shared" si="36"/>
        <v>0</v>
      </c>
      <c r="J244" s="3">
        <f t="shared" si="37"/>
        <v>0</v>
      </c>
      <c r="K244" s="120">
        <f t="shared" si="38"/>
        <v>0</v>
      </c>
      <c r="L244" s="3">
        <f t="shared" si="39"/>
        <v>0</v>
      </c>
      <c r="M244" s="24">
        <f t="shared" si="40"/>
        <v>0</v>
      </c>
      <c r="N244" s="145" t="str">
        <f>'Door Comparison'!Q245</f>
        <v>By others</v>
      </c>
    </row>
    <row r="245" spans="1:14" x14ac:dyDescent="0.25">
      <c r="A245" s="87"/>
      <c r="B245" s="87"/>
      <c r="C245" s="87"/>
      <c r="G245" s="3"/>
      <c r="H245" s="3"/>
      <c r="I245" s="3"/>
      <c r="J245" s="3"/>
      <c r="K245" s="120"/>
      <c r="L245" s="3"/>
    </row>
    <row r="246" spans="1:14" x14ac:dyDescent="0.25">
      <c r="A246" s="87"/>
      <c r="B246" s="87"/>
      <c r="C246" s="87"/>
      <c r="G246" s="3"/>
      <c r="H246" s="3"/>
      <c r="I246" s="3"/>
      <c r="J246" s="3"/>
      <c r="K246" s="120"/>
      <c r="L246" s="3"/>
      <c r="M246" s="187">
        <f>SUM(M6:M244)</f>
        <v>206201.29</v>
      </c>
    </row>
    <row r="247" spans="1:14" x14ac:dyDescent="0.25">
      <c r="A247" s="87"/>
      <c r="B247" s="87"/>
      <c r="C247" s="87"/>
      <c r="G247" s="3"/>
      <c r="H247" s="3"/>
      <c r="I247" s="3"/>
      <c r="J247" s="3"/>
      <c r="K247" s="120"/>
      <c r="L247" s="3"/>
      <c r="M247" s="188"/>
    </row>
    <row r="248" spans="1:14" x14ac:dyDescent="0.25">
      <c r="A248" s="87" t="s">
        <v>307</v>
      </c>
      <c r="B248" s="87"/>
      <c r="C248" s="87"/>
      <c r="D248" s="9">
        <v>1</v>
      </c>
      <c r="E248" s="251">
        <f>Ironmongery!AP10</f>
        <v>9220.5</v>
      </c>
      <c r="F248" s="252">
        <v>34586.199999999997</v>
      </c>
      <c r="G248" s="3">
        <f t="shared" ref="G248" si="41">E248+F248</f>
        <v>43806.7</v>
      </c>
      <c r="H248" s="3">
        <f t="shared" ref="H248" si="42">G248*H$7</f>
        <v>8761.34</v>
      </c>
      <c r="I248" s="3">
        <f t="shared" ref="I248" si="43">SUM(G248:H248)</f>
        <v>52568.04</v>
      </c>
      <c r="J248" s="3">
        <f t="shared" ref="J248" si="44">I248/19</f>
        <v>2766.74</v>
      </c>
      <c r="K248" s="120">
        <f>I248*0.1027</f>
        <v>5398.74</v>
      </c>
      <c r="L248" s="3">
        <f t="shared" ref="L248" si="45">I248+J248+K248</f>
        <v>60733.52</v>
      </c>
      <c r="M248" s="24">
        <f t="shared" ref="M248" si="46">D248*L248</f>
        <v>60733.52</v>
      </c>
    </row>
    <row r="249" spans="1:14" x14ac:dyDescent="0.25">
      <c r="A249" s="87"/>
      <c r="B249" s="87"/>
      <c r="C249" s="87"/>
      <c r="E249" s="147"/>
      <c r="G249" s="3"/>
      <c r="H249" s="3"/>
      <c r="I249" s="3"/>
      <c r="J249" s="3"/>
      <c r="L249" s="3"/>
      <c r="M249" s="118"/>
    </row>
    <row r="250" spans="1:14" ht="13.8" thickBot="1" x14ac:dyDescent="0.3">
      <c r="A250" s="87"/>
      <c r="B250" s="87"/>
      <c r="C250" s="87"/>
      <c r="D250" s="189">
        <f>SUM(D8:D244)</f>
        <v>115</v>
      </c>
      <c r="E250" s="142">
        <f>SUM(E8:E248)</f>
        <v>31564.560000000001</v>
      </c>
      <c r="G250" s="3"/>
      <c r="H250" s="3"/>
      <c r="I250" s="3"/>
      <c r="J250" s="3"/>
      <c r="K250" s="192">
        <f>SUM(K8:K248)</f>
        <v>23728.61</v>
      </c>
      <c r="L250" s="3"/>
      <c r="M250" s="187">
        <f>SUM(M246:M248)</f>
        <v>266934.81</v>
      </c>
    </row>
    <row r="251" spans="1:14" ht="13.8" thickTop="1" x14ac:dyDescent="0.25">
      <c r="A251" s="104"/>
      <c r="G251" s="3"/>
      <c r="H251" s="3"/>
      <c r="I251" s="3"/>
      <c r="J251" s="3"/>
      <c r="L251" s="3"/>
    </row>
    <row r="252" spans="1:14" x14ac:dyDescent="0.25">
      <c r="A252" s="190" t="s">
        <v>308</v>
      </c>
      <c r="G252" s="3"/>
      <c r="H252" s="3"/>
      <c r="I252" s="3"/>
      <c r="J252" s="3"/>
      <c r="L252" s="3"/>
      <c r="M252" s="24">
        <v>38900</v>
      </c>
    </row>
    <row r="253" spans="1:14" x14ac:dyDescent="0.25">
      <c r="A253" s="104"/>
      <c r="G253" s="3"/>
      <c r="H253" s="3"/>
      <c r="I253" s="3"/>
      <c r="J253" s="3"/>
      <c r="L253" s="3"/>
    </row>
    <row r="254" spans="1:14" ht="13.8" thickBot="1" x14ac:dyDescent="0.3">
      <c r="A254" s="104"/>
      <c r="G254" s="3"/>
      <c r="H254" s="3"/>
      <c r="I254" s="3"/>
      <c r="J254" s="3"/>
      <c r="L254" s="3"/>
      <c r="M254" s="142">
        <f>M250+M252</f>
        <v>305834.81</v>
      </c>
    </row>
    <row r="255" spans="1:14" ht="13.8" thickTop="1" x14ac:dyDescent="0.25">
      <c r="A255" s="104"/>
      <c r="G255" s="3"/>
      <c r="H255" s="3"/>
      <c r="I255" s="3"/>
      <c r="J255" s="3"/>
      <c r="L255" s="3"/>
    </row>
    <row r="256" spans="1:14" x14ac:dyDescent="0.25">
      <c r="G256" s="3"/>
      <c r="H256" s="3"/>
      <c r="I256" s="3"/>
      <c r="J256" s="3"/>
      <c r="L256" s="3"/>
      <c r="N256" s="281"/>
    </row>
    <row r="257" spans="7:12" x14ac:dyDescent="0.25">
      <c r="G257" s="3"/>
      <c r="H257" s="3"/>
      <c r="I257" s="3"/>
      <c r="J257" s="3"/>
      <c r="L257" s="3"/>
    </row>
    <row r="258" spans="7:12" x14ac:dyDescent="0.25">
      <c r="G258" s="3"/>
      <c r="H258" s="3"/>
      <c r="I258" s="3"/>
      <c r="J258" s="3"/>
      <c r="L258" s="3"/>
    </row>
    <row r="259" spans="7:12" x14ac:dyDescent="0.25">
      <c r="G259" s="3"/>
      <c r="H259" s="3"/>
      <c r="I259" s="3"/>
      <c r="J259" s="3"/>
      <c r="L259" s="3"/>
    </row>
    <row r="260" spans="7:12" x14ac:dyDescent="0.25">
      <c r="G260" s="3"/>
      <c r="H260" s="3"/>
      <c r="I260" s="3"/>
      <c r="J260" s="3"/>
      <c r="L260" s="3"/>
    </row>
    <row r="261" spans="7:12" x14ac:dyDescent="0.25">
      <c r="G261" s="3"/>
      <c r="H261" s="3"/>
      <c r="I261" s="3"/>
      <c r="J261" s="3"/>
      <c r="L261" s="3"/>
    </row>
  </sheetData>
  <autoFilter ref="A6:N246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scale="67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1144B-530E-4937-97BD-2A9F160DDCD8}">
  <sheetPr>
    <pageSetUpPr fitToPage="1"/>
  </sheetPr>
  <dimension ref="A1:AJ244"/>
  <sheetViews>
    <sheetView topLeftCell="A34" zoomScale="50" zoomScaleNormal="50" workbookViewId="0">
      <selection activeCell="E83" sqref="E83"/>
    </sheetView>
  </sheetViews>
  <sheetFormatPr defaultColWidth="9.109375" defaultRowHeight="13.2" x14ac:dyDescent="0.25"/>
  <cols>
    <col min="1" max="1" width="17" style="240" customWidth="1"/>
    <col min="2" max="2" width="11.77734375" style="199" customWidth="1"/>
    <col min="3" max="3" width="25" style="199" customWidth="1"/>
    <col min="4" max="4" width="16.88671875" style="240" customWidth="1"/>
    <col min="5" max="5" width="14.77734375" style="240" customWidth="1"/>
    <col min="6" max="6" width="14.21875" style="240" bestFit="1" customWidth="1"/>
    <col min="7" max="7" width="19.88671875" style="240" customWidth="1"/>
    <col min="8" max="8" width="12.88671875" style="240" customWidth="1"/>
    <col min="9" max="9" width="13" style="240" customWidth="1"/>
    <col min="10" max="10" width="13.109375" style="240" customWidth="1"/>
    <col min="11" max="11" width="13.88671875" style="240" customWidth="1"/>
    <col min="12" max="13" width="13.77734375" style="240" customWidth="1"/>
    <col min="14" max="14" width="12" style="240" customWidth="1"/>
    <col min="15" max="15" width="8.33203125" style="240" customWidth="1"/>
    <col min="16" max="16" width="20.21875" style="240" customWidth="1"/>
    <col min="17" max="17" width="16.88671875" style="199" customWidth="1"/>
    <col min="18" max="19" width="9" style="240" customWidth="1"/>
    <col min="20" max="20" width="10.6640625" style="240" bestFit="1" customWidth="1"/>
    <col min="21" max="21" width="10" style="240" customWidth="1"/>
    <col min="22" max="22" width="15.6640625" style="240" bestFit="1" customWidth="1"/>
    <col min="23" max="23" width="9" style="240" bestFit="1" customWidth="1"/>
    <col min="24" max="24" width="9.88671875" style="240" customWidth="1"/>
    <col min="25" max="25" width="16.88671875" style="240" customWidth="1"/>
    <col min="26" max="26" width="17.21875" style="240" bestFit="1" customWidth="1"/>
    <col min="27" max="27" width="52.109375" style="199" bestFit="1" customWidth="1"/>
    <col min="28" max="28" width="9.109375" style="197" hidden="1" customWidth="1"/>
    <col min="29" max="34" width="9.109375" style="198" hidden="1" customWidth="1"/>
    <col min="35" max="35" width="9.33203125" style="198" customWidth="1"/>
    <col min="36" max="36" width="51.77734375" style="199" customWidth="1"/>
    <col min="37" max="16384" width="9.109375" style="199"/>
  </cols>
  <sheetData>
    <row r="1" spans="1:36" ht="14.25" customHeight="1" x14ac:dyDescent="0.25">
      <c r="A1" s="193"/>
      <c r="B1" s="194"/>
      <c r="C1" s="194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4"/>
      <c r="R1" s="195"/>
      <c r="S1" s="195"/>
      <c r="T1" s="195"/>
      <c r="U1" s="195"/>
      <c r="V1" s="195"/>
      <c r="W1" s="195"/>
      <c r="X1" s="195"/>
      <c r="Y1" s="195"/>
      <c r="Z1" s="195"/>
      <c r="AA1" s="196"/>
    </row>
    <row r="2" spans="1:36" ht="19.5" customHeight="1" x14ac:dyDescent="0.25">
      <c r="A2" s="200"/>
      <c r="B2" s="201" t="s">
        <v>310</v>
      </c>
      <c r="C2" s="202"/>
      <c r="D2" s="200"/>
      <c r="E2" s="203"/>
      <c r="F2" s="203"/>
      <c r="G2" s="200"/>
      <c r="H2" s="204" t="s">
        <v>311</v>
      </c>
      <c r="I2" s="205"/>
      <c r="J2" s="200"/>
      <c r="K2" s="200"/>
      <c r="L2" s="204" t="s">
        <v>312</v>
      </c>
      <c r="M2" s="206"/>
      <c r="N2" s="206"/>
      <c r="O2" s="205"/>
      <c r="P2" s="204" t="s">
        <v>313</v>
      </c>
      <c r="Q2" s="205"/>
      <c r="R2" s="201" t="s">
        <v>314</v>
      </c>
      <c r="S2" s="205"/>
      <c r="T2" s="204" t="s">
        <v>315</v>
      </c>
      <c r="U2" s="206"/>
      <c r="V2" s="203"/>
      <c r="W2" s="203"/>
      <c r="X2" s="200"/>
      <c r="Y2" s="203"/>
      <c r="Z2" s="200"/>
      <c r="AA2" s="207"/>
    </row>
    <row r="3" spans="1:36" ht="19.5" customHeight="1" x14ac:dyDescent="0.25">
      <c r="A3" s="208"/>
      <c r="B3" s="202"/>
      <c r="C3" s="209"/>
      <c r="D3" s="208"/>
      <c r="E3" s="210"/>
      <c r="F3" s="210"/>
      <c r="G3" s="208"/>
      <c r="H3" s="200"/>
      <c r="I3" s="200"/>
      <c r="J3" s="211" t="s">
        <v>316</v>
      </c>
      <c r="K3" s="208"/>
      <c r="L3" s="212" t="s">
        <v>317</v>
      </c>
      <c r="M3" s="212" t="s">
        <v>318</v>
      </c>
      <c r="N3" s="200"/>
      <c r="O3" s="200"/>
      <c r="P3" s="200"/>
      <c r="Q3" s="212" t="s">
        <v>319</v>
      </c>
      <c r="R3" s="200"/>
      <c r="S3" s="200"/>
      <c r="T3" s="203"/>
      <c r="U3" s="203"/>
      <c r="V3" s="210"/>
      <c r="W3" s="210"/>
      <c r="X3" s="213" t="s">
        <v>320</v>
      </c>
      <c r="Y3" s="214" t="s">
        <v>321</v>
      </c>
      <c r="Z3" s="213" t="s">
        <v>322</v>
      </c>
      <c r="AA3" s="215"/>
    </row>
    <row r="4" spans="1:36" ht="19.5" customHeight="1" x14ac:dyDescent="0.25">
      <c r="A4" s="208"/>
      <c r="B4" s="209"/>
      <c r="C4" s="209"/>
      <c r="D4" s="213" t="s">
        <v>323</v>
      </c>
      <c r="E4" s="210"/>
      <c r="F4" s="210"/>
      <c r="G4" s="213" t="s">
        <v>324</v>
      </c>
      <c r="H4" s="208"/>
      <c r="I4" s="208"/>
      <c r="J4" s="211" t="s">
        <v>325</v>
      </c>
      <c r="K4" s="213" t="s">
        <v>326</v>
      </c>
      <c r="L4" s="213" t="s">
        <v>327</v>
      </c>
      <c r="M4" s="213" t="s">
        <v>328</v>
      </c>
      <c r="N4" s="208"/>
      <c r="O4" s="208"/>
      <c r="P4" s="208"/>
      <c r="Q4" s="213" t="s">
        <v>329</v>
      </c>
      <c r="R4" s="208"/>
      <c r="S4" s="208"/>
      <c r="T4" s="216" t="s">
        <v>0</v>
      </c>
      <c r="U4" s="216" t="s">
        <v>0</v>
      </c>
      <c r="V4" s="210"/>
      <c r="W4" s="216" t="s">
        <v>98</v>
      </c>
      <c r="X4" s="213" t="s">
        <v>330</v>
      </c>
      <c r="Y4" s="214" t="s">
        <v>331</v>
      </c>
      <c r="Z4" s="213" t="s">
        <v>332</v>
      </c>
      <c r="AA4" s="215"/>
      <c r="AI4" s="217" t="s">
        <v>333</v>
      </c>
    </row>
    <row r="5" spans="1:36" ht="19.5" customHeight="1" x14ac:dyDescent="0.25">
      <c r="A5" s="218" t="s">
        <v>334</v>
      </c>
      <c r="B5" s="219" t="s">
        <v>335</v>
      </c>
      <c r="C5" s="219" t="s">
        <v>336</v>
      </c>
      <c r="D5" s="218" t="s">
        <v>337</v>
      </c>
      <c r="E5" s="216" t="s">
        <v>338</v>
      </c>
      <c r="F5" s="216" t="s">
        <v>339</v>
      </c>
      <c r="G5" s="218" t="s">
        <v>340</v>
      </c>
      <c r="H5" s="218" t="s">
        <v>341</v>
      </c>
      <c r="I5" s="218" t="s">
        <v>342</v>
      </c>
      <c r="J5" s="218" t="s">
        <v>327</v>
      </c>
      <c r="K5" s="218" t="s">
        <v>343</v>
      </c>
      <c r="L5" s="218" t="s">
        <v>343</v>
      </c>
      <c r="M5" s="218" t="s">
        <v>344</v>
      </c>
      <c r="N5" s="218" t="s">
        <v>345</v>
      </c>
      <c r="O5" s="218" t="s">
        <v>346</v>
      </c>
      <c r="P5" s="218" t="s">
        <v>347</v>
      </c>
      <c r="Q5" s="218" t="s">
        <v>348</v>
      </c>
      <c r="R5" s="218" t="s">
        <v>327</v>
      </c>
      <c r="S5" s="218" t="s">
        <v>349</v>
      </c>
      <c r="T5" s="216" t="s">
        <v>89</v>
      </c>
      <c r="U5" s="216" t="s">
        <v>100</v>
      </c>
      <c r="V5" s="216" t="s">
        <v>350</v>
      </c>
      <c r="W5" s="216" t="s">
        <v>351</v>
      </c>
      <c r="X5" s="218" t="s">
        <v>352</v>
      </c>
      <c r="Y5" s="216" t="s">
        <v>353</v>
      </c>
      <c r="Z5" s="218" t="s">
        <v>354</v>
      </c>
      <c r="AA5" s="218" t="s">
        <v>355</v>
      </c>
      <c r="AB5" s="197" t="s">
        <v>356</v>
      </c>
      <c r="AC5" s="198" t="s">
        <v>357</v>
      </c>
      <c r="AD5" s="198" t="s">
        <v>358</v>
      </c>
      <c r="AE5" s="198" t="s">
        <v>359</v>
      </c>
      <c r="AF5" s="198" t="s">
        <v>360</v>
      </c>
      <c r="AG5" s="198" t="s">
        <v>361</v>
      </c>
      <c r="AH5" s="198" t="s">
        <v>358</v>
      </c>
      <c r="AI5" s="217" t="s">
        <v>99</v>
      </c>
      <c r="AJ5" s="220" t="s">
        <v>362</v>
      </c>
    </row>
    <row r="6" spans="1:36" s="229" customFormat="1" x14ac:dyDescent="0.25">
      <c r="A6" s="221" t="s">
        <v>102</v>
      </c>
      <c r="B6" s="221" t="s">
        <v>103</v>
      </c>
      <c r="C6" s="222" t="s">
        <v>160</v>
      </c>
      <c r="D6" s="221" t="s">
        <v>363</v>
      </c>
      <c r="E6" s="221" t="s">
        <v>101</v>
      </c>
      <c r="F6" s="223">
        <v>214</v>
      </c>
      <c r="G6" s="221" t="s">
        <v>364</v>
      </c>
      <c r="H6" s="223">
        <v>2210</v>
      </c>
      <c r="I6" s="223">
        <v>2110</v>
      </c>
      <c r="J6" s="223">
        <v>2120</v>
      </c>
      <c r="K6" s="223">
        <v>2052</v>
      </c>
      <c r="L6" s="223">
        <v>1061</v>
      </c>
      <c r="M6" s="223">
        <v>40</v>
      </c>
      <c r="N6" s="221" t="s">
        <v>88</v>
      </c>
      <c r="O6" s="221" t="s">
        <v>106</v>
      </c>
      <c r="P6" s="224"/>
      <c r="Q6" s="225"/>
      <c r="R6" s="223">
        <v>250</v>
      </c>
      <c r="S6" s="223">
        <v>1385</v>
      </c>
      <c r="T6" s="221" t="s">
        <v>88</v>
      </c>
      <c r="U6" s="221" t="s">
        <v>106</v>
      </c>
      <c r="V6" s="221" t="s">
        <v>365</v>
      </c>
      <c r="W6" s="221" t="s">
        <v>107</v>
      </c>
      <c r="X6" s="221" t="s">
        <v>87</v>
      </c>
      <c r="Y6" s="221" t="s">
        <v>366</v>
      </c>
      <c r="Z6" s="221" t="s">
        <v>119</v>
      </c>
      <c r="AA6" s="225"/>
      <c r="AB6" s="226">
        <f>SUM(H6+I6+I6+400)/1000</f>
        <v>6.83</v>
      </c>
      <c r="AC6" s="227">
        <v>23.53</v>
      </c>
      <c r="AD6" s="227">
        <f>SUM(AB6*AC6)</f>
        <v>160.71</v>
      </c>
      <c r="AE6" s="228">
        <v>2.25</v>
      </c>
      <c r="AF6" s="228">
        <v>1</v>
      </c>
      <c r="AG6" s="228">
        <v>0.5</v>
      </c>
      <c r="AH6" s="227">
        <f>SUM(AE6:AG6)*37.42</f>
        <v>140.33000000000001</v>
      </c>
      <c r="AI6" s="227">
        <f>SUM(AD6+AH6)</f>
        <v>301.04000000000002</v>
      </c>
      <c r="AJ6" s="229" t="s">
        <v>367</v>
      </c>
    </row>
    <row r="7" spans="1:36" s="229" customFormat="1" x14ac:dyDescent="0.25">
      <c r="A7" s="221" t="s">
        <v>108</v>
      </c>
      <c r="B7" s="221" t="s">
        <v>103</v>
      </c>
      <c r="C7" s="222" t="s">
        <v>163</v>
      </c>
      <c r="D7" s="221" t="s">
        <v>109</v>
      </c>
      <c r="E7" s="221" t="s">
        <v>101</v>
      </c>
      <c r="F7" s="223">
        <v>207</v>
      </c>
      <c r="G7" s="230" t="s">
        <v>368</v>
      </c>
      <c r="H7" s="223">
        <v>1010</v>
      </c>
      <c r="I7" s="223">
        <v>2110</v>
      </c>
      <c r="J7" s="223">
        <v>870</v>
      </c>
      <c r="K7" s="223">
        <v>2052</v>
      </c>
      <c r="L7" s="223">
        <v>925</v>
      </c>
      <c r="M7" s="223">
        <v>43</v>
      </c>
      <c r="N7" s="221" t="s">
        <v>86</v>
      </c>
      <c r="O7" s="221" t="s">
        <v>110</v>
      </c>
      <c r="P7" s="224"/>
      <c r="Q7" s="225"/>
      <c r="R7" s="224"/>
      <c r="S7" s="224"/>
      <c r="T7" s="231" t="s">
        <v>86</v>
      </c>
      <c r="U7" s="231" t="s">
        <v>110</v>
      </c>
      <c r="V7" s="221" t="s">
        <v>369</v>
      </c>
      <c r="W7" s="221" t="s">
        <v>107</v>
      </c>
      <c r="X7" s="221" t="s">
        <v>87</v>
      </c>
      <c r="Y7" s="221" t="s">
        <v>370</v>
      </c>
      <c r="Z7" s="221" t="s">
        <v>119</v>
      </c>
      <c r="AA7" s="225"/>
      <c r="AB7" s="226">
        <f t="shared" ref="AB7:AB70" si="0">SUM(H7+I7+I7+400)/1000</f>
        <v>5.63</v>
      </c>
      <c r="AC7" s="227">
        <v>18.89</v>
      </c>
      <c r="AD7" s="227">
        <f t="shared" ref="AD7:AD70" si="1">SUM(AB7*AC7)</f>
        <v>106.35</v>
      </c>
      <c r="AE7" s="228">
        <v>2.25</v>
      </c>
      <c r="AF7" s="228">
        <v>1</v>
      </c>
      <c r="AG7" s="228">
        <v>0.5</v>
      </c>
      <c r="AH7" s="227">
        <f t="shared" ref="AH7:AH70" si="2">SUM(AE7:AG7)*37.42</f>
        <v>140.33000000000001</v>
      </c>
      <c r="AI7" s="227">
        <f t="shared" ref="AI7:AI70" si="3">SUM(AD7+AH7)</f>
        <v>246.68</v>
      </c>
      <c r="AJ7" s="229" t="s">
        <v>371</v>
      </c>
    </row>
    <row r="8" spans="1:36" s="229" customFormat="1" x14ac:dyDescent="0.25">
      <c r="A8" s="221" t="s">
        <v>111</v>
      </c>
      <c r="B8" s="221" t="s">
        <v>103</v>
      </c>
      <c r="C8" s="222" t="s">
        <v>166</v>
      </c>
      <c r="D8" s="221" t="s">
        <v>112</v>
      </c>
      <c r="E8" s="221" t="s">
        <v>101</v>
      </c>
      <c r="F8" s="223">
        <v>207</v>
      </c>
      <c r="G8" s="230" t="s">
        <v>368</v>
      </c>
      <c r="H8" s="223">
        <v>1010</v>
      </c>
      <c r="I8" s="223">
        <v>2110</v>
      </c>
      <c r="J8" s="223">
        <v>870</v>
      </c>
      <c r="K8" s="223">
        <v>2052</v>
      </c>
      <c r="L8" s="223">
        <v>925</v>
      </c>
      <c r="M8" s="223">
        <v>43</v>
      </c>
      <c r="N8" s="221" t="s">
        <v>86</v>
      </c>
      <c r="O8" s="221" t="s">
        <v>110</v>
      </c>
      <c r="P8" s="224"/>
      <c r="Q8" s="225"/>
      <c r="R8" s="224"/>
      <c r="S8" s="224"/>
      <c r="T8" s="231" t="s">
        <v>86</v>
      </c>
      <c r="U8" s="231" t="s">
        <v>110</v>
      </c>
      <c r="V8" s="221" t="s">
        <v>369</v>
      </c>
      <c r="W8" s="221" t="s">
        <v>107</v>
      </c>
      <c r="X8" s="221" t="s">
        <v>87</v>
      </c>
      <c r="Y8" s="221" t="s">
        <v>370</v>
      </c>
      <c r="Z8" s="221" t="s">
        <v>119</v>
      </c>
      <c r="AA8" s="225"/>
      <c r="AB8" s="226">
        <f t="shared" si="0"/>
        <v>5.63</v>
      </c>
      <c r="AC8" s="227">
        <v>18.89</v>
      </c>
      <c r="AD8" s="227">
        <f t="shared" si="1"/>
        <v>106.35</v>
      </c>
      <c r="AE8" s="228">
        <v>2.25</v>
      </c>
      <c r="AF8" s="228">
        <v>1</v>
      </c>
      <c r="AG8" s="228">
        <v>0.5</v>
      </c>
      <c r="AH8" s="227">
        <f t="shared" si="2"/>
        <v>140.33000000000001</v>
      </c>
      <c r="AI8" s="227">
        <f t="shared" si="3"/>
        <v>246.68</v>
      </c>
      <c r="AJ8" s="229" t="s">
        <v>371</v>
      </c>
    </row>
    <row r="9" spans="1:36" s="229" customFormat="1" x14ac:dyDescent="0.25">
      <c r="A9" s="221" t="s">
        <v>113</v>
      </c>
      <c r="B9" s="221" t="s">
        <v>103</v>
      </c>
      <c r="C9" s="222" t="s">
        <v>169</v>
      </c>
      <c r="D9" s="221" t="s">
        <v>114</v>
      </c>
      <c r="E9" s="221" t="s">
        <v>101</v>
      </c>
      <c r="F9" s="223">
        <v>207</v>
      </c>
      <c r="G9" s="230" t="s">
        <v>368</v>
      </c>
      <c r="H9" s="223">
        <v>1010</v>
      </c>
      <c r="I9" s="223">
        <v>2110</v>
      </c>
      <c r="J9" s="223">
        <v>870</v>
      </c>
      <c r="K9" s="223">
        <v>2052</v>
      </c>
      <c r="L9" s="223">
        <v>925</v>
      </c>
      <c r="M9" s="223">
        <v>43</v>
      </c>
      <c r="N9" s="221" t="s">
        <v>86</v>
      </c>
      <c r="O9" s="221" t="s">
        <v>110</v>
      </c>
      <c r="P9" s="224"/>
      <c r="Q9" s="225"/>
      <c r="R9" s="224"/>
      <c r="S9" s="224"/>
      <c r="T9" s="231" t="s">
        <v>86</v>
      </c>
      <c r="U9" s="231" t="s">
        <v>110</v>
      </c>
      <c r="V9" s="221" t="s">
        <v>369</v>
      </c>
      <c r="W9" s="221" t="s">
        <v>107</v>
      </c>
      <c r="X9" s="221" t="s">
        <v>87</v>
      </c>
      <c r="Y9" s="221" t="s">
        <v>370</v>
      </c>
      <c r="Z9" s="221" t="s">
        <v>119</v>
      </c>
      <c r="AA9" s="225"/>
      <c r="AB9" s="226">
        <f t="shared" si="0"/>
        <v>5.63</v>
      </c>
      <c r="AC9" s="227">
        <v>18.89</v>
      </c>
      <c r="AD9" s="227">
        <f t="shared" si="1"/>
        <v>106.35</v>
      </c>
      <c r="AE9" s="228">
        <v>2.25</v>
      </c>
      <c r="AF9" s="228">
        <v>1</v>
      </c>
      <c r="AG9" s="228">
        <v>0.5</v>
      </c>
      <c r="AH9" s="227">
        <f t="shared" si="2"/>
        <v>140.33000000000001</v>
      </c>
      <c r="AI9" s="227">
        <f t="shared" si="3"/>
        <v>246.68</v>
      </c>
      <c r="AJ9" s="229" t="s">
        <v>371</v>
      </c>
    </row>
    <row r="10" spans="1:36" s="229" customFormat="1" x14ac:dyDescent="0.25">
      <c r="A10" s="221" t="s">
        <v>115</v>
      </c>
      <c r="B10" s="221" t="s">
        <v>116</v>
      </c>
      <c r="C10" s="222" t="s">
        <v>172</v>
      </c>
      <c r="D10" s="221" t="s">
        <v>117</v>
      </c>
      <c r="E10" s="221" t="s">
        <v>101</v>
      </c>
      <c r="F10" s="223">
        <v>101</v>
      </c>
      <c r="G10" s="221" t="s">
        <v>372</v>
      </c>
      <c r="H10" s="223">
        <v>2220</v>
      </c>
      <c r="I10" s="223">
        <v>2210</v>
      </c>
      <c r="J10" s="223">
        <v>1940</v>
      </c>
      <c r="K10" s="223">
        <v>2110</v>
      </c>
      <c r="L10" s="223">
        <v>2120</v>
      </c>
      <c r="M10" s="223">
        <v>70</v>
      </c>
      <c r="N10" s="221" t="s">
        <v>373</v>
      </c>
      <c r="O10" s="224"/>
      <c r="P10" s="224"/>
      <c r="Q10" s="225"/>
      <c r="R10" s="224"/>
      <c r="S10" s="224"/>
      <c r="T10" s="221" t="s">
        <v>86</v>
      </c>
      <c r="U10" s="221" t="s">
        <v>110</v>
      </c>
      <c r="V10" s="221" t="s">
        <v>374</v>
      </c>
      <c r="W10" s="221" t="s">
        <v>120</v>
      </c>
      <c r="X10" s="221" t="s">
        <v>87</v>
      </c>
      <c r="Y10" s="232">
        <v>7</v>
      </c>
      <c r="Z10" s="221" t="s">
        <v>119</v>
      </c>
      <c r="AA10" s="222" t="s">
        <v>375</v>
      </c>
      <c r="AB10" s="226">
        <f t="shared" si="0"/>
        <v>7.04</v>
      </c>
      <c r="AC10" s="227"/>
      <c r="AD10" s="227">
        <f t="shared" si="1"/>
        <v>0</v>
      </c>
      <c r="AE10" s="227"/>
      <c r="AF10" s="227"/>
      <c r="AG10" s="227"/>
      <c r="AH10" s="227">
        <f t="shared" si="2"/>
        <v>0</v>
      </c>
      <c r="AI10" s="227">
        <f t="shared" si="3"/>
        <v>0</v>
      </c>
      <c r="AJ10" s="229" t="s">
        <v>91</v>
      </c>
    </row>
    <row r="11" spans="1:36" s="229" customFormat="1" x14ac:dyDescent="0.25">
      <c r="A11" s="221" t="s">
        <v>121</v>
      </c>
      <c r="B11" s="221" t="s">
        <v>103</v>
      </c>
      <c r="C11" s="222" t="s">
        <v>172</v>
      </c>
      <c r="D11" s="221" t="s">
        <v>117</v>
      </c>
      <c r="E11" s="221" t="s">
        <v>101</v>
      </c>
      <c r="F11" s="223">
        <v>210</v>
      </c>
      <c r="G11" s="221" t="s">
        <v>364</v>
      </c>
      <c r="H11" s="223">
        <v>1510</v>
      </c>
      <c r="I11" s="223">
        <v>2110</v>
      </c>
      <c r="J11" s="223">
        <v>1420</v>
      </c>
      <c r="K11" s="223">
        <v>2052</v>
      </c>
      <c r="L11" s="223">
        <v>1125</v>
      </c>
      <c r="M11" s="223">
        <v>40</v>
      </c>
      <c r="N11" s="221" t="s">
        <v>88</v>
      </c>
      <c r="O11" s="221" t="s">
        <v>106</v>
      </c>
      <c r="P11" s="224"/>
      <c r="Q11" s="225"/>
      <c r="R11" s="223">
        <v>400</v>
      </c>
      <c r="S11" s="223">
        <v>1385</v>
      </c>
      <c r="T11" s="221" t="s">
        <v>88</v>
      </c>
      <c r="U11" s="221" t="s">
        <v>106</v>
      </c>
      <c r="V11" s="221" t="s">
        <v>365</v>
      </c>
      <c r="W11" s="221" t="s">
        <v>107</v>
      </c>
      <c r="X11" s="221" t="s">
        <v>87</v>
      </c>
      <c r="Y11" s="221" t="s">
        <v>376</v>
      </c>
      <c r="Z11" s="221" t="s">
        <v>119</v>
      </c>
      <c r="AA11" s="225"/>
      <c r="AB11" s="226">
        <f t="shared" si="0"/>
        <v>6.13</v>
      </c>
      <c r="AC11" s="227">
        <v>23.53</v>
      </c>
      <c r="AD11" s="227">
        <f t="shared" si="1"/>
        <v>144.24</v>
      </c>
      <c r="AE11" s="228">
        <v>2.25</v>
      </c>
      <c r="AF11" s="228">
        <v>1</v>
      </c>
      <c r="AG11" s="228">
        <v>0.5</v>
      </c>
      <c r="AH11" s="227">
        <f t="shared" si="2"/>
        <v>140.33000000000001</v>
      </c>
      <c r="AI11" s="227">
        <f t="shared" si="3"/>
        <v>284.57</v>
      </c>
      <c r="AJ11" s="229" t="s">
        <v>367</v>
      </c>
    </row>
    <row r="12" spans="1:36" s="229" customFormat="1" x14ac:dyDescent="0.25">
      <c r="A12" s="221" t="s">
        <v>377</v>
      </c>
      <c r="B12" s="221" t="s">
        <v>103</v>
      </c>
      <c r="C12" s="222" t="s">
        <v>378</v>
      </c>
      <c r="D12" s="221" t="s">
        <v>379</v>
      </c>
      <c r="E12" s="221" t="s">
        <v>101</v>
      </c>
      <c r="F12" s="223">
        <v>202</v>
      </c>
      <c r="G12" s="221" t="s">
        <v>364</v>
      </c>
      <c r="H12" s="223">
        <v>1585</v>
      </c>
      <c r="I12" s="223">
        <v>2110</v>
      </c>
      <c r="J12" s="223">
        <v>1495</v>
      </c>
      <c r="K12" s="223">
        <v>2052</v>
      </c>
      <c r="L12" s="223">
        <v>1125</v>
      </c>
      <c r="M12" s="223">
        <v>40</v>
      </c>
      <c r="N12" s="221" t="s">
        <v>88</v>
      </c>
      <c r="O12" s="221" t="s">
        <v>106</v>
      </c>
      <c r="P12" s="224"/>
      <c r="Q12" s="225"/>
      <c r="R12" s="223">
        <v>400</v>
      </c>
      <c r="S12" s="223">
        <v>1385</v>
      </c>
      <c r="T12" s="221" t="s">
        <v>88</v>
      </c>
      <c r="U12" s="221" t="s">
        <v>106</v>
      </c>
      <c r="V12" s="221" t="s">
        <v>380</v>
      </c>
      <c r="W12" s="221" t="s">
        <v>107</v>
      </c>
      <c r="X12" s="221" t="s">
        <v>87</v>
      </c>
      <c r="Y12" s="221" t="s">
        <v>376</v>
      </c>
      <c r="Z12" s="221" t="s">
        <v>119</v>
      </c>
      <c r="AA12" s="225"/>
      <c r="AB12" s="226">
        <f t="shared" si="0"/>
        <v>6.2050000000000001</v>
      </c>
      <c r="AC12" s="227">
        <v>18.89</v>
      </c>
      <c r="AD12" s="227">
        <f t="shared" si="1"/>
        <v>117.21</v>
      </c>
      <c r="AE12" s="228">
        <v>2.25</v>
      </c>
      <c r="AF12" s="228">
        <v>1</v>
      </c>
      <c r="AG12" s="228">
        <v>0.5</v>
      </c>
      <c r="AH12" s="227">
        <f t="shared" si="2"/>
        <v>140.33000000000001</v>
      </c>
      <c r="AI12" s="227">
        <f t="shared" si="3"/>
        <v>257.54000000000002</v>
      </c>
      <c r="AJ12" s="229" t="s">
        <v>371</v>
      </c>
    </row>
    <row r="13" spans="1:36" s="229" customFormat="1" x14ac:dyDescent="0.25">
      <c r="A13" s="221" t="s">
        <v>381</v>
      </c>
      <c r="B13" s="221" t="s">
        <v>103</v>
      </c>
      <c r="C13" s="222" t="s">
        <v>378</v>
      </c>
      <c r="D13" s="221" t="s">
        <v>379</v>
      </c>
      <c r="E13" s="221" t="s">
        <v>101</v>
      </c>
      <c r="F13" s="223">
        <v>202</v>
      </c>
      <c r="G13" s="221" t="s">
        <v>364</v>
      </c>
      <c r="H13" s="223">
        <v>1585</v>
      </c>
      <c r="I13" s="223">
        <v>2110</v>
      </c>
      <c r="J13" s="223">
        <v>1495</v>
      </c>
      <c r="K13" s="223">
        <v>2052</v>
      </c>
      <c r="L13" s="223">
        <v>1125</v>
      </c>
      <c r="M13" s="223">
        <v>40</v>
      </c>
      <c r="N13" s="221" t="s">
        <v>88</v>
      </c>
      <c r="O13" s="221" t="s">
        <v>106</v>
      </c>
      <c r="P13" s="224"/>
      <c r="Q13" s="225"/>
      <c r="R13" s="223">
        <v>400</v>
      </c>
      <c r="S13" s="223">
        <v>1385</v>
      </c>
      <c r="T13" s="221" t="s">
        <v>88</v>
      </c>
      <c r="U13" s="221" t="s">
        <v>106</v>
      </c>
      <c r="V13" s="221" t="s">
        <v>380</v>
      </c>
      <c r="W13" s="221" t="s">
        <v>107</v>
      </c>
      <c r="X13" s="221" t="s">
        <v>87</v>
      </c>
      <c r="Y13" s="221" t="s">
        <v>376</v>
      </c>
      <c r="Z13" s="221" t="s">
        <v>119</v>
      </c>
      <c r="AA13" s="225"/>
      <c r="AB13" s="226">
        <f t="shared" si="0"/>
        <v>6.2050000000000001</v>
      </c>
      <c r="AC13" s="227">
        <v>18.89</v>
      </c>
      <c r="AD13" s="227">
        <f t="shared" si="1"/>
        <v>117.21</v>
      </c>
      <c r="AE13" s="228">
        <v>2.25</v>
      </c>
      <c r="AF13" s="228">
        <v>1</v>
      </c>
      <c r="AG13" s="228">
        <v>0.5</v>
      </c>
      <c r="AH13" s="227">
        <f t="shared" si="2"/>
        <v>140.33000000000001</v>
      </c>
      <c r="AI13" s="227">
        <f t="shared" si="3"/>
        <v>257.54000000000002</v>
      </c>
      <c r="AJ13" s="229" t="s">
        <v>371</v>
      </c>
    </row>
    <row r="14" spans="1:36" s="229" customFormat="1" x14ac:dyDescent="0.25">
      <c r="A14" s="221" t="s">
        <v>122</v>
      </c>
      <c r="B14" s="221" t="s">
        <v>103</v>
      </c>
      <c r="C14" s="222" t="s">
        <v>178</v>
      </c>
      <c r="D14" s="221" t="s">
        <v>123</v>
      </c>
      <c r="E14" s="221" t="s">
        <v>101</v>
      </c>
      <c r="F14" s="223">
        <v>202</v>
      </c>
      <c r="G14" s="221" t="s">
        <v>364</v>
      </c>
      <c r="H14" s="223">
        <v>1510</v>
      </c>
      <c r="I14" s="223">
        <v>2100</v>
      </c>
      <c r="J14" s="223">
        <v>1420</v>
      </c>
      <c r="K14" s="223">
        <v>2052</v>
      </c>
      <c r="L14" s="223">
        <v>1125</v>
      </c>
      <c r="M14" s="223">
        <v>40</v>
      </c>
      <c r="N14" s="221" t="s">
        <v>88</v>
      </c>
      <c r="O14" s="221" t="s">
        <v>106</v>
      </c>
      <c r="P14" s="224"/>
      <c r="Q14" s="225"/>
      <c r="R14" s="223">
        <v>400</v>
      </c>
      <c r="S14" s="223">
        <v>1385</v>
      </c>
      <c r="T14" s="221" t="s">
        <v>88</v>
      </c>
      <c r="U14" s="221" t="s">
        <v>106</v>
      </c>
      <c r="V14" s="221" t="s">
        <v>365</v>
      </c>
      <c r="W14" s="221" t="s">
        <v>120</v>
      </c>
      <c r="X14" s="221" t="s">
        <v>87</v>
      </c>
      <c r="Y14" s="221" t="s">
        <v>376</v>
      </c>
      <c r="Z14" s="221" t="s">
        <v>119</v>
      </c>
      <c r="AA14" s="225"/>
      <c r="AB14" s="226">
        <f t="shared" si="0"/>
        <v>6.11</v>
      </c>
      <c r="AC14" s="227">
        <v>8.32</v>
      </c>
      <c r="AD14" s="227">
        <f t="shared" si="1"/>
        <v>50.84</v>
      </c>
      <c r="AE14" s="228">
        <v>1.75</v>
      </c>
      <c r="AF14" s="228">
        <v>1</v>
      </c>
      <c r="AG14" s="228">
        <v>0.5</v>
      </c>
      <c r="AH14" s="227">
        <f t="shared" si="2"/>
        <v>121.62</v>
      </c>
      <c r="AI14" s="227">
        <f t="shared" si="3"/>
        <v>172.46</v>
      </c>
      <c r="AJ14" s="229" t="s">
        <v>382</v>
      </c>
    </row>
    <row r="15" spans="1:36" s="229" customFormat="1" x14ac:dyDescent="0.25">
      <c r="A15" s="221" t="s">
        <v>124</v>
      </c>
      <c r="B15" s="221" t="s">
        <v>103</v>
      </c>
      <c r="C15" s="222" t="s">
        <v>181</v>
      </c>
      <c r="D15" s="221" t="s">
        <v>125</v>
      </c>
      <c r="E15" s="221" t="s">
        <v>101</v>
      </c>
      <c r="F15" s="223">
        <v>206</v>
      </c>
      <c r="G15" s="221" t="s">
        <v>368</v>
      </c>
      <c r="H15" s="223">
        <v>2010</v>
      </c>
      <c r="I15" s="223">
        <v>2110</v>
      </c>
      <c r="J15" s="223">
        <v>1870</v>
      </c>
      <c r="K15" s="223">
        <v>2052</v>
      </c>
      <c r="L15" s="223">
        <v>961</v>
      </c>
      <c r="M15" s="223">
        <v>43</v>
      </c>
      <c r="N15" s="221" t="s">
        <v>86</v>
      </c>
      <c r="O15" s="221" t="s">
        <v>110</v>
      </c>
      <c r="P15" s="224"/>
      <c r="Q15" s="225"/>
      <c r="R15" s="224"/>
      <c r="S15" s="224"/>
      <c r="T15" s="221" t="s">
        <v>86</v>
      </c>
      <c r="U15" s="221" t="s">
        <v>110</v>
      </c>
      <c r="V15" s="221" t="s">
        <v>369</v>
      </c>
      <c r="W15" s="221" t="s">
        <v>107</v>
      </c>
      <c r="X15" s="221" t="s">
        <v>87</v>
      </c>
      <c r="Y15" s="221" t="s">
        <v>383</v>
      </c>
      <c r="Z15" s="221" t="s">
        <v>119</v>
      </c>
      <c r="AA15" s="225"/>
      <c r="AB15" s="226">
        <f t="shared" si="0"/>
        <v>6.63</v>
      </c>
      <c r="AC15" s="227"/>
      <c r="AD15" s="227">
        <f t="shared" si="1"/>
        <v>0</v>
      </c>
      <c r="AE15" s="227"/>
      <c r="AF15" s="227"/>
      <c r="AG15" s="227"/>
      <c r="AH15" s="227">
        <f t="shared" si="2"/>
        <v>0</v>
      </c>
      <c r="AI15" s="227">
        <f t="shared" si="3"/>
        <v>0</v>
      </c>
      <c r="AJ15" s="229" t="s">
        <v>91</v>
      </c>
    </row>
    <row r="16" spans="1:36" s="229" customFormat="1" x14ac:dyDescent="0.25">
      <c r="A16" s="221" t="s">
        <v>126</v>
      </c>
      <c r="B16" s="221" t="s">
        <v>103</v>
      </c>
      <c r="C16" s="222" t="s">
        <v>184</v>
      </c>
      <c r="D16" s="221" t="s">
        <v>127</v>
      </c>
      <c r="E16" s="221" t="s">
        <v>101</v>
      </c>
      <c r="F16" s="223">
        <v>207</v>
      </c>
      <c r="G16" s="230" t="s">
        <v>368</v>
      </c>
      <c r="H16" s="223">
        <v>1010</v>
      </c>
      <c r="I16" s="223">
        <v>2110</v>
      </c>
      <c r="J16" s="223">
        <v>870</v>
      </c>
      <c r="K16" s="223">
        <v>2052</v>
      </c>
      <c r="L16" s="223">
        <v>925</v>
      </c>
      <c r="M16" s="223">
        <v>43</v>
      </c>
      <c r="N16" s="221" t="s">
        <v>86</v>
      </c>
      <c r="O16" s="221" t="s">
        <v>110</v>
      </c>
      <c r="P16" s="224"/>
      <c r="Q16" s="225"/>
      <c r="R16" s="224"/>
      <c r="S16" s="224"/>
      <c r="T16" s="231" t="s">
        <v>86</v>
      </c>
      <c r="U16" s="231" t="s">
        <v>110</v>
      </c>
      <c r="V16" s="221" t="s">
        <v>369</v>
      </c>
      <c r="W16" s="221" t="s">
        <v>107</v>
      </c>
      <c r="X16" s="221" t="s">
        <v>87</v>
      </c>
      <c r="Y16" s="221" t="s">
        <v>370</v>
      </c>
      <c r="Z16" s="221" t="s">
        <v>119</v>
      </c>
      <c r="AA16" s="225"/>
      <c r="AB16" s="226">
        <f t="shared" si="0"/>
        <v>5.63</v>
      </c>
      <c r="AC16" s="227">
        <v>18.89</v>
      </c>
      <c r="AD16" s="227">
        <f t="shared" si="1"/>
        <v>106.35</v>
      </c>
      <c r="AE16" s="228">
        <v>2.25</v>
      </c>
      <c r="AF16" s="228">
        <v>1</v>
      </c>
      <c r="AG16" s="228">
        <v>0.5</v>
      </c>
      <c r="AH16" s="227">
        <f t="shared" si="2"/>
        <v>140.33000000000001</v>
      </c>
      <c r="AI16" s="227">
        <f t="shared" si="3"/>
        <v>246.68</v>
      </c>
      <c r="AJ16" s="229" t="s">
        <v>371</v>
      </c>
    </row>
    <row r="17" spans="1:36" s="229" customFormat="1" x14ac:dyDescent="0.25">
      <c r="A17" s="221" t="s">
        <v>128</v>
      </c>
      <c r="B17" s="221" t="s">
        <v>103</v>
      </c>
      <c r="C17" s="222" t="s">
        <v>187</v>
      </c>
      <c r="D17" s="221" t="s">
        <v>129</v>
      </c>
      <c r="E17" s="221" t="s">
        <v>101</v>
      </c>
      <c r="F17" s="223">
        <v>202</v>
      </c>
      <c r="G17" s="221" t="s">
        <v>364</v>
      </c>
      <c r="H17" s="223">
        <v>1585</v>
      </c>
      <c r="I17" s="223">
        <v>2110</v>
      </c>
      <c r="J17" s="223">
        <v>1495</v>
      </c>
      <c r="K17" s="223">
        <v>2052</v>
      </c>
      <c r="L17" s="223">
        <v>1125</v>
      </c>
      <c r="M17" s="223">
        <v>40</v>
      </c>
      <c r="N17" s="221" t="s">
        <v>88</v>
      </c>
      <c r="O17" s="221" t="s">
        <v>106</v>
      </c>
      <c r="P17" s="224"/>
      <c r="Q17" s="225"/>
      <c r="R17" s="223">
        <v>400</v>
      </c>
      <c r="S17" s="223">
        <v>1385</v>
      </c>
      <c r="T17" s="221" t="s">
        <v>88</v>
      </c>
      <c r="U17" s="221" t="s">
        <v>106</v>
      </c>
      <c r="V17" s="221" t="s">
        <v>384</v>
      </c>
      <c r="W17" s="221" t="s">
        <v>107</v>
      </c>
      <c r="X17" s="221" t="s">
        <v>87</v>
      </c>
      <c r="Y17" s="221" t="s">
        <v>376</v>
      </c>
      <c r="Z17" s="221" t="s">
        <v>119</v>
      </c>
      <c r="AA17" s="225"/>
      <c r="AB17" s="226">
        <f t="shared" si="0"/>
        <v>6.2050000000000001</v>
      </c>
      <c r="AC17" s="227">
        <v>46.76</v>
      </c>
      <c r="AD17" s="227">
        <f t="shared" si="1"/>
        <v>290.14999999999998</v>
      </c>
      <c r="AE17" s="228">
        <v>4</v>
      </c>
      <c r="AF17" s="228">
        <v>2</v>
      </c>
      <c r="AG17" s="228">
        <v>1</v>
      </c>
      <c r="AH17" s="227">
        <f t="shared" si="2"/>
        <v>261.94</v>
      </c>
      <c r="AI17" s="227">
        <f t="shared" si="3"/>
        <v>552.09</v>
      </c>
      <c r="AJ17" s="229" t="s">
        <v>385</v>
      </c>
    </row>
    <row r="18" spans="1:36" s="229" customFormat="1" x14ac:dyDescent="0.25">
      <c r="A18" s="221" t="s">
        <v>130</v>
      </c>
      <c r="B18" s="221" t="s">
        <v>103</v>
      </c>
      <c r="C18" s="222" t="s">
        <v>190</v>
      </c>
      <c r="D18" s="221" t="s">
        <v>131</v>
      </c>
      <c r="E18" s="221" t="s">
        <v>101</v>
      </c>
      <c r="F18" s="223">
        <v>202</v>
      </c>
      <c r="G18" s="221" t="s">
        <v>364</v>
      </c>
      <c r="H18" s="223">
        <v>1585</v>
      </c>
      <c r="I18" s="223">
        <v>2110</v>
      </c>
      <c r="J18" s="223">
        <v>1495</v>
      </c>
      <c r="K18" s="223">
        <v>2052</v>
      </c>
      <c r="L18" s="223">
        <v>1125</v>
      </c>
      <c r="M18" s="223">
        <v>40</v>
      </c>
      <c r="N18" s="221" t="s">
        <v>88</v>
      </c>
      <c r="O18" s="221" t="s">
        <v>106</v>
      </c>
      <c r="P18" s="224"/>
      <c r="Q18" s="225"/>
      <c r="R18" s="223">
        <v>400</v>
      </c>
      <c r="S18" s="223">
        <v>1385</v>
      </c>
      <c r="T18" s="221" t="s">
        <v>88</v>
      </c>
      <c r="U18" s="221" t="s">
        <v>106</v>
      </c>
      <c r="V18" s="221" t="s">
        <v>365</v>
      </c>
      <c r="W18" s="221" t="s">
        <v>120</v>
      </c>
      <c r="X18" s="221" t="s">
        <v>87</v>
      </c>
      <c r="Y18" s="221" t="s">
        <v>376</v>
      </c>
      <c r="Z18" s="221" t="s">
        <v>119</v>
      </c>
      <c r="AA18" s="225"/>
      <c r="AB18" s="226">
        <f t="shared" si="0"/>
        <v>6.2050000000000001</v>
      </c>
      <c r="AC18" s="227">
        <v>8.32</v>
      </c>
      <c r="AD18" s="227">
        <f t="shared" si="1"/>
        <v>51.63</v>
      </c>
      <c r="AE18" s="228">
        <v>1.75</v>
      </c>
      <c r="AF18" s="228">
        <v>1</v>
      </c>
      <c r="AG18" s="228">
        <v>0.5</v>
      </c>
      <c r="AH18" s="227">
        <f t="shared" si="2"/>
        <v>121.62</v>
      </c>
      <c r="AI18" s="227">
        <f t="shared" si="3"/>
        <v>173.25</v>
      </c>
      <c r="AJ18" s="229" t="s">
        <v>382</v>
      </c>
    </row>
    <row r="19" spans="1:36" s="229" customFormat="1" x14ac:dyDescent="0.25">
      <c r="A19" s="221" t="s">
        <v>132</v>
      </c>
      <c r="B19" s="221" t="s">
        <v>116</v>
      </c>
      <c r="C19" s="222" t="s">
        <v>190</v>
      </c>
      <c r="D19" s="221" t="s">
        <v>131</v>
      </c>
      <c r="E19" s="221" t="s">
        <v>101</v>
      </c>
      <c r="F19" s="223">
        <v>106</v>
      </c>
      <c r="G19" s="221" t="s">
        <v>368</v>
      </c>
      <c r="H19" s="223">
        <v>1810</v>
      </c>
      <c r="I19" s="223">
        <v>2110</v>
      </c>
      <c r="J19" s="223">
        <v>1670</v>
      </c>
      <c r="K19" s="223">
        <v>2052</v>
      </c>
      <c r="L19" s="223">
        <v>861</v>
      </c>
      <c r="M19" s="223">
        <v>43</v>
      </c>
      <c r="N19" s="221" t="s">
        <v>86</v>
      </c>
      <c r="O19" s="221" t="s">
        <v>110</v>
      </c>
      <c r="P19" s="224"/>
      <c r="Q19" s="225"/>
      <c r="R19" s="224"/>
      <c r="S19" s="224"/>
      <c r="T19" s="221" t="s">
        <v>86</v>
      </c>
      <c r="U19" s="221" t="s">
        <v>110</v>
      </c>
      <c r="V19" s="221" t="s">
        <v>386</v>
      </c>
      <c r="W19" s="221" t="s">
        <v>133</v>
      </c>
      <c r="X19" s="221" t="s">
        <v>87</v>
      </c>
      <c r="Y19" s="232">
        <v>6</v>
      </c>
      <c r="Z19" s="221" t="s">
        <v>119</v>
      </c>
      <c r="AA19" s="225"/>
      <c r="AB19" s="226">
        <f t="shared" si="0"/>
        <v>6.43</v>
      </c>
      <c r="AC19" s="227"/>
      <c r="AD19" s="227">
        <f t="shared" si="1"/>
        <v>0</v>
      </c>
      <c r="AE19" s="227"/>
      <c r="AF19" s="227"/>
      <c r="AG19" s="227"/>
      <c r="AH19" s="227">
        <f t="shared" si="2"/>
        <v>0</v>
      </c>
      <c r="AI19" s="227">
        <f t="shared" si="3"/>
        <v>0</v>
      </c>
      <c r="AJ19" s="229" t="s">
        <v>91</v>
      </c>
    </row>
    <row r="20" spans="1:36" s="229" customFormat="1" x14ac:dyDescent="0.25">
      <c r="A20" s="221" t="s">
        <v>134</v>
      </c>
      <c r="B20" s="221" t="s">
        <v>103</v>
      </c>
      <c r="C20" s="222" t="s">
        <v>193</v>
      </c>
      <c r="D20" s="221" t="s">
        <v>135</v>
      </c>
      <c r="E20" s="221" t="s">
        <v>101</v>
      </c>
      <c r="F20" s="223">
        <v>206</v>
      </c>
      <c r="G20" s="221" t="s">
        <v>368</v>
      </c>
      <c r="H20" s="223">
        <v>1610</v>
      </c>
      <c r="I20" s="223">
        <v>2100</v>
      </c>
      <c r="J20" s="223">
        <v>1470</v>
      </c>
      <c r="K20" s="223">
        <v>2052</v>
      </c>
      <c r="L20" s="223">
        <v>761</v>
      </c>
      <c r="M20" s="223">
        <v>43</v>
      </c>
      <c r="N20" s="221" t="s">
        <v>86</v>
      </c>
      <c r="O20" s="221" t="s">
        <v>110</v>
      </c>
      <c r="P20" s="224"/>
      <c r="Q20" s="225"/>
      <c r="R20" s="224"/>
      <c r="S20" s="224"/>
      <c r="T20" s="221" t="s">
        <v>86</v>
      </c>
      <c r="U20" s="221" t="s">
        <v>110</v>
      </c>
      <c r="V20" s="221" t="s">
        <v>369</v>
      </c>
      <c r="W20" s="221" t="s">
        <v>107</v>
      </c>
      <c r="X20" s="221" t="s">
        <v>87</v>
      </c>
      <c r="Y20" s="221" t="s">
        <v>383</v>
      </c>
      <c r="Z20" s="221" t="s">
        <v>119</v>
      </c>
      <c r="AA20" s="225"/>
      <c r="AB20" s="226">
        <f t="shared" si="0"/>
        <v>6.21</v>
      </c>
      <c r="AC20" s="227"/>
      <c r="AD20" s="227">
        <f t="shared" si="1"/>
        <v>0</v>
      </c>
      <c r="AE20" s="227"/>
      <c r="AF20" s="227"/>
      <c r="AG20" s="227"/>
      <c r="AH20" s="227">
        <f t="shared" si="2"/>
        <v>0</v>
      </c>
      <c r="AI20" s="227">
        <f t="shared" si="3"/>
        <v>0</v>
      </c>
      <c r="AJ20" s="229" t="s">
        <v>91</v>
      </c>
    </row>
    <row r="21" spans="1:36" s="229" customFormat="1" x14ac:dyDescent="0.25">
      <c r="A21" s="221" t="s">
        <v>136</v>
      </c>
      <c r="B21" s="221" t="s">
        <v>103</v>
      </c>
      <c r="C21" s="222" t="s">
        <v>196</v>
      </c>
      <c r="D21" s="221" t="s">
        <v>137</v>
      </c>
      <c r="E21" s="221" t="s">
        <v>101</v>
      </c>
      <c r="F21" s="223">
        <v>203</v>
      </c>
      <c r="G21" s="221" t="s">
        <v>364</v>
      </c>
      <c r="H21" s="223">
        <v>2210</v>
      </c>
      <c r="I21" s="223">
        <v>2100</v>
      </c>
      <c r="J21" s="223">
        <v>2120</v>
      </c>
      <c r="K21" s="223">
        <v>2052</v>
      </c>
      <c r="L21" s="223">
        <v>1061</v>
      </c>
      <c r="M21" s="223">
        <v>40</v>
      </c>
      <c r="N21" s="221" t="s">
        <v>88</v>
      </c>
      <c r="O21" s="221" t="s">
        <v>106</v>
      </c>
      <c r="P21" s="224"/>
      <c r="Q21" s="225"/>
      <c r="R21" s="223">
        <v>250</v>
      </c>
      <c r="S21" s="223">
        <v>1385</v>
      </c>
      <c r="T21" s="221" t="s">
        <v>88</v>
      </c>
      <c r="U21" s="221" t="s">
        <v>106</v>
      </c>
      <c r="V21" s="221" t="s">
        <v>380</v>
      </c>
      <c r="W21" s="221" t="s">
        <v>120</v>
      </c>
      <c r="X21" s="221" t="s">
        <v>87</v>
      </c>
      <c r="Y21" s="232">
        <v>5</v>
      </c>
      <c r="Z21" s="221" t="s">
        <v>119</v>
      </c>
      <c r="AA21" s="225"/>
      <c r="AB21" s="226">
        <f t="shared" si="0"/>
        <v>6.81</v>
      </c>
      <c r="AC21" s="227">
        <v>6.83</v>
      </c>
      <c r="AD21" s="227">
        <f t="shared" si="1"/>
        <v>46.51</v>
      </c>
      <c r="AE21" s="228">
        <v>1.75</v>
      </c>
      <c r="AF21" s="228">
        <v>1</v>
      </c>
      <c r="AG21" s="228">
        <v>0.5</v>
      </c>
      <c r="AH21" s="227">
        <f t="shared" si="2"/>
        <v>121.62</v>
      </c>
      <c r="AI21" s="227">
        <f t="shared" si="3"/>
        <v>168.13</v>
      </c>
      <c r="AJ21" s="229" t="s">
        <v>387</v>
      </c>
    </row>
    <row r="22" spans="1:36" s="229" customFormat="1" x14ac:dyDescent="0.25">
      <c r="A22" s="221" t="s">
        <v>138</v>
      </c>
      <c r="B22" s="221" t="s">
        <v>103</v>
      </c>
      <c r="C22" s="222" t="s">
        <v>196</v>
      </c>
      <c r="D22" s="221" t="s">
        <v>137</v>
      </c>
      <c r="E22" s="221" t="s">
        <v>101</v>
      </c>
      <c r="F22" s="223">
        <v>203</v>
      </c>
      <c r="G22" s="221" t="s">
        <v>364</v>
      </c>
      <c r="H22" s="223">
        <v>2210</v>
      </c>
      <c r="I22" s="223">
        <v>2100</v>
      </c>
      <c r="J22" s="223">
        <v>2120</v>
      </c>
      <c r="K22" s="223">
        <v>2052</v>
      </c>
      <c r="L22" s="223">
        <v>1061</v>
      </c>
      <c r="M22" s="223">
        <v>40</v>
      </c>
      <c r="N22" s="221" t="s">
        <v>88</v>
      </c>
      <c r="O22" s="221" t="s">
        <v>106</v>
      </c>
      <c r="P22" s="224"/>
      <c r="Q22" s="225"/>
      <c r="R22" s="223">
        <v>250</v>
      </c>
      <c r="S22" s="223">
        <v>1385</v>
      </c>
      <c r="T22" s="221" t="s">
        <v>88</v>
      </c>
      <c r="U22" s="221" t="s">
        <v>106</v>
      </c>
      <c r="V22" s="221" t="s">
        <v>380</v>
      </c>
      <c r="W22" s="221" t="s">
        <v>120</v>
      </c>
      <c r="X22" s="221" t="s">
        <v>87</v>
      </c>
      <c r="Y22" s="232">
        <v>5</v>
      </c>
      <c r="Z22" s="221" t="s">
        <v>119</v>
      </c>
      <c r="AA22" s="225"/>
      <c r="AB22" s="226">
        <f t="shared" si="0"/>
        <v>6.81</v>
      </c>
      <c r="AC22" s="227">
        <v>6.83</v>
      </c>
      <c r="AD22" s="227">
        <f t="shared" si="1"/>
        <v>46.51</v>
      </c>
      <c r="AE22" s="228">
        <v>1.75</v>
      </c>
      <c r="AF22" s="228">
        <v>1</v>
      </c>
      <c r="AG22" s="228">
        <v>0.5</v>
      </c>
      <c r="AH22" s="227">
        <f t="shared" si="2"/>
        <v>121.62</v>
      </c>
      <c r="AI22" s="227">
        <f t="shared" si="3"/>
        <v>168.13</v>
      </c>
      <c r="AJ22" s="229" t="s">
        <v>387</v>
      </c>
    </row>
    <row r="23" spans="1:36" s="229" customFormat="1" x14ac:dyDescent="0.25">
      <c r="A23" s="221" t="s">
        <v>139</v>
      </c>
      <c r="B23" s="221" t="s">
        <v>103</v>
      </c>
      <c r="C23" s="222" t="s">
        <v>201</v>
      </c>
      <c r="D23" s="221" t="s">
        <v>140</v>
      </c>
      <c r="E23" s="221" t="s">
        <v>101</v>
      </c>
      <c r="F23" s="223">
        <v>202</v>
      </c>
      <c r="G23" s="221" t="s">
        <v>364</v>
      </c>
      <c r="H23" s="223">
        <v>1585</v>
      </c>
      <c r="I23" s="223">
        <v>2110</v>
      </c>
      <c r="J23" s="223">
        <v>1495</v>
      </c>
      <c r="K23" s="223">
        <v>2052</v>
      </c>
      <c r="L23" s="223">
        <v>1125</v>
      </c>
      <c r="M23" s="223">
        <v>40</v>
      </c>
      <c r="N23" s="221" t="s">
        <v>88</v>
      </c>
      <c r="O23" s="221" t="s">
        <v>106</v>
      </c>
      <c r="P23" s="224"/>
      <c r="Q23" s="225"/>
      <c r="R23" s="223">
        <v>400</v>
      </c>
      <c r="S23" s="223">
        <v>1385</v>
      </c>
      <c r="T23" s="221" t="s">
        <v>88</v>
      </c>
      <c r="U23" s="221" t="s">
        <v>106</v>
      </c>
      <c r="V23" s="221" t="s">
        <v>365</v>
      </c>
      <c r="W23" s="221" t="s">
        <v>107</v>
      </c>
      <c r="X23" s="221" t="s">
        <v>87</v>
      </c>
      <c r="Y23" s="221" t="s">
        <v>376</v>
      </c>
      <c r="Z23" s="221" t="s">
        <v>119</v>
      </c>
      <c r="AA23" s="225"/>
      <c r="AB23" s="226">
        <f t="shared" si="0"/>
        <v>6.2050000000000001</v>
      </c>
      <c r="AC23" s="227">
        <v>23.53</v>
      </c>
      <c r="AD23" s="227">
        <f t="shared" si="1"/>
        <v>146</v>
      </c>
      <c r="AE23" s="228">
        <v>2.25</v>
      </c>
      <c r="AF23" s="228">
        <v>1</v>
      </c>
      <c r="AG23" s="228">
        <v>0.5</v>
      </c>
      <c r="AH23" s="227">
        <f t="shared" si="2"/>
        <v>140.33000000000001</v>
      </c>
      <c r="AI23" s="227">
        <f t="shared" si="3"/>
        <v>286.33</v>
      </c>
      <c r="AJ23" s="229" t="s">
        <v>367</v>
      </c>
    </row>
    <row r="24" spans="1:36" s="229" customFormat="1" x14ac:dyDescent="0.25">
      <c r="A24" s="221" t="s">
        <v>141</v>
      </c>
      <c r="B24" s="221" t="s">
        <v>116</v>
      </c>
      <c r="C24" s="222" t="s">
        <v>201</v>
      </c>
      <c r="D24" s="221" t="s">
        <v>140</v>
      </c>
      <c r="E24" s="221" t="s">
        <v>101</v>
      </c>
      <c r="F24" s="223">
        <v>106</v>
      </c>
      <c r="G24" s="221" t="s">
        <v>368</v>
      </c>
      <c r="H24" s="223">
        <v>1810</v>
      </c>
      <c r="I24" s="223">
        <v>2110</v>
      </c>
      <c r="J24" s="223">
        <v>1670</v>
      </c>
      <c r="K24" s="223">
        <v>2052</v>
      </c>
      <c r="L24" s="223">
        <v>861</v>
      </c>
      <c r="M24" s="223">
        <v>43</v>
      </c>
      <c r="N24" s="221" t="s">
        <v>86</v>
      </c>
      <c r="O24" s="221" t="s">
        <v>110</v>
      </c>
      <c r="P24" s="224"/>
      <c r="Q24" s="225"/>
      <c r="R24" s="224"/>
      <c r="S24" s="224"/>
      <c r="T24" s="221" t="s">
        <v>86</v>
      </c>
      <c r="U24" s="221" t="s">
        <v>110</v>
      </c>
      <c r="V24" s="221" t="s">
        <v>388</v>
      </c>
      <c r="W24" s="221" t="s">
        <v>133</v>
      </c>
      <c r="X24" s="224"/>
      <c r="Y24" s="232">
        <v>6</v>
      </c>
      <c r="Z24" s="221" t="s">
        <v>119</v>
      </c>
      <c r="AA24" s="225"/>
      <c r="AB24" s="226">
        <f t="shared" si="0"/>
        <v>6.43</v>
      </c>
      <c r="AC24" s="227"/>
      <c r="AD24" s="227">
        <f t="shared" si="1"/>
        <v>0</v>
      </c>
      <c r="AE24" s="227"/>
      <c r="AF24" s="227"/>
      <c r="AG24" s="227"/>
      <c r="AH24" s="227">
        <f t="shared" si="2"/>
        <v>0</v>
      </c>
      <c r="AI24" s="227">
        <f t="shared" si="3"/>
        <v>0</v>
      </c>
      <c r="AJ24" s="229" t="s">
        <v>91</v>
      </c>
    </row>
    <row r="25" spans="1:36" s="229" customFormat="1" x14ac:dyDescent="0.25">
      <c r="A25" s="221" t="s">
        <v>144</v>
      </c>
      <c r="B25" s="221" t="s">
        <v>116</v>
      </c>
      <c r="C25" s="222" t="s">
        <v>389</v>
      </c>
      <c r="D25" s="221" t="s">
        <v>145</v>
      </c>
      <c r="E25" s="221" t="s">
        <v>101</v>
      </c>
      <c r="F25" s="223">
        <v>103</v>
      </c>
      <c r="G25" s="221" t="s">
        <v>390</v>
      </c>
      <c r="H25" s="223">
        <v>2002</v>
      </c>
      <c r="I25" s="223">
        <v>2110</v>
      </c>
      <c r="J25" s="223">
        <v>1800</v>
      </c>
      <c r="K25" s="223">
        <v>2052</v>
      </c>
      <c r="L25" s="223">
        <v>1125</v>
      </c>
      <c r="M25" s="223">
        <v>43</v>
      </c>
      <c r="N25" s="221" t="s">
        <v>86</v>
      </c>
      <c r="O25" s="221" t="s">
        <v>110</v>
      </c>
      <c r="P25" s="221" t="s">
        <v>391</v>
      </c>
      <c r="Q25" s="221" t="s">
        <v>392</v>
      </c>
      <c r="R25" s="224"/>
      <c r="S25" s="224"/>
      <c r="T25" s="221" t="s">
        <v>86</v>
      </c>
      <c r="U25" s="221" t="s">
        <v>110</v>
      </c>
      <c r="V25" s="221" t="s">
        <v>393</v>
      </c>
      <c r="W25" s="221" t="s">
        <v>133</v>
      </c>
      <c r="X25" s="221" t="s">
        <v>65</v>
      </c>
      <c r="Y25" s="223">
        <v>13</v>
      </c>
      <c r="Z25" s="221" t="s">
        <v>119</v>
      </c>
      <c r="AA25" s="225"/>
      <c r="AB25" s="226">
        <f t="shared" si="0"/>
        <v>6.6219999999999999</v>
      </c>
      <c r="AC25" s="227"/>
      <c r="AD25" s="227">
        <f t="shared" si="1"/>
        <v>0</v>
      </c>
      <c r="AE25" s="227"/>
      <c r="AF25" s="227"/>
      <c r="AG25" s="227"/>
      <c r="AH25" s="227">
        <f t="shared" si="2"/>
        <v>0</v>
      </c>
      <c r="AI25" s="227">
        <f t="shared" si="3"/>
        <v>0</v>
      </c>
      <c r="AJ25" s="229" t="s">
        <v>91</v>
      </c>
    </row>
    <row r="26" spans="1:36" s="229" customFormat="1" x14ac:dyDescent="0.25">
      <c r="A26" s="221" t="s">
        <v>147</v>
      </c>
      <c r="B26" s="221" t="s">
        <v>116</v>
      </c>
      <c r="C26" s="222" t="s">
        <v>389</v>
      </c>
      <c r="D26" s="221" t="s">
        <v>145</v>
      </c>
      <c r="E26" s="221" t="s">
        <v>101</v>
      </c>
      <c r="F26" s="223">
        <v>103</v>
      </c>
      <c r="G26" s="221" t="s">
        <v>390</v>
      </c>
      <c r="H26" s="223">
        <v>1787</v>
      </c>
      <c r="I26" s="223">
        <v>2110</v>
      </c>
      <c r="J26" s="223">
        <v>1585</v>
      </c>
      <c r="K26" s="223">
        <v>2052</v>
      </c>
      <c r="L26" s="223">
        <v>1125</v>
      </c>
      <c r="M26" s="223">
        <v>43</v>
      </c>
      <c r="N26" s="221" t="s">
        <v>86</v>
      </c>
      <c r="O26" s="221" t="s">
        <v>110</v>
      </c>
      <c r="P26" s="221" t="s">
        <v>391</v>
      </c>
      <c r="Q26" s="221" t="s">
        <v>392</v>
      </c>
      <c r="R26" s="224"/>
      <c r="S26" s="224"/>
      <c r="T26" s="221" t="s">
        <v>86</v>
      </c>
      <c r="U26" s="221" t="s">
        <v>110</v>
      </c>
      <c r="V26" s="221" t="s">
        <v>393</v>
      </c>
      <c r="W26" s="221" t="s">
        <v>133</v>
      </c>
      <c r="X26" s="221" t="s">
        <v>65</v>
      </c>
      <c r="Y26" s="223">
        <v>13</v>
      </c>
      <c r="Z26" s="221" t="s">
        <v>119</v>
      </c>
      <c r="AA26" s="225"/>
      <c r="AB26" s="226">
        <f t="shared" si="0"/>
        <v>6.407</v>
      </c>
      <c r="AC26" s="227"/>
      <c r="AD26" s="227">
        <f t="shared" si="1"/>
        <v>0</v>
      </c>
      <c r="AE26" s="227"/>
      <c r="AF26" s="227"/>
      <c r="AG26" s="227"/>
      <c r="AH26" s="227">
        <f t="shared" si="2"/>
        <v>0</v>
      </c>
      <c r="AI26" s="227">
        <f t="shared" si="3"/>
        <v>0</v>
      </c>
      <c r="AJ26" s="229" t="s">
        <v>91</v>
      </c>
    </row>
    <row r="27" spans="1:36" s="229" customFormat="1" x14ac:dyDescent="0.25">
      <c r="A27" s="221" t="s">
        <v>148</v>
      </c>
      <c r="B27" s="221" t="s">
        <v>116</v>
      </c>
      <c r="C27" s="222" t="s">
        <v>149</v>
      </c>
      <c r="D27" s="221" t="s">
        <v>150</v>
      </c>
      <c r="E27" s="221" t="s">
        <v>101</v>
      </c>
      <c r="F27" s="223">
        <v>104</v>
      </c>
      <c r="G27" s="221" t="s">
        <v>394</v>
      </c>
      <c r="H27" s="223">
        <v>798</v>
      </c>
      <c r="I27" s="223">
        <v>2110</v>
      </c>
      <c r="J27" s="223">
        <v>658</v>
      </c>
      <c r="K27" s="223">
        <v>2052</v>
      </c>
      <c r="L27" s="223">
        <v>925</v>
      </c>
      <c r="M27" s="223">
        <v>43</v>
      </c>
      <c r="N27" s="221" t="s">
        <v>86</v>
      </c>
      <c r="O27" s="221" t="s">
        <v>110</v>
      </c>
      <c r="P27" s="221" t="s">
        <v>391</v>
      </c>
      <c r="Q27" s="221" t="s">
        <v>392</v>
      </c>
      <c r="R27" s="224"/>
      <c r="S27" s="224"/>
      <c r="T27" s="221" t="s">
        <v>86</v>
      </c>
      <c r="U27" s="221" t="s">
        <v>110</v>
      </c>
      <c r="V27" s="221" t="s">
        <v>393</v>
      </c>
      <c r="W27" s="221" t="s">
        <v>133</v>
      </c>
      <c r="X27" s="221" t="s">
        <v>65</v>
      </c>
      <c r="Y27" s="223">
        <v>12</v>
      </c>
      <c r="Z27" s="221" t="s">
        <v>119</v>
      </c>
      <c r="AA27" s="225"/>
      <c r="AB27" s="226">
        <f t="shared" si="0"/>
        <v>5.4180000000000001</v>
      </c>
      <c r="AC27" s="227"/>
      <c r="AD27" s="227">
        <f t="shared" si="1"/>
        <v>0</v>
      </c>
      <c r="AE27" s="227"/>
      <c r="AF27" s="227"/>
      <c r="AG27" s="227"/>
      <c r="AH27" s="227">
        <f t="shared" si="2"/>
        <v>0</v>
      </c>
      <c r="AI27" s="227">
        <f t="shared" si="3"/>
        <v>0</v>
      </c>
      <c r="AJ27" s="229" t="s">
        <v>91</v>
      </c>
    </row>
    <row r="28" spans="1:36" s="229" customFormat="1" x14ac:dyDescent="0.25">
      <c r="A28" s="221" t="s">
        <v>151</v>
      </c>
      <c r="B28" s="221" t="s">
        <v>116</v>
      </c>
      <c r="C28" s="222" t="s">
        <v>149</v>
      </c>
      <c r="D28" s="221" t="s">
        <v>150</v>
      </c>
      <c r="E28" s="221" t="s">
        <v>101</v>
      </c>
      <c r="F28" s="223">
        <v>103</v>
      </c>
      <c r="G28" s="221" t="s">
        <v>394</v>
      </c>
      <c r="H28" s="223">
        <v>1585</v>
      </c>
      <c r="I28" s="223">
        <v>2110</v>
      </c>
      <c r="J28" s="223">
        <v>1383</v>
      </c>
      <c r="K28" s="223">
        <v>2052</v>
      </c>
      <c r="L28" s="223">
        <v>1125</v>
      </c>
      <c r="M28" s="223">
        <v>43</v>
      </c>
      <c r="N28" s="221" t="s">
        <v>86</v>
      </c>
      <c r="O28" s="221" t="s">
        <v>110</v>
      </c>
      <c r="P28" s="221" t="s">
        <v>391</v>
      </c>
      <c r="Q28" s="221" t="s">
        <v>392</v>
      </c>
      <c r="R28" s="224"/>
      <c r="S28" s="224"/>
      <c r="T28" s="221" t="s">
        <v>86</v>
      </c>
      <c r="U28" s="221" t="s">
        <v>110</v>
      </c>
      <c r="V28" s="221" t="s">
        <v>393</v>
      </c>
      <c r="W28" s="221" t="s">
        <v>133</v>
      </c>
      <c r="X28" s="221" t="s">
        <v>65</v>
      </c>
      <c r="Y28" s="223">
        <v>12</v>
      </c>
      <c r="Z28" s="221" t="s">
        <v>119</v>
      </c>
      <c r="AA28" s="225"/>
      <c r="AB28" s="226">
        <f t="shared" si="0"/>
        <v>6.2050000000000001</v>
      </c>
      <c r="AC28" s="227"/>
      <c r="AD28" s="227">
        <f t="shared" si="1"/>
        <v>0</v>
      </c>
      <c r="AE28" s="227"/>
      <c r="AF28" s="227"/>
      <c r="AG28" s="227"/>
      <c r="AH28" s="227">
        <f t="shared" si="2"/>
        <v>0</v>
      </c>
      <c r="AI28" s="227">
        <f t="shared" si="3"/>
        <v>0</v>
      </c>
      <c r="AJ28" s="229" t="s">
        <v>91</v>
      </c>
    </row>
    <row r="29" spans="1:36" s="229" customFormat="1" x14ac:dyDescent="0.25">
      <c r="A29" s="221" t="s">
        <v>152</v>
      </c>
      <c r="B29" s="221" t="s">
        <v>103</v>
      </c>
      <c r="C29" s="222" t="s">
        <v>155</v>
      </c>
      <c r="D29" s="221" t="s">
        <v>395</v>
      </c>
      <c r="E29" s="221" t="s">
        <v>101</v>
      </c>
      <c r="F29" s="223">
        <v>207</v>
      </c>
      <c r="G29" s="221" t="s">
        <v>364</v>
      </c>
      <c r="H29" s="223">
        <v>1010</v>
      </c>
      <c r="I29" s="223">
        <v>2110</v>
      </c>
      <c r="J29" s="223">
        <v>920</v>
      </c>
      <c r="K29" s="223">
        <v>2052</v>
      </c>
      <c r="L29" s="223">
        <v>925</v>
      </c>
      <c r="M29" s="223">
        <v>40</v>
      </c>
      <c r="N29" s="221" t="s">
        <v>88</v>
      </c>
      <c r="O29" s="221" t="s">
        <v>106</v>
      </c>
      <c r="P29" s="224"/>
      <c r="Q29" s="225"/>
      <c r="R29" s="223">
        <v>400</v>
      </c>
      <c r="S29" s="223">
        <v>1385</v>
      </c>
      <c r="T29" s="221" t="s">
        <v>88</v>
      </c>
      <c r="U29" s="221" t="s">
        <v>106</v>
      </c>
      <c r="V29" s="221" t="s">
        <v>380</v>
      </c>
      <c r="W29" s="221" t="s">
        <v>107</v>
      </c>
      <c r="X29" s="221" t="s">
        <v>87</v>
      </c>
      <c r="Y29" s="221" t="s">
        <v>396</v>
      </c>
      <c r="Z29" s="221" t="s">
        <v>119</v>
      </c>
      <c r="AA29" s="225"/>
      <c r="AB29" s="226">
        <f t="shared" si="0"/>
        <v>5.63</v>
      </c>
      <c r="AC29" s="227">
        <v>18.89</v>
      </c>
      <c r="AD29" s="227">
        <f t="shared" si="1"/>
        <v>106.35</v>
      </c>
      <c r="AE29" s="228">
        <v>2.25</v>
      </c>
      <c r="AF29" s="228">
        <v>1</v>
      </c>
      <c r="AG29" s="228">
        <v>0.5</v>
      </c>
      <c r="AH29" s="227">
        <f t="shared" si="2"/>
        <v>140.33000000000001</v>
      </c>
      <c r="AI29" s="227">
        <f t="shared" si="3"/>
        <v>246.68</v>
      </c>
      <c r="AJ29" s="229" t="s">
        <v>371</v>
      </c>
    </row>
    <row r="30" spans="1:36" s="229" customFormat="1" x14ac:dyDescent="0.25">
      <c r="A30" s="221" t="s">
        <v>153</v>
      </c>
      <c r="B30" s="221" t="s">
        <v>103</v>
      </c>
      <c r="C30" s="222" t="s">
        <v>397</v>
      </c>
      <c r="D30" s="221" t="s">
        <v>154</v>
      </c>
      <c r="E30" s="221" t="s">
        <v>101</v>
      </c>
      <c r="F30" s="223">
        <v>209</v>
      </c>
      <c r="G30" s="221" t="s">
        <v>364</v>
      </c>
      <c r="H30" s="223">
        <v>1150</v>
      </c>
      <c r="I30" s="223">
        <v>2100</v>
      </c>
      <c r="J30" s="223">
        <v>1060</v>
      </c>
      <c r="K30" s="223">
        <v>2052</v>
      </c>
      <c r="L30" s="223">
        <v>925</v>
      </c>
      <c r="M30" s="223">
        <v>40</v>
      </c>
      <c r="N30" s="221" t="s">
        <v>88</v>
      </c>
      <c r="O30" s="221" t="s">
        <v>106</v>
      </c>
      <c r="P30" s="224"/>
      <c r="Q30" s="225"/>
      <c r="R30" s="223">
        <v>400</v>
      </c>
      <c r="S30" s="223">
        <v>1385</v>
      </c>
      <c r="T30" s="221" t="s">
        <v>88</v>
      </c>
      <c r="U30" s="221" t="s">
        <v>106</v>
      </c>
      <c r="V30" s="221" t="s">
        <v>380</v>
      </c>
      <c r="W30" s="221" t="s">
        <v>120</v>
      </c>
      <c r="X30" s="221" t="s">
        <v>87</v>
      </c>
      <c r="Y30" s="221" t="s">
        <v>398</v>
      </c>
      <c r="Z30" s="221" t="s">
        <v>119</v>
      </c>
      <c r="AA30" s="225"/>
      <c r="AB30" s="226">
        <f t="shared" si="0"/>
        <v>5.75</v>
      </c>
      <c r="AC30" s="227">
        <v>6.83</v>
      </c>
      <c r="AD30" s="227">
        <f t="shared" si="1"/>
        <v>39.270000000000003</v>
      </c>
      <c r="AE30" s="228">
        <v>1.75</v>
      </c>
      <c r="AF30" s="228">
        <v>1</v>
      </c>
      <c r="AG30" s="228">
        <v>0.5</v>
      </c>
      <c r="AH30" s="227">
        <f t="shared" si="2"/>
        <v>121.62</v>
      </c>
      <c r="AI30" s="227">
        <f t="shared" si="3"/>
        <v>160.88999999999999</v>
      </c>
      <c r="AJ30" s="229" t="s">
        <v>387</v>
      </c>
    </row>
    <row r="31" spans="1:36" s="229" customFormat="1" x14ac:dyDescent="0.25">
      <c r="A31" s="221" t="s">
        <v>399</v>
      </c>
      <c r="B31" s="221" t="s">
        <v>103</v>
      </c>
      <c r="C31" s="222" t="s">
        <v>155</v>
      </c>
      <c r="D31" s="221" t="s">
        <v>395</v>
      </c>
      <c r="E31" s="221" t="s">
        <v>101</v>
      </c>
      <c r="F31" s="223">
        <v>209</v>
      </c>
      <c r="G31" s="221" t="s">
        <v>364</v>
      </c>
      <c r="H31" s="223">
        <v>1010</v>
      </c>
      <c r="I31" s="223">
        <v>2100</v>
      </c>
      <c r="J31" s="223">
        <v>920</v>
      </c>
      <c r="K31" s="223">
        <v>2052</v>
      </c>
      <c r="L31" s="223">
        <v>925</v>
      </c>
      <c r="M31" s="223">
        <v>40</v>
      </c>
      <c r="N31" s="221" t="s">
        <v>88</v>
      </c>
      <c r="O31" s="221" t="s">
        <v>106</v>
      </c>
      <c r="P31" s="224"/>
      <c r="Q31" s="225"/>
      <c r="R31" s="223">
        <v>400</v>
      </c>
      <c r="S31" s="223">
        <v>1385</v>
      </c>
      <c r="T31" s="221" t="s">
        <v>88</v>
      </c>
      <c r="U31" s="221" t="s">
        <v>106</v>
      </c>
      <c r="V31" s="221" t="s">
        <v>380</v>
      </c>
      <c r="W31" s="221" t="s">
        <v>120</v>
      </c>
      <c r="X31" s="221" t="s">
        <v>87</v>
      </c>
      <c r="Y31" s="221" t="s">
        <v>400</v>
      </c>
      <c r="Z31" s="221" t="s">
        <v>119</v>
      </c>
      <c r="AA31" s="225"/>
      <c r="AB31" s="226">
        <f t="shared" si="0"/>
        <v>5.61</v>
      </c>
      <c r="AC31" s="227">
        <v>6.83</v>
      </c>
      <c r="AD31" s="227">
        <f t="shared" si="1"/>
        <v>38.32</v>
      </c>
      <c r="AE31" s="228">
        <v>1.75</v>
      </c>
      <c r="AF31" s="228">
        <v>1</v>
      </c>
      <c r="AG31" s="228">
        <v>0.5</v>
      </c>
      <c r="AH31" s="227">
        <f t="shared" si="2"/>
        <v>121.62</v>
      </c>
      <c r="AI31" s="227">
        <f t="shared" si="3"/>
        <v>159.94</v>
      </c>
      <c r="AJ31" s="229" t="s">
        <v>387</v>
      </c>
    </row>
    <row r="32" spans="1:36" s="229" customFormat="1" x14ac:dyDescent="0.25">
      <c r="A32" s="221" t="s">
        <v>401</v>
      </c>
      <c r="B32" s="221" t="s">
        <v>103</v>
      </c>
      <c r="C32" s="222" t="s">
        <v>142</v>
      </c>
      <c r="D32" s="221" t="s">
        <v>402</v>
      </c>
      <c r="E32" s="221" t="s">
        <v>101</v>
      </c>
      <c r="F32" s="223">
        <v>213</v>
      </c>
      <c r="G32" s="221" t="s">
        <v>364</v>
      </c>
      <c r="H32" s="223">
        <v>2410</v>
      </c>
      <c r="I32" s="223">
        <v>2110</v>
      </c>
      <c r="J32" s="223">
        <v>2320</v>
      </c>
      <c r="K32" s="223">
        <v>2052</v>
      </c>
      <c r="L32" s="223">
        <v>1161</v>
      </c>
      <c r="M32" s="223">
        <v>40</v>
      </c>
      <c r="N32" s="221" t="s">
        <v>88</v>
      </c>
      <c r="O32" s="221" t="s">
        <v>106</v>
      </c>
      <c r="P32" s="224"/>
      <c r="Q32" s="225"/>
      <c r="R32" s="223">
        <v>250</v>
      </c>
      <c r="S32" s="223">
        <v>1385</v>
      </c>
      <c r="T32" s="221" t="s">
        <v>88</v>
      </c>
      <c r="U32" s="221" t="s">
        <v>106</v>
      </c>
      <c r="V32" s="221" t="s">
        <v>380</v>
      </c>
      <c r="W32" s="221" t="s">
        <v>120</v>
      </c>
      <c r="X32" s="221" t="s">
        <v>87</v>
      </c>
      <c r="Y32" s="232">
        <v>5</v>
      </c>
      <c r="Z32" s="221" t="s">
        <v>119</v>
      </c>
      <c r="AA32" s="225"/>
      <c r="AB32" s="226">
        <f t="shared" si="0"/>
        <v>7.03</v>
      </c>
      <c r="AC32" s="227">
        <v>6.83</v>
      </c>
      <c r="AD32" s="227">
        <f t="shared" si="1"/>
        <v>48.01</v>
      </c>
      <c r="AE32" s="228">
        <v>1.75</v>
      </c>
      <c r="AF32" s="228">
        <v>1</v>
      </c>
      <c r="AG32" s="228">
        <v>0.5</v>
      </c>
      <c r="AH32" s="227">
        <f t="shared" si="2"/>
        <v>121.62</v>
      </c>
      <c r="AI32" s="227">
        <f t="shared" si="3"/>
        <v>169.63</v>
      </c>
      <c r="AJ32" s="229" t="s">
        <v>387</v>
      </c>
    </row>
    <row r="33" spans="1:36" s="229" customFormat="1" x14ac:dyDescent="0.25">
      <c r="A33" s="221" t="s">
        <v>403</v>
      </c>
      <c r="B33" s="221" t="s">
        <v>103</v>
      </c>
      <c r="C33" s="222" t="s">
        <v>142</v>
      </c>
      <c r="D33" s="221" t="s">
        <v>402</v>
      </c>
      <c r="E33" s="221" t="s">
        <v>101</v>
      </c>
      <c r="F33" s="223">
        <v>213</v>
      </c>
      <c r="G33" s="221" t="s">
        <v>364</v>
      </c>
      <c r="H33" s="223">
        <v>2410</v>
      </c>
      <c r="I33" s="223">
        <v>2110</v>
      </c>
      <c r="J33" s="223">
        <v>2320</v>
      </c>
      <c r="K33" s="223">
        <v>2052</v>
      </c>
      <c r="L33" s="223">
        <v>1161</v>
      </c>
      <c r="M33" s="223">
        <v>40</v>
      </c>
      <c r="N33" s="221" t="s">
        <v>88</v>
      </c>
      <c r="O33" s="221" t="s">
        <v>106</v>
      </c>
      <c r="P33" s="224"/>
      <c r="Q33" s="225"/>
      <c r="R33" s="223">
        <v>250</v>
      </c>
      <c r="S33" s="223">
        <v>1385</v>
      </c>
      <c r="T33" s="221" t="s">
        <v>88</v>
      </c>
      <c r="U33" s="221" t="s">
        <v>106</v>
      </c>
      <c r="V33" s="221" t="s">
        <v>380</v>
      </c>
      <c r="W33" s="221" t="s">
        <v>120</v>
      </c>
      <c r="X33" s="221" t="s">
        <v>87</v>
      </c>
      <c r="Y33" s="232">
        <v>5</v>
      </c>
      <c r="Z33" s="221" t="s">
        <v>119</v>
      </c>
      <c r="AA33" s="225"/>
      <c r="AB33" s="226">
        <f t="shared" si="0"/>
        <v>7.03</v>
      </c>
      <c r="AC33" s="227">
        <v>6.83</v>
      </c>
      <c r="AD33" s="227">
        <f t="shared" si="1"/>
        <v>48.01</v>
      </c>
      <c r="AE33" s="228">
        <v>1.75</v>
      </c>
      <c r="AF33" s="228">
        <v>1</v>
      </c>
      <c r="AG33" s="228">
        <v>0.5</v>
      </c>
      <c r="AH33" s="227">
        <f t="shared" si="2"/>
        <v>121.62</v>
      </c>
      <c r="AI33" s="227">
        <f t="shared" si="3"/>
        <v>169.63</v>
      </c>
      <c r="AJ33" s="229" t="s">
        <v>387</v>
      </c>
    </row>
    <row r="34" spans="1:36" s="229" customFormat="1" x14ac:dyDescent="0.25">
      <c r="A34" s="221" t="s">
        <v>404</v>
      </c>
      <c r="B34" s="221" t="s">
        <v>103</v>
      </c>
      <c r="C34" s="222" t="s">
        <v>405</v>
      </c>
      <c r="D34" s="221" t="s">
        <v>406</v>
      </c>
      <c r="E34" s="221" t="s">
        <v>101</v>
      </c>
      <c r="F34" s="223">
        <v>209</v>
      </c>
      <c r="G34" s="221" t="s">
        <v>364</v>
      </c>
      <c r="H34" s="223">
        <v>1150</v>
      </c>
      <c r="I34" s="223">
        <v>2100</v>
      </c>
      <c r="J34" s="223">
        <v>1060</v>
      </c>
      <c r="K34" s="223">
        <v>2052</v>
      </c>
      <c r="L34" s="223">
        <v>925</v>
      </c>
      <c r="M34" s="223">
        <v>40</v>
      </c>
      <c r="N34" s="221" t="s">
        <v>88</v>
      </c>
      <c r="O34" s="221" t="s">
        <v>106</v>
      </c>
      <c r="P34" s="224"/>
      <c r="Q34" s="225"/>
      <c r="R34" s="223">
        <v>400</v>
      </c>
      <c r="S34" s="223">
        <v>1385</v>
      </c>
      <c r="T34" s="221" t="s">
        <v>88</v>
      </c>
      <c r="U34" s="221" t="s">
        <v>106</v>
      </c>
      <c r="V34" s="221" t="s">
        <v>380</v>
      </c>
      <c r="W34" s="221" t="s">
        <v>120</v>
      </c>
      <c r="X34" s="221" t="s">
        <v>87</v>
      </c>
      <c r="Y34" s="221" t="s">
        <v>400</v>
      </c>
      <c r="Z34" s="221" t="s">
        <v>119</v>
      </c>
      <c r="AA34" s="225"/>
      <c r="AB34" s="226">
        <f t="shared" si="0"/>
        <v>5.75</v>
      </c>
      <c r="AC34" s="227">
        <v>6.83</v>
      </c>
      <c r="AD34" s="227">
        <f t="shared" si="1"/>
        <v>39.270000000000003</v>
      </c>
      <c r="AE34" s="228">
        <v>1.75</v>
      </c>
      <c r="AF34" s="228">
        <v>1</v>
      </c>
      <c r="AG34" s="228">
        <v>0.5</v>
      </c>
      <c r="AH34" s="227">
        <f t="shared" si="2"/>
        <v>121.62</v>
      </c>
      <c r="AI34" s="227">
        <f t="shared" si="3"/>
        <v>160.88999999999999</v>
      </c>
      <c r="AJ34" s="229" t="s">
        <v>387</v>
      </c>
    </row>
    <row r="35" spans="1:36" s="229" customFormat="1" x14ac:dyDescent="0.25">
      <c r="A35" s="221" t="s">
        <v>407</v>
      </c>
      <c r="B35" s="221" t="s">
        <v>103</v>
      </c>
      <c r="C35" s="222" t="s">
        <v>202</v>
      </c>
      <c r="D35" s="221" t="s">
        <v>408</v>
      </c>
      <c r="E35" s="221" t="s">
        <v>101</v>
      </c>
      <c r="F35" s="223">
        <v>206</v>
      </c>
      <c r="G35" s="221" t="s">
        <v>368</v>
      </c>
      <c r="H35" s="223">
        <v>1610</v>
      </c>
      <c r="I35" s="223">
        <v>2100</v>
      </c>
      <c r="J35" s="223">
        <v>1470</v>
      </c>
      <c r="K35" s="223">
        <v>2052</v>
      </c>
      <c r="L35" s="223">
        <v>761</v>
      </c>
      <c r="M35" s="223">
        <v>43</v>
      </c>
      <c r="N35" s="221" t="s">
        <v>86</v>
      </c>
      <c r="O35" s="221" t="s">
        <v>110</v>
      </c>
      <c r="P35" s="224"/>
      <c r="Q35" s="225"/>
      <c r="R35" s="224"/>
      <c r="S35" s="224"/>
      <c r="T35" s="221" t="s">
        <v>86</v>
      </c>
      <c r="U35" s="221" t="s">
        <v>110</v>
      </c>
      <c r="V35" s="221" t="s">
        <v>409</v>
      </c>
      <c r="W35" s="221" t="s">
        <v>107</v>
      </c>
      <c r="X35" s="221" t="s">
        <v>87</v>
      </c>
      <c r="Y35" s="221" t="s">
        <v>383</v>
      </c>
      <c r="Z35" s="221" t="s">
        <v>119</v>
      </c>
      <c r="AA35" s="225"/>
      <c r="AB35" s="226">
        <f t="shared" si="0"/>
        <v>6.21</v>
      </c>
      <c r="AC35" s="227"/>
      <c r="AD35" s="227">
        <f t="shared" si="1"/>
        <v>0</v>
      </c>
      <c r="AE35" s="227"/>
      <c r="AF35" s="227"/>
      <c r="AG35" s="227"/>
      <c r="AH35" s="227">
        <f t="shared" si="2"/>
        <v>0</v>
      </c>
      <c r="AI35" s="227">
        <f t="shared" si="3"/>
        <v>0</v>
      </c>
      <c r="AJ35" s="229" t="s">
        <v>91</v>
      </c>
    </row>
    <row r="36" spans="1:36" s="229" customFormat="1" x14ac:dyDescent="0.25">
      <c r="A36" s="221" t="s">
        <v>410</v>
      </c>
      <c r="B36" s="221" t="s">
        <v>103</v>
      </c>
      <c r="C36" s="222" t="s">
        <v>202</v>
      </c>
      <c r="D36" s="221" t="s">
        <v>408</v>
      </c>
      <c r="E36" s="221" t="s">
        <v>101</v>
      </c>
      <c r="F36" s="223">
        <v>206</v>
      </c>
      <c r="G36" s="221" t="s">
        <v>368</v>
      </c>
      <c r="H36" s="223">
        <v>1610</v>
      </c>
      <c r="I36" s="223">
        <v>2100</v>
      </c>
      <c r="J36" s="223">
        <v>1470</v>
      </c>
      <c r="K36" s="223">
        <v>2052</v>
      </c>
      <c r="L36" s="223">
        <v>761</v>
      </c>
      <c r="M36" s="223">
        <v>43</v>
      </c>
      <c r="N36" s="221" t="s">
        <v>86</v>
      </c>
      <c r="O36" s="221" t="s">
        <v>110</v>
      </c>
      <c r="P36" s="224"/>
      <c r="Q36" s="225"/>
      <c r="R36" s="224"/>
      <c r="S36" s="224"/>
      <c r="T36" s="221" t="s">
        <v>86</v>
      </c>
      <c r="U36" s="221" t="s">
        <v>110</v>
      </c>
      <c r="V36" s="221" t="s">
        <v>409</v>
      </c>
      <c r="W36" s="221" t="s">
        <v>107</v>
      </c>
      <c r="X36" s="221" t="s">
        <v>87</v>
      </c>
      <c r="Y36" s="221" t="s">
        <v>383</v>
      </c>
      <c r="Z36" s="221" t="s">
        <v>119</v>
      </c>
      <c r="AA36" s="225"/>
      <c r="AB36" s="226">
        <f t="shared" si="0"/>
        <v>6.21</v>
      </c>
      <c r="AC36" s="227"/>
      <c r="AD36" s="227">
        <f t="shared" si="1"/>
        <v>0</v>
      </c>
      <c r="AE36" s="227"/>
      <c r="AF36" s="227"/>
      <c r="AG36" s="227"/>
      <c r="AH36" s="227">
        <f t="shared" si="2"/>
        <v>0</v>
      </c>
      <c r="AI36" s="227">
        <f t="shared" si="3"/>
        <v>0</v>
      </c>
      <c r="AJ36" s="229" t="s">
        <v>91</v>
      </c>
    </row>
    <row r="37" spans="1:36" s="229" customFormat="1" x14ac:dyDescent="0.25">
      <c r="A37" s="221" t="s">
        <v>411</v>
      </c>
      <c r="B37" s="221" t="s">
        <v>103</v>
      </c>
      <c r="C37" s="222" t="s">
        <v>202</v>
      </c>
      <c r="D37" s="221" t="s">
        <v>408</v>
      </c>
      <c r="E37" s="221" t="s">
        <v>101</v>
      </c>
      <c r="F37" s="223">
        <v>213</v>
      </c>
      <c r="G37" s="221" t="s">
        <v>364</v>
      </c>
      <c r="H37" s="223">
        <v>2410</v>
      </c>
      <c r="I37" s="223">
        <v>2110</v>
      </c>
      <c r="J37" s="223">
        <v>2320</v>
      </c>
      <c r="K37" s="223">
        <v>2052</v>
      </c>
      <c r="L37" s="223">
        <v>1161</v>
      </c>
      <c r="M37" s="223">
        <v>40</v>
      </c>
      <c r="N37" s="221" t="s">
        <v>88</v>
      </c>
      <c r="O37" s="221" t="s">
        <v>106</v>
      </c>
      <c r="P37" s="224"/>
      <c r="Q37" s="225"/>
      <c r="R37" s="223">
        <v>250</v>
      </c>
      <c r="S37" s="223">
        <v>1385</v>
      </c>
      <c r="T37" s="221" t="s">
        <v>88</v>
      </c>
      <c r="U37" s="221" t="s">
        <v>106</v>
      </c>
      <c r="V37" s="221" t="s">
        <v>380</v>
      </c>
      <c r="W37" s="221" t="s">
        <v>120</v>
      </c>
      <c r="X37" s="221" t="s">
        <v>87</v>
      </c>
      <c r="Y37" s="232">
        <v>5</v>
      </c>
      <c r="Z37" s="221" t="s">
        <v>119</v>
      </c>
      <c r="AA37" s="225"/>
      <c r="AB37" s="226">
        <f t="shared" si="0"/>
        <v>7.03</v>
      </c>
      <c r="AC37" s="227">
        <v>6.83</v>
      </c>
      <c r="AD37" s="227">
        <f t="shared" si="1"/>
        <v>48.01</v>
      </c>
      <c r="AE37" s="228">
        <v>1.75</v>
      </c>
      <c r="AF37" s="228">
        <v>1</v>
      </c>
      <c r="AG37" s="228">
        <v>0.5</v>
      </c>
      <c r="AH37" s="227">
        <f t="shared" si="2"/>
        <v>121.62</v>
      </c>
      <c r="AI37" s="227">
        <f t="shared" si="3"/>
        <v>169.63</v>
      </c>
      <c r="AJ37" s="229" t="s">
        <v>387</v>
      </c>
    </row>
    <row r="38" spans="1:36" s="229" customFormat="1" x14ac:dyDescent="0.25">
      <c r="A38" s="221" t="s">
        <v>412</v>
      </c>
      <c r="B38" s="221" t="s">
        <v>103</v>
      </c>
      <c r="C38" s="222" t="s">
        <v>413</v>
      </c>
      <c r="D38" s="221" t="s">
        <v>414</v>
      </c>
      <c r="E38" s="221" t="s">
        <v>101</v>
      </c>
      <c r="F38" s="223">
        <v>213</v>
      </c>
      <c r="G38" s="221" t="s">
        <v>364</v>
      </c>
      <c r="H38" s="223">
        <v>2410</v>
      </c>
      <c r="I38" s="223">
        <v>2110</v>
      </c>
      <c r="J38" s="223">
        <v>2320</v>
      </c>
      <c r="K38" s="223">
        <v>2052</v>
      </c>
      <c r="L38" s="223">
        <v>1161</v>
      </c>
      <c r="M38" s="223">
        <v>40</v>
      </c>
      <c r="N38" s="221" t="s">
        <v>88</v>
      </c>
      <c r="O38" s="221" t="s">
        <v>106</v>
      </c>
      <c r="P38" s="224"/>
      <c r="Q38" s="225"/>
      <c r="R38" s="223">
        <v>250</v>
      </c>
      <c r="S38" s="223">
        <v>1385</v>
      </c>
      <c r="T38" s="221" t="s">
        <v>88</v>
      </c>
      <c r="U38" s="221" t="s">
        <v>106</v>
      </c>
      <c r="V38" s="221" t="s">
        <v>380</v>
      </c>
      <c r="W38" s="221" t="s">
        <v>120</v>
      </c>
      <c r="X38" s="221" t="s">
        <v>87</v>
      </c>
      <c r="Y38" s="221" t="s">
        <v>415</v>
      </c>
      <c r="Z38" s="221" t="s">
        <v>119</v>
      </c>
      <c r="AA38" s="225"/>
      <c r="AB38" s="226">
        <f t="shared" si="0"/>
        <v>7.03</v>
      </c>
      <c r="AC38" s="227">
        <v>6.83</v>
      </c>
      <c r="AD38" s="227">
        <f t="shared" si="1"/>
        <v>48.01</v>
      </c>
      <c r="AE38" s="228">
        <v>1.75</v>
      </c>
      <c r="AF38" s="228">
        <v>1</v>
      </c>
      <c r="AG38" s="228">
        <v>0.5</v>
      </c>
      <c r="AH38" s="227">
        <f t="shared" si="2"/>
        <v>121.62</v>
      </c>
      <c r="AI38" s="227">
        <f t="shared" si="3"/>
        <v>169.63</v>
      </c>
      <c r="AJ38" s="229" t="s">
        <v>387</v>
      </c>
    </row>
    <row r="39" spans="1:36" s="229" customFormat="1" x14ac:dyDescent="0.25">
      <c r="A39" s="221" t="s">
        <v>416</v>
      </c>
      <c r="B39" s="221" t="s">
        <v>116</v>
      </c>
      <c r="C39" s="222" t="s">
        <v>203</v>
      </c>
      <c r="D39" s="221" t="s">
        <v>417</v>
      </c>
      <c r="E39" s="221" t="s">
        <v>101</v>
      </c>
      <c r="F39" s="223">
        <v>111</v>
      </c>
      <c r="G39" s="221" t="s">
        <v>368</v>
      </c>
      <c r="H39" s="223">
        <v>1585</v>
      </c>
      <c r="I39" s="223">
        <v>2110</v>
      </c>
      <c r="J39" s="223">
        <v>1495</v>
      </c>
      <c r="K39" s="223">
        <v>2052</v>
      </c>
      <c r="L39" s="223">
        <v>1125</v>
      </c>
      <c r="M39" s="223">
        <v>40</v>
      </c>
      <c r="N39" s="221" t="s">
        <v>86</v>
      </c>
      <c r="O39" s="221" t="s">
        <v>110</v>
      </c>
      <c r="P39" s="224"/>
      <c r="Q39" s="225"/>
      <c r="R39" s="223">
        <v>400</v>
      </c>
      <c r="S39" s="223">
        <v>1385</v>
      </c>
      <c r="T39" s="221" t="s">
        <v>86</v>
      </c>
      <c r="U39" s="221" t="s">
        <v>110</v>
      </c>
      <c r="V39" s="221" t="s">
        <v>418</v>
      </c>
      <c r="W39" s="221" t="s">
        <v>120</v>
      </c>
      <c r="X39" s="221" t="s">
        <v>87</v>
      </c>
      <c r="Y39" s="232">
        <v>6</v>
      </c>
      <c r="Z39" s="221" t="s">
        <v>119</v>
      </c>
      <c r="AA39" s="225"/>
      <c r="AB39" s="226">
        <f t="shared" si="0"/>
        <v>6.2050000000000001</v>
      </c>
      <c r="AC39" s="227"/>
      <c r="AD39" s="227">
        <f t="shared" si="1"/>
        <v>0</v>
      </c>
      <c r="AE39" s="227"/>
      <c r="AF39" s="227"/>
      <c r="AG39" s="227"/>
      <c r="AH39" s="227">
        <f t="shared" si="2"/>
        <v>0</v>
      </c>
      <c r="AI39" s="227">
        <f t="shared" si="3"/>
        <v>0</v>
      </c>
      <c r="AJ39" s="229" t="s">
        <v>91</v>
      </c>
    </row>
    <row r="40" spans="1:36" s="229" customFormat="1" x14ac:dyDescent="0.25">
      <c r="A40" s="221" t="s">
        <v>419</v>
      </c>
      <c r="B40" s="221" t="s">
        <v>103</v>
      </c>
      <c r="C40" s="222" t="s">
        <v>420</v>
      </c>
      <c r="D40" s="221" t="s">
        <v>421</v>
      </c>
      <c r="E40" s="221" t="s">
        <v>101</v>
      </c>
      <c r="F40" s="223">
        <v>213</v>
      </c>
      <c r="G40" s="221" t="s">
        <v>364</v>
      </c>
      <c r="H40" s="223">
        <v>2410</v>
      </c>
      <c r="I40" s="223">
        <v>2110</v>
      </c>
      <c r="J40" s="223">
        <v>2320</v>
      </c>
      <c r="K40" s="223">
        <v>2052</v>
      </c>
      <c r="L40" s="223">
        <v>1161</v>
      </c>
      <c r="M40" s="223">
        <v>40</v>
      </c>
      <c r="N40" s="221" t="s">
        <v>88</v>
      </c>
      <c r="O40" s="221" t="s">
        <v>106</v>
      </c>
      <c r="P40" s="224"/>
      <c r="Q40" s="225"/>
      <c r="R40" s="223">
        <v>250</v>
      </c>
      <c r="S40" s="223">
        <v>1385</v>
      </c>
      <c r="T40" s="221" t="s">
        <v>88</v>
      </c>
      <c r="U40" s="221" t="s">
        <v>106</v>
      </c>
      <c r="V40" s="221" t="s">
        <v>380</v>
      </c>
      <c r="W40" s="221" t="s">
        <v>120</v>
      </c>
      <c r="X40" s="221" t="s">
        <v>87</v>
      </c>
      <c r="Y40" s="221" t="s">
        <v>415</v>
      </c>
      <c r="Z40" s="221" t="s">
        <v>119</v>
      </c>
      <c r="AA40" s="225"/>
      <c r="AB40" s="226">
        <f t="shared" si="0"/>
        <v>7.03</v>
      </c>
      <c r="AC40" s="227">
        <v>6.83</v>
      </c>
      <c r="AD40" s="227">
        <f t="shared" si="1"/>
        <v>48.01</v>
      </c>
      <c r="AE40" s="228">
        <v>1.75</v>
      </c>
      <c r="AF40" s="228">
        <v>1</v>
      </c>
      <c r="AG40" s="228">
        <v>0.5</v>
      </c>
      <c r="AH40" s="227">
        <f t="shared" si="2"/>
        <v>121.62</v>
      </c>
      <c r="AI40" s="227">
        <f t="shared" si="3"/>
        <v>169.63</v>
      </c>
      <c r="AJ40" s="229" t="s">
        <v>387</v>
      </c>
    </row>
    <row r="41" spans="1:36" s="229" customFormat="1" x14ac:dyDescent="0.25">
      <c r="A41" s="221" t="s">
        <v>422</v>
      </c>
      <c r="B41" s="221" t="s">
        <v>103</v>
      </c>
      <c r="C41" s="222" t="s">
        <v>423</v>
      </c>
      <c r="D41" s="221" t="s">
        <v>424</v>
      </c>
      <c r="E41" s="221" t="s">
        <v>101</v>
      </c>
      <c r="F41" s="223">
        <v>213</v>
      </c>
      <c r="G41" s="221" t="s">
        <v>364</v>
      </c>
      <c r="H41" s="223">
        <v>2410</v>
      </c>
      <c r="I41" s="223">
        <v>2110</v>
      </c>
      <c r="J41" s="223">
        <v>2320</v>
      </c>
      <c r="K41" s="223">
        <v>2052</v>
      </c>
      <c r="L41" s="223">
        <v>1161</v>
      </c>
      <c r="M41" s="223">
        <v>40</v>
      </c>
      <c r="N41" s="221" t="s">
        <v>88</v>
      </c>
      <c r="O41" s="221" t="s">
        <v>106</v>
      </c>
      <c r="P41" s="224"/>
      <c r="Q41" s="225"/>
      <c r="R41" s="223">
        <v>250</v>
      </c>
      <c r="S41" s="223">
        <v>1385</v>
      </c>
      <c r="T41" s="221" t="s">
        <v>88</v>
      </c>
      <c r="U41" s="221" t="s">
        <v>106</v>
      </c>
      <c r="V41" s="233" t="s">
        <v>418</v>
      </c>
      <c r="W41" s="221" t="s">
        <v>120</v>
      </c>
      <c r="X41" s="221" t="s">
        <v>87</v>
      </c>
      <c r="Y41" s="232">
        <v>6</v>
      </c>
      <c r="Z41" s="221" t="s">
        <v>119</v>
      </c>
      <c r="AA41" s="225"/>
      <c r="AB41" s="226">
        <f t="shared" si="0"/>
        <v>7.03</v>
      </c>
      <c r="AC41" s="227">
        <v>6.83</v>
      </c>
      <c r="AD41" s="227">
        <f t="shared" si="1"/>
        <v>48.01</v>
      </c>
      <c r="AE41" s="228">
        <v>1.75</v>
      </c>
      <c r="AF41" s="228">
        <v>1</v>
      </c>
      <c r="AG41" s="228">
        <v>0.5</v>
      </c>
      <c r="AH41" s="227">
        <f t="shared" si="2"/>
        <v>121.62</v>
      </c>
      <c r="AI41" s="227">
        <f t="shared" si="3"/>
        <v>169.63</v>
      </c>
      <c r="AJ41" s="229" t="s">
        <v>387</v>
      </c>
    </row>
    <row r="42" spans="1:36" s="229" customFormat="1" x14ac:dyDescent="0.25">
      <c r="A42" s="221" t="s">
        <v>425</v>
      </c>
      <c r="B42" s="221" t="s">
        <v>103</v>
      </c>
      <c r="C42" s="222" t="s">
        <v>426</v>
      </c>
      <c r="D42" s="221" t="s">
        <v>427</v>
      </c>
      <c r="E42" s="221" t="s">
        <v>101</v>
      </c>
      <c r="F42" s="223">
        <v>209</v>
      </c>
      <c r="G42" s="221" t="s">
        <v>364</v>
      </c>
      <c r="H42" s="223">
        <v>1150</v>
      </c>
      <c r="I42" s="223">
        <v>2100</v>
      </c>
      <c r="J42" s="223">
        <v>1060</v>
      </c>
      <c r="K42" s="223">
        <v>2052</v>
      </c>
      <c r="L42" s="223">
        <v>925</v>
      </c>
      <c r="M42" s="223">
        <v>40</v>
      </c>
      <c r="N42" s="221" t="s">
        <v>88</v>
      </c>
      <c r="O42" s="221" t="s">
        <v>106</v>
      </c>
      <c r="P42" s="224"/>
      <c r="Q42" s="225"/>
      <c r="R42" s="223">
        <v>400</v>
      </c>
      <c r="S42" s="223">
        <v>1385</v>
      </c>
      <c r="T42" s="221" t="s">
        <v>88</v>
      </c>
      <c r="U42" s="221" t="s">
        <v>106</v>
      </c>
      <c r="V42" s="221" t="s">
        <v>380</v>
      </c>
      <c r="W42" s="221" t="s">
        <v>120</v>
      </c>
      <c r="X42" s="221" t="s">
        <v>87</v>
      </c>
      <c r="Y42" s="221" t="s">
        <v>400</v>
      </c>
      <c r="Z42" s="221" t="s">
        <v>119</v>
      </c>
      <c r="AA42" s="225"/>
      <c r="AB42" s="226">
        <f t="shared" si="0"/>
        <v>5.75</v>
      </c>
      <c r="AC42" s="227">
        <v>6.83</v>
      </c>
      <c r="AD42" s="227">
        <f t="shared" si="1"/>
        <v>39.270000000000003</v>
      </c>
      <c r="AE42" s="228">
        <v>1.75</v>
      </c>
      <c r="AF42" s="228">
        <v>1</v>
      </c>
      <c r="AG42" s="228">
        <v>0.5</v>
      </c>
      <c r="AH42" s="227">
        <f t="shared" si="2"/>
        <v>121.62</v>
      </c>
      <c r="AI42" s="227">
        <f t="shared" si="3"/>
        <v>160.88999999999999</v>
      </c>
      <c r="AJ42" s="229" t="s">
        <v>387</v>
      </c>
    </row>
    <row r="43" spans="1:36" s="229" customFormat="1" x14ac:dyDescent="0.25">
      <c r="A43" s="221" t="s">
        <v>428</v>
      </c>
      <c r="B43" s="221" t="s">
        <v>103</v>
      </c>
      <c r="C43" s="222" t="s">
        <v>143</v>
      </c>
      <c r="D43" s="221" t="s">
        <v>429</v>
      </c>
      <c r="E43" s="221" t="s">
        <v>101</v>
      </c>
      <c r="F43" s="223">
        <v>213</v>
      </c>
      <c r="G43" s="221" t="s">
        <v>364</v>
      </c>
      <c r="H43" s="223">
        <v>2410</v>
      </c>
      <c r="I43" s="223">
        <v>2110</v>
      </c>
      <c r="J43" s="223">
        <v>2320</v>
      </c>
      <c r="K43" s="223">
        <v>2052</v>
      </c>
      <c r="L43" s="223">
        <v>1161</v>
      </c>
      <c r="M43" s="223">
        <v>40</v>
      </c>
      <c r="N43" s="221" t="s">
        <v>88</v>
      </c>
      <c r="O43" s="221" t="s">
        <v>106</v>
      </c>
      <c r="P43" s="224"/>
      <c r="Q43" s="225"/>
      <c r="R43" s="223">
        <v>250</v>
      </c>
      <c r="S43" s="223">
        <v>1385</v>
      </c>
      <c r="T43" s="221" t="s">
        <v>88</v>
      </c>
      <c r="U43" s="221" t="s">
        <v>106</v>
      </c>
      <c r="V43" s="221" t="s">
        <v>380</v>
      </c>
      <c r="W43" s="221" t="s">
        <v>120</v>
      </c>
      <c r="X43" s="221" t="s">
        <v>87</v>
      </c>
      <c r="Y43" s="221" t="s">
        <v>430</v>
      </c>
      <c r="Z43" s="221" t="s">
        <v>119</v>
      </c>
      <c r="AA43" s="225"/>
      <c r="AB43" s="226">
        <f t="shared" si="0"/>
        <v>7.03</v>
      </c>
      <c r="AC43" s="227">
        <v>6.83</v>
      </c>
      <c r="AD43" s="227">
        <f t="shared" si="1"/>
        <v>48.01</v>
      </c>
      <c r="AE43" s="228">
        <v>1.75</v>
      </c>
      <c r="AF43" s="228">
        <v>1</v>
      </c>
      <c r="AG43" s="228">
        <v>0.5</v>
      </c>
      <c r="AH43" s="227">
        <f t="shared" si="2"/>
        <v>121.62</v>
      </c>
      <c r="AI43" s="227">
        <f t="shared" si="3"/>
        <v>169.63</v>
      </c>
      <c r="AJ43" s="229" t="s">
        <v>387</v>
      </c>
    </row>
    <row r="44" spans="1:36" s="229" customFormat="1" x14ac:dyDescent="0.25">
      <c r="A44" s="221" t="s">
        <v>431</v>
      </c>
      <c r="B44" s="221" t="s">
        <v>103</v>
      </c>
      <c r="C44" s="222" t="s">
        <v>143</v>
      </c>
      <c r="D44" s="221" t="s">
        <v>429</v>
      </c>
      <c r="E44" s="221" t="s">
        <v>101</v>
      </c>
      <c r="F44" s="223">
        <v>213</v>
      </c>
      <c r="G44" s="221" t="s">
        <v>364</v>
      </c>
      <c r="H44" s="223">
        <v>2410</v>
      </c>
      <c r="I44" s="223">
        <v>2110</v>
      </c>
      <c r="J44" s="223">
        <v>2320</v>
      </c>
      <c r="K44" s="223">
        <v>2052</v>
      </c>
      <c r="L44" s="223">
        <v>1161</v>
      </c>
      <c r="M44" s="223">
        <v>40</v>
      </c>
      <c r="N44" s="221" t="s">
        <v>88</v>
      </c>
      <c r="O44" s="221" t="s">
        <v>106</v>
      </c>
      <c r="P44" s="224"/>
      <c r="Q44" s="225"/>
      <c r="R44" s="223">
        <v>250</v>
      </c>
      <c r="S44" s="223">
        <v>1385</v>
      </c>
      <c r="T44" s="221" t="s">
        <v>88</v>
      </c>
      <c r="U44" s="221" t="s">
        <v>106</v>
      </c>
      <c r="V44" s="221" t="s">
        <v>380</v>
      </c>
      <c r="W44" s="221" t="s">
        <v>120</v>
      </c>
      <c r="X44" s="221" t="s">
        <v>87</v>
      </c>
      <c r="Y44" s="221" t="s">
        <v>415</v>
      </c>
      <c r="Z44" s="221" t="s">
        <v>119</v>
      </c>
      <c r="AA44" s="225"/>
      <c r="AB44" s="226">
        <f t="shared" si="0"/>
        <v>7.03</v>
      </c>
      <c r="AC44" s="227">
        <v>6.83</v>
      </c>
      <c r="AD44" s="227">
        <f t="shared" si="1"/>
        <v>48.01</v>
      </c>
      <c r="AE44" s="228">
        <v>1.75</v>
      </c>
      <c r="AF44" s="228">
        <v>1</v>
      </c>
      <c r="AG44" s="228">
        <v>0.5</v>
      </c>
      <c r="AH44" s="227">
        <f t="shared" si="2"/>
        <v>121.62</v>
      </c>
      <c r="AI44" s="227">
        <f t="shared" si="3"/>
        <v>169.63</v>
      </c>
      <c r="AJ44" s="229" t="s">
        <v>387</v>
      </c>
    </row>
    <row r="45" spans="1:36" s="229" customFormat="1" x14ac:dyDescent="0.25">
      <c r="A45" s="221" t="s">
        <v>432</v>
      </c>
      <c r="B45" s="221" t="s">
        <v>103</v>
      </c>
      <c r="C45" s="222" t="s">
        <v>433</v>
      </c>
      <c r="D45" s="221" t="s">
        <v>434</v>
      </c>
      <c r="E45" s="221" t="s">
        <v>101</v>
      </c>
      <c r="F45" s="223">
        <v>206</v>
      </c>
      <c r="G45" s="221" t="s">
        <v>368</v>
      </c>
      <c r="H45" s="223">
        <v>1810</v>
      </c>
      <c r="I45" s="223">
        <v>2110</v>
      </c>
      <c r="J45" s="223">
        <v>1670</v>
      </c>
      <c r="K45" s="223">
        <v>2052</v>
      </c>
      <c r="L45" s="223">
        <v>861</v>
      </c>
      <c r="M45" s="223">
        <v>43</v>
      </c>
      <c r="N45" s="221" t="s">
        <v>86</v>
      </c>
      <c r="O45" s="221" t="s">
        <v>110</v>
      </c>
      <c r="P45" s="224"/>
      <c r="Q45" s="225"/>
      <c r="R45" s="224"/>
      <c r="S45" s="224"/>
      <c r="T45" s="221" t="s">
        <v>86</v>
      </c>
      <c r="U45" s="221" t="s">
        <v>110</v>
      </c>
      <c r="V45" s="221" t="s">
        <v>409</v>
      </c>
      <c r="W45" s="221" t="s">
        <v>107</v>
      </c>
      <c r="X45" s="221" t="s">
        <v>87</v>
      </c>
      <c r="Y45" s="221" t="s">
        <v>383</v>
      </c>
      <c r="Z45" s="221" t="s">
        <v>119</v>
      </c>
      <c r="AA45" s="225"/>
      <c r="AB45" s="226">
        <f t="shared" si="0"/>
        <v>6.43</v>
      </c>
      <c r="AC45" s="227"/>
      <c r="AD45" s="227">
        <f t="shared" si="1"/>
        <v>0</v>
      </c>
      <c r="AE45" s="227"/>
      <c r="AF45" s="227"/>
      <c r="AG45" s="227"/>
      <c r="AH45" s="227">
        <f t="shared" si="2"/>
        <v>0</v>
      </c>
      <c r="AI45" s="227">
        <f t="shared" si="3"/>
        <v>0</v>
      </c>
      <c r="AJ45" s="229" t="s">
        <v>91</v>
      </c>
    </row>
    <row r="46" spans="1:36" s="229" customFormat="1" x14ac:dyDescent="0.25">
      <c r="A46" s="221" t="s">
        <v>435</v>
      </c>
      <c r="B46" s="221" t="s">
        <v>103</v>
      </c>
      <c r="C46" s="222" t="s">
        <v>420</v>
      </c>
      <c r="D46" s="221" t="s">
        <v>421</v>
      </c>
      <c r="E46" s="221" t="s">
        <v>101</v>
      </c>
      <c r="F46" s="223">
        <v>213</v>
      </c>
      <c r="G46" s="221" t="s">
        <v>364</v>
      </c>
      <c r="H46" s="223">
        <v>2410</v>
      </c>
      <c r="I46" s="223">
        <v>2110</v>
      </c>
      <c r="J46" s="223">
        <v>2320</v>
      </c>
      <c r="K46" s="223">
        <v>2052</v>
      </c>
      <c r="L46" s="223">
        <v>1161</v>
      </c>
      <c r="M46" s="223">
        <v>40</v>
      </c>
      <c r="N46" s="221" t="s">
        <v>88</v>
      </c>
      <c r="O46" s="221" t="s">
        <v>106</v>
      </c>
      <c r="P46" s="224"/>
      <c r="Q46" s="225"/>
      <c r="R46" s="223">
        <v>250</v>
      </c>
      <c r="S46" s="223">
        <v>1385</v>
      </c>
      <c r="T46" s="221" t="s">
        <v>88</v>
      </c>
      <c r="U46" s="221" t="s">
        <v>106</v>
      </c>
      <c r="V46" s="221" t="s">
        <v>380</v>
      </c>
      <c r="W46" s="221" t="s">
        <v>120</v>
      </c>
      <c r="X46" s="221" t="s">
        <v>87</v>
      </c>
      <c r="Y46" s="221" t="s">
        <v>415</v>
      </c>
      <c r="Z46" s="221" t="s">
        <v>119</v>
      </c>
      <c r="AA46" s="225"/>
      <c r="AB46" s="226">
        <f t="shared" si="0"/>
        <v>7.03</v>
      </c>
      <c r="AC46" s="227">
        <v>6.83</v>
      </c>
      <c r="AD46" s="227">
        <f t="shared" si="1"/>
        <v>48.01</v>
      </c>
      <c r="AE46" s="228">
        <v>1.75</v>
      </c>
      <c r="AF46" s="228">
        <v>1</v>
      </c>
      <c r="AG46" s="228">
        <v>0.5</v>
      </c>
      <c r="AH46" s="227">
        <f t="shared" si="2"/>
        <v>121.62</v>
      </c>
      <c r="AI46" s="227">
        <f t="shared" si="3"/>
        <v>169.63</v>
      </c>
      <c r="AJ46" s="229" t="s">
        <v>387</v>
      </c>
    </row>
    <row r="47" spans="1:36" s="229" customFormat="1" x14ac:dyDescent="0.25">
      <c r="A47" s="221" t="s">
        <v>436</v>
      </c>
      <c r="B47" s="221" t="s">
        <v>103</v>
      </c>
      <c r="C47" s="222" t="s">
        <v>437</v>
      </c>
      <c r="D47" s="221" t="s">
        <v>438</v>
      </c>
      <c r="E47" s="221" t="s">
        <v>101</v>
      </c>
      <c r="F47" s="223">
        <v>213</v>
      </c>
      <c r="G47" s="221" t="s">
        <v>364</v>
      </c>
      <c r="H47" s="223">
        <v>2410</v>
      </c>
      <c r="I47" s="223">
        <v>2110</v>
      </c>
      <c r="J47" s="223">
        <v>2320</v>
      </c>
      <c r="K47" s="223">
        <v>2052</v>
      </c>
      <c r="L47" s="223">
        <v>1161</v>
      </c>
      <c r="M47" s="223">
        <v>40</v>
      </c>
      <c r="N47" s="221" t="s">
        <v>88</v>
      </c>
      <c r="O47" s="221" t="s">
        <v>106</v>
      </c>
      <c r="P47" s="224"/>
      <c r="Q47" s="225"/>
      <c r="R47" s="223">
        <v>250</v>
      </c>
      <c r="S47" s="223">
        <v>1385</v>
      </c>
      <c r="T47" s="221" t="s">
        <v>88</v>
      </c>
      <c r="U47" s="221" t="s">
        <v>106</v>
      </c>
      <c r="V47" s="221" t="s">
        <v>380</v>
      </c>
      <c r="W47" s="221" t="s">
        <v>120</v>
      </c>
      <c r="X47" s="221" t="s">
        <v>87</v>
      </c>
      <c r="Y47" s="221" t="s">
        <v>415</v>
      </c>
      <c r="Z47" s="221" t="s">
        <v>119</v>
      </c>
      <c r="AA47" s="225"/>
      <c r="AB47" s="226">
        <f t="shared" si="0"/>
        <v>7.03</v>
      </c>
      <c r="AC47" s="227">
        <v>6.83</v>
      </c>
      <c r="AD47" s="227">
        <f t="shared" si="1"/>
        <v>48.01</v>
      </c>
      <c r="AE47" s="228">
        <v>1.75</v>
      </c>
      <c r="AF47" s="228">
        <v>1</v>
      </c>
      <c r="AG47" s="228">
        <v>0.5</v>
      </c>
      <c r="AH47" s="227">
        <f t="shared" si="2"/>
        <v>121.62</v>
      </c>
      <c r="AI47" s="227">
        <f t="shared" si="3"/>
        <v>169.63</v>
      </c>
      <c r="AJ47" s="229" t="s">
        <v>387</v>
      </c>
    </row>
    <row r="48" spans="1:36" s="229" customFormat="1" x14ac:dyDescent="0.25">
      <c r="A48" s="221" t="s">
        <v>439</v>
      </c>
      <c r="B48" s="221" t="s">
        <v>103</v>
      </c>
      <c r="C48" s="222" t="s">
        <v>437</v>
      </c>
      <c r="D48" s="221" t="s">
        <v>438</v>
      </c>
      <c r="E48" s="221" t="s">
        <v>101</v>
      </c>
      <c r="F48" s="223">
        <v>209</v>
      </c>
      <c r="G48" s="221" t="s">
        <v>364</v>
      </c>
      <c r="H48" s="223">
        <v>1150</v>
      </c>
      <c r="I48" s="223">
        <v>2100</v>
      </c>
      <c r="J48" s="223">
        <v>1060</v>
      </c>
      <c r="K48" s="223">
        <v>2052</v>
      </c>
      <c r="L48" s="223">
        <v>925</v>
      </c>
      <c r="M48" s="223">
        <v>40</v>
      </c>
      <c r="N48" s="221" t="s">
        <v>88</v>
      </c>
      <c r="O48" s="221" t="s">
        <v>106</v>
      </c>
      <c r="P48" s="224"/>
      <c r="Q48" s="225"/>
      <c r="R48" s="223">
        <v>400</v>
      </c>
      <c r="S48" s="223">
        <v>1385</v>
      </c>
      <c r="T48" s="221" t="s">
        <v>88</v>
      </c>
      <c r="U48" s="221" t="s">
        <v>106</v>
      </c>
      <c r="V48" s="221" t="s">
        <v>380</v>
      </c>
      <c r="W48" s="221" t="s">
        <v>120</v>
      </c>
      <c r="X48" s="221" t="s">
        <v>87</v>
      </c>
      <c r="Y48" s="221" t="s">
        <v>398</v>
      </c>
      <c r="Z48" s="221" t="s">
        <v>119</v>
      </c>
      <c r="AA48" s="225"/>
      <c r="AB48" s="226">
        <f t="shared" si="0"/>
        <v>5.75</v>
      </c>
      <c r="AC48" s="227">
        <v>6.83</v>
      </c>
      <c r="AD48" s="227">
        <f t="shared" si="1"/>
        <v>39.270000000000003</v>
      </c>
      <c r="AE48" s="228">
        <v>1.75</v>
      </c>
      <c r="AF48" s="228">
        <v>1</v>
      </c>
      <c r="AG48" s="228">
        <v>0.5</v>
      </c>
      <c r="AH48" s="227">
        <f t="shared" si="2"/>
        <v>121.62</v>
      </c>
      <c r="AI48" s="227">
        <f t="shared" si="3"/>
        <v>160.88999999999999</v>
      </c>
      <c r="AJ48" s="229" t="s">
        <v>387</v>
      </c>
    </row>
    <row r="49" spans="1:36" s="229" customFormat="1" x14ac:dyDescent="0.25">
      <c r="A49" s="221" t="s">
        <v>440</v>
      </c>
      <c r="B49" s="221" t="s">
        <v>116</v>
      </c>
      <c r="C49" s="222" t="s">
        <v>441</v>
      </c>
      <c r="D49" s="221" t="s">
        <v>379</v>
      </c>
      <c r="E49" s="221" t="s">
        <v>101</v>
      </c>
      <c r="F49" s="223">
        <v>101</v>
      </c>
      <c r="G49" s="221" t="s">
        <v>118</v>
      </c>
      <c r="H49" s="223">
        <v>2600</v>
      </c>
      <c r="I49" s="223">
        <v>2435</v>
      </c>
      <c r="J49" s="223">
        <v>1954</v>
      </c>
      <c r="K49" s="223">
        <v>2347</v>
      </c>
      <c r="L49" s="223">
        <v>1135</v>
      </c>
      <c r="M49" s="223">
        <v>50</v>
      </c>
      <c r="N49" s="221" t="s">
        <v>373</v>
      </c>
      <c r="O49" s="224"/>
      <c r="P49" s="224"/>
      <c r="Q49" s="225"/>
      <c r="R49" s="224"/>
      <c r="S49" s="224"/>
      <c r="T49" s="221" t="s">
        <v>86</v>
      </c>
      <c r="U49" s="221" t="s">
        <v>110</v>
      </c>
      <c r="V49" s="221" t="s">
        <v>119</v>
      </c>
      <c r="W49" s="221" t="s">
        <v>133</v>
      </c>
      <c r="X49" s="224"/>
      <c r="Y49" s="232">
        <v>7</v>
      </c>
      <c r="Z49" s="221" t="s">
        <v>119</v>
      </c>
      <c r="AA49" s="225"/>
      <c r="AB49" s="226">
        <f t="shared" si="0"/>
        <v>7.87</v>
      </c>
      <c r="AC49" s="227"/>
      <c r="AD49" s="227">
        <f t="shared" si="1"/>
        <v>0</v>
      </c>
      <c r="AE49" s="227"/>
      <c r="AF49" s="227"/>
      <c r="AG49" s="227"/>
      <c r="AH49" s="227">
        <f t="shared" si="2"/>
        <v>0</v>
      </c>
      <c r="AI49" s="227">
        <f t="shared" si="3"/>
        <v>0</v>
      </c>
      <c r="AJ49" s="229" t="s">
        <v>91</v>
      </c>
    </row>
    <row r="50" spans="1:36" s="229" customFormat="1" x14ac:dyDescent="0.25">
      <c r="A50" s="221" t="s">
        <v>442</v>
      </c>
      <c r="B50" s="221" t="s">
        <v>103</v>
      </c>
      <c r="C50" s="222" t="s">
        <v>437</v>
      </c>
      <c r="D50" s="221" t="s">
        <v>438</v>
      </c>
      <c r="E50" s="221" t="s">
        <v>101</v>
      </c>
      <c r="F50" s="223">
        <v>209</v>
      </c>
      <c r="G50" s="221" t="s">
        <v>364</v>
      </c>
      <c r="H50" s="223">
        <v>1150</v>
      </c>
      <c r="I50" s="223">
        <v>2100</v>
      </c>
      <c r="J50" s="223">
        <v>1060</v>
      </c>
      <c r="K50" s="223">
        <v>2052</v>
      </c>
      <c r="L50" s="223">
        <v>925</v>
      </c>
      <c r="M50" s="223">
        <v>40</v>
      </c>
      <c r="N50" s="221" t="s">
        <v>88</v>
      </c>
      <c r="O50" s="221" t="s">
        <v>106</v>
      </c>
      <c r="P50" s="224"/>
      <c r="Q50" s="225"/>
      <c r="R50" s="223">
        <v>400</v>
      </c>
      <c r="S50" s="223">
        <v>1385</v>
      </c>
      <c r="T50" s="221" t="s">
        <v>88</v>
      </c>
      <c r="U50" s="221" t="s">
        <v>106</v>
      </c>
      <c r="V50" s="221" t="s">
        <v>380</v>
      </c>
      <c r="W50" s="221" t="s">
        <v>120</v>
      </c>
      <c r="X50" s="221" t="s">
        <v>87</v>
      </c>
      <c r="Y50" s="221" t="s">
        <v>398</v>
      </c>
      <c r="Z50" s="221" t="s">
        <v>119</v>
      </c>
      <c r="AA50" s="225"/>
      <c r="AB50" s="226">
        <f t="shared" si="0"/>
        <v>5.75</v>
      </c>
      <c r="AC50" s="227">
        <v>6.83</v>
      </c>
      <c r="AD50" s="227">
        <f t="shared" si="1"/>
        <v>39.270000000000003</v>
      </c>
      <c r="AE50" s="228">
        <v>1.75</v>
      </c>
      <c r="AF50" s="228">
        <v>1</v>
      </c>
      <c r="AG50" s="228">
        <v>0.5</v>
      </c>
      <c r="AH50" s="227">
        <f t="shared" si="2"/>
        <v>121.62</v>
      </c>
      <c r="AI50" s="227">
        <f t="shared" si="3"/>
        <v>160.88999999999999</v>
      </c>
      <c r="AJ50" s="229" t="s">
        <v>387</v>
      </c>
    </row>
    <row r="51" spans="1:36" s="229" customFormat="1" x14ac:dyDescent="0.25">
      <c r="A51" s="221" t="s">
        <v>443</v>
      </c>
      <c r="B51" s="221" t="s">
        <v>116</v>
      </c>
      <c r="C51" s="222" t="s">
        <v>437</v>
      </c>
      <c r="D51" s="221" t="s">
        <v>438</v>
      </c>
      <c r="E51" s="221" t="s">
        <v>101</v>
      </c>
      <c r="F51" s="223">
        <v>101</v>
      </c>
      <c r="G51" s="221" t="s">
        <v>118</v>
      </c>
      <c r="H51" s="223">
        <v>2600</v>
      </c>
      <c r="I51" s="223">
        <v>2435</v>
      </c>
      <c r="J51" s="223">
        <v>1954</v>
      </c>
      <c r="K51" s="223">
        <v>2347</v>
      </c>
      <c r="L51" s="223">
        <v>1135</v>
      </c>
      <c r="M51" s="223">
        <v>50</v>
      </c>
      <c r="N51" s="221" t="s">
        <v>373</v>
      </c>
      <c r="O51" s="224"/>
      <c r="P51" s="224"/>
      <c r="Q51" s="225"/>
      <c r="R51" s="224"/>
      <c r="S51" s="224"/>
      <c r="T51" s="221" t="s">
        <v>86</v>
      </c>
      <c r="U51" s="221" t="s">
        <v>110</v>
      </c>
      <c r="V51" s="221" t="s">
        <v>119</v>
      </c>
      <c r="W51" s="221" t="s">
        <v>133</v>
      </c>
      <c r="X51" s="224"/>
      <c r="Y51" s="232">
        <v>7</v>
      </c>
      <c r="Z51" s="221" t="s">
        <v>119</v>
      </c>
      <c r="AA51" s="225"/>
      <c r="AB51" s="226">
        <f t="shared" si="0"/>
        <v>7.87</v>
      </c>
      <c r="AC51" s="227"/>
      <c r="AD51" s="227">
        <f t="shared" si="1"/>
        <v>0</v>
      </c>
      <c r="AE51" s="227"/>
      <c r="AF51" s="227"/>
      <c r="AG51" s="227"/>
      <c r="AH51" s="227">
        <f t="shared" si="2"/>
        <v>0</v>
      </c>
      <c r="AI51" s="227">
        <f t="shared" si="3"/>
        <v>0</v>
      </c>
      <c r="AJ51" s="229" t="s">
        <v>91</v>
      </c>
    </row>
    <row r="52" spans="1:36" s="229" customFormat="1" x14ac:dyDescent="0.25">
      <c r="A52" s="221" t="s">
        <v>444</v>
      </c>
      <c r="B52" s="221" t="s">
        <v>116</v>
      </c>
      <c r="C52" s="222" t="s">
        <v>437</v>
      </c>
      <c r="D52" s="221" t="s">
        <v>438</v>
      </c>
      <c r="E52" s="221" t="s">
        <v>101</v>
      </c>
      <c r="F52" s="223">
        <v>101</v>
      </c>
      <c r="G52" s="221" t="s">
        <v>118</v>
      </c>
      <c r="H52" s="223">
        <v>2600</v>
      </c>
      <c r="I52" s="223">
        <v>2435</v>
      </c>
      <c r="J52" s="223">
        <v>1954</v>
      </c>
      <c r="K52" s="223">
        <v>2347</v>
      </c>
      <c r="L52" s="223">
        <v>1135</v>
      </c>
      <c r="M52" s="223">
        <v>50</v>
      </c>
      <c r="N52" s="221" t="s">
        <v>373</v>
      </c>
      <c r="O52" s="224"/>
      <c r="P52" s="224"/>
      <c r="Q52" s="225"/>
      <c r="R52" s="224"/>
      <c r="S52" s="224"/>
      <c r="T52" s="221" t="s">
        <v>86</v>
      </c>
      <c r="U52" s="221" t="s">
        <v>110</v>
      </c>
      <c r="V52" s="221" t="s">
        <v>119</v>
      </c>
      <c r="W52" s="221" t="s">
        <v>133</v>
      </c>
      <c r="X52" s="224"/>
      <c r="Y52" s="232">
        <v>7</v>
      </c>
      <c r="Z52" s="221" t="s">
        <v>119</v>
      </c>
      <c r="AA52" s="225"/>
      <c r="AB52" s="226">
        <f t="shared" si="0"/>
        <v>7.87</v>
      </c>
      <c r="AC52" s="227"/>
      <c r="AD52" s="227">
        <f t="shared" si="1"/>
        <v>0</v>
      </c>
      <c r="AE52" s="227"/>
      <c r="AF52" s="227"/>
      <c r="AG52" s="227"/>
      <c r="AH52" s="227">
        <f t="shared" si="2"/>
        <v>0</v>
      </c>
      <c r="AI52" s="227">
        <f t="shared" si="3"/>
        <v>0</v>
      </c>
      <c r="AJ52" s="229" t="s">
        <v>91</v>
      </c>
    </row>
    <row r="53" spans="1:36" s="229" customFormat="1" x14ac:dyDescent="0.25">
      <c r="A53" s="221" t="s">
        <v>445</v>
      </c>
      <c r="B53" s="221" t="s">
        <v>116</v>
      </c>
      <c r="C53" s="222" t="s">
        <v>441</v>
      </c>
      <c r="D53" s="221" t="s">
        <v>379</v>
      </c>
      <c r="E53" s="221" t="s">
        <v>101</v>
      </c>
      <c r="F53" s="223">
        <v>101</v>
      </c>
      <c r="G53" s="221" t="s">
        <v>118</v>
      </c>
      <c r="H53" s="223">
        <v>2600</v>
      </c>
      <c r="I53" s="223">
        <v>2435</v>
      </c>
      <c r="J53" s="223">
        <v>1954</v>
      </c>
      <c r="K53" s="223">
        <v>2347</v>
      </c>
      <c r="L53" s="223">
        <v>1135</v>
      </c>
      <c r="M53" s="223">
        <v>50</v>
      </c>
      <c r="N53" s="221" t="s">
        <v>373</v>
      </c>
      <c r="O53" s="224"/>
      <c r="P53" s="224"/>
      <c r="Q53" s="225"/>
      <c r="R53" s="224"/>
      <c r="S53" s="224"/>
      <c r="T53" s="221" t="s">
        <v>86</v>
      </c>
      <c r="U53" s="221" t="s">
        <v>110</v>
      </c>
      <c r="V53" s="221" t="s">
        <v>119</v>
      </c>
      <c r="W53" s="221" t="s">
        <v>133</v>
      </c>
      <c r="X53" s="224"/>
      <c r="Y53" s="232">
        <v>7</v>
      </c>
      <c r="Z53" s="221" t="s">
        <v>119</v>
      </c>
      <c r="AA53" s="225"/>
      <c r="AB53" s="226">
        <f t="shared" si="0"/>
        <v>7.87</v>
      </c>
      <c r="AC53" s="227"/>
      <c r="AD53" s="227">
        <f t="shared" si="1"/>
        <v>0</v>
      </c>
      <c r="AE53" s="227"/>
      <c r="AF53" s="227"/>
      <c r="AG53" s="227"/>
      <c r="AH53" s="227">
        <f t="shared" si="2"/>
        <v>0</v>
      </c>
      <c r="AI53" s="227">
        <f t="shared" si="3"/>
        <v>0</v>
      </c>
      <c r="AJ53" s="229" t="s">
        <v>91</v>
      </c>
    </row>
    <row r="54" spans="1:36" s="229" customFormat="1" x14ac:dyDescent="0.25">
      <c r="A54" s="221" t="s">
        <v>157</v>
      </c>
      <c r="B54" s="221" t="s">
        <v>103</v>
      </c>
      <c r="C54" s="222" t="s">
        <v>441</v>
      </c>
      <c r="D54" s="221" t="s">
        <v>446</v>
      </c>
      <c r="E54" s="221" t="s">
        <v>156</v>
      </c>
      <c r="F54" s="223">
        <v>208</v>
      </c>
      <c r="G54" s="221" t="s">
        <v>364</v>
      </c>
      <c r="H54" s="223">
        <v>2510</v>
      </c>
      <c r="I54" s="223">
        <v>2110</v>
      </c>
      <c r="J54" s="223">
        <v>2420</v>
      </c>
      <c r="K54" s="223">
        <v>2052</v>
      </c>
      <c r="L54" s="223">
        <v>1211</v>
      </c>
      <c r="M54" s="223">
        <v>40</v>
      </c>
      <c r="N54" s="221" t="s">
        <v>88</v>
      </c>
      <c r="O54" s="221" t="s">
        <v>106</v>
      </c>
      <c r="P54" s="224"/>
      <c r="Q54" s="225"/>
      <c r="R54" s="223">
        <v>250</v>
      </c>
      <c r="S54" s="223">
        <v>1385</v>
      </c>
      <c r="T54" s="221" t="s">
        <v>88</v>
      </c>
      <c r="U54" s="221" t="s">
        <v>106</v>
      </c>
      <c r="V54" s="221" t="s">
        <v>384</v>
      </c>
      <c r="W54" s="221" t="s">
        <v>120</v>
      </c>
      <c r="X54" s="221" t="s">
        <v>87</v>
      </c>
      <c r="Y54" s="221" t="s">
        <v>366</v>
      </c>
      <c r="Z54" s="224"/>
      <c r="AA54" s="225"/>
      <c r="AB54" s="226">
        <f t="shared" si="0"/>
        <v>7.13</v>
      </c>
      <c r="AC54" s="227">
        <v>15.77</v>
      </c>
      <c r="AD54" s="227">
        <f t="shared" si="1"/>
        <v>112.44</v>
      </c>
      <c r="AE54" s="228">
        <v>3.5</v>
      </c>
      <c r="AF54" s="228">
        <v>2</v>
      </c>
      <c r="AG54" s="228">
        <v>1</v>
      </c>
      <c r="AH54" s="227">
        <f t="shared" si="2"/>
        <v>243.23</v>
      </c>
      <c r="AI54" s="227">
        <f t="shared" si="3"/>
        <v>355.67</v>
      </c>
      <c r="AJ54" s="229" t="s">
        <v>447</v>
      </c>
    </row>
    <row r="55" spans="1:36" s="229" customFormat="1" x14ac:dyDescent="0.25">
      <c r="A55" s="221" t="s">
        <v>159</v>
      </c>
      <c r="B55" s="221" t="s">
        <v>103</v>
      </c>
      <c r="C55" s="222" t="s">
        <v>160</v>
      </c>
      <c r="D55" s="221" t="s">
        <v>161</v>
      </c>
      <c r="E55" s="221" t="s">
        <v>156</v>
      </c>
      <c r="F55" s="223">
        <v>210</v>
      </c>
      <c r="G55" s="221" t="s">
        <v>364</v>
      </c>
      <c r="H55" s="223">
        <v>1510</v>
      </c>
      <c r="I55" s="223">
        <v>2110</v>
      </c>
      <c r="J55" s="223">
        <v>1420</v>
      </c>
      <c r="K55" s="223">
        <v>2052</v>
      </c>
      <c r="L55" s="223">
        <v>1125</v>
      </c>
      <c r="M55" s="223">
        <v>40</v>
      </c>
      <c r="N55" s="221" t="s">
        <v>88</v>
      </c>
      <c r="O55" s="221" t="s">
        <v>106</v>
      </c>
      <c r="P55" s="224"/>
      <c r="Q55" s="225"/>
      <c r="R55" s="223">
        <v>400</v>
      </c>
      <c r="S55" s="223">
        <v>1385</v>
      </c>
      <c r="T55" s="221" t="s">
        <v>88</v>
      </c>
      <c r="U55" s="221" t="s">
        <v>106</v>
      </c>
      <c r="V55" s="221" t="s">
        <v>365</v>
      </c>
      <c r="W55" s="221" t="s">
        <v>107</v>
      </c>
      <c r="X55" s="221" t="s">
        <v>87</v>
      </c>
      <c r="Y55" s="221" t="s">
        <v>376</v>
      </c>
      <c r="Z55" s="221" t="s">
        <v>119</v>
      </c>
      <c r="AA55" s="225"/>
      <c r="AB55" s="226">
        <f t="shared" si="0"/>
        <v>6.13</v>
      </c>
      <c r="AC55" s="227">
        <v>23.53</v>
      </c>
      <c r="AD55" s="227">
        <f t="shared" si="1"/>
        <v>144.24</v>
      </c>
      <c r="AE55" s="228">
        <v>2.25</v>
      </c>
      <c r="AF55" s="228">
        <v>1</v>
      </c>
      <c r="AG55" s="228">
        <v>0.5</v>
      </c>
      <c r="AH55" s="227">
        <f t="shared" si="2"/>
        <v>140.33000000000001</v>
      </c>
      <c r="AI55" s="227">
        <f t="shared" si="3"/>
        <v>284.57</v>
      </c>
      <c r="AJ55" s="229" t="s">
        <v>367</v>
      </c>
    </row>
    <row r="56" spans="1:36" s="229" customFormat="1" x14ac:dyDescent="0.25">
      <c r="A56" s="221" t="s">
        <v>162</v>
      </c>
      <c r="B56" s="221" t="s">
        <v>103</v>
      </c>
      <c r="C56" s="222" t="s">
        <v>163</v>
      </c>
      <c r="D56" s="221" t="s">
        <v>164</v>
      </c>
      <c r="E56" s="221" t="s">
        <v>156</v>
      </c>
      <c r="F56" s="223">
        <v>207</v>
      </c>
      <c r="G56" s="230" t="s">
        <v>368</v>
      </c>
      <c r="H56" s="223">
        <v>1010</v>
      </c>
      <c r="I56" s="223">
        <v>2110</v>
      </c>
      <c r="J56" s="223">
        <v>870</v>
      </c>
      <c r="K56" s="223">
        <v>2052</v>
      </c>
      <c r="L56" s="223">
        <v>925</v>
      </c>
      <c r="M56" s="223">
        <v>43</v>
      </c>
      <c r="N56" s="221" t="s">
        <v>86</v>
      </c>
      <c r="O56" s="221" t="s">
        <v>110</v>
      </c>
      <c r="P56" s="224"/>
      <c r="Q56" s="225"/>
      <c r="R56" s="224"/>
      <c r="S56" s="224"/>
      <c r="T56" s="231" t="s">
        <v>86</v>
      </c>
      <c r="U56" s="231" t="s">
        <v>110</v>
      </c>
      <c r="V56" s="221" t="s">
        <v>369</v>
      </c>
      <c r="W56" s="221" t="s">
        <v>107</v>
      </c>
      <c r="X56" s="221" t="s">
        <v>87</v>
      </c>
      <c r="Y56" s="221" t="s">
        <v>370</v>
      </c>
      <c r="Z56" s="221" t="s">
        <v>119</v>
      </c>
      <c r="AA56" s="225"/>
      <c r="AB56" s="226">
        <f t="shared" si="0"/>
        <v>5.63</v>
      </c>
      <c r="AC56" s="227">
        <v>18.89</v>
      </c>
      <c r="AD56" s="227">
        <f t="shared" si="1"/>
        <v>106.35</v>
      </c>
      <c r="AE56" s="228">
        <v>2.25</v>
      </c>
      <c r="AF56" s="228">
        <v>1</v>
      </c>
      <c r="AG56" s="228">
        <v>0.5</v>
      </c>
      <c r="AH56" s="227">
        <f t="shared" si="2"/>
        <v>140.33000000000001</v>
      </c>
      <c r="AI56" s="227">
        <f t="shared" si="3"/>
        <v>246.68</v>
      </c>
      <c r="AJ56" s="229" t="s">
        <v>371</v>
      </c>
    </row>
    <row r="57" spans="1:36" s="229" customFormat="1" x14ac:dyDescent="0.25">
      <c r="A57" s="221" t="s">
        <v>165</v>
      </c>
      <c r="B57" s="221" t="s">
        <v>103</v>
      </c>
      <c r="C57" s="222" t="s">
        <v>166</v>
      </c>
      <c r="D57" s="221" t="s">
        <v>167</v>
      </c>
      <c r="E57" s="221" t="s">
        <v>156</v>
      </c>
      <c r="F57" s="223">
        <v>207</v>
      </c>
      <c r="G57" s="230" t="s">
        <v>368</v>
      </c>
      <c r="H57" s="223">
        <v>1010</v>
      </c>
      <c r="I57" s="223">
        <v>2110</v>
      </c>
      <c r="J57" s="223">
        <v>870</v>
      </c>
      <c r="K57" s="223">
        <v>2052</v>
      </c>
      <c r="L57" s="223">
        <v>925</v>
      </c>
      <c r="M57" s="223">
        <v>43</v>
      </c>
      <c r="N57" s="221" t="s">
        <v>86</v>
      </c>
      <c r="O57" s="221" t="s">
        <v>110</v>
      </c>
      <c r="P57" s="224"/>
      <c r="Q57" s="225"/>
      <c r="R57" s="224"/>
      <c r="S57" s="224"/>
      <c r="T57" s="231" t="s">
        <v>86</v>
      </c>
      <c r="U57" s="231" t="s">
        <v>110</v>
      </c>
      <c r="V57" s="221" t="s">
        <v>369</v>
      </c>
      <c r="W57" s="221" t="s">
        <v>107</v>
      </c>
      <c r="X57" s="221" t="s">
        <v>87</v>
      </c>
      <c r="Y57" s="221" t="s">
        <v>370</v>
      </c>
      <c r="Z57" s="221" t="s">
        <v>119</v>
      </c>
      <c r="AA57" s="225"/>
      <c r="AB57" s="226">
        <f t="shared" si="0"/>
        <v>5.63</v>
      </c>
      <c r="AC57" s="227">
        <v>18.89</v>
      </c>
      <c r="AD57" s="227">
        <f t="shared" si="1"/>
        <v>106.35</v>
      </c>
      <c r="AE57" s="228">
        <v>2.25</v>
      </c>
      <c r="AF57" s="228">
        <v>1</v>
      </c>
      <c r="AG57" s="228">
        <v>0.5</v>
      </c>
      <c r="AH57" s="227">
        <f t="shared" si="2"/>
        <v>140.33000000000001</v>
      </c>
      <c r="AI57" s="227">
        <f t="shared" si="3"/>
        <v>246.68</v>
      </c>
      <c r="AJ57" s="229" t="s">
        <v>371</v>
      </c>
    </row>
    <row r="58" spans="1:36" s="229" customFormat="1" x14ac:dyDescent="0.25">
      <c r="A58" s="221" t="s">
        <v>168</v>
      </c>
      <c r="B58" s="221" t="s">
        <v>103</v>
      </c>
      <c r="C58" s="222" t="s">
        <v>169</v>
      </c>
      <c r="D58" s="221" t="s">
        <v>170</v>
      </c>
      <c r="E58" s="221" t="s">
        <v>448</v>
      </c>
      <c r="F58" s="223">
        <v>207</v>
      </c>
      <c r="G58" s="230" t="s">
        <v>368</v>
      </c>
      <c r="H58" s="223">
        <v>1010</v>
      </c>
      <c r="I58" s="223">
        <v>2110</v>
      </c>
      <c r="J58" s="223">
        <v>870</v>
      </c>
      <c r="K58" s="223">
        <v>2052</v>
      </c>
      <c r="L58" s="223">
        <v>925</v>
      </c>
      <c r="M58" s="223">
        <v>43</v>
      </c>
      <c r="N58" s="221" t="s">
        <v>86</v>
      </c>
      <c r="O58" s="221" t="s">
        <v>110</v>
      </c>
      <c r="P58" s="224"/>
      <c r="Q58" s="225"/>
      <c r="R58" s="224"/>
      <c r="S58" s="224"/>
      <c r="T58" s="231" t="s">
        <v>86</v>
      </c>
      <c r="U58" s="231" t="s">
        <v>110</v>
      </c>
      <c r="V58" s="221" t="s">
        <v>369</v>
      </c>
      <c r="W58" s="221" t="s">
        <v>107</v>
      </c>
      <c r="X58" s="221" t="s">
        <v>87</v>
      </c>
      <c r="Y58" s="221" t="s">
        <v>370</v>
      </c>
      <c r="Z58" s="221" t="s">
        <v>119</v>
      </c>
      <c r="AA58" s="225"/>
      <c r="AB58" s="226">
        <f t="shared" si="0"/>
        <v>5.63</v>
      </c>
      <c r="AC58" s="227">
        <v>18.89</v>
      </c>
      <c r="AD58" s="227">
        <f t="shared" si="1"/>
        <v>106.35</v>
      </c>
      <c r="AE58" s="228">
        <v>2.25</v>
      </c>
      <c r="AF58" s="228">
        <v>1</v>
      </c>
      <c r="AG58" s="228">
        <v>0.5</v>
      </c>
      <c r="AH58" s="227">
        <f t="shared" si="2"/>
        <v>140.33000000000001</v>
      </c>
      <c r="AI58" s="227">
        <f t="shared" si="3"/>
        <v>246.68</v>
      </c>
      <c r="AJ58" s="229" t="s">
        <v>371</v>
      </c>
    </row>
    <row r="59" spans="1:36" s="229" customFormat="1" x14ac:dyDescent="0.25">
      <c r="A59" s="221" t="s">
        <v>171</v>
      </c>
      <c r="B59" s="221" t="s">
        <v>116</v>
      </c>
      <c r="C59" s="222" t="s">
        <v>172</v>
      </c>
      <c r="D59" s="221" t="s">
        <v>173</v>
      </c>
      <c r="E59" s="221" t="s">
        <v>156</v>
      </c>
      <c r="F59" s="223">
        <v>112</v>
      </c>
      <c r="G59" s="221" t="s">
        <v>372</v>
      </c>
      <c r="H59" s="223">
        <v>2220</v>
      </c>
      <c r="I59" s="223">
        <v>2210</v>
      </c>
      <c r="J59" s="223">
        <v>1940</v>
      </c>
      <c r="K59" s="223">
        <v>2110</v>
      </c>
      <c r="L59" s="223">
        <v>2120</v>
      </c>
      <c r="M59" s="223">
        <v>70</v>
      </c>
      <c r="N59" s="221" t="s">
        <v>373</v>
      </c>
      <c r="O59" s="224"/>
      <c r="P59" s="224"/>
      <c r="Q59" s="225"/>
      <c r="R59" s="224"/>
      <c r="S59" s="224"/>
      <c r="T59" s="221" t="s">
        <v>86</v>
      </c>
      <c r="U59" s="221" t="s">
        <v>110</v>
      </c>
      <c r="V59" s="221" t="s">
        <v>449</v>
      </c>
      <c r="W59" s="221" t="s">
        <v>120</v>
      </c>
      <c r="X59" s="221" t="s">
        <v>87</v>
      </c>
      <c r="Y59" s="232">
        <v>7</v>
      </c>
      <c r="Z59" s="221" t="s">
        <v>119</v>
      </c>
      <c r="AA59" s="225"/>
      <c r="AB59" s="226">
        <f t="shared" si="0"/>
        <v>7.04</v>
      </c>
      <c r="AC59" s="227"/>
      <c r="AD59" s="227">
        <f t="shared" si="1"/>
        <v>0</v>
      </c>
      <c r="AE59" s="227"/>
      <c r="AF59" s="227"/>
      <c r="AG59" s="227"/>
      <c r="AH59" s="227">
        <f t="shared" si="2"/>
        <v>0</v>
      </c>
      <c r="AI59" s="227">
        <f t="shared" si="3"/>
        <v>0</v>
      </c>
      <c r="AJ59" s="229" t="s">
        <v>91</v>
      </c>
    </row>
    <row r="60" spans="1:36" s="229" customFormat="1" x14ac:dyDescent="0.25">
      <c r="A60" s="221" t="s">
        <v>450</v>
      </c>
      <c r="B60" s="221" t="s">
        <v>103</v>
      </c>
      <c r="C60" s="222" t="s">
        <v>441</v>
      </c>
      <c r="D60" s="221" t="s">
        <v>446</v>
      </c>
      <c r="E60" s="221" t="s">
        <v>156</v>
      </c>
      <c r="F60" s="223">
        <v>208</v>
      </c>
      <c r="G60" s="221" t="s">
        <v>364</v>
      </c>
      <c r="H60" s="223">
        <v>2510</v>
      </c>
      <c r="I60" s="223">
        <v>2110</v>
      </c>
      <c r="J60" s="223">
        <v>2420</v>
      </c>
      <c r="K60" s="223">
        <v>2052</v>
      </c>
      <c r="L60" s="223">
        <v>1211</v>
      </c>
      <c r="M60" s="223">
        <v>40</v>
      </c>
      <c r="N60" s="221" t="s">
        <v>88</v>
      </c>
      <c r="O60" s="221" t="s">
        <v>106</v>
      </c>
      <c r="P60" s="224"/>
      <c r="Q60" s="225"/>
      <c r="R60" s="223">
        <v>250</v>
      </c>
      <c r="S60" s="223">
        <v>1385</v>
      </c>
      <c r="T60" s="221" t="s">
        <v>88</v>
      </c>
      <c r="U60" s="221" t="s">
        <v>106</v>
      </c>
      <c r="V60" s="233" t="s">
        <v>451</v>
      </c>
      <c r="W60" s="221" t="s">
        <v>120</v>
      </c>
      <c r="X60" s="221" t="s">
        <v>87</v>
      </c>
      <c r="Y60" s="221" t="s">
        <v>430</v>
      </c>
      <c r="Z60" s="221" t="s">
        <v>119</v>
      </c>
      <c r="AA60" s="225"/>
      <c r="AB60" s="226">
        <f t="shared" si="0"/>
        <v>7.13</v>
      </c>
      <c r="AC60" s="227">
        <v>15.77</v>
      </c>
      <c r="AD60" s="227">
        <f t="shared" si="1"/>
        <v>112.44</v>
      </c>
      <c r="AE60" s="228">
        <v>3.5</v>
      </c>
      <c r="AF60" s="228">
        <v>2</v>
      </c>
      <c r="AG60" s="228">
        <v>1</v>
      </c>
      <c r="AH60" s="227">
        <f t="shared" si="2"/>
        <v>243.23</v>
      </c>
      <c r="AI60" s="227">
        <f t="shared" si="3"/>
        <v>355.67</v>
      </c>
      <c r="AJ60" s="229" t="s">
        <v>447</v>
      </c>
    </row>
    <row r="61" spans="1:36" s="229" customFormat="1" x14ac:dyDescent="0.25">
      <c r="A61" s="221" t="s">
        <v>452</v>
      </c>
      <c r="B61" s="221" t="s">
        <v>103</v>
      </c>
      <c r="C61" s="222" t="s">
        <v>378</v>
      </c>
      <c r="D61" s="221" t="s">
        <v>446</v>
      </c>
      <c r="E61" s="221" t="s">
        <v>156</v>
      </c>
      <c r="F61" s="223">
        <v>202</v>
      </c>
      <c r="G61" s="221" t="s">
        <v>364</v>
      </c>
      <c r="H61" s="223">
        <v>1585</v>
      </c>
      <c r="I61" s="223">
        <v>2110</v>
      </c>
      <c r="J61" s="223">
        <v>1495</v>
      </c>
      <c r="K61" s="223">
        <v>2052</v>
      </c>
      <c r="L61" s="223">
        <v>1125</v>
      </c>
      <c r="M61" s="223">
        <v>40</v>
      </c>
      <c r="N61" s="221" t="s">
        <v>88</v>
      </c>
      <c r="O61" s="221" t="s">
        <v>106</v>
      </c>
      <c r="P61" s="224"/>
      <c r="Q61" s="225"/>
      <c r="R61" s="223">
        <v>400</v>
      </c>
      <c r="S61" s="223">
        <v>1385</v>
      </c>
      <c r="T61" s="221" t="s">
        <v>88</v>
      </c>
      <c r="U61" s="221" t="s">
        <v>106</v>
      </c>
      <c r="V61" s="221" t="s">
        <v>380</v>
      </c>
      <c r="W61" s="221" t="s">
        <v>107</v>
      </c>
      <c r="X61" s="221" t="s">
        <v>87</v>
      </c>
      <c r="Y61" s="221" t="s">
        <v>376</v>
      </c>
      <c r="Z61" s="221" t="s">
        <v>119</v>
      </c>
      <c r="AA61" s="225"/>
      <c r="AB61" s="226">
        <f t="shared" si="0"/>
        <v>6.2050000000000001</v>
      </c>
      <c r="AC61" s="227">
        <v>18.89</v>
      </c>
      <c r="AD61" s="227">
        <f t="shared" si="1"/>
        <v>117.21</v>
      </c>
      <c r="AE61" s="228">
        <v>2.25</v>
      </c>
      <c r="AF61" s="228">
        <v>1</v>
      </c>
      <c r="AG61" s="228">
        <v>0.5</v>
      </c>
      <c r="AH61" s="227">
        <f t="shared" si="2"/>
        <v>140.33000000000001</v>
      </c>
      <c r="AI61" s="227">
        <f t="shared" si="3"/>
        <v>257.54000000000002</v>
      </c>
      <c r="AJ61" s="229" t="s">
        <v>371</v>
      </c>
    </row>
    <row r="62" spans="1:36" s="229" customFormat="1" x14ac:dyDescent="0.25">
      <c r="A62" s="221" t="s">
        <v>453</v>
      </c>
      <c r="B62" s="221" t="s">
        <v>103</v>
      </c>
      <c r="C62" s="222" t="s">
        <v>378</v>
      </c>
      <c r="D62" s="221" t="s">
        <v>446</v>
      </c>
      <c r="E62" s="221" t="s">
        <v>156</v>
      </c>
      <c r="F62" s="223">
        <v>202</v>
      </c>
      <c r="G62" s="221" t="s">
        <v>364</v>
      </c>
      <c r="H62" s="223">
        <v>1585</v>
      </c>
      <c r="I62" s="223">
        <v>2110</v>
      </c>
      <c r="J62" s="223">
        <v>1495</v>
      </c>
      <c r="K62" s="223">
        <v>2052</v>
      </c>
      <c r="L62" s="223">
        <v>1125</v>
      </c>
      <c r="M62" s="223">
        <v>40</v>
      </c>
      <c r="N62" s="221" t="s">
        <v>88</v>
      </c>
      <c r="O62" s="221" t="s">
        <v>106</v>
      </c>
      <c r="P62" s="224"/>
      <c r="Q62" s="225"/>
      <c r="R62" s="223">
        <v>400</v>
      </c>
      <c r="S62" s="223">
        <v>1385</v>
      </c>
      <c r="T62" s="221" t="s">
        <v>88</v>
      </c>
      <c r="U62" s="221" t="s">
        <v>106</v>
      </c>
      <c r="V62" s="221" t="s">
        <v>380</v>
      </c>
      <c r="W62" s="221" t="s">
        <v>107</v>
      </c>
      <c r="X62" s="221" t="s">
        <v>87</v>
      </c>
      <c r="Y62" s="221" t="s">
        <v>376</v>
      </c>
      <c r="Z62" s="221" t="s">
        <v>119</v>
      </c>
      <c r="AA62" s="225"/>
      <c r="AB62" s="226">
        <f t="shared" si="0"/>
        <v>6.2050000000000001</v>
      </c>
      <c r="AC62" s="227">
        <v>18.89</v>
      </c>
      <c r="AD62" s="227">
        <f t="shared" si="1"/>
        <v>117.21</v>
      </c>
      <c r="AE62" s="228">
        <v>2.25</v>
      </c>
      <c r="AF62" s="228">
        <v>1</v>
      </c>
      <c r="AG62" s="228">
        <v>0.5</v>
      </c>
      <c r="AH62" s="227">
        <f t="shared" si="2"/>
        <v>140.33000000000001</v>
      </c>
      <c r="AI62" s="227">
        <f t="shared" si="3"/>
        <v>257.54000000000002</v>
      </c>
      <c r="AJ62" s="229" t="s">
        <v>371</v>
      </c>
    </row>
    <row r="63" spans="1:36" s="229" customFormat="1" x14ac:dyDescent="0.25">
      <c r="A63" s="221" t="s">
        <v>174</v>
      </c>
      <c r="B63" s="221" t="s">
        <v>103</v>
      </c>
      <c r="C63" s="222" t="s">
        <v>454</v>
      </c>
      <c r="D63" s="221" t="s">
        <v>176</v>
      </c>
      <c r="E63" s="221" t="s">
        <v>448</v>
      </c>
      <c r="F63" s="223">
        <v>202</v>
      </c>
      <c r="G63" s="221" t="s">
        <v>364</v>
      </c>
      <c r="H63" s="223">
        <v>1510</v>
      </c>
      <c r="I63" s="223">
        <v>2100</v>
      </c>
      <c r="J63" s="223">
        <v>1420</v>
      </c>
      <c r="K63" s="223">
        <v>2052</v>
      </c>
      <c r="L63" s="223">
        <v>1125</v>
      </c>
      <c r="M63" s="223">
        <v>40</v>
      </c>
      <c r="N63" s="221" t="s">
        <v>88</v>
      </c>
      <c r="O63" s="221" t="s">
        <v>106</v>
      </c>
      <c r="P63" s="224"/>
      <c r="Q63" s="225"/>
      <c r="R63" s="223">
        <v>400</v>
      </c>
      <c r="S63" s="223">
        <v>1385</v>
      </c>
      <c r="T63" s="221" t="s">
        <v>88</v>
      </c>
      <c r="U63" s="221" t="s">
        <v>106</v>
      </c>
      <c r="V63" s="221" t="s">
        <v>365</v>
      </c>
      <c r="W63" s="221" t="s">
        <v>120</v>
      </c>
      <c r="X63" s="221" t="s">
        <v>87</v>
      </c>
      <c r="Y63" s="221" t="s">
        <v>376</v>
      </c>
      <c r="Z63" s="221" t="s">
        <v>119</v>
      </c>
      <c r="AA63" s="225"/>
      <c r="AB63" s="226">
        <f t="shared" si="0"/>
        <v>6.11</v>
      </c>
      <c r="AC63" s="227">
        <v>8.32</v>
      </c>
      <c r="AD63" s="227">
        <f t="shared" si="1"/>
        <v>50.84</v>
      </c>
      <c r="AE63" s="228">
        <v>1.75</v>
      </c>
      <c r="AF63" s="228">
        <v>1</v>
      </c>
      <c r="AG63" s="228">
        <v>0.5</v>
      </c>
      <c r="AH63" s="227">
        <f t="shared" si="2"/>
        <v>121.62</v>
      </c>
      <c r="AI63" s="227">
        <f t="shared" si="3"/>
        <v>172.46</v>
      </c>
      <c r="AJ63" s="229" t="s">
        <v>382</v>
      </c>
    </row>
    <row r="64" spans="1:36" s="229" customFormat="1" x14ac:dyDescent="0.25">
      <c r="A64" s="221" t="s">
        <v>177</v>
      </c>
      <c r="B64" s="221" t="s">
        <v>103</v>
      </c>
      <c r="C64" s="222" t="s">
        <v>178</v>
      </c>
      <c r="D64" s="221" t="s">
        <v>179</v>
      </c>
      <c r="E64" s="221" t="s">
        <v>156</v>
      </c>
      <c r="F64" s="223">
        <v>210</v>
      </c>
      <c r="G64" s="221" t="s">
        <v>364</v>
      </c>
      <c r="H64" s="223">
        <v>1510</v>
      </c>
      <c r="I64" s="223">
        <v>2110</v>
      </c>
      <c r="J64" s="223">
        <v>1420</v>
      </c>
      <c r="K64" s="223">
        <v>2052</v>
      </c>
      <c r="L64" s="223">
        <v>1125</v>
      </c>
      <c r="M64" s="223">
        <v>40</v>
      </c>
      <c r="N64" s="221" t="s">
        <v>88</v>
      </c>
      <c r="O64" s="221" t="s">
        <v>106</v>
      </c>
      <c r="P64" s="224"/>
      <c r="Q64" s="225"/>
      <c r="R64" s="223">
        <v>400</v>
      </c>
      <c r="S64" s="223">
        <v>1385</v>
      </c>
      <c r="T64" s="221" t="s">
        <v>88</v>
      </c>
      <c r="U64" s="221" t="s">
        <v>106</v>
      </c>
      <c r="V64" s="221" t="s">
        <v>365</v>
      </c>
      <c r="W64" s="221" t="s">
        <v>107</v>
      </c>
      <c r="X64" s="221" t="s">
        <v>87</v>
      </c>
      <c r="Y64" s="221" t="s">
        <v>376</v>
      </c>
      <c r="Z64" s="221" t="s">
        <v>119</v>
      </c>
      <c r="AA64" s="225"/>
      <c r="AB64" s="226">
        <f t="shared" si="0"/>
        <v>6.13</v>
      </c>
      <c r="AC64" s="227">
        <v>23.53</v>
      </c>
      <c r="AD64" s="227">
        <f t="shared" si="1"/>
        <v>144.24</v>
      </c>
      <c r="AE64" s="228">
        <v>2.25</v>
      </c>
      <c r="AF64" s="228">
        <v>1</v>
      </c>
      <c r="AG64" s="228">
        <v>0.5</v>
      </c>
      <c r="AH64" s="227">
        <f t="shared" si="2"/>
        <v>140.33000000000001</v>
      </c>
      <c r="AI64" s="227">
        <f t="shared" si="3"/>
        <v>284.57</v>
      </c>
      <c r="AJ64" s="229" t="s">
        <v>367</v>
      </c>
    </row>
    <row r="65" spans="1:36" s="229" customFormat="1" x14ac:dyDescent="0.25">
      <c r="A65" s="221" t="s">
        <v>180</v>
      </c>
      <c r="B65" s="221" t="s">
        <v>103</v>
      </c>
      <c r="C65" s="222" t="s">
        <v>181</v>
      </c>
      <c r="D65" s="221" t="s">
        <v>182</v>
      </c>
      <c r="E65" s="221" t="s">
        <v>156</v>
      </c>
      <c r="F65" s="223">
        <v>206</v>
      </c>
      <c r="G65" s="221" t="s">
        <v>368</v>
      </c>
      <c r="H65" s="223">
        <v>2010</v>
      </c>
      <c r="I65" s="223">
        <v>2110</v>
      </c>
      <c r="J65" s="223">
        <v>1870</v>
      </c>
      <c r="K65" s="223">
        <v>2052</v>
      </c>
      <c r="L65" s="223">
        <v>961</v>
      </c>
      <c r="M65" s="223">
        <v>43</v>
      </c>
      <c r="N65" s="221" t="s">
        <v>86</v>
      </c>
      <c r="O65" s="221" t="s">
        <v>110</v>
      </c>
      <c r="P65" s="224"/>
      <c r="Q65" s="225"/>
      <c r="R65" s="224"/>
      <c r="S65" s="224"/>
      <c r="T65" s="221" t="s">
        <v>86</v>
      </c>
      <c r="U65" s="221" t="s">
        <v>110</v>
      </c>
      <c r="V65" s="221" t="s">
        <v>369</v>
      </c>
      <c r="W65" s="221" t="s">
        <v>107</v>
      </c>
      <c r="X65" s="221" t="s">
        <v>87</v>
      </c>
      <c r="Y65" s="221" t="s">
        <v>383</v>
      </c>
      <c r="Z65" s="221" t="s">
        <v>119</v>
      </c>
      <c r="AA65" s="225"/>
      <c r="AB65" s="226">
        <f t="shared" si="0"/>
        <v>6.63</v>
      </c>
      <c r="AC65" s="227"/>
      <c r="AD65" s="227">
        <f t="shared" si="1"/>
        <v>0</v>
      </c>
      <c r="AE65" s="227"/>
      <c r="AF65" s="227"/>
      <c r="AG65" s="227"/>
      <c r="AH65" s="227">
        <f t="shared" si="2"/>
        <v>0</v>
      </c>
      <c r="AI65" s="227">
        <f t="shared" si="3"/>
        <v>0</v>
      </c>
      <c r="AJ65" s="229" t="s">
        <v>91</v>
      </c>
    </row>
    <row r="66" spans="1:36" s="229" customFormat="1" x14ac:dyDescent="0.25">
      <c r="A66" s="221" t="s">
        <v>183</v>
      </c>
      <c r="B66" s="221" t="s">
        <v>103</v>
      </c>
      <c r="C66" s="222" t="s">
        <v>184</v>
      </c>
      <c r="D66" s="221" t="s">
        <v>185</v>
      </c>
      <c r="E66" s="221" t="s">
        <v>156</v>
      </c>
      <c r="F66" s="223">
        <v>207</v>
      </c>
      <c r="G66" s="230" t="s">
        <v>368</v>
      </c>
      <c r="H66" s="223">
        <v>1010</v>
      </c>
      <c r="I66" s="223">
        <v>2110</v>
      </c>
      <c r="J66" s="223">
        <v>870</v>
      </c>
      <c r="K66" s="223">
        <v>2052</v>
      </c>
      <c r="L66" s="223">
        <v>925</v>
      </c>
      <c r="M66" s="223">
        <v>43</v>
      </c>
      <c r="N66" s="221" t="s">
        <v>86</v>
      </c>
      <c r="O66" s="221" t="s">
        <v>110</v>
      </c>
      <c r="P66" s="224"/>
      <c r="Q66" s="225"/>
      <c r="R66" s="224"/>
      <c r="S66" s="224"/>
      <c r="T66" s="231" t="s">
        <v>86</v>
      </c>
      <c r="U66" s="231" t="s">
        <v>110</v>
      </c>
      <c r="V66" s="233" t="s">
        <v>369</v>
      </c>
      <c r="W66" s="221" t="s">
        <v>107</v>
      </c>
      <c r="X66" s="221" t="s">
        <v>87</v>
      </c>
      <c r="Y66" s="221" t="s">
        <v>370</v>
      </c>
      <c r="Z66" s="221" t="s">
        <v>119</v>
      </c>
      <c r="AA66" s="225"/>
      <c r="AB66" s="226">
        <f t="shared" si="0"/>
        <v>5.63</v>
      </c>
      <c r="AC66" s="227">
        <v>18.89</v>
      </c>
      <c r="AD66" s="227">
        <f t="shared" si="1"/>
        <v>106.35</v>
      </c>
      <c r="AE66" s="228">
        <v>2.25</v>
      </c>
      <c r="AF66" s="228">
        <v>1</v>
      </c>
      <c r="AG66" s="228">
        <v>0.5</v>
      </c>
      <c r="AH66" s="227">
        <f t="shared" si="2"/>
        <v>140.33000000000001</v>
      </c>
      <c r="AI66" s="227">
        <f t="shared" si="3"/>
        <v>246.68</v>
      </c>
      <c r="AJ66" s="229" t="s">
        <v>371</v>
      </c>
    </row>
    <row r="67" spans="1:36" s="229" customFormat="1" x14ac:dyDescent="0.25">
      <c r="A67" s="221" t="s">
        <v>186</v>
      </c>
      <c r="B67" s="221" t="s">
        <v>103</v>
      </c>
      <c r="C67" s="222" t="s">
        <v>216</v>
      </c>
      <c r="D67" s="221" t="s">
        <v>188</v>
      </c>
      <c r="E67" s="221" t="s">
        <v>156</v>
      </c>
      <c r="F67" s="223">
        <v>202</v>
      </c>
      <c r="G67" s="221" t="s">
        <v>364</v>
      </c>
      <c r="H67" s="223">
        <v>1585</v>
      </c>
      <c r="I67" s="223">
        <v>2110</v>
      </c>
      <c r="J67" s="223">
        <v>1495</v>
      </c>
      <c r="K67" s="223">
        <v>2052</v>
      </c>
      <c r="L67" s="223">
        <v>1125</v>
      </c>
      <c r="M67" s="223">
        <v>40</v>
      </c>
      <c r="N67" s="221" t="s">
        <v>88</v>
      </c>
      <c r="O67" s="221" t="s">
        <v>106</v>
      </c>
      <c r="P67" s="224"/>
      <c r="Q67" s="225"/>
      <c r="R67" s="223">
        <v>400</v>
      </c>
      <c r="S67" s="223">
        <v>1385</v>
      </c>
      <c r="T67" s="221" t="s">
        <v>88</v>
      </c>
      <c r="U67" s="221" t="s">
        <v>106</v>
      </c>
      <c r="V67" s="221" t="s">
        <v>384</v>
      </c>
      <c r="W67" s="221" t="s">
        <v>107</v>
      </c>
      <c r="X67" s="221" t="s">
        <v>87</v>
      </c>
      <c r="Y67" s="221" t="s">
        <v>376</v>
      </c>
      <c r="Z67" s="221" t="s">
        <v>119</v>
      </c>
      <c r="AA67" s="225"/>
      <c r="AB67" s="226">
        <f t="shared" si="0"/>
        <v>6.2050000000000001</v>
      </c>
      <c r="AC67" s="227">
        <v>46.76</v>
      </c>
      <c r="AD67" s="227">
        <f t="shared" si="1"/>
        <v>290.14999999999998</v>
      </c>
      <c r="AE67" s="228">
        <v>4</v>
      </c>
      <c r="AF67" s="228">
        <v>2</v>
      </c>
      <c r="AG67" s="228">
        <v>1</v>
      </c>
      <c r="AH67" s="227">
        <f t="shared" si="2"/>
        <v>261.94</v>
      </c>
      <c r="AI67" s="227">
        <f t="shared" si="3"/>
        <v>552.09</v>
      </c>
      <c r="AJ67" s="229" t="s">
        <v>385</v>
      </c>
    </row>
    <row r="68" spans="1:36" s="229" customFormat="1" x14ac:dyDescent="0.25">
      <c r="A68" s="221" t="s">
        <v>189</v>
      </c>
      <c r="B68" s="221" t="s">
        <v>103</v>
      </c>
      <c r="C68" s="222" t="s">
        <v>190</v>
      </c>
      <c r="D68" s="221" t="s">
        <v>191</v>
      </c>
      <c r="E68" s="221" t="s">
        <v>156</v>
      </c>
      <c r="F68" s="223">
        <v>202</v>
      </c>
      <c r="G68" s="221" t="s">
        <v>364</v>
      </c>
      <c r="H68" s="223">
        <v>1585</v>
      </c>
      <c r="I68" s="223">
        <v>2110</v>
      </c>
      <c r="J68" s="223">
        <v>1495</v>
      </c>
      <c r="K68" s="223">
        <v>2052</v>
      </c>
      <c r="L68" s="223">
        <v>1125</v>
      </c>
      <c r="M68" s="223">
        <v>40</v>
      </c>
      <c r="N68" s="221" t="s">
        <v>88</v>
      </c>
      <c r="O68" s="221" t="s">
        <v>106</v>
      </c>
      <c r="P68" s="224"/>
      <c r="Q68" s="225"/>
      <c r="R68" s="223">
        <v>400</v>
      </c>
      <c r="S68" s="223">
        <v>1385</v>
      </c>
      <c r="T68" s="221" t="s">
        <v>88</v>
      </c>
      <c r="U68" s="221" t="s">
        <v>106</v>
      </c>
      <c r="V68" s="221" t="s">
        <v>365</v>
      </c>
      <c r="W68" s="221" t="s">
        <v>120</v>
      </c>
      <c r="X68" s="221" t="s">
        <v>87</v>
      </c>
      <c r="Y68" s="221" t="s">
        <v>376</v>
      </c>
      <c r="Z68" s="221" t="s">
        <v>119</v>
      </c>
      <c r="AA68" s="225"/>
      <c r="AB68" s="226">
        <f t="shared" si="0"/>
        <v>6.2050000000000001</v>
      </c>
      <c r="AC68" s="227">
        <v>8.32</v>
      </c>
      <c r="AD68" s="227">
        <f t="shared" si="1"/>
        <v>51.63</v>
      </c>
      <c r="AE68" s="228">
        <v>1.75</v>
      </c>
      <c r="AF68" s="228">
        <v>1</v>
      </c>
      <c r="AG68" s="228">
        <v>0.5</v>
      </c>
      <c r="AH68" s="227">
        <f t="shared" si="2"/>
        <v>121.62</v>
      </c>
      <c r="AI68" s="227">
        <f t="shared" si="3"/>
        <v>173.25</v>
      </c>
      <c r="AJ68" s="229" t="s">
        <v>382</v>
      </c>
    </row>
    <row r="69" spans="1:36" s="229" customFormat="1" x14ac:dyDescent="0.25">
      <c r="A69" s="221" t="s">
        <v>192</v>
      </c>
      <c r="B69" s="221" t="s">
        <v>103</v>
      </c>
      <c r="C69" s="222" t="s">
        <v>193</v>
      </c>
      <c r="D69" s="221" t="s">
        <v>194</v>
      </c>
      <c r="E69" s="221" t="s">
        <v>156</v>
      </c>
      <c r="F69" s="223">
        <v>206</v>
      </c>
      <c r="G69" s="221" t="s">
        <v>368</v>
      </c>
      <c r="H69" s="223">
        <v>1810</v>
      </c>
      <c r="I69" s="223">
        <v>2110</v>
      </c>
      <c r="J69" s="223">
        <v>1670</v>
      </c>
      <c r="K69" s="223">
        <v>2052</v>
      </c>
      <c r="L69" s="223">
        <v>861</v>
      </c>
      <c r="M69" s="223">
        <v>43</v>
      </c>
      <c r="N69" s="221" t="s">
        <v>86</v>
      </c>
      <c r="O69" s="221" t="s">
        <v>110</v>
      </c>
      <c r="P69" s="224"/>
      <c r="Q69" s="225"/>
      <c r="R69" s="224"/>
      <c r="S69" s="224"/>
      <c r="T69" s="221" t="s">
        <v>86</v>
      </c>
      <c r="U69" s="221" t="s">
        <v>110</v>
      </c>
      <c r="V69" s="221" t="s">
        <v>369</v>
      </c>
      <c r="W69" s="221" t="s">
        <v>107</v>
      </c>
      <c r="X69" s="221" t="s">
        <v>87</v>
      </c>
      <c r="Y69" s="221" t="s">
        <v>383</v>
      </c>
      <c r="Z69" s="221" t="s">
        <v>119</v>
      </c>
      <c r="AA69" s="225"/>
      <c r="AB69" s="226">
        <f t="shared" si="0"/>
        <v>6.43</v>
      </c>
      <c r="AC69" s="227"/>
      <c r="AD69" s="227">
        <f t="shared" si="1"/>
        <v>0</v>
      </c>
      <c r="AE69" s="227"/>
      <c r="AF69" s="227"/>
      <c r="AG69" s="227"/>
      <c r="AH69" s="227">
        <f t="shared" si="2"/>
        <v>0</v>
      </c>
      <c r="AI69" s="227">
        <f t="shared" si="3"/>
        <v>0</v>
      </c>
      <c r="AJ69" s="229" t="s">
        <v>91</v>
      </c>
    </row>
    <row r="70" spans="1:36" s="229" customFormat="1" x14ac:dyDescent="0.25">
      <c r="A70" s="221" t="s">
        <v>195</v>
      </c>
      <c r="B70" s="221" t="s">
        <v>103</v>
      </c>
      <c r="C70" s="222" t="s">
        <v>206</v>
      </c>
      <c r="D70" s="221" t="s">
        <v>207</v>
      </c>
      <c r="E70" s="221" t="s">
        <v>156</v>
      </c>
      <c r="F70" s="223">
        <v>214</v>
      </c>
      <c r="G70" s="221" t="s">
        <v>364</v>
      </c>
      <c r="H70" s="223">
        <v>2210</v>
      </c>
      <c r="I70" s="223">
        <v>2110</v>
      </c>
      <c r="J70" s="223">
        <v>2120</v>
      </c>
      <c r="K70" s="223">
        <v>2052</v>
      </c>
      <c r="L70" s="223">
        <v>1061</v>
      </c>
      <c r="M70" s="223">
        <v>40</v>
      </c>
      <c r="N70" s="221" t="s">
        <v>88</v>
      </c>
      <c r="O70" s="221" t="s">
        <v>106</v>
      </c>
      <c r="P70" s="224"/>
      <c r="Q70" s="225"/>
      <c r="R70" s="223">
        <v>250</v>
      </c>
      <c r="S70" s="223">
        <v>1385</v>
      </c>
      <c r="T70" s="221" t="s">
        <v>88</v>
      </c>
      <c r="U70" s="221" t="s">
        <v>106</v>
      </c>
      <c r="V70" s="221" t="s">
        <v>380</v>
      </c>
      <c r="W70" s="221" t="s">
        <v>107</v>
      </c>
      <c r="X70" s="221" t="s">
        <v>87</v>
      </c>
      <c r="Y70" s="221" t="s">
        <v>455</v>
      </c>
      <c r="Z70" s="221" t="s">
        <v>119</v>
      </c>
      <c r="AA70" s="225"/>
      <c r="AB70" s="226">
        <f t="shared" si="0"/>
        <v>6.83</v>
      </c>
      <c r="AC70" s="227">
        <v>18.89</v>
      </c>
      <c r="AD70" s="227">
        <f t="shared" si="1"/>
        <v>129.02000000000001</v>
      </c>
      <c r="AE70" s="228">
        <v>2.25</v>
      </c>
      <c r="AF70" s="228">
        <v>1</v>
      </c>
      <c r="AG70" s="228">
        <v>0.5</v>
      </c>
      <c r="AH70" s="227">
        <f t="shared" si="2"/>
        <v>140.33000000000001</v>
      </c>
      <c r="AI70" s="227">
        <f t="shared" si="3"/>
        <v>269.35000000000002</v>
      </c>
      <c r="AJ70" s="229" t="s">
        <v>371</v>
      </c>
    </row>
    <row r="71" spans="1:36" s="229" customFormat="1" x14ac:dyDescent="0.25">
      <c r="A71" s="221" t="s">
        <v>198</v>
      </c>
      <c r="B71" s="221" t="s">
        <v>103</v>
      </c>
      <c r="C71" s="222" t="s">
        <v>456</v>
      </c>
      <c r="D71" s="221" t="s">
        <v>197</v>
      </c>
      <c r="E71" s="221" t="s">
        <v>156</v>
      </c>
      <c r="F71" s="223">
        <v>213</v>
      </c>
      <c r="G71" s="221" t="s">
        <v>364</v>
      </c>
      <c r="H71" s="223">
        <v>2410</v>
      </c>
      <c r="I71" s="223">
        <v>2110</v>
      </c>
      <c r="J71" s="223">
        <v>2320</v>
      </c>
      <c r="K71" s="223">
        <v>2052</v>
      </c>
      <c r="L71" s="223">
        <v>1161</v>
      </c>
      <c r="M71" s="223">
        <v>40</v>
      </c>
      <c r="N71" s="221" t="s">
        <v>88</v>
      </c>
      <c r="O71" s="221" t="s">
        <v>106</v>
      </c>
      <c r="P71" s="224"/>
      <c r="Q71" s="225"/>
      <c r="R71" s="223">
        <v>250</v>
      </c>
      <c r="S71" s="223">
        <v>1385</v>
      </c>
      <c r="T71" s="221" t="s">
        <v>88</v>
      </c>
      <c r="U71" s="221" t="s">
        <v>106</v>
      </c>
      <c r="V71" s="221" t="s">
        <v>380</v>
      </c>
      <c r="W71" s="221" t="s">
        <v>120</v>
      </c>
      <c r="X71" s="221" t="s">
        <v>87</v>
      </c>
      <c r="Y71" s="221" t="s">
        <v>430</v>
      </c>
      <c r="Z71" s="221" t="s">
        <v>119</v>
      </c>
      <c r="AA71" s="225"/>
      <c r="AB71" s="226">
        <f t="shared" ref="AB71:AB134" si="4">SUM(H71+I71+I71+400)/1000</f>
        <v>7.03</v>
      </c>
      <c r="AC71" s="227">
        <v>6.83</v>
      </c>
      <c r="AD71" s="227">
        <f t="shared" ref="AD71:AD134" si="5">SUM(AB71*AC71)</f>
        <v>48.01</v>
      </c>
      <c r="AE71" s="228">
        <v>1.75</v>
      </c>
      <c r="AF71" s="228">
        <v>1</v>
      </c>
      <c r="AG71" s="228">
        <v>0.5</v>
      </c>
      <c r="AH71" s="227">
        <f t="shared" ref="AH71:AH134" si="6">SUM(AE71:AG71)*37.42</f>
        <v>121.62</v>
      </c>
      <c r="AI71" s="227">
        <f t="shared" ref="AI71:AI134" si="7">SUM(AD71+AH71)</f>
        <v>169.63</v>
      </c>
      <c r="AJ71" s="229" t="s">
        <v>387</v>
      </c>
    </row>
    <row r="72" spans="1:36" s="229" customFormat="1" x14ac:dyDescent="0.25">
      <c r="A72" s="221" t="s">
        <v>199</v>
      </c>
      <c r="B72" s="221" t="s">
        <v>103</v>
      </c>
      <c r="C72" s="222" t="s">
        <v>456</v>
      </c>
      <c r="D72" s="221" t="s">
        <v>197</v>
      </c>
      <c r="E72" s="221" t="s">
        <v>156</v>
      </c>
      <c r="F72" s="223">
        <v>213</v>
      </c>
      <c r="G72" s="221" t="s">
        <v>364</v>
      </c>
      <c r="H72" s="223">
        <v>2210</v>
      </c>
      <c r="I72" s="223">
        <v>2100</v>
      </c>
      <c r="J72" s="223">
        <v>2120</v>
      </c>
      <c r="K72" s="223">
        <v>2052</v>
      </c>
      <c r="L72" s="223">
        <v>1061</v>
      </c>
      <c r="M72" s="223">
        <v>40</v>
      </c>
      <c r="N72" s="221" t="s">
        <v>88</v>
      </c>
      <c r="O72" s="221" t="s">
        <v>106</v>
      </c>
      <c r="P72" s="224"/>
      <c r="Q72" s="225"/>
      <c r="R72" s="223">
        <v>250</v>
      </c>
      <c r="S72" s="223">
        <v>1385</v>
      </c>
      <c r="T72" s="221" t="s">
        <v>88</v>
      </c>
      <c r="U72" s="221" t="s">
        <v>106</v>
      </c>
      <c r="V72" s="221" t="s">
        <v>380</v>
      </c>
      <c r="W72" s="221" t="s">
        <v>120</v>
      </c>
      <c r="X72" s="221" t="s">
        <v>87</v>
      </c>
      <c r="Y72" s="221" t="s">
        <v>430</v>
      </c>
      <c r="Z72" s="221" t="s">
        <v>119</v>
      </c>
      <c r="AA72" s="225"/>
      <c r="AB72" s="226">
        <f t="shared" si="4"/>
        <v>6.81</v>
      </c>
      <c r="AC72" s="227">
        <v>6.83</v>
      </c>
      <c r="AD72" s="227">
        <f t="shared" si="5"/>
        <v>46.51</v>
      </c>
      <c r="AE72" s="228">
        <v>1.75</v>
      </c>
      <c r="AF72" s="228">
        <v>1</v>
      </c>
      <c r="AG72" s="228">
        <v>0.5</v>
      </c>
      <c r="AH72" s="227">
        <f t="shared" si="6"/>
        <v>121.62</v>
      </c>
      <c r="AI72" s="227">
        <f t="shared" si="7"/>
        <v>168.13</v>
      </c>
      <c r="AJ72" s="229" t="s">
        <v>387</v>
      </c>
    </row>
    <row r="73" spans="1:36" s="229" customFormat="1" x14ac:dyDescent="0.25">
      <c r="A73" s="221" t="s">
        <v>200</v>
      </c>
      <c r="B73" s="221" t="s">
        <v>103</v>
      </c>
      <c r="C73" s="222" t="s">
        <v>456</v>
      </c>
      <c r="D73" s="221" t="s">
        <v>197</v>
      </c>
      <c r="E73" s="221" t="s">
        <v>156</v>
      </c>
      <c r="F73" s="223">
        <v>202</v>
      </c>
      <c r="G73" s="221" t="s">
        <v>364</v>
      </c>
      <c r="H73" s="223">
        <v>1585</v>
      </c>
      <c r="I73" s="223">
        <v>2110</v>
      </c>
      <c r="J73" s="223">
        <v>1495</v>
      </c>
      <c r="K73" s="223">
        <v>2052</v>
      </c>
      <c r="L73" s="223">
        <v>1125</v>
      </c>
      <c r="M73" s="223">
        <v>40</v>
      </c>
      <c r="N73" s="221" t="s">
        <v>88</v>
      </c>
      <c r="O73" s="221" t="s">
        <v>106</v>
      </c>
      <c r="P73" s="224"/>
      <c r="Q73" s="225"/>
      <c r="R73" s="223">
        <v>400</v>
      </c>
      <c r="S73" s="223">
        <v>1385</v>
      </c>
      <c r="T73" s="221" t="s">
        <v>88</v>
      </c>
      <c r="U73" s="221" t="s">
        <v>106</v>
      </c>
      <c r="V73" s="221" t="s">
        <v>365</v>
      </c>
      <c r="W73" s="221" t="s">
        <v>107</v>
      </c>
      <c r="X73" s="221" t="s">
        <v>87</v>
      </c>
      <c r="Y73" s="221" t="s">
        <v>376</v>
      </c>
      <c r="Z73" s="221" t="s">
        <v>119</v>
      </c>
      <c r="AA73" s="225"/>
      <c r="AB73" s="226">
        <f t="shared" si="4"/>
        <v>6.2050000000000001</v>
      </c>
      <c r="AC73" s="227">
        <v>23.53</v>
      </c>
      <c r="AD73" s="227">
        <f t="shared" si="5"/>
        <v>146</v>
      </c>
      <c r="AE73" s="228">
        <v>2.25</v>
      </c>
      <c r="AF73" s="228">
        <v>1</v>
      </c>
      <c r="AG73" s="228">
        <v>0.5</v>
      </c>
      <c r="AH73" s="227">
        <f t="shared" si="6"/>
        <v>140.33000000000001</v>
      </c>
      <c r="AI73" s="227">
        <f t="shared" si="7"/>
        <v>286.33</v>
      </c>
      <c r="AJ73" s="229" t="s">
        <v>367</v>
      </c>
    </row>
    <row r="74" spans="1:36" s="229" customFormat="1" x14ac:dyDescent="0.25">
      <c r="A74" s="221" t="s">
        <v>204</v>
      </c>
      <c r="B74" s="221" t="s">
        <v>103</v>
      </c>
      <c r="C74" s="222" t="s">
        <v>457</v>
      </c>
      <c r="D74" s="221" t="s">
        <v>458</v>
      </c>
      <c r="E74" s="221" t="s">
        <v>156</v>
      </c>
      <c r="F74" s="223">
        <v>209</v>
      </c>
      <c r="G74" s="221" t="s">
        <v>364</v>
      </c>
      <c r="H74" s="223">
        <v>1150</v>
      </c>
      <c r="I74" s="223">
        <v>2100</v>
      </c>
      <c r="J74" s="223">
        <v>1060</v>
      </c>
      <c r="K74" s="223">
        <v>2052</v>
      </c>
      <c r="L74" s="223">
        <v>925</v>
      </c>
      <c r="M74" s="223">
        <v>40</v>
      </c>
      <c r="N74" s="221" t="s">
        <v>88</v>
      </c>
      <c r="O74" s="221" t="s">
        <v>106</v>
      </c>
      <c r="P74" s="224"/>
      <c r="Q74" s="225"/>
      <c r="R74" s="223">
        <v>400</v>
      </c>
      <c r="S74" s="223">
        <v>1385</v>
      </c>
      <c r="T74" s="221" t="s">
        <v>88</v>
      </c>
      <c r="U74" s="221" t="s">
        <v>106</v>
      </c>
      <c r="V74" s="221" t="s">
        <v>380</v>
      </c>
      <c r="W74" s="221" t="s">
        <v>120</v>
      </c>
      <c r="X74" s="221" t="s">
        <v>65</v>
      </c>
      <c r="Y74" s="221" t="s">
        <v>400</v>
      </c>
      <c r="Z74" s="221" t="s">
        <v>119</v>
      </c>
      <c r="AA74" s="225"/>
      <c r="AB74" s="226">
        <f t="shared" si="4"/>
        <v>5.75</v>
      </c>
      <c r="AC74" s="227">
        <v>6.83</v>
      </c>
      <c r="AD74" s="227">
        <f t="shared" si="5"/>
        <v>39.270000000000003</v>
      </c>
      <c r="AE74" s="228">
        <v>1.75</v>
      </c>
      <c r="AF74" s="228">
        <v>1</v>
      </c>
      <c r="AG74" s="228">
        <v>0.5</v>
      </c>
      <c r="AH74" s="227">
        <f t="shared" si="6"/>
        <v>121.62</v>
      </c>
      <c r="AI74" s="227">
        <f t="shared" si="7"/>
        <v>160.88999999999999</v>
      </c>
      <c r="AJ74" s="229" t="s">
        <v>387</v>
      </c>
    </row>
    <row r="75" spans="1:36" s="229" customFormat="1" x14ac:dyDescent="0.25">
      <c r="A75" s="221" t="s">
        <v>205</v>
      </c>
      <c r="B75" s="221" t="s">
        <v>103</v>
      </c>
      <c r="C75" s="222" t="s">
        <v>206</v>
      </c>
      <c r="D75" s="221" t="s">
        <v>207</v>
      </c>
      <c r="E75" s="221" t="s">
        <v>156</v>
      </c>
      <c r="F75" s="223">
        <v>207</v>
      </c>
      <c r="G75" s="221" t="s">
        <v>364</v>
      </c>
      <c r="H75" s="223">
        <v>1010</v>
      </c>
      <c r="I75" s="223">
        <v>2110</v>
      </c>
      <c r="J75" s="223">
        <v>920</v>
      </c>
      <c r="K75" s="223">
        <v>2052</v>
      </c>
      <c r="L75" s="223">
        <v>925</v>
      </c>
      <c r="M75" s="223">
        <v>40</v>
      </c>
      <c r="N75" s="221" t="s">
        <v>88</v>
      </c>
      <c r="O75" s="221" t="s">
        <v>106</v>
      </c>
      <c r="P75" s="224"/>
      <c r="Q75" s="225"/>
      <c r="R75" s="223">
        <v>400</v>
      </c>
      <c r="S75" s="223">
        <v>1385</v>
      </c>
      <c r="T75" s="221" t="s">
        <v>88</v>
      </c>
      <c r="U75" s="221" t="s">
        <v>106</v>
      </c>
      <c r="V75" s="221" t="s">
        <v>380</v>
      </c>
      <c r="W75" s="221" t="s">
        <v>107</v>
      </c>
      <c r="X75" s="221" t="s">
        <v>87</v>
      </c>
      <c r="Y75" s="221" t="s">
        <v>396</v>
      </c>
      <c r="Z75" s="221" t="s">
        <v>119</v>
      </c>
      <c r="AA75" s="225"/>
      <c r="AB75" s="226">
        <f t="shared" si="4"/>
        <v>5.63</v>
      </c>
      <c r="AC75" s="227">
        <v>18.89</v>
      </c>
      <c r="AD75" s="227">
        <f t="shared" si="5"/>
        <v>106.35</v>
      </c>
      <c r="AE75" s="228">
        <v>2.25</v>
      </c>
      <c r="AF75" s="228">
        <v>1</v>
      </c>
      <c r="AG75" s="228">
        <v>0.5</v>
      </c>
      <c r="AH75" s="227">
        <f t="shared" si="6"/>
        <v>140.33000000000001</v>
      </c>
      <c r="AI75" s="227">
        <f t="shared" si="7"/>
        <v>246.68</v>
      </c>
      <c r="AJ75" s="229" t="s">
        <v>371</v>
      </c>
    </row>
    <row r="76" spans="1:36" s="229" customFormat="1" x14ac:dyDescent="0.25">
      <c r="A76" s="221" t="s">
        <v>208</v>
      </c>
      <c r="B76" s="221" t="s">
        <v>103</v>
      </c>
      <c r="C76" s="222" t="s">
        <v>457</v>
      </c>
      <c r="D76" s="221" t="s">
        <v>458</v>
      </c>
      <c r="E76" s="221" t="s">
        <v>156</v>
      </c>
      <c r="F76" s="223">
        <v>209</v>
      </c>
      <c r="G76" s="221" t="s">
        <v>364</v>
      </c>
      <c r="H76" s="223">
        <v>1150</v>
      </c>
      <c r="I76" s="223">
        <v>2100</v>
      </c>
      <c r="J76" s="223">
        <v>1060</v>
      </c>
      <c r="K76" s="223">
        <v>2052</v>
      </c>
      <c r="L76" s="223">
        <v>925</v>
      </c>
      <c r="M76" s="223">
        <v>40</v>
      </c>
      <c r="N76" s="221" t="s">
        <v>88</v>
      </c>
      <c r="O76" s="221" t="s">
        <v>106</v>
      </c>
      <c r="P76" s="224"/>
      <c r="Q76" s="225"/>
      <c r="R76" s="223">
        <v>400</v>
      </c>
      <c r="S76" s="223">
        <v>1385</v>
      </c>
      <c r="T76" s="221" t="s">
        <v>88</v>
      </c>
      <c r="U76" s="221" t="s">
        <v>106</v>
      </c>
      <c r="V76" s="221" t="s">
        <v>380</v>
      </c>
      <c r="W76" s="221" t="s">
        <v>120</v>
      </c>
      <c r="X76" s="221" t="s">
        <v>87</v>
      </c>
      <c r="Y76" s="221" t="s">
        <v>398</v>
      </c>
      <c r="Z76" s="221" t="s">
        <v>119</v>
      </c>
      <c r="AA76" s="225"/>
      <c r="AB76" s="226">
        <f t="shared" si="4"/>
        <v>5.75</v>
      </c>
      <c r="AC76" s="227">
        <v>6.83</v>
      </c>
      <c r="AD76" s="227">
        <f t="shared" si="5"/>
        <v>39.270000000000003</v>
      </c>
      <c r="AE76" s="228">
        <v>1.75</v>
      </c>
      <c r="AF76" s="228">
        <v>1</v>
      </c>
      <c r="AG76" s="228">
        <v>0.5</v>
      </c>
      <c r="AH76" s="227">
        <f t="shared" si="6"/>
        <v>121.62</v>
      </c>
      <c r="AI76" s="227">
        <f t="shared" si="7"/>
        <v>160.88999999999999</v>
      </c>
      <c r="AJ76" s="229" t="s">
        <v>387</v>
      </c>
    </row>
    <row r="77" spans="1:36" s="229" customFormat="1" x14ac:dyDescent="0.25">
      <c r="A77" s="221" t="s">
        <v>209</v>
      </c>
      <c r="B77" s="221" t="s">
        <v>103</v>
      </c>
      <c r="C77" s="222" t="s">
        <v>459</v>
      </c>
      <c r="D77" s="221" t="s">
        <v>210</v>
      </c>
      <c r="E77" s="221" t="s">
        <v>156</v>
      </c>
      <c r="F77" s="223">
        <v>207</v>
      </c>
      <c r="G77" s="221" t="s">
        <v>364</v>
      </c>
      <c r="H77" s="223">
        <v>1010</v>
      </c>
      <c r="I77" s="223">
        <v>2110</v>
      </c>
      <c r="J77" s="223">
        <v>920</v>
      </c>
      <c r="K77" s="223">
        <v>2052</v>
      </c>
      <c r="L77" s="223">
        <v>925</v>
      </c>
      <c r="M77" s="223">
        <v>40</v>
      </c>
      <c r="N77" s="221" t="s">
        <v>88</v>
      </c>
      <c r="O77" s="221" t="s">
        <v>106</v>
      </c>
      <c r="P77" s="224"/>
      <c r="Q77" s="225"/>
      <c r="R77" s="223">
        <v>400</v>
      </c>
      <c r="S77" s="223">
        <v>1385</v>
      </c>
      <c r="T77" s="221" t="s">
        <v>88</v>
      </c>
      <c r="U77" s="221" t="s">
        <v>106</v>
      </c>
      <c r="V77" s="221" t="s">
        <v>380</v>
      </c>
      <c r="W77" s="221" t="s">
        <v>107</v>
      </c>
      <c r="X77" s="221" t="s">
        <v>87</v>
      </c>
      <c r="Y77" s="221" t="s">
        <v>396</v>
      </c>
      <c r="Z77" s="221" t="s">
        <v>119</v>
      </c>
      <c r="AA77" s="225"/>
      <c r="AB77" s="226">
        <f t="shared" si="4"/>
        <v>5.63</v>
      </c>
      <c r="AC77" s="227">
        <v>18.89</v>
      </c>
      <c r="AD77" s="227">
        <f t="shared" si="5"/>
        <v>106.35</v>
      </c>
      <c r="AE77" s="228">
        <v>2.25</v>
      </c>
      <c r="AF77" s="228">
        <v>1</v>
      </c>
      <c r="AG77" s="228">
        <v>0.5</v>
      </c>
      <c r="AH77" s="227">
        <f t="shared" si="6"/>
        <v>140.33000000000001</v>
      </c>
      <c r="AI77" s="227">
        <f t="shared" si="7"/>
        <v>246.68</v>
      </c>
      <c r="AJ77" s="229" t="s">
        <v>371</v>
      </c>
    </row>
    <row r="78" spans="1:36" s="229" customFormat="1" x14ac:dyDescent="0.25">
      <c r="A78" s="221" t="s">
        <v>460</v>
      </c>
      <c r="B78" s="221" t="s">
        <v>103</v>
      </c>
      <c r="C78" s="222" t="s">
        <v>441</v>
      </c>
      <c r="D78" s="221" t="s">
        <v>446</v>
      </c>
      <c r="E78" s="221" t="s">
        <v>156</v>
      </c>
      <c r="F78" s="223">
        <v>206</v>
      </c>
      <c r="G78" s="221" t="s">
        <v>368</v>
      </c>
      <c r="H78" s="223">
        <v>1810</v>
      </c>
      <c r="I78" s="223">
        <v>2110</v>
      </c>
      <c r="J78" s="223">
        <v>1670</v>
      </c>
      <c r="K78" s="223">
        <v>2052</v>
      </c>
      <c r="L78" s="223">
        <v>861</v>
      </c>
      <c r="M78" s="223">
        <v>43</v>
      </c>
      <c r="N78" s="221" t="s">
        <v>86</v>
      </c>
      <c r="O78" s="221" t="s">
        <v>110</v>
      </c>
      <c r="P78" s="224"/>
      <c r="Q78" s="225"/>
      <c r="R78" s="224"/>
      <c r="S78" s="224"/>
      <c r="T78" s="221" t="s">
        <v>86</v>
      </c>
      <c r="U78" s="221" t="s">
        <v>110</v>
      </c>
      <c r="V78" s="221" t="s">
        <v>409</v>
      </c>
      <c r="W78" s="221" t="s">
        <v>107</v>
      </c>
      <c r="X78" s="221" t="s">
        <v>65</v>
      </c>
      <c r="Y78" s="221" t="s">
        <v>383</v>
      </c>
      <c r="Z78" s="221" t="s">
        <v>119</v>
      </c>
      <c r="AA78" s="225"/>
      <c r="AB78" s="226">
        <f t="shared" si="4"/>
        <v>6.43</v>
      </c>
      <c r="AC78" s="227"/>
      <c r="AD78" s="227">
        <f t="shared" si="5"/>
        <v>0</v>
      </c>
      <c r="AE78" s="227"/>
      <c r="AF78" s="227"/>
      <c r="AG78" s="227"/>
      <c r="AH78" s="227">
        <f t="shared" si="6"/>
        <v>0</v>
      </c>
      <c r="AI78" s="227">
        <f t="shared" si="7"/>
        <v>0</v>
      </c>
      <c r="AJ78" s="229" t="s">
        <v>91</v>
      </c>
    </row>
    <row r="79" spans="1:36" s="229" customFormat="1" x14ac:dyDescent="0.25">
      <c r="A79" s="221" t="s">
        <v>461</v>
      </c>
      <c r="B79" s="221" t="s">
        <v>116</v>
      </c>
      <c r="C79" s="222" t="s">
        <v>462</v>
      </c>
      <c r="D79" s="221" t="s">
        <v>446</v>
      </c>
      <c r="E79" s="221" t="s">
        <v>156</v>
      </c>
      <c r="F79" s="223">
        <v>102</v>
      </c>
      <c r="G79" s="221" t="s">
        <v>104</v>
      </c>
      <c r="H79" s="223">
        <v>2200</v>
      </c>
      <c r="I79" s="223">
        <v>2410</v>
      </c>
      <c r="J79" s="223">
        <v>2100</v>
      </c>
      <c r="K79" s="223">
        <v>2305</v>
      </c>
      <c r="L79" s="223">
        <v>1152</v>
      </c>
      <c r="M79" s="223">
        <v>50</v>
      </c>
      <c r="N79" s="221" t="s">
        <v>373</v>
      </c>
      <c r="O79" s="224"/>
      <c r="P79" s="224"/>
      <c r="Q79" s="225"/>
      <c r="R79" s="224"/>
      <c r="S79" s="224"/>
      <c r="T79" s="221" t="s">
        <v>86</v>
      </c>
      <c r="U79" s="221" t="s">
        <v>110</v>
      </c>
      <c r="V79" s="221" t="s">
        <v>119</v>
      </c>
      <c r="W79" s="221" t="s">
        <v>133</v>
      </c>
      <c r="X79" s="224"/>
      <c r="Y79" s="232">
        <v>7</v>
      </c>
      <c r="Z79" s="221" t="s">
        <v>119</v>
      </c>
      <c r="AA79" s="225"/>
      <c r="AB79" s="226">
        <f t="shared" si="4"/>
        <v>7.42</v>
      </c>
      <c r="AC79" s="227"/>
      <c r="AD79" s="227">
        <f t="shared" si="5"/>
        <v>0</v>
      </c>
      <c r="AE79" s="227"/>
      <c r="AF79" s="227"/>
      <c r="AG79" s="227"/>
      <c r="AH79" s="227">
        <f t="shared" si="6"/>
        <v>0</v>
      </c>
      <c r="AI79" s="227">
        <f t="shared" si="7"/>
        <v>0</v>
      </c>
      <c r="AJ79" s="229" t="s">
        <v>91</v>
      </c>
    </row>
    <row r="80" spans="1:36" s="229" customFormat="1" x14ac:dyDescent="0.25">
      <c r="A80" s="221" t="s">
        <v>463</v>
      </c>
      <c r="B80" s="221" t="s">
        <v>116</v>
      </c>
      <c r="C80" s="222" t="s">
        <v>462</v>
      </c>
      <c r="D80" s="221" t="s">
        <v>446</v>
      </c>
      <c r="E80" s="221" t="s">
        <v>156</v>
      </c>
      <c r="F80" s="223">
        <v>102</v>
      </c>
      <c r="G80" s="221" t="s">
        <v>104</v>
      </c>
      <c r="H80" s="223">
        <v>2200</v>
      </c>
      <c r="I80" s="223">
        <v>2410</v>
      </c>
      <c r="J80" s="223">
        <v>2100</v>
      </c>
      <c r="K80" s="223">
        <v>2305</v>
      </c>
      <c r="L80" s="223">
        <v>1152</v>
      </c>
      <c r="M80" s="223">
        <v>50</v>
      </c>
      <c r="N80" s="221" t="s">
        <v>373</v>
      </c>
      <c r="O80" s="224"/>
      <c r="P80" s="224"/>
      <c r="Q80" s="225"/>
      <c r="R80" s="224"/>
      <c r="S80" s="224"/>
      <c r="T80" s="221" t="s">
        <v>86</v>
      </c>
      <c r="U80" s="221" t="s">
        <v>110</v>
      </c>
      <c r="V80" s="221" t="s">
        <v>119</v>
      </c>
      <c r="W80" s="221" t="s">
        <v>133</v>
      </c>
      <c r="X80" s="224"/>
      <c r="Y80" s="232">
        <v>7</v>
      </c>
      <c r="Z80" s="221" t="s">
        <v>119</v>
      </c>
      <c r="AA80" s="225"/>
      <c r="AB80" s="226">
        <f t="shared" si="4"/>
        <v>7.42</v>
      </c>
      <c r="AC80" s="227"/>
      <c r="AD80" s="227">
        <f t="shared" si="5"/>
        <v>0</v>
      </c>
      <c r="AE80" s="227"/>
      <c r="AF80" s="227"/>
      <c r="AG80" s="227"/>
      <c r="AH80" s="227">
        <f t="shared" si="6"/>
        <v>0</v>
      </c>
      <c r="AI80" s="227">
        <f t="shared" si="7"/>
        <v>0</v>
      </c>
      <c r="AJ80" s="229" t="s">
        <v>91</v>
      </c>
    </row>
    <row r="81" spans="1:36" s="229" customFormat="1" x14ac:dyDescent="0.25">
      <c r="A81" s="221" t="s">
        <v>464</v>
      </c>
      <c r="B81" s="221" t="s">
        <v>116</v>
      </c>
      <c r="C81" s="222" t="s">
        <v>465</v>
      </c>
      <c r="D81" s="221" t="s">
        <v>466</v>
      </c>
      <c r="E81" s="221" t="s">
        <v>467</v>
      </c>
      <c r="F81" s="223">
        <v>211</v>
      </c>
      <c r="G81" s="221" t="s">
        <v>368</v>
      </c>
      <c r="H81" s="223">
        <v>2310</v>
      </c>
      <c r="I81" s="223">
        <v>2110</v>
      </c>
      <c r="J81" s="223">
        <v>2108</v>
      </c>
      <c r="K81" s="223">
        <v>2052</v>
      </c>
      <c r="L81" s="223">
        <v>1125</v>
      </c>
      <c r="M81" s="223">
        <v>43</v>
      </c>
      <c r="N81" s="221" t="s">
        <v>86</v>
      </c>
      <c r="O81" s="221" t="s">
        <v>110</v>
      </c>
      <c r="P81" s="224"/>
      <c r="Q81" s="225"/>
      <c r="R81" s="224"/>
      <c r="S81" s="224"/>
      <c r="T81" s="221" t="s">
        <v>86</v>
      </c>
      <c r="U81" s="221" t="s">
        <v>110</v>
      </c>
      <c r="V81" s="221" t="s">
        <v>468</v>
      </c>
      <c r="W81" s="221" t="s">
        <v>146</v>
      </c>
      <c r="X81" s="221" t="s">
        <v>65</v>
      </c>
      <c r="Y81" s="221" t="s">
        <v>105</v>
      </c>
      <c r="Z81" s="221" t="s">
        <v>119</v>
      </c>
      <c r="AA81" s="225"/>
      <c r="AB81" s="226">
        <f t="shared" si="4"/>
        <v>6.93</v>
      </c>
      <c r="AC81" s="227"/>
      <c r="AD81" s="227">
        <f t="shared" si="5"/>
        <v>0</v>
      </c>
      <c r="AE81" s="227"/>
      <c r="AF81" s="227"/>
      <c r="AG81" s="227"/>
      <c r="AH81" s="227">
        <f t="shared" si="6"/>
        <v>0</v>
      </c>
      <c r="AI81" s="227">
        <f t="shared" si="7"/>
        <v>0</v>
      </c>
      <c r="AJ81" s="229" t="s">
        <v>91</v>
      </c>
    </row>
    <row r="82" spans="1:36" s="229" customFormat="1" x14ac:dyDescent="0.25">
      <c r="A82" s="221" t="s">
        <v>469</v>
      </c>
      <c r="B82" s="221" t="s">
        <v>116</v>
      </c>
      <c r="C82" s="222" t="s">
        <v>470</v>
      </c>
      <c r="D82" s="221" t="s">
        <v>471</v>
      </c>
      <c r="E82" s="221" t="s">
        <v>467</v>
      </c>
      <c r="F82" s="223">
        <v>212</v>
      </c>
      <c r="G82" s="221" t="s">
        <v>368</v>
      </c>
      <c r="H82" s="223">
        <v>1110</v>
      </c>
      <c r="I82" s="223">
        <v>2100</v>
      </c>
      <c r="J82" s="223">
        <v>970</v>
      </c>
      <c r="K82" s="223">
        <v>2052</v>
      </c>
      <c r="L82" s="223">
        <v>925</v>
      </c>
      <c r="M82" s="223">
        <v>43</v>
      </c>
      <c r="N82" s="221" t="s">
        <v>86</v>
      </c>
      <c r="O82" s="221" t="s">
        <v>110</v>
      </c>
      <c r="P82" s="224"/>
      <c r="Q82" s="225"/>
      <c r="R82" s="224"/>
      <c r="S82" s="224"/>
      <c r="T82" s="221" t="s">
        <v>86</v>
      </c>
      <c r="U82" s="221" t="s">
        <v>110</v>
      </c>
      <c r="V82" s="221" t="s">
        <v>468</v>
      </c>
      <c r="W82" s="221" t="s">
        <v>146</v>
      </c>
      <c r="X82" s="221" t="s">
        <v>65</v>
      </c>
      <c r="Y82" s="221" t="s">
        <v>105</v>
      </c>
      <c r="Z82" s="221" t="s">
        <v>119</v>
      </c>
      <c r="AA82" s="225"/>
      <c r="AB82" s="226">
        <f t="shared" si="4"/>
        <v>5.71</v>
      </c>
      <c r="AC82" s="227"/>
      <c r="AD82" s="227">
        <f t="shared" si="5"/>
        <v>0</v>
      </c>
      <c r="AE82" s="227"/>
      <c r="AF82" s="227"/>
      <c r="AG82" s="227"/>
      <c r="AH82" s="227">
        <f t="shared" si="6"/>
        <v>0</v>
      </c>
      <c r="AI82" s="227">
        <f t="shared" si="7"/>
        <v>0</v>
      </c>
      <c r="AJ82" s="229" t="s">
        <v>91</v>
      </c>
    </row>
    <row r="83" spans="1:36" s="229" customFormat="1" x14ac:dyDescent="0.25">
      <c r="A83" s="221" t="s">
        <v>472</v>
      </c>
      <c r="B83" s="221" t="s">
        <v>116</v>
      </c>
      <c r="C83" s="222" t="s">
        <v>473</v>
      </c>
      <c r="D83" s="221" t="s">
        <v>474</v>
      </c>
      <c r="E83" s="221" t="s">
        <v>467</v>
      </c>
      <c r="F83" s="224"/>
      <c r="G83" s="224"/>
      <c r="H83" s="223">
        <v>1250</v>
      </c>
      <c r="I83" s="223">
        <v>2100</v>
      </c>
      <c r="J83" s="224"/>
      <c r="K83" s="224"/>
      <c r="L83" s="224"/>
      <c r="M83" s="223">
        <v>44</v>
      </c>
      <c r="N83" s="224"/>
      <c r="O83" s="224"/>
      <c r="P83" s="224"/>
      <c r="Q83" s="225"/>
      <c r="R83" s="224"/>
      <c r="S83" s="224"/>
      <c r="T83" s="224"/>
      <c r="U83" s="224"/>
      <c r="V83" s="221" t="s">
        <v>475</v>
      </c>
      <c r="W83" s="224"/>
      <c r="X83" s="224"/>
      <c r="Y83" s="221" t="s">
        <v>105</v>
      </c>
      <c r="Z83" s="221" t="s">
        <v>119</v>
      </c>
      <c r="AA83" s="222" t="s">
        <v>476</v>
      </c>
      <c r="AB83" s="226">
        <f t="shared" si="4"/>
        <v>5.85</v>
      </c>
      <c r="AC83" s="227"/>
      <c r="AD83" s="227">
        <f t="shared" si="5"/>
        <v>0</v>
      </c>
      <c r="AE83" s="227"/>
      <c r="AF83" s="227"/>
      <c r="AG83" s="227"/>
      <c r="AH83" s="227">
        <f t="shared" si="6"/>
        <v>0</v>
      </c>
      <c r="AI83" s="227">
        <f t="shared" si="7"/>
        <v>0</v>
      </c>
      <c r="AJ83" s="229" t="s">
        <v>91</v>
      </c>
    </row>
    <row r="84" spans="1:36" s="229" customFormat="1" x14ac:dyDescent="0.25">
      <c r="A84" s="221" t="s">
        <v>477</v>
      </c>
      <c r="B84" s="221" t="s">
        <v>116</v>
      </c>
      <c r="C84" s="222" t="s">
        <v>473</v>
      </c>
      <c r="D84" s="221" t="s">
        <v>474</v>
      </c>
      <c r="E84" s="221" t="s">
        <v>467</v>
      </c>
      <c r="F84" s="224"/>
      <c r="G84" s="224"/>
      <c r="H84" s="223">
        <v>1250</v>
      </c>
      <c r="I84" s="223">
        <v>1910</v>
      </c>
      <c r="J84" s="224"/>
      <c r="K84" s="224"/>
      <c r="L84" s="224"/>
      <c r="M84" s="223">
        <v>44</v>
      </c>
      <c r="N84" s="224"/>
      <c r="O84" s="224"/>
      <c r="P84" s="224"/>
      <c r="Q84" s="225"/>
      <c r="R84" s="224"/>
      <c r="S84" s="224"/>
      <c r="T84" s="224"/>
      <c r="U84" s="224"/>
      <c r="V84" s="221" t="s">
        <v>475</v>
      </c>
      <c r="W84" s="224"/>
      <c r="X84" s="224"/>
      <c r="Y84" s="221" t="s">
        <v>105</v>
      </c>
      <c r="Z84" s="221" t="s">
        <v>119</v>
      </c>
      <c r="AA84" s="222" t="s">
        <v>476</v>
      </c>
      <c r="AB84" s="226">
        <f t="shared" si="4"/>
        <v>5.47</v>
      </c>
      <c r="AC84" s="227"/>
      <c r="AD84" s="227">
        <f t="shared" si="5"/>
        <v>0</v>
      </c>
      <c r="AE84" s="227"/>
      <c r="AF84" s="227"/>
      <c r="AG84" s="227"/>
      <c r="AH84" s="227">
        <f t="shared" si="6"/>
        <v>0</v>
      </c>
      <c r="AI84" s="227">
        <f t="shared" si="7"/>
        <v>0</v>
      </c>
      <c r="AJ84" s="229" t="s">
        <v>91</v>
      </c>
    </row>
    <row r="85" spans="1:36" s="229" customFormat="1" x14ac:dyDescent="0.25">
      <c r="A85" s="221" t="s">
        <v>478</v>
      </c>
      <c r="B85" s="221" t="s">
        <v>116</v>
      </c>
      <c r="C85" s="222" t="s">
        <v>479</v>
      </c>
      <c r="D85" s="221" t="s">
        <v>480</v>
      </c>
      <c r="E85" s="221" t="s">
        <v>211</v>
      </c>
      <c r="F85" s="223">
        <v>211</v>
      </c>
      <c r="G85" s="221" t="s">
        <v>368</v>
      </c>
      <c r="H85" s="223">
        <v>1810</v>
      </c>
      <c r="I85" s="223">
        <v>2110</v>
      </c>
      <c r="J85" s="223">
        <v>1670</v>
      </c>
      <c r="K85" s="223">
        <v>2052</v>
      </c>
      <c r="L85" s="223">
        <v>861</v>
      </c>
      <c r="M85" s="223">
        <v>43</v>
      </c>
      <c r="N85" s="221" t="s">
        <v>86</v>
      </c>
      <c r="O85" s="221" t="s">
        <v>110</v>
      </c>
      <c r="P85" s="225"/>
      <c r="Q85" s="225"/>
      <c r="R85" s="224"/>
      <c r="S85" s="224"/>
      <c r="T85" s="221" t="s">
        <v>86</v>
      </c>
      <c r="U85" s="221" t="s">
        <v>110</v>
      </c>
      <c r="V85" s="221" t="s">
        <v>409</v>
      </c>
      <c r="W85" s="221" t="s">
        <v>481</v>
      </c>
      <c r="X85" s="221" t="s">
        <v>87</v>
      </c>
      <c r="Y85" s="221" t="s">
        <v>482</v>
      </c>
      <c r="Z85" s="221" t="s">
        <v>119</v>
      </c>
      <c r="AA85" s="225"/>
      <c r="AB85" s="226">
        <f t="shared" si="4"/>
        <v>6.43</v>
      </c>
      <c r="AC85" s="227"/>
      <c r="AD85" s="227">
        <f t="shared" si="5"/>
        <v>0</v>
      </c>
      <c r="AE85" s="227"/>
      <c r="AF85" s="227"/>
      <c r="AG85" s="227"/>
      <c r="AH85" s="227">
        <f t="shared" si="6"/>
        <v>0</v>
      </c>
      <c r="AI85" s="227">
        <f t="shared" si="7"/>
        <v>0</v>
      </c>
      <c r="AJ85" s="229" t="s">
        <v>91</v>
      </c>
    </row>
    <row r="86" spans="1:36" s="229" customFormat="1" x14ac:dyDescent="0.25">
      <c r="A86" s="221" t="s">
        <v>483</v>
      </c>
      <c r="B86" s="221" t="s">
        <v>116</v>
      </c>
      <c r="C86" s="222" t="s">
        <v>218</v>
      </c>
      <c r="D86" s="221" t="s">
        <v>484</v>
      </c>
      <c r="E86" s="221" t="s">
        <v>211</v>
      </c>
      <c r="F86" s="223">
        <v>211</v>
      </c>
      <c r="G86" s="221" t="s">
        <v>368</v>
      </c>
      <c r="H86" s="223">
        <v>1810</v>
      </c>
      <c r="I86" s="223">
        <v>2110</v>
      </c>
      <c r="J86" s="223">
        <v>1670</v>
      </c>
      <c r="K86" s="223">
        <v>2052</v>
      </c>
      <c r="L86" s="223">
        <v>861</v>
      </c>
      <c r="M86" s="223">
        <v>43</v>
      </c>
      <c r="N86" s="221" t="s">
        <v>86</v>
      </c>
      <c r="O86" s="221" t="s">
        <v>110</v>
      </c>
      <c r="P86" s="225"/>
      <c r="Q86" s="225"/>
      <c r="R86" s="224"/>
      <c r="S86" s="224"/>
      <c r="T86" s="221" t="s">
        <v>86</v>
      </c>
      <c r="U86" s="221" t="s">
        <v>110</v>
      </c>
      <c r="V86" s="221" t="s">
        <v>409</v>
      </c>
      <c r="W86" s="221" t="s">
        <v>481</v>
      </c>
      <c r="X86" s="221" t="s">
        <v>87</v>
      </c>
      <c r="Y86" s="221" t="s">
        <v>482</v>
      </c>
      <c r="Z86" s="221" t="s">
        <v>119</v>
      </c>
      <c r="AA86" s="225"/>
      <c r="AB86" s="226">
        <f t="shared" si="4"/>
        <v>6.43</v>
      </c>
      <c r="AC86" s="227"/>
      <c r="AD86" s="227">
        <f t="shared" si="5"/>
        <v>0</v>
      </c>
      <c r="AE86" s="227"/>
      <c r="AF86" s="227"/>
      <c r="AG86" s="227"/>
      <c r="AH86" s="227">
        <f t="shared" si="6"/>
        <v>0</v>
      </c>
      <c r="AI86" s="227">
        <f t="shared" si="7"/>
        <v>0</v>
      </c>
      <c r="AJ86" s="229" t="s">
        <v>91</v>
      </c>
    </row>
    <row r="87" spans="1:36" s="229" customFormat="1" x14ac:dyDescent="0.25">
      <c r="A87" s="221" t="s">
        <v>485</v>
      </c>
      <c r="B87" s="221" t="s">
        <v>103</v>
      </c>
      <c r="C87" s="222" t="s">
        <v>479</v>
      </c>
      <c r="D87" s="221" t="s">
        <v>480</v>
      </c>
      <c r="E87" s="221" t="s">
        <v>211</v>
      </c>
      <c r="F87" s="223">
        <v>212</v>
      </c>
      <c r="G87" s="221" t="s">
        <v>368</v>
      </c>
      <c r="H87" s="223">
        <v>1110</v>
      </c>
      <c r="I87" s="223">
        <v>2100</v>
      </c>
      <c r="J87" s="223">
        <v>970</v>
      </c>
      <c r="K87" s="223">
        <v>2052</v>
      </c>
      <c r="L87" s="223">
        <v>925</v>
      </c>
      <c r="M87" s="223">
        <v>43</v>
      </c>
      <c r="N87" s="221" t="s">
        <v>86</v>
      </c>
      <c r="O87" s="221" t="s">
        <v>110</v>
      </c>
      <c r="P87" s="225"/>
      <c r="Q87" s="225"/>
      <c r="R87" s="224"/>
      <c r="S87" s="224"/>
      <c r="T87" s="221" t="s">
        <v>86</v>
      </c>
      <c r="U87" s="221" t="s">
        <v>110</v>
      </c>
      <c r="V87" s="221" t="s">
        <v>409</v>
      </c>
      <c r="W87" s="221" t="s">
        <v>481</v>
      </c>
      <c r="X87" s="221" t="s">
        <v>87</v>
      </c>
      <c r="Y87" s="221" t="s">
        <v>486</v>
      </c>
      <c r="Z87" s="221" t="s">
        <v>119</v>
      </c>
      <c r="AA87" s="225"/>
      <c r="AB87" s="226">
        <f t="shared" si="4"/>
        <v>5.71</v>
      </c>
      <c r="AC87" s="227"/>
      <c r="AD87" s="227">
        <f t="shared" si="5"/>
        <v>0</v>
      </c>
      <c r="AE87" s="227"/>
      <c r="AF87" s="227"/>
      <c r="AG87" s="227"/>
      <c r="AH87" s="227">
        <f t="shared" si="6"/>
        <v>0</v>
      </c>
      <c r="AI87" s="227">
        <f t="shared" si="7"/>
        <v>0</v>
      </c>
      <c r="AJ87" s="229" t="s">
        <v>91</v>
      </c>
    </row>
    <row r="88" spans="1:36" s="229" customFormat="1" x14ac:dyDescent="0.25">
      <c r="A88" s="221" t="s">
        <v>487</v>
      </c>
      <c r="B88" s="221" t="s">
        <v>103</v>
      </c>
      <c r="C88" s="222" t="s">
        <v>479</v>
      </c>
      <c r="D88" s="221" t="s">
        <v>480</v>
      </c>
      <c r="E88" s="221" t="s">
        <v>211</v>
      </c>
      <c r="F88" s="223">
        <v>212</v>
      </c>
      <c r="G88" s="221" t="s">
        <v>368</v>
      </c>
      <c r="H88" s="223">
        <v>1110</v>
      </c>
      <c r="I88" s="223">
        <v>2100</v>
      </c>
      <c r="J88" s="223">
        <v>970</v>
      </c>
      <c r="K88" s="223">
        <v>2052</v>
      </c>
      <c r="L88" s="223">
        <v>925</v>
      </c>
      <c r="M88" s="223">
        <v>43</v>
      </c>
      <c r="N88" s="221" t="s">
        <v>86</v>
      </c>
      <c r="O88" s="221" t="s">
        <v>110</v>
      </c>
      <c r="P88" s="225"/>
      <c r="Q88" s="225"/>
      <c r="R88" s="224"/>
      <c r="S88" s="224"/>
      <c r="T88" s="221" t="s">
        <v>86</v>
      </c>
      <c r="U88" s="221" t="s">
        <v>110</v>
      </c>
      <c r="V88" s="221" t="s">
        <v>409</v>
      </c>
      <c r="W88" s="221" t="s">
        <v>481</v>
      </c>
      <c r="X88" s="221" t="s">
        <v>87</v>
      </c>
      <c r="Y88" s="221" t="s">
        <v>486</v>
      </c>
      <c r="Z88" s="221" t="s">
        <v>119</v>
      </c>
      <c r="AA88" s="225"/>
      <c r="AB88" s="226">
        <f t="shared" si="4"/>
        <v>5.71</v>
      </c>
      <c r="AC88" s="227"/>
      <c r="AD88" s="227">
        <f t="shared" si="5"/>
        <v>0</v>
      </c>
      <c r="AE88" s="227"/>
      <c r="AF88" s="227"/>
      <c r="AG88" s="227"/>
      <c r="AH88" s="227">
        <f t="shared" si="6"/>
        <v>0</v>
      </c>
      <c r="AI88" s="227">
        <f t="shared" si="7"/>
        <v>0</v>
      </c>
      <c r="AJ88" s="229" t="s">
        <v>91</v>
      </c>
    </row>
    <row r="89" spans="1:36" s="229" customFormat="1" ht="28.8" x14ac:dyDescent="0.25">
      <c r="A89" s="221" t="s">
        <v>488</v>
      </c>
      <c r="B89" s="221" t="s">
        <v>116</v>
      </c>
      <c r="C89" s="222" t="s">
        <v>212</v>
      </c>
      <c r="D89" s="234">
        <v>1.01</v>
      </c>
      <c r="E89" s="221" t="s">
        <v>211</v>
      </c>
      <c r="F89" s="223">
        <v>205</v>
      </c>
      <c r="G89" s="221" t="s">
        <v>364</v>
      </c>
      <c r="H89" s="235" t="s">
        <v>489</v>
      </c>
      <c r="I89" s="235" t="s">
        <v>490</v>
      </c>
      <c r="J89" s="223">
        <v>870</v>
      </c>
      <c r="K89" s="223">
        <v>2052</v>
      </c>
      <c r="L89" s="223">
        <v>925</v>
      </c>
      <c r="M89" s="223">
        <v>43</v>
      </c>
      <c r="N89" s="221" t="s">
        <v>88</v>
      </c>
      <c r="O89" s="221" t="s">
        <v>106</v>
      </c>
      <c r="P89" s="225"/>
      <c r="Q89" s="225"/>
      <c r="R89" s="224"/>
      <c r="S89" s="224"/>
      <c r="T89" s="221" t="s">
        <v>88</v>
      </c>
      <c r="U89" s="221" t="s">
        <v>106</v>
      </c>
      <c r="V89" s="221" t="s">
        <v>365</v>
      </c>
      <c r="W89" s="221" t="s">
        <v>120</v>
      </c>
      <c r="X89" s="221" t="s">
        <v>87</v>
      </c>
      <c r="Y89" s="221" t="s">
        <v>491</v>
      </c>
      <c r="Z89" s="221" t="s">
        <v>119</v>
      </c>
      <c r="AA89" s="222" t="s">
        <v>492</v>
      </c>
      <c r="AB89" s="226">
        <v>5.6</v>
      </c>
      <c r="AC89" s="227">
        <v>8.32</v>
      </c>
      <c r="AD89" s="227">
        <f t="shared" si="5"/>
        <v>46.59</v>
      </c>
      <c r="AE89" s="228">
        <v>1.75</v>
      </c>
      <c r="AF89" s="228">
        <v>1</v>
      </c>
      <c r="AG89" s="228">
        <v>0.5</v>
      </c>
      <c r="AH89" s="227">
        <f t="shared" si="6"/>
        <v>121.62</v>
      </c>
      <c r="AI89" s="227">
        <v>2383.7399999999998</v>
      </c>
      <c r="AJ89" s="236" t="s">
        <v>493</v>
      </c>
    </row>
    <row r="90" spans="1:36" s="229" customFormat="1" x14ac:dyDescent="0.25">
      <c r="A90" s="221" t="s">
        <v>494</v>
      </c>
      <c r="B90" s="221" t="s">
        <v>103</v>
      </c>
      <c r="C90" s="222" t="s">
        <v>160</v>
      </c>
      <c r="D90" s="234">
        <v>1.02</v>
      </c>
      <c r="E90" s="221" t="s">
        <v>211</v>
      </c>
      <c r="F90" s="223">
        <v>201</v>
      </c>
      <c r="G90" s="221" t="s">
        <v>364</v>
      </c>
      <c r="H90" s="223">
        <v>1010</v>
      </c>
      <c r="I90" s="223">
        <v>2110</v>
      </c>
      <c r="J90" s="223">
        <v>920</v>
      </c>
      <c r="K90" s="223">
        <v>2052</v>
      </c>
      <c r="L90" s="223">
        <v>925</v>
      </c>
      <c r="M90" s="223">
        <v>40</v>
      </c>
      <c r="N90" s="221" t="s">
        <v>88</v>
      </c>
      <c r="O90" s="221" t="s">
        <v>106</v>
      </c>
      <c r="P90" s="225"/>
      <c r="Q90" s="225"/>
      <c r="R90" s="223">
        <v>250</v>
      </c>
      <c r="S90" s="221" t="s">
        <v>495</v>
      </c>
      <c r="T90" s="221" t="s">
        <v>88</v>
      </c>
      <c r="U90" s="221" t="s">
        <v>106</v>
      </c>
      <c r="V90" s="221" t="s">
        <v>365</v>
      </c>
      <c r="W90" s="221" t="s">
        <v>107</v>
      </c>
      <c r="X90" s="221" t="s">
        <v>87</v>
      </c>
      <c r="Y90" s="221" t="s">
        <v>491</v>
      </c>
      <c r="Z90" s="221" t="s">
        <v>119</v>
      </c>
      <c r="AA90" s="225"/>
      <c r="AB90" s="226">
        <f t="shared" si="4"/>
        <v>5.63</v>
      </c>
      <c r="AC90" s="227">
        <v>23.53</v>
      </c>
      <c r="AD90" s="227">
        <f t="shared" si="5"/>
        <v>132.47</v>
      </c>
      <c r="AE90" s="227">
        <v>2.25</v>
      </c>
      <c r="AF90" s="227">
        <v>1</v>
      </c>
      <c r="AG90" s="227">
        <v>0.5</v>
      </c>
      <c r="AH90" s="227">
        <f t="shared" si="6"/>
        <v>140.33000000000001</v>
      </c>
      <c r="AI90" s="227">
        <f t="shared" si="7"/>
        <v>272.8</v>
      </c>
      <c r="AJ90" s="229" t="s">
        <v>367</v>
      </c>
    </row>
    <row r="91" spans="1:36" s="229" customFormat="1" x14ac:dyDescent="0.25">
      <c r="A91" s="221" t="s">
        <v>213</v>
      </c>
      <c r="B91" s="221" t="s">
        <v>103</v>
      </c>
      <c r="C91" s="222" t="s">
        <v>163</v>
      </c>
      <c r="D91" s="234">
        <v>1.06</v>
      </c>
      <c r="E91" s="221" t="s">
        <v>211</v>
      </c>
      <c r="F91" s="223">
        <v>204</v>
      </c>
      <c r="G91" s="221" t="s">
        <v>368</v>
      </c>
      <c r="H91" s="223">
        <v>1010</v>
      </c>
      <c r="I91" s="223">
        <v>2110</v>
      </c>
      <c r="J91" s="223">
        <v>870</v>
      </c>
      <c r="K91" s="223">
        <v>2052</v>
      </c>
      <c r="L91" s="223">
        <v>925</v>
      </c>
      <c r="M91" s="223">
        <v>43</v>
      </c>
      <c r="N91" s="221" t="s">
        <v>86</v>
      </c>
      <c r="O91" s="221" t="s">
        <v>110</v>
      </c>
      <c r="P91" s="225"/>
      <c r="Q91" s="225"/>
      <c r="R91" s="224"/>
      <c r="S91" s="224"/>
      <c r="T91" s="221" t="s">
        <v>86</v>
      </c>
      <c r="U91" s="221" t="s">
        <v>110</v>
      </c>
      <c r="V91" s="221" t="s">
        <v>496</v>
      </c>
      <c r="W91" s="221" t="s">
        <v>6</v>
      </c>
      <c r="X91" s="221" t="s">
        <v>65</v>
      </c>
      <c r="Y91" s="221" t="s">
        <v>370</v>
      </c>
      <c r="Z91" s="221" t="s">
        <v>119</v>
      </c>
      <c r="AA91" s="225"/>
      <c r="AB91" s="226">
        <f t="shared" si="4"/>
        <v>5.63</v>
      </c>
      <c r="AC91" s="227"/>
      <c r="AD91" s="227">
        <f t="shared" si="5"/>
        <v>0</v>
      </c>
      <c r="AE91" s="227"/>
      <c r="AF91" s="227"/>
      <c r="AG91" s="227"/>
      <c r="AH91" s="227">
        <f t="shared" si="6"/>
        <v>0</v>
      </c>
      <c r="AI91" s="227">
        <f t="shared" si="7"/>
        <v>0</v>
      </c>
      <c r="AJ91" s="229" t="s">
        <v>91</v>
      </c>
    </row>
    <row r="92" spans="1:36" s="229" customFormat="1" x14ac:dyDescent="0.25">
      <c r="A92" s="221" t="s">
        <v>214</v>
      </c>
      <c r="B92" s="221" t="s">
        <v>103</v>
      </c>
      <c r="C92" s="222" t="s">
        <v>175</v>
      </c>
      <c r="D92" s="234">
        <v>1.1000000000000001</v>
      </c>
      <c r="E92" s="221" t="s">
        <v>211</v>
      </c>
      <c r="F92" s="223">
        <v>201</v>
      </c>
      <c r="G92" s="221" t="s">
        <v>364</v>
      </c>
      <c r="H92" s="223">
        <v>1010</v>
      </c>
      <c r="I92" s="223">
        <v>2100</v>
      </c>
      <c r="J92" s="223">
        <v>920</v>
      </c>
      <c r="K92" s="223">
        <v>2052</v>
      </c>
      <c r="L92" s="223">
        <v>925</v>
      </c>
      <c r="M92" s="223">
        <v>40</v>
      </c>
      <c r="N92" s="221" t="s">
        <v>88</v>
      </c>
      <c r="O92" s="221" t="s">
        <v>106</v>
      </c>
      <c r="P92" s="225"/>
      <c r="Q92" s="225"/>
      <c r="R92" s="223">
        <v>250</v>
      </c>
      <c r="S92" s="221" t="s">
        <v>495</v>
      </c>
      <c r="T92" s="221" t="s">
        <v>88</v>
      </c>
      <c r="U92" s="221" t="s">
        <v>106</v>
      </c>
      <c r="V92" s="221" t="s">
        <v>365</v>
      </c>
      <c r="W92" s="221" t="s">
        <v>120</v>
      </c>
      <c r="X92" s="221" t="s">
        <v>87</v>
      </c>
      <c r="Y92" s="221" t="s">
        <v>491</v>
      </c>
      <c r="Z92" s="221" t="s">
        <v>119</v>
      </c>
      <c r="AA92" s="225"/>
      <c r="AB92" s="226">
        <f t="shared" si="4"/>
        <v>5.61</v>
      </c>
      <c r="AC92" s="227">
        <v>8.32</v>
      </c>
      <c r="AD92" s="227">
        <f t="shared" si="5"/>
        <v>46.68</v>
      </c>
      <c r="AE92" s="228">
        <v>2.25</v>
      </c>
      <c r="AF92" s="228">
        <v>1</v>
      </c>
      <c r="AG92" s="228">
        <v>0.5</v>
      </c>
      <c r="AH92" s="227">
        <f t="shared" si="6"/>
        <v>140.33000000000001</v>
      </c>
      <c r="AI92" s="227">
        <f t="shared" si="7"/>
        <v>187.01</v>
      </c>
      <c r="AJ92" s="229" t="s">
        <v>382</v>
      </c>
    </row>
    <row r="93" spans="1:36" s="229" customFormat="1" x14ac:dyDescent="0.25">
      <c r="A93" s="221" t="s">
        <v>497</v>
      </c>
      <c r="B93" s="221" t="s">
        <v>103</v>
      </c>
      <c r="C93" s="222" t="s">
        <v>178</v>
      </c>
      <c r="D93" s="234">
        <v>1.1100000000000001</v>
      </c>
      <c r="E93" s="221" t="s">
        <v>211</v>
      </c>
      <c r="F93" s="223">
        <v>201</v>
      </c>
      <c r="G93" s="221" t="s">
        <v>364</v>
      </c>
      <c r="H93" s="223">
        <v>1010</v>
      </c>
      <c r="I93" s="223">
        <v>2110</v>
      </c>
      <c r="J93" s="223">
        <v>920</v>
      </c>
      <c r="K93" s="223">
        <v>2052</v>
      </c>
      <c r="L93" s="223">
        <v>925</v>
      </c>
      <c r="M93" s="223">
        <v>40</v>
      </c>
      <c r="N93" s="221" t="s">
        <v>88</v>
      </c>
      <c r="O93" s="221" t="s">
        <v>106</v>
      </c>
      <c r="P93" s="225"/>
      <c r="Q93" s="225"/>
      <c r="R93" s="223">
        <v>250</v>
      </c>
      <c r="S93" s="221" t="s">
        <v>495</v>
      </c>
      <c r="T93" s="221" t="s">
        <v>88</v>
      </c>
      <c r="U93" s="221" t="s">
        <v>106</v>
      </c>
      <c r="V93" s="221" t="s">
        <v>365</v>
      </c>
      <c r="W93" s="221" t="s">
        <v>107</v>
      </c>
      <c r="X93" s="221" t="s">
        <v>87</v>
      </c>
      <c r="Y93" s="221" t="s">
        <v>491</v>
      </c>
      <c r="Z93" s="221" t="s">
        <v>119</v>
      </c>
      <c r="AA93" s="225"/>
      <c r="AB93" s="226">
        <f t="shared" si="4"/>
        <v>5.63</v>
      </c>
      <c r="AC93" s="227">
        <v>23.53</v>
      </c>
      <c r="AD93" s="227">
        <f t="shared" si="5"/>
        <v>132.47</v>
      </c>
      <c r="AE93" s="227">
        <v>2.25</v>
      </c>
      <c r="AF93" s="227">
        <v>1</v>
      </c>
      <c r="AG93" s="227">
        <v>0.5</v>
      </c>
      <c r="AH93" s="227">
        <f t="shared" si="6"/>
        <v>140.33000000000001</v>
      </c>
      <c r="AI93" s="227">
        <f t="shared" si="7"/>
        <v>272.8</v>
      </c>
      <c r="AJ93" s="229" t="s">
        <v>367</v>
      </c>
    </row>
    <row r="94" spans="1:36" s="229" customFormat="1" x14ac:dyDescent="0.25">
      <c r="A94" s="221" t="s">
        <v>498</v>
      </c>
      <c r="B94" s="221" t="s">
        <v>116</v>
      </c>
      <c r="C94" s="222" t="s">
        <v>181</v>
      </c>
      <c r="D94" s="234">
        <v>1.1499999999999999</v>
      </c>
      <c r="E94" s="221" t="s">
        <v>211</v>
      </c>
      <c r="F94" s="223">
        <v>206</v>
      </c>
      <c r="G94" s="221" t="s">
        <v>368</v>
      </c>
      <c r="H94" s="223">
        <v>2010</v>
      </c>
      <c r="I94" s="223">
        <v>2110</v>
      </c>
      <c r="J94" s="223">
        <v>1870</v>
      </c>
      <c r="K94" s="223">
        <v>2052</v>
      </c>
      <c r="L94" s="223">
        <v>961</v>
      </c>
      <c r="M94" s="223">
        <v>43</v>
      </c>
      <c r="N94" s="221" t="s">
        <v>86</v>
      </c>
      <c r="O94" s="221" t="s">
        <v>110</v>
      </c>
      <c r="P94" s="225"/>
      <c r="Q94" s="225"/>
      <c r="R94" s="224"/>
      <c r="S94" s="224"/>
      <c r="T94" s="221" t="s">
        <v>86</v>
      </c>
      <c r="U94" s="221" t="s">
        <v>110</v>
      </c>
      <c r="V94" s="221" t="s">
        <v>496</v>
      </c>
      <c r="W94" s="221" t="s">
        <v>6</v>
      </c>
      <c r="X94" s="221" t="s">
        <v>65</v>
      </c>
      <c r="Y94" s="221" t="s">
        <v>383</v>
      </c>
      <c r="Z94" s="221" t="s">
        <v>119</v>
      </c>
      <c r="AA94" s="225"/>
      <c r="AB94" s="226">
        <f t="shared" si="4"/>
        <v>6.63</v>
      </c>
      <c r="AC94" s="227"/>
      <c r="AD94" s="227">
        <f t="shared" si="5"/>
        <v>0</v>
      </c>
      <c r="AE94" s="227"/>
      <c r="AF94" s="227"/>
      <c r="AG94" s="227"/>
      <c r="AH94" s="227">
        <f t="shared" si="6"/>
        <v>0</v>
      </c>
      <c r="AI94" s="227">
        <f t="shared" si="7"/>
        <v>0</v>
      </c>
      <c r="AJ94" s="229" t="s">
        <v>91</v>
      </c>
    </row>
    <row r="95" spans="1:36" s="229" customFormat="1" x14ac:dyDescent="0.25">
      <c r="A95" s="221" t="s">
        <v>499</v>
      </c>
      <c r="B95" s="221" t="s">
        <v>103</v>
      </c>
      <c r="C95" s="222" t="s">
        <v>184</v>
      </c>
      <c r="D95" s="234">
        <v>1.1599999999999999</v>
      </c>
      <c r="E95" s="221" t="s">
        <v>211</v>
      </c>
      <c r="F95" s="223">
        <v>204</v>
      </c>
      <c r="G95" s="221" t="s">
        <v>368</v>
      </c>
      <c r="H95" s="223">
        <v>1010</v>
      </c>
      <c r="I95" s="223">
        <v>2110</v>
      </c>
      <c r="J95" s="223">
        <v>870</v>
      </c>
      <c r="K95" s="223">
        <v>2052</v>
      </c>
      <c r="L95" s="223">
        <v>925</v>
      </c>
      <c r="M95" s="223">
        <v>43</v>
      </c>
      <c r="N95" s="221" t="s">
        <v>86</v>
      </c>
      <c r="O95" s="221" t="s">
        <v>110</v>
      </c>
      <c r="P95" s="225"/>
      <c r="Q95" s="225"/>
      <c r="R95" s="224"/>
      <c r="S95" s="224"/>
      <c r="T95" s="221" t="s">
        <v>86</v>
      </c>
      <c r="U95" s="221" t="s">
        <v>110</v>
      </c>
      <c r="V95" s="221" t="s">
        <v>496</v>
      </c>
      <c r="W95" s="221" t="s">
        <v>6</v>
      </c>
      <c r="X95" s="221" t="s">
        <v>65</v>
      </c>
      <c r="Y95" s="221" t="s">
        <v>370</v>
      </c>
      <c r="Z95" s="221" t="s">
        <v>119</v>
      </c>
      <c r="AA95" s="225"/>
      <c r="AB95" s="226">
        <f t="shared" si="4"/>
        <v>5.63</v>
      </c>
      <c r="AC95" s="227"/>
      <c r="AD95" s="227">
        <f t="shared" si="5"/>
        <v>0</v>
      </c>
      <c r="AE95" s="227"/>
      <c r="AF95" s="227"/>
      <c r="AG95" s="227"/>
      <c r="AH95" s="227">
        <f t="shared" si="6"/>
        <v>0</v>
      </c>
      <c r="AI95" s="227">
        <f t="shared" si="7"/>
        <v>0</v>
      </c>
      <c r="AJ95" s="229" t="s">
        <v>91</v>
      </c>
    </row>
    <row r="96" spans="1:36" s="229" customFormat="1" x14ac:dyDescent="0.25">
      <c r="A96" s="221" t="s">
        <v>215</v>
      </c>
      <c r="B96" s="221" t="s">
        <v>103</v>
      </c>
      <c r="C96" s="222" t="s">
        <v>216</v>
      </c>
      <c r="D96" s="234">
        <v>1.17</v>
      </c>
      <c r="E96" s="221" t="s">
        <v>211</v>
      </c>
      <c r="F96" s="223">
        <v>201</v>
      </c>
      <c r="G96" s="221" t="s">
        <v>364</v>
      </c>
      <c r="H96" s="223">
        <v>1100</v>
      </c>
      <c r="I96" s="223">
        <v>2110</v>
      </c>
      <c r="J96" s="223">
        <v>1010</v>
      </c>
      <c r="K96" s="223">
        <v>2052</v>
      </c>
      <c r="L96" s="223">
        <v>925</v>
      </c>
      <c r="M96" s="223">
        <v>40</v>
      </c>
      <c r="N96" s="221" t="s">
        <v>88</v>
      </c>
      <c r="O96" s="221" t="s">
        <v>106</v>
      </c>
      <c r="P96" s="225"/>
      <c r="Q96" s="225"/>
      <c r="R96" s="223">
        <v>250</v>
      </c>
      <c r="S96" s="221" t="s">
        <v>495</v>
      </c>
      <c r="T96" s="221" t="s">
        <v>88</v>
      </c>
      <c r="U96" s="221" t="s">
        <v>106</v>
      </c>
      <c r="V96" s="221" t="s">
        <v>365</v>
      </c>
      <c r="W96" s="221" t="s">
        <v>107</v>
      </c>
      <c r="X96" s="221" t="s">
        <v>87</v>
      </c>
      <c r="Y96" s="221" t="s">
        <v>491</v>
      </c>
      <c r="Z96" s="221" t="s">
        <v>119</v>
      </c>
      <c r="AA96" s="225"/>
      <c r="AB96" s="226">
        <f t="shared" si="4"/>
        <v>5.72</v>
      </c>
      <c r="AC96" s="227">
        <v>23.53</v>
      </c>
      <c r="AD96" s="227">
        <f t="shared" si="5"/>
        <v>134.59</v>
      </c>
      <c r="AE96" s="227">
        <v>2.25</v>
      </c>
      <c r="AF96" s="227">
        <v>1</v>
      </c>
      <c r="AG96" s="227">
        <v>0.5</v>
      </c>
      <c r="AH96" s="227">
        <f t="shared" si="6"/>
        <v>140.33000000000001</v>
      </c>
      <c r="AI96" s="227">
        <f t="shared" si="7"/>
        <v>274.92</v>
      </c>
      <c r="AJ96" s="229" t="s">
        <v>367</v>
      </c>
    </row>
    <row r="97" spans="1:36" s="229" customFormat="1" x14ac:dyDescent="0.25">
      <c r="A97" s="221" t="s">
        <v>500</v>
      </c>
      <c r="B97" s="221" t="s">
        <v>103</v>
      </c>
      <c r="C97" s="222" t="s">
        <v>190</v>
      </c>
      <c r="D97" s="234">
        <v>1.18</v>
      </c>
      <c r="E97" s="221" t="s">
        <v>211</v>
      </c>
      <c r="F97" s="223">
        <v>201</v>
      </c>
      <c r="G97" s="221" t="s">
        <v>364</v>
      </c>
      <c r="H97" s="223">
        <v>1010</v>
      </c>
      <c r="I97" s="223">
        <v>2100</v>
      </c>
      <c r="J97" s="223">
        <v>920</v>
      </c>
      <c r="K97" s="223">
        <v>2052</v>
      </c>
      <c r="L97" s="223">
        <v>925</v>
      </c>
      <c r="M97" s="223">
        <v>40</v>
      </c>
      <c r="N97" s="221" t="s">
        <v>88</v>
      </c>
      <c r="O97" s="221" t="s">
        <v>106</v>
      </c>
      <c r="P97" s="225"/>
      <c r="Q97" s="225"/>
      <c r="R97" s="223">
        <v>250</v>
      </c>
      <c r="S97" s="221" t="s">
        <v>495</v>
      </c>
      <c r="T97" s="221" t="s">
        <v>88</v>
      </c>
      <c r="U97" s="221" t="s">
        <v>106</v>
      </c>
      <c r="V97" s="221" t="s">
        <v>365</v>
      </c>
      <c r="W97" s="221" t="s">
        <v>120</v>
      </c>
      <c r="X97" s="221" t="s">
        <v>87</v>
      </c>
      <c r="Y97" s="221" t="s">
        <v>491</v>
      </c>
      <c r="Z97" s="221" t="s">
        <v>119</v>
      </c>
      <c r="AA97" s="225"/>
      <c r="AB97" s="226">
        <f t="shared" si="4"/>
        <v>5.61</v>
      </c>
      <c r="AC97" s="227">
        <v>8.32</v>
      </c>
      <c r="AD97" s="227">
        <f t="shared" si="5"/>
        <v>46.68</v>
      </c>
      <c r="AE97" s="228">
        <v>1.75</v>
      </c>
      <c r="AF97" s="228">
        <v>1</v>
      </c>
      <c r="AG97" s="228">
        <v>0.5</v>
      </c>
      <c r="AH97" s="227">
        <f t="shared" si="6"/>
        <v>121.62</v>
      </c>
      <c r="AI97" s="227">
        <f t="shared" si="7"/>
        <v>168.3</v>
      </c>
      <c r="AJ97" s="229" t="s">
        <v>382</v>
      </c>
    </row>
    <row r="98" spans="1:36" s="229" customFormat="1" x14ac:dyDescent="0.25">
      <c r="A98" s="221" t="s">
        <v>501</v>
      </c>
      <c r="B98" s="221" t="s">
        <v>103</v>
      </c>
      <c r="C98" s="222" t="s">
        <v>193</v>
      </c>
      <c r="D98" s="234">
        <v>1.2</v>
      </c>
      <c r="E98" s="221" t="s">
        <v>211</v>
      </c>
      <c r="F98" s="223">
        <v>206</v>
      </c>
      <c r="G98" s="221" t="s">
        <v>368</v>
      </c>
      <c r="H98" s="223">
        <v>1810</v>
      </c>
      <c r="I98" s="223">
        <v>2110</v>
      </c>
      <c r="J98" s="223">
        <v>1670</v>
      </c>
      <c r="K98" s="223">
        <v>2052</v>
      </c>
      <c r="L98" s="223">
        <v>861</v>
      </c>
      <c r="M98" s="223">
        <v>43</v>
      </c>
      <c r="N98" s="221" t="s">
        <v>86</v>
      </c>
      <c r="O98" s="221" t="s">
        <v>110</v>
      </c>
      <c r="P98" s="225"/>
      <c r="Q98" s="225"/>
      <c r="R98" s="224"/>
      <c r="S98" s="224"/>
      <c r="T98" s="221" t="s">
        <v>86</v>
      </c>
      <c r="U98" s="221" t="s">
        <v>110</v>
      </c>
      <c r="V98" s="221" t="s">
        <v>496</v>
      </c>
      <c r="W98" s="221" t="s">
        <v>107</v>
      </c>
      <c r="X98" s="221" t="s">
        <v>65</v>
      </c>
      <c r="Y98" s="221" t="s">
        <v>383</v>
      </c>
      <c r="Z98" s="221" t="s">
        <v>119</v>
      </c>
      <c r="AA98" s="225"/>
      <c r="AB98" s="226">
        <f t="shared" si="4"/>
        <v>6.43</v>
      </c>
      <c r="AC98" s="227"/>
      <c r="AD98" s="227">
        <f t="shared" si="5"/>
        <v>0</v>
      </c>
      <c r="AE98" s="227"/>
      <c r="AF98" s="227"/>
      <c r="AG98" s="227"/>
      <c r="AH98" s="227">
        <f t="shared" si="6"/>
        <v>0</v>
      </c>
      <c r="AI98" s="227">
        <f t="shared" si="7"/>
        <v>0</v>
      </c>
      <c r="AJ98" s="229" t="s">
        <v>91</v>
      </c>
    </row>
    <row r="99" spans="1:36" s="229" customFormat="1" x14ac:dyDescent="0.25">
      <c r="A99" s="221" t="s">
        <v>502</v>
      </c>
      <c r="B99" s="221" t="s">
        <v>116</v>
      </c>
      <c r="C99" s="222" t="s">
        <v>503</v>
      </c>
      <c r="D99" s="234">
        <v>1.21</v>
      </c>
      <c r="E99" s="221" t="s">
        <v>211</v>
      </c>
      <c r="F99" s="223">
        <v>109</v>
      </c>
      <c r="G99" s="221" t="s">
        <v>368</v>
      </c>
      <c r="H99" s="223">
        <v>1010</v>
      </c>
      <c r="I99" s="223">
        <v>2110</v>
      </c>
      <c r="J99" s="223">
        <v>870</v>
      </c>
      <c r="K99" s="223">
        <v>2052</v>
      </c>
      <c r="L99" s="223">
        <v>925</v>
      </c>
      <c r="M99" s="223">
        <v>43</v>
      </c>
      <c r="N99" s="221" t="s">
        <v>86</v>
      </c>
      <c r="O99" s="221" t="s">
        <v>110</v>
      </c>
      <c r="P99" s="225"/>
      <c r="Q99" s="225"/>
      <c r="R99" s="224"/>
      <c r="S99" s="224"/>
      <c r="T99" s="221" t="s">
        <v>86</v>
      </c>
      <c r="U99" s="221" t="s">
        <v>110</v>
      </c>
      <c r="V99" s="221" t="s">
        <v>496</v>
      </c>
      <c r="W99" s="221" t="s">
        <v>481</v>
      </c>
      <c r="X99" s="221" t="s">
        <v>87</v>
      </c>
      <c r="Y99" s="221" t="s">
        <v>486</v>
      </c>
      <c r="Z99" s="221" t="s">
        <v>119</v>
      </c>
      <c r="AA99" s="222" t="s">
        <v>504</v>
      </c>
      <c r="AB99" s="226">
        <f t="shared" si="4"/>
        <v>5.63</v>
      </c>
      <c r="AC99" s="227"/>
      <c r="AD99" s="227">
        <f t="shared" si="5"/>
        <v>0</v>
      </c>
      <c r="AE99" s="227"/>
      <c r="AF99" s="227"/>
      <c r="AG99" s="227"/>
      <c r="AH99" s="227">
        <f t="shared" si="6"/>
        <v>0</v>
      </c>
      <c r="AI99" s="227">
        <f t="shared" si="7"/>
        <v>0</v>
      </c>
      <c r="AJ99" s="229" t="s">
        <v>91</v>
      </c>
    </row>
    <row r="100" spans="1:36" s="229" customFormat="1" x14ac:dyDescent="0.25">
      <c r="A100" s="221" t="s">
        <v>505</v>
      </c>
      <c r="B100" s="221" t="s">
        <v>116</v>
      </c>
      <c r="C100" s="222" t="s">
        <v>503</v>
      </c>
      <c r="D100" s="234">
        <v>1.21</v>
      </c>
      <c r="E100" s="221" t="s">
        <v>211</v>
      </c>
      <c r="F100" s="224">
        <v>211</v>
      </c>
      <c r="G100" s="221" t="s">
        <v>368</v>
      </c>
      <c r="H100" s="223">
        <v>1810</v>
      </c>
      <c r="I100" s="223">
        <v>2110</v>
      </c>
      <c r="J100" s="223">
        <v>1670</v>
      </c>
      <c r="K100" s="223">
        <v>2052</v>
      </c>
      <c r="L100" s="223">
        <v>861</v>
      </c>
      <c r="M100" s="223">
        <v>43</v>
      </c>
      <c r="N100" s="221" t="s">
        <v>86</v>
      </c>
      <c r="O100" s="221" t="s">
        <v>110</v>
      </c>
      <c r="P100" s="225"/>
      <c r="Q100" s="225"/>
      <c r="R100" s="224"/>
      <c r="S100" s="224"/>
      <c r="T100" s="221" t="s">
        <v>86</v>
      </c>
      <c r="U100" s="221" t="s">
        <v>110</v>
      </c>
      <c r="V100" s="221" t="s">
        <v>496</v>
      </c>
      <c r="W100" s="221" t="s">
        <v>481</v>
      </c>
      <c r="X100" s="221" t="s">
        <v>87</v>
      </c>
      <c r="Y100" s="232">
        <v>9</v>
      </c>
      <c r="Z100" s="221" t="s">
        <v>119</v>
      </c>
      <c r="AA100" s="222" t="s">
        <v>506</v>
      </c>
      <c r="AB100" s="226">
        <f t="shared" si="4"/>
        <v>6.43</v>
      </c>
      <c r="AC100" s="227"/>
      <c r="AD100" s="227">
        <f t="shared" si="5"/>
        <v>0</v>
      </c>
      <c r="AE100" s="227"/>
      <c r="AF100" s="227"/>
      <c r="AG100" s="227"/>
      <c r="AH100" s="227">
        <f t="shared" si="6"/>
        <v>0</v>
      </c>
      <c r="AI100" s="227">
        <f t="shared" si="7"/>
        <v>0</v>
      </c>
      <c r="AJ100" s="229" t="s">
        <v>91</v>
      </c>
    </row>
    <row r="101" spans="1:36" s="229" customFormat="1" x14ac:dyDescent="0.25">
      <c r="A101" s="221" t="s">
        <v>217</v>
      </c>
      <c r="B101" s="221" t="s">
        <v>116</v>
      </c>
      <c r="C101" s="222" t="s">
        <v>503</v>
      </c>
      <c r="D101" s="234">
        <v>1.21</v>
      </c>
      <c r="E101" s="221" t="s">
        <v>211</v>
      </c>
      <c r="F101" s="223">
        <v>107</v>
      </c>
      <c r="G101" s="221" t="s">
        <v>104</v>
      </c>
      <c r="H101" s="223">
        <v>1250</v>
      </c>
      <c r="I101" s="223">
        <v>2200</v>
      </c>
      <c r="J101" s="224"/>
      <c r="K101" s="224"/>
      <c r="L101" s="224"/>
      <c r="M101" s="223">
        <v>50</v>
      </c>
      <c r="N101" s="221" t="s">
        <v>86</v>
      </c>
      <c r="O101" s="221" t="s">
        <v>110</v>
      </c>
      <c r="P101" s="225"/>
      <c r="Q101" s="225"/>
      <c r="R101" s="224"/>
      <c r="S101" s="224"/>
      <c r="T101" s="221" t="s">
        <v>86</v>
      </c>
      <c r="U101" s="221" t="s">
        <v>110</v>
      </c>
      <c r="V101" s="221" t="s">
        <v>507</v>
      </c>
      <c r="W101" s="221" t="s">
        <v>133</v>
      </c>
      <c r="X101" s="224"/>
      <c r="Y101" s="223">
        <v>10</v>
      </c>
      <c r="Z101" s="221" t="s">
        <v>119</v>
      </c>
      <c r="AA101" s="222" t="s">
        <v>508</v>
      </c>
      <c r="AB101" s="226">
        <f t="shared" si="4"/>
        <v>6.05</v>
      </c>
      <c r="AC101" s="227"/>
      <c r="AD101" s="227">
        <f t="shared" si="5"/>
        <v>0</v>
      </c>
      <c r="AE101" s="227"/>
      <c r="AF101" s="227"/>
      <c r="AG101" s="227"/>
      <c r="AH101" s="227">
        <f t="shared" si="6"/>
        <v>0</v>
      </c>
      <c r="AI101" s="227">
        <f t="shared" si="7"/>
        <v>0</v>
      </c>
      <c r="AJ101" s="229" t="s">
        <v>91</v>
      </c>
    </row>
    <row r="102" spans="1:36" s="229" customFormat="1" x14ac:dyDescent="0.25">
      <c r="A102" s="221" t="s">
        <v>509</v>
      </c>
      <c r="B102" s="221" t="s">
        <v>116</v>
      </c>
      <c r="C102" s="222" t="s">
        <v>218</v>
      </c>
      <c r="D102" s="221" t="s">
        <v>484</v>
      </c>
      <c r="E102" s="221" t="s">
        <v>211</v>
      </c>
      <c r="F102" s="223">
        <v>215</v>
      </c>
      <c r="G102" s="221" t="s">
        <v>368</v>
      </c>
      <c r="H102" s="223">
        <v>1010</v>
      </c>
      <c r="I102" s="223">
        <v>2110</v>
      </c>
      <c r="J102" s="223">
        <v>870</v>
      </c>
      <c r="K102" s="223">
        <v>2052</v>
      </c>
      <c r="L102" s="223">
        <v>925</v>
      </c>
      <c r="M102" s="223">
        <v>43</v>
      </c>
      <c r="N102" s="221" t="s">
        <v>86</v>
      </c>
      <c r="O102" s="221" t="s">
        <v>110</v>
      </c>
      <c r="P102" s="225"/>
      <c r="Q102" s="225"/>
      <c r="R102" s="224"/>
      <c r="S102" s="224"/>
      <c r="T102" s="221" t="s">
        <v>86</v>
      </c>
      <c r="U102" s="221" t="s">
        <v>110</v>
      </c>
      <c r="V102" s="221" t="s">
        <v>409</v>
      </c>
      <c r="W102" s="221" t="s">
        <v>107</v>
      </c>
      <c r="X102" s="221" t="s">
        <v>87</v>
      </c>
      <c r="Y102" s="221" t="s">
        <v>486</v>
      </c>
      <c r="Z102" s="221" t="s">
        <v>119</v>
      </c>
      <c r="AA102" s="225"/>
      <c r="AB102" s="226">
        <f t="shared" si="4"/>
        <v>5.63</v>
      </c>
      <c r="AC102" s="227"/>
      <c r="AD102" s="227">
        <f t="shared" si="5"/>
        <v>0</v>
      </c>
      <c r="AE102" s="227"/>
      <c r="AF102" s="227"/>
      <c r="AG102" s="227"/>
      <c r="AH102" s="227">
        <f t="shared" si="6"/>
        <v>0</v>
      </c>
      <c r="AI102" s="227">
        <f t="shared" si="7"/>
        <v>0</v>
      </c>
      <c r="AJ102" s="229" t="s">
        <v>91</v>
      </c>
    </row>
    <row r="103" spans="1:36" s="229" customFormat="1" x14ac:dyDescent="0.25">
      <c r="A103" s="221" t="s">
        <v>510</v>
      </c>
      <c r="B103" s="221" t="s">
        <v>116</v>
      </c>
      <c r="C103" s="222" t="s">
        <v>503</v>
      </c>
      <c r="D103" s="234">
        <v>1.21</v>
      </c>
      <c r="E103" s="221" t="s">
        <v>211</v>
      </c>
      <c r="F103" s="224">
        <v>110</v>
      </c>
      <c r="G103" s="221" t="s">
        <v>104</v>
      </c>
      <c r="H103" s="223">
        <v>1250</v>
      </c>
      <c r="I103" s="223">
        <v>2200</v>
      </c>
      <c r="J103" s="224"/>
      <c r="K103" s="224"/>
      <c r="L103" s="224"/>
      <c r="M103" s="223">
        <v>50</v>
      </c>
      <c r="N103" s="221" t="s">
        <v>86</v>
      </c>
      <c r="O103" s="221" t="s">
        <v>110</v>
      </c>
      <c r="P103" s="225"/>
      <c r="Q103" s="225"/>
      <c r="R103" s="224"/>
      <c r="S103" s="224"/>
      <c r="T103" s="221" t="s">
        <v>86</v>
      </c>
      <c r="U103" s="221" t="s">
        <v>110</v>
      </c>
      <c r="V103" s="221" t="s">
        <v>507</v>
      </c>
      <c r="W103" s="221" t="s">
        <v>133</v>
      </c>
      <c r="X103" s="224"/>
      <c r="Y103" s="223">
        <v>10</v>
      </c>
      <c r="Z103" s="221" t="s">
        <v>119</v>
      </c>
      <c r="AA103" s="222" t="s">
        <v>511</v>
      </c>
      <c r="AB103" s="226">
        <f t="shared" si="4"/>
        <v>6.05</v>
      </c>
      <c r="AC103" s="227"/>
      <c r="AD103" s="227">
        <f t="shared" si="5"/>
        <v>0</v>
      </c>
      <c r="AE103" s="227"/>
      <c r="AF103" s="227"/>
      <c r="AG103" s="227"/>
      <c r="AH103" s="227">
        <f t="shared" si="6"/>
        <v>0</v>
      </c>
      <c r="AI103" s="227">
        <f t="shared" si="7"/>
        <v>0</v>
      </c>
      <c r="AJ103" s="229" t="s">
        <v>91</v>
      </c>
    </row>
    <row r="104" spans="1:36" s="229" customFormat="1" x14ac:dyDescent="0.25">
      <c r="A104" s="221" t="s">
        <v>512</v>
      </c>
      <c r="B104" s="221" t="s">
        <v>116</v>
      </c>
      <c r="C104" s="222" t="s">
        <v>503</v>
      </c>
      <c r="D104" s="234">
        <v>1.21</v>
      </c>
      <c r="E104" s="221" t="s">
        <v>211</v>
      </c>
      <c r="F104" s="223">
        <v>110</v>
      </c>
      <c r="G104" s="221" t="s">
        <v>104</v>
      </c>
      <c r="H104" s="223">
        <v>2500</v>
      </c>
      <c r="I104" s="223">
        <v>2200</v>
      </c>
      <c r="J104" s="224"/>
      <c r="K104" s="224"/>
      <c r="L104" s="224"/>
      <c r="M104" s="223">
        <v>50</v>
      </c>
      <c r="N104" s="221" t="s">
        <v>86</v>
      </c>
      <c r="O104" s="221" t="s">
        <v>110</v>
      </c>
      <c r="P104" s="225"/>
      <c r="Q104" s="225"/>
      <c r="R104" s="224"/>
      <c r="S104" s="224"/>
      <c r="T104" s="221" t="s">
        <v>86</v>
      </c>
      <c r="U104" s="221" t="s">
        <v>110</v>
      </c>
      <c r="V104" s="221" t="s">
        <v>507</v>
      </c>
      <c r="W104" s="221" t="s">
        <v>133</v>
      </c>
      <c r="X104" s="224"/>
      <c r="Y104" s="223">
        <v>10</v>
      </c>
      <c r="Z104" s="221" t="s">
        <v>119</v>
      </c>
      <c r="AA104" s="222" t="s">
        <v>511</v>
      </c>
      <c r="AB104" s="226">
        <f t="shared" si="4"/>
        <v>7.3</v>
      </c>
      <c r="AC104" s="227"/>
      <c r="AD104" s="227">
        <f t="shared" si="5"/>
        <v>0</v>
      </c>
      <c r="AE104" s="227"/>
      <c r="AF104" s="227"/>
      <c r="AG104" s="227"/>
      <c r="AH104" s="227">
        <f t="shared" si="6"/>
        <v>0</v>
      </c>
      <c r="AI104" s="227">
        <f t="shared" si="7"/>
        <v>0</v>
      </c>
      <c r="AJ104" s="229" t="s">
        <v>91</v>
      </c>
    </row>
    <row r="105" spans="1:36" s="229" customFormat="1" ht="28.8" x14ac:dyDescent="0.25">
      <c r="A105" s="221" t="s">
        <v>219</v>
      </c>
      <c r="B105" s="221" t="s">
        <v>116</v>
      </c>
      <c r="C105" s="222" t="s">
        <v>212</v>
      </c>
      <c r="D105" s="234">
        <v>2.0099999999999998</v>
      </c>
      <c r="E105" s="221" t="s">
        <v>513</v>
      </c>
      <c r="F105" s="223">
        <v>205</v>
      </c>
      <c r="G105" s="221" t="s">
        <v>364</v>
      </c>
      <c r="H105" s="235" t="s">
        <v>489</v>
      </c>
      <c r="I105" s="235" t="s">
        <v>490</v>
      </c>
      <c r="J105" s="223">
        <v>870</v>
      </c>
      <c r="K105" s="223">
        <v>2052</v>
      </c>
      <c r="L105" s="223">
        <v>925</v>
      </c>
      <c r="M105" s="223">
        <v>43</v>
      </c>
      <c r="N105" s="221" t="s">
        <v>88</v>
      </c>
      <c r="O105" s="221" t="s">
        <v>106</v>
      </c>
      <c r="P105" s="237"/>
      <c r="Q105" s="225"/>
      <c r="R105" s="224"/>
      <c r="S105" s="224"/>
      <c r="T105" s="221" t="s">
        <v>88</v>
      </c>
      <c r="U105" s="221" t="s">
        <v>106</v>
      </c>
      <c r="V105" s="221" t="s">
        <v>365</v>
      </c>
      <c r="W105" s="221" t="s">
        <v>120</v>
      </c>
      <c r="X105" s="221" t="s">
        <v>87</v>
      </c>
      <c r="Y105" s="221" t="s">
        <v>491</v>
      </c>
      <c r="Z105" s="221" t="s">
        <v>119</v>
      </c>
      <c r="AA105" s="222" t="s">
        <v>492</v>
      </c>
      <c r="AB105" s="226">
        <v>5.6</v>
      </c>
      <c r="AC105" s="227">
        <v>8.32</v>
      </c>
      <c r="AD105" s="227">
        <f t="shared" si="5"/>
        <v>46.59</v>
      </c>
      <c r="AE105" s="228">
        <v>1.75</v>
      </c>
      <c r="AF105" s="228">
        <v>1</v>
      </c>
      <c r="AG105" s="228">
        <v>0.5</v>
      </c>
      <c r="AH105" s="227">
        <f t="shared" si="6"/>
        <v>121.62</v>
      </c>
      <c r="AI105" s="227">
        <v>2383.7399999999998</v>
      </c>
      <c r="AJ105" s="236" t="s">
        <v>493</v>
      </c>
    </row>
    <row r="106" spans="1:36" s="229" customFormat="1" x14ac:dyDescent="0.25">
      <c r="A106" s="221" t="s">
        <v>514</v>
      </c>
      <c r="B106" s="221" t="s">
        <v>103</v>
      </c>
      <c r="C106" s="222" t="s">
        <v>160</v>
      </c>
      <c r="D106" s="234">
        <v>2.02</v>
      </c>
      <c r="E106" s="221" t="s">
        <v>513</v>
      </c>
      <c r="F106" s="223">
        <v>201</v>
      </c>
      <c r="G106" s="221" t="s">
        <v>364</v>
      </c>
      <c r="H106" s="223">
        <v>1010</v>
      </c>
      <c r="I106" s="223">
        <v>2110</v>
      </c>
      <c r="J106" s="223">
        <v>920</v>
      </c>
      <c r="K106" s="223">
        <v>2052</v>
      </c>
      <c r="L106" s="223">
        <v>925</v>
      </c>
      <c r="M106" s="223">
        <v>40</v>
      </c>
      <c r="N106" s="221" t="s">
        <v>88</v>
      </c>
      <c r="O106" s="221" t="s">
        <v>106</v>
      </c>
      <c r="P106" s="225"/>
      <c r="Q106" s="225"/>
      <c r="R106" s="223">
        <v>250</v>
      </c>
      <c r="S106" s="221" t="s">
        <v>495</v>
      </c>
      <c r="T106" s="221" t="s">
        <v>88</v>
      </c>
      <c r="U106" s="221" t="s">
        <v>106</v>
      </c>
      <c r="V106" s="221" t="s">
        <v>365</v>
      </c>
      <c r="W106" s="221" t="s">
        <v>107</v>
      </c>
      <c r="X106" s="221" t="s">
        <v>87</v>
      </c>
      <c r="Y106" s="221" t="s">
        <v>491</v>
      </c>
      <c r="Z106" s="221" t="s">
        <v>119</v>
      </c>
      <c r="AA106" s="225"/>
      <c r="AB106" s="226">
        <f t="shared" si="4"/>
        <v>5.63</v>
      </c>
      <c r="AC106" s="227">
        <v>23.53</v>
      </c>
      <c r="AD106" s="227">
        <f t="shared" si="5"/>
        <v>132.47</v>
      </c>
      <c r="AE106" s="227">
        <v>2.25</v>
      </c>
      <c r="AF106" s="227">
        <v>1</v>
      </c>
      <c r="AG106" s="227">
        <v>0.5</v>
      </c>
      <c r="AH106" s="227">
        <f t="shared" si="6"/>
        <v>140.33000000000001</v>
      </c>
      <c r="AI106" s="227">
        <f t="shared" si="7"/>
        <v>272.8</v>
      </c>
      <c r="AJ106" s="229" t="s">
        <v>367</v>
      </c>
    </row>
    <row r="107" spans="1:36" s="229" customFormat="1" x14ac:dyDescent="0.25">
      <c r="A107" s="221" t="s">
        <v>515</v>
      </c>
      <c r="B107" s="221" t="s">
        <v>103</v>
      </c>
      <c r="C107" s="222" t="s">
        <v>163</v>
      </c>
      <c r="D107" s="234">
        <v>2.06</v>
      </c>
      <c r="E107" s="221" t="s">
        <v>513</v>
      </c>
      <c r="F107" s="223">
        <v>204</v>
      </c>
      <c r="G107" s="221" t="s">
        <v>368</v>
      </c>
      <c r="H107" s="223">
        <v>1010</v>
      </c>
      <c r="I107" s="223">
        <v>2110</v>
      </c>
      <c r="J107" s="223">
        <v>870</v>
      </c>
      <c r="K107" s="223">
        <v>2052</v>
      </c>
      <c r="L107" s="223">
        <v>925</v>
      </c>
      <c r="M107" s="223">
        <v>43</v>
      </c>
      <c r="N107" s="221" t="s">
        <v>86</v>
      </c>
      <c r="O107" s="221" t="s">
        <v>110</v>
      </c>
      <c r="P107" s="225"/>
      <c r="Q107" s="225"/>
      <c r="R107" s="224"/>
      <c r="S107" s="224"/>
      <c r="T107" s="221" t="s">
        <v>86</v>
      </c>
      <c r="U107" s="221" t="s">
        <v>110</v>
      </c>
      <c r="V107" s="221" t="s">
        <v>496</v>
      </c>
      <c r="W107" s="221" t="s">
        <v>6</v>
      </c>
      <c r="X107" s="221" t="s">
        <v>65</v>
      </c>
      <c r="Y107" s="221" t="s">
        <v>370</v>
      </c>
      <c r="Z107" s="221" t="s">
        <v>119</v>
      </c>
      <c r="AA107" s="225"/>
      <c r="AB107" s="226">
        <f t="shared" si="4"/>
        <v>5.63</v>
      </c>
      <c r="AC107" s="227"/>
      <c r="AD107" s="227">
        <f t="shared" si="5"/>
        <v>0</v>
      </c>
      <c r="AE107" s="227"/>
      <c r="AF107" s="227"/>
      <c r="AG107" s="227"/>
      <c r="AH107" s="227">
        <f t="shared" si="6"/>
        <v>0</v>
      </c>
      <c r="AI107" s="227">
        <f t="shared" si="7"/>
        <v>0</v>
      </c>
      <c r="AJ107" s="229" t="s">
        <v>91</v>
      </c>
    </row>
    <row r="108" spans="1:36" s="229" customFormat="1" ht="28.8" x14ac:dyDescent="0.25">
      <c r="A108" s="221" t="s">
        <v>516</v>
      </c>
      <c r="B108" s="221" t="s">
        <v>103</v>
      </c>
      <c r="C108" s="222" t="s">
        <v>169</v>
      </c>
      <c r="D108" s="234">
        <v>2.08</v>
      </c>
      <c r="E108" s="221" t="s">
        <v>513</v>
      </c>
      <c r="F108" s="223">
        <v>204</v>
      </c>
      <c r="G108" s="221" t="s">
        <v>368</v>
      </c>
      <c r="H108" s="235" t="s">
        <v>489</v>
      </c>
      <c r="I108" s="235" t="s">
        <v>490</v>
      </c>
      <c r="J108" s="223">
        <v>870</v>
      </c>
      <c r="K108" s="223">
        <v>2052</v>
      </c>
      <c r="L108" s="223">
        <v>925</v>
      </c>
      <c r="M108" s="223">
        <v>43</v>
      </c>
      <c r="N108" s="221" t="s">
        <v>86</v>
      </c>
      <c r="O108" s="221" t="s">
        <v>110</v>
      </c>
      <c r="P108" s="225"/>
      <c r="Q108" s="225"/>
      <c r="R108" s="224"/>
      <c r="S108" s="224"/>
      <c r="T108" s="221" t="s">
        <v>86</v>
      </c>
      <c r="U108" s="221" t="s">
        <v>110</v>
      </c>
      <c r="V108" s="221" t="s">
        <v>496</v>
      </c>
      <c r="W108" s="221" t="s">
        <v>6</v>
      </c>
      <c r="X108" s="221" t="s">
        <v>65</v>
      </c>
      <c r="Y108" s="221" t="s">
        <v>370</v>
      </c>
      <c r="Z108" s="221" t="s">
        <v>119</v>
      </c>
      <c r="AA108" s="222" t="s">
        <v>517</v>
      </c>
      <c r="AB108" s="226" t="e">
        <f t="shared" si="4"/>
        <v>#VALUE!</v>
      </c>
      <c r="AC108" s="227"/>
      <c r="AD108" s="227" t="e">
        <f t="shared" si="5"/>
        <v>#VALUE!</v>
      </c>
      <c r="AE108" s="227"/>
      <c r="AF108" s="227"/>
      <c r="AG108" s="227"/>
      <c r="AH108" s="227">
        <f t="shared" si="6"/>
        <v>0</v>
      </c>
      <c r="AI108" s="227">
        <v>0</v>
      </c>
      <c r="AJ108" s="229" t="s">
        <v>91</v>
      </c>
    </row>
    <row r="109" spans="1:36" s="229" customFormat="1" x14ac:dyDescent="0.25">
      <c r="A109" s="221" t="s">
        <v>220</v>
      </c>
      <c r="B109" s="221" t="s">
        <v>103</v>
      </c>
      <c r="C109" s="222" t="s">
        <v>175</v>
      </c>
      <c r="D109" s="234">
        <v>2.1</v>
      </c>
      <c r="E109" s="221" t="s">
        <v>513</v>
      </c>
      <c r="F109" s="223">
        <v>201</v>
      </c>
      <c r="G109" s="221" t="s">
        <v>364</v>
      </c>
      <c r="H109" s="223">
        <v>1010</v>
      </c>
      <c r="I109" s="223">
        <v>2100</v>
      </c>
      <c r="J109" s="223">
        <v>920</v>
      </c>
      <c r="K109" s="223">
        <v>2052</v>
      </c>
      <c r="L109" s="223">
        <v>925</v>
      </c>
      <c r="M109" s="223">
        <v>40</v>
      </c>
      <c r="N109" s="221" t="s">
        <v>88</v>
      </c>
      <c r="O109" s="221" t="s">
        <v>106</v>
      </c>
      <c r="P109" s="225"/>
      <c r="Q109" s="225"/>
      <c r="R109" s="223">
        <v>250</v>
      </c>
      <c r="S109" s="221" t="s">
        <v>495</v>
      </c>
      <c r="T109" s="221" t="s">
        <v>88</v>
      </c>
      <c r="U109" s="221" t="s">
        <v>106</v>
      </c>
      <c r="V109" s="221" t="s">
        <v>365</v>
      </c>
      <c r="W109" s="221" t="s">
        <v>120</v>
      </c>
      <c r="X109" s="221" t="s">
        <v>87</v>
      </c>
      <c r="Y109" s="221" t="s">
        <v>491</v>
      </c>
      <c r="Z109" s="221" t="s">
        <v>119</v>
      </c>
      <c r="AA109" s="225"/>
      <c r="AB109" s="226">
        <f t="shared" si="4"/>
        <v>5.61</v>
      </c>
      <c r="AC109" s="227">
        <v>8.32</v>
      </c>
      <c r="AD109" s="227">
        <f t="shared" si="5"/>
        <v>46.68</v>
      </c>
      <c r="AE109" s="228">
        <v>1.75</v>
      </c>
      <c r="AF109" s="228">
        <v>1</v>
      </c>
      <c r="AG109" s="228">
        <v>0.5</v>
      </c>
      <c r="AH109" s="227">
        <f t="shared" si="6"/>
        <v>121.62</v>
      </c>
      <c r="AI109" s="227">
        <f t="shared" si="7"/>
        <v>168.3</v>
      </c>
      <c r="AJ109" s="229" t="s">
        <v>382</v>
      </c>
    </row>
    <row r="110" spans="1:36" s="229" customFormat="1" x14ac:dyDescent="0.25">
      <c r="A110" s="221" t="s">
        <v>221</v>
      </c>
      <c r="B110" s="221" t="s">
        <v>103</v>
      </c>
      <c r="C110" s="222" t="s">
        <v>178</v>
      </c>
      <c r="D110" s="234">
        <v>2.11</v>
      </c>
      <c r="E110" s="221" t="s">
        <v>513</v>
      </c>
      <c r="F110" s="223">
        <v>201</v>
      </c>
      <c r="G110" s="221" t="s">
        <v>364</v>
      </c>
      <c r="H110" s="223">
        <v>1010</v>
      </c>
      <c r="I110" s="223">
        <v>2110</v>
      </c>
      <c r="J110" s="223">
        <v>920</v>
      </c>
      <c r="K110" s="223">
        <v>2052</v>
      </c>
      <c r="L110" s="223">
        <v>925</v>
      </c>
      <c r="M110" s="223">
        <v>40</v>
      </c>
      <c r="N110" s="221" t="s">
        <v>88</v>
      </c>
      <c r="O110" s="221" t="s">
        <v>106</v>
      </c>
      <c r="P110" s="225"/>
      <c r="Q110" s="225"/>
      <c r="R110" s="223">
        <v>250</v>
      </c>
      <c r="S110" s="221" t="s">
        <v>495</v>
      </c>
      <c r="T110" s="221" t="s">
        <v>88</v>
      </c>
      <c r="U110" s="221" t="s">
        <v>106</v>
      </c>
      <c r="V110" s="221" t="s">
        <v>365</v>
      </c>
      <c r="W110" s="221" t="s">
        <v>107</v>
      </c>
      <c r="X110" s="221" t="s">
        <v>87</v>
      </c>
      <c r="Y110" s="221" t="s">
        <v>491</v>
      </c>
      <c r="Z110" s="221" t="s">
        <v>119</v>
      </c>
      <c r="AA110" s="225"/>
      <c r="AB110" s="226">
        <f t="shared" si="4"/>
        <v>5.63</v>
      </c>
      <c r="AC110" s="227">
        <v>23.53</v>
      </c>
      <c r="AD110" s="227">
        <f t="shared" si="5"/>
        <v>132.47</v>
      </c>
      <c r="AE110" s="227">
        <v>2.25</v>
      </c>
      <c r="AF110" s="227">
        <v>1</v>
      </c>
      <c r="AG110" s="227">
        <v>0.5</v>
      </c>
      <c r="AH110" s="227">
        <f t="shared" si="6"/>
        <v>140.33000000000001</v>
      </c>
      <c r="AI110" s="227">
        <f t="shared" si="7"/>
        <v>272.8</v>
      </c>
      <c r="AJ110" s="229" t="s">
        <v>367</v>
      </c>
    </row>
    <row r="111" spans="1:36" s="229" customFormat="1" x14ac:dyDescent="0.25">
      <c r="A111" s="221" t="s">
        <v>518</v>
      </c>
      <c r="B111" s="221" t="s">
        <v>116</v>
      </c>
      <c r="C111" s="222" t="s">
        <v>181</v>
      </c>
      <c r="D111" s="234">
        <v>2.15</v>
      </c>
      <c r="E111" s="221" t="s">
        <v>513</v>
      </c>
      <c r="F111" s="223">
        <v>206</v>
      </c>
      <c r="G111" s="221" t="s">
        <v>368</v>
      </c>
      <c r="H111" s="223">
        <v>2010</v>
      </c>
      <c r="I111" s="223">
        <v>2110</v>
      </c>
      <c r="J111" s="223">
        <v>1870</v>
      </c>
      <c r="K111" s="223">
        <v>2052</v>
      </c>
      <c r="L111" s="223">
        <v>961</v>
      </c>
      <c r="M111" s="223">
        <v>43</v>
      </c>
      <c r="N111" s="221" t="s">
        <v>86</v>
      </c>
      <c r="O111" s="221" t="s">
        <v>110</v>
      </c>
      <c r="P111" s="225"/>
      <c r="Q111" s="225"/>
      <c r="R111" s="224"/>
      <c r="S111" s="224"/>
      <c r="T111" s="221" t="s">
        <v>86</v>
      </c>
      <c r="U111" s="221" t="s">
        <v>110</v>
      </c>
      <c r="V111" s="221" t="s">
        <v>496</v>
      </c>
      <c r="W111" s="221" t="s">
        <v>6</v>
      </c>
      <c r="X111" s="221" t="s">
        <v>65</v>
      </c>
      <c r="Y111" s="221" t="s">
        <v>383</v>
      </c>
      <c r="Z111" s="221" t="s">
        <v>119</v>
      </c>
      <c r="AA111" s="225"/>
      <c r="AB111" s="226">
        <f t="shared" si="4"/>
        <v>6.63</v>
      </c>
      <c r="AC111" s="227"/>
      <c r="AD111" s="227">
        <f t="shared" si="5"/>
        <v>0</v>
      </c>
      <c r="AE111" s="227"/>
      <c r="AF111" s="227"/>
      <c r="AG111" s="227"/>
      <c r="AH111" s="227">
        <f t="shared" si="6"/>
        <v>0</v>
      </c>
      <c r="AI111" s="227">
        <f t="shared" si="7"/>
        <v>0</v>
      </c>
      <c r="AJ111" s="229" t="s">
        <v>91</v>
      </c>
    </row>
    <row r="112" spans="1:36" s="229" customFormat="1" x14ac:dyDescent="0.25">
      <c r="A112" s="221" t="s">
        <v>519</v>
      </c>
      <c r="B112" s="221" t="s">
        <v>103</v>
      </c>
      <c r="C112" s="222" t="s">
        <v>184</v>
      </c>
      <c r="D112" s="234">
        <v>2.16</v>
      </c>
      <c r="E112" s="221" t="s">
        <v>513</v>
      </c>
      <c r="F112" s="223">
        <v>204</v>
      </c>
      <c r="G112" s="221" t="s">
        <v>368</v>
      </c>
      <c r="H112" s="223">
        <v>1010</v>
      </c>
      <c r="I112" s="223">
        <v>2110</v>
      </c>
      <c r="J112" s="223">
        <v>870</v>
      </c>
      <c r="K112" s="223">
        <v>2052</v>
      </c>
      <c r="L112" s="223">
        <v>925</v>
      </c>
      <c r="M112" s="223">
        <v>43</v>
      </c>
      <c r="N112" s="221" t="s">
        <v>86</v>
      </c>
      <c r="O112" s="221" t="s">
        <v>110</v>
      </c>
      <c r="P112" s="225"/>
      <c r="Q112" s="225"/>
      <c r="R112" s="224"/>
      <c r="S112" s="224"/>
      <c r="T112" s="221" t="s">
        <v>86</v>
      </c>
      <c r="U112" s="221" t="s">
        <v>110</v>
      </c>
      <c r="V112" s="221" t="s">
        <v>496</v>
      </c>
      <c r="W112" s="221" t="s">
        <v>6</v>
      </c>
      <c r="X112" s="221" t="s">
        <v>65</v>
      </c>
      <c r="Y112" s="221" t="s">
        <v>370</v>
      </c>
      <c r="Z112" s="221" t="s">
        <v>119</v>
      </c>
      <c r="AA112" s="225"/>
      <c r="AB112" s="226">
        <f t="shared" si="4"/>
        <v>5.63</v>
      </c>
      <c r="AC112" s="227"/>
      <c r="AD112" s="227">
        <f t="shared" si="5"/>
        <v>0</v>
      </c>
      <c r="AE112" s="227"/>
      <c r="AF112" s="227"/>
      <c r="AG112" s="227"/>
      <c r="AH112" s="227">
        <f t="shared" si="6"/>
        <v>0</v>
      </c>
      <c r="AI112" s="227">
        <f t="shared" si="7"/>
        <v>0</v>
      </c>
      <c r="AJ112" s="229" t="s">
        <v>91</v>
      </c>
    </row>
    <row r="113" spans="1:36" s="229" customFormat="1" x14ac:dyDescent="0.25">
      <c r="A113" s="221" t="s">
        <v>222</v>
      </c>
      <c r="B113" s="221" t="s">
        <v>103</v>
      </c>
      <c r="C113" s="222" t="s">
        <v>216</v>
      </c>
      <c r="D113" s="234">
        <v>2.17</v>
      </c>
      <c r="E113" s="221" t="s">
        <v>513</v>
      </c>
      <c r="F113" s="223">
        <v>201</v>
      </c>
      <c r="G113" s="221" t="s">
        <v>364</v>
      </c>
      <c r="H113" s="223">
        <v>1100</v>
      </c>
      <c r="I113" s="223">
        <v>2110</v>
      </c>
      <c r="J113" s="223">
        <v>1010</v>
      </c>
      <c r="K113" s="223">
        <v>2052</v>
      </c>
      <c r="L113" s="223">
        <v>925</v>
      </c>
      <c r="M113" s="223">
        <v>40</v>
      </c>
      <c r="N113" s="221" t="s">
        <v>88</v>
      </c>
      <c r="O113" s="221" t="s">
        <v>106</v>
      </c>
      <c r="P113" s="225"/>
      <c r="Q113" s="225"/>
      <c r="R113" s="223">
        <v>250</v>
      </c>
      <c r="S113" s="221" t="s">
        <v>495</v>
      </c>
      <c r="T113" s="221" t="s">
        <v>88</v>
      </c>
      <c r="U113" s="221" t="s">
        <v>106</v>
      </c>
      <c r="V113" s="221" t="s">
        <v>365</v>
      </c>
      <c r="W113" s="221" t="s">
        <v>107</v>
      </c>
      <c r="X113" s="221" t="s">
        <v>87</v>
      </c>
      <c r="Y113" s="221" t="s">
        <v>491</v>
      </c>
      <c r="Z113" s="221" t="s">
        <v>119</v>
      </c>
      <c r="AA113" s="225"/>
      <c r="AB113" s="226">
        <f t="shared" si="4"/>
        <v>5.72</v>
      </c>
      <c r="AC113" s="227">
        <v>23.53</v>
      </c>
      <c r="AD113" s="227">
        <f t="shared" si="5"/>
        <v>134.59</v>
      </c>
      <c r="AE113" s="227">
        <v>2.25</v>
      </c>
      <c r="AF113" s="227">
        <v>1</v>
      </c>
      <c r="AG113" s="227">
        <v>0.5</v>
      </c>
      <c r="AH113" s="227">
        <f t="shared" si="6"/>
        <v>140.33000000000001</v>
      </c>
      <c r="AI113" s="227">
        <f t="shared" si="7"/>
        <v>274.92</v>
      </c>
      <c r="AJ113" s="229" t="s">
        <v>367</v>
      </c>
    </row>
    <row r="114" spans="1:36" s="229" customFormat="1" x14ac:dyDescent="0.25">
      <c r="A114" s="221" t="s">
        <v>223</v>
      </c>
      <c r="B114" s="221" t="s">
        <v>103</v>
      </c>
      <c r="C114" s="222" t="s">
        <v>190</v>
      </c>
      <c r="D114" s="234">
        <v>2.1800000000000002</v>
      </c>
      <c r="E114" s="221" t="s">
        <v>513</v>
      </c>
      <c r="F114" s="223">
        <v>201</v>
      </c>
      <c r="G114" s="221" t="s">
        <v>364</v>
      </c>
      <c r="H114" s="223">
        <v>1010</v>
      </c>
      <c r="I114" s="223">
        <v>2100</v>
      </c>
      <c r="J114" s="223">
        <v>920</v>
      </c>
      <c r="K114" s="223">
        <v>2052</v>
      </c>
      <c r="L114" s="223">
        <v>925</v>
      </c>
      <c r="M114" s="223">
        <v>40</v>
      </c>
      <c r="N114" s="221" t="s">
        <v>88</v>
      </c>
      <c r="O114" s="221" t="s">
        <v>106</v>
      </c>
      <c r="P114" s="225"/>
      <c r="Q114" s="225"/>
      <c r="R114" s="223">
        <v>250</v>
      </c>
      <c r="S114" s="221" t="s">
        <v>495</v>
      </c>
      <c r="T114" s="221" t="s">
        <v>88</v>
      </c>
      <c r="U114" s="221" t="s">
        <v>106</v>
      </c>
      <c r="V114" s="221" t="s">
        <v>365</v>
      </c>
      <c r="W114" s="221" t="s">
        <v>120</v>
      </c>
      <c r="X114" s="221" t="s">
        <v>87</v>
      </c>
      <c r="Y114" s="221" t="s">
        <v>491</v>
      </c>
      <c r="Z114" s="221" t="s">
        <v>119</v>
      </c>
      <c r="AA114" s="225"/>
      <c r="AB114" s="226">
        <f t="shared" si="4"/>
        <v>5.61</v>
      </c>
      <c r="AC114" s="227">
        <v>8.32</v>
      </c>
      <c r="AD114" s="227">
        <f t="shared" si="5"/>
        <v>46.68</v>
      </c>
      <c r="AE114" s="228">
        <v>1.75</v>
      </c>
      <c r="AF114" s="228">
        <v>1</v>
      </c>
      <c r="AG114" s="228">
        <v>0.5</v>
      </c>
      <c r="AH114" s="227">
        <f t="shared" si="6"/>
        <v>121.62</v>
      </c>
      <c r="AI114" s="227">
        <f t="shared" si="7"/>
        <v>168.3</v>
      </c>
      <c r="AJ114" s="229" t="s">
        <v>382</v>
      </c>
    </row>
    <row r="115" spans="1:36" s="229" customFormat="1" x14ac:dyDescent="0.25">
      <c r="A115" s="221" t="s">
        <v>520</v>
      </c>
      <c r="B115" s="221" t="s">
        <v>103</v>
      </c>
      <c r="C115" s="222" t="s">
        <v>193</v>
      </c>
      <c r="D115" s="234">
        <v>2.2000000000000002</v>
      </c>
      <c r="E115" s="221" t="s">
        <v>513</v>
      </c>
      <c r="F115" s="223">
        <v>206</v>
      </c>
      <c r="G115" s="221" t="s">
        <v>368</v>
      </c>
      <c r="H115" s="223">
        <v>1810</v>
      </c>
      <c r="I115" s="223">
        <v>2110</v>
      </c>
      <c r="J115" s="223">
        <v>1670</v>
      </c>
      <c r="K115" s="223">
        <v>2052</v>
      </c>
      <c r="L115" s="223">
        <v>861</v>
      </c>
      <c r="M115" s="223">
        <v>43</v>
      </c>
      <c r="N115" s="221" t="s">
        <v>86</v>
      </c>
      <c r="O115" s="221" t="s">
        <v>110</v>
      </c>
      <c r="P115" s="225"/>
      <c r="Q115" s="225"/>
      <c r="R115" s="224"/>
      <c r="S115" s="224"/>
      <c r="T115" s="221" t="s">
        <v>86</v>
      </c>
      <c r="U115" s="221" t="s">
        <v>110</v>
      </c>
      <c r="V115" s="221" t="s">
        <v>496</v>
      </c>
      <c r="W115" s="221" t="s">
        <v>6</v>
      </c>
      <c r="X115" s="221" t="s">
        <v>65</v>
      </c>
      <c r="Y115" s="221" t="s">
        <v>383</v>
      </c>
      <c r="Z115" s="221" t="s">
        <v>119</v>
      </c>
      <c r="AA115" s="225"/>
      <c r="AB115" s="226">
        <f t="shared" si="4"/>
        <v>6.43</v>
      </c>
      <c r="AC115" s="227"/>
      <c r="AD115" s="227">
        <f t="shared" si="5"/>
        <v>0</v>
      </c>
      <c r="AE115" s="227"/>
      <c r="AF115" s="227"/>
      <c r="AG115" s="227"/>
      <c r="AH115" s="227">
        <f t="shared" si="6"/>
        <v>0</v>
      </c>
      <c r="AI115" s="227">
        <f t="shared" si="7"/>
        <v>0</v>
      </c>
      <c r="AJ115" s="229" t="s">
        <v>91</v>
      </c>
    </row>
    <row r="116" spans="1:36" s="229" customFormat="1" x14ac:dyDescent="0.25">
      <c r="A116" s="221" t="s">
        <v>521</v>
      </c>
      <c r="B116" s="221" t="s">
        <v>116</v>
      </c>
      <c r="C116" s="222" t="s">
        <v>522</v>
      </c>
      <c r="D116" s="234">
        <v>2.21</v>
      </c>
      <c r="E116" s="221" t="s">
        <v>513</v>
      </c>
      <c r="F116" s="223">
        <v>110</v>
      </c>
      <c r="G116" s="221" t="s">
        <v>104</v>
      </c>
      <c r="H116" s="223">
        <v>1250</v>
      </c>
      <c r="I116" s="223">
        <v>2200</v>
      </c>
      <c r="J116" s="224"/>
      <c r="K116" s="224"/>
      <c r="L116" s="224"/>
      <c r="M116" s="223">
        <v>50</v>
      </c>
      <c r="N116" s="221" t="s">
        <v>86</v>
      </c>
      <c r="O116" s="221" t="s">
        <v>110</v>
      </c>
      <c r="P116" s="225"/>
      <c r="Q116" s="225"/>
      <c r="R116" s="224"/>
      <c r="S116" s="224"/>
      <c r="T116" s="221" t="s">
        <v>86</v>
      </c>
      <c r="U116" s="221" t="s">
        <v>110</v>
      </c>
      <c r="V116" s="221" t="s">
        <v>507</v>
      </c>
      <c r="W116" s="221" t="s">
        <v>133</v>
      </c>
      <c r="X116" s="224"/>
      <c r="Y116" s="223">
        <v>10</v>
      </c>
      <c r="Z116" s="221" t="s">
        <v>119</v>
      </c>
      <c r="AA116" s="222" t="s">
        <v>523</v>
      </c>
      <c r="AB116" s="226">
        <f t="shared" si="4"/>
        <v>6.05</v>
      </c>
      <c r="AC116" s="227"/>
      <c r="AD116" s="227">
        <f t="shared" si="5"/>
        <v>0</v>
      </c>
      <c r="AE116" s="227"/>
      <c r="AF116" s="227"/>
      <c r="AG116" s="227"/>
      <c r="AH116" s="227">
        <f t="shared" si="6"/>
        <v>0</v>
      </c>
      <c r="AI116" s="227">
        <f t="shared" si="7"/>
        <v>0</v>
      </c>
      <c r="AJ116" s="229" t="s">
        <v>91</v>
      </c>
    </row>
    <row r="117" spans="1:36" s="229" customFormat="1" x14ac:dyDescent="0.25">
      <c r="A117" s="221" t="s">
        <v>524</v>
      </c>
      <c r="B117" s="221" t="s">
        <v>116</v>
      </c>
      <c r="C117" s="222" t="s">
        <v>522</v>
      </c>
      <c r="D117" s="234">
        <v>2.21</v>
      </c>
      <c r="E117" s="221" t="s">
        <v>513</v>
      </c>
      <c r="F117" s="223">
        <v>110</v>
      </c>
      <c r="G117" s="221" t="s">
        <v>104</v>
      </c>
      <c r="H117" s="223">
        <v>2500</v>
      </c>
      <c r="I117" s="223">
        <v>2200</v>
      </c>
      <c r="J117" s="224"/>
      <c r="K117" s="224"/>
      <c r="L117" s="224"/>
      <c r="M117" s="223">
        <v>50</v>
      </c>
      <c r="N117" s="221" t="s">
        <v>86</v>
      </c>
      <c r="O117" s="221" t="s">
        <v>110</v>
      </c>
      <c r="P117" s="225"/>
      <c r="Q117" s="225"/>
      <c r="R117" s="224"/>
      <c r="S117" s="224"/>
      <c r="T117" s="221" t="s">
        <v>86</v>
      </c>
      <c r="U117" s="221" t="s">
        <v>110</v>
      </c>
      <c r="V117" s="221" t="s">
        <v>507</v>
      </c>
      <c r="W117" s="221" t="s">
        <v>133</v>
      </c>
      <c r="X117" s="224"/>
      <c r="Y117" s="223">
        <v>10</v>
      </c>
      <c r="Z117" s="221" t="s">
        <v>119</v>
      </c>
      <c r="AA117" s="222" t="s">
        <v>511</v>
      </c>
      <c r="AB117" s="226">
        <f t="shared" si="4"/>
        <v>7.3</v>
      </c>
      <c r="AC117" s="227"/>
      <c r="AD117" s="227">
        <f t="shared" si="5"/>
        <v>0</v>
      </c>
      <c r="AE117" s="227"/>
      <c r="AF117" s="227"/>
      <c r="AG117" s="227"/>
      <c r="AH117" s="227">
        <f t="shared" si="6"/>
        <v>0</v>
      </c>
      <c r="AI117" s="227">
        <f t="shared" si="7"/>
        <v>0</v>
      </c>
      <c r="AJ117" s="229" t="s">
        <v>91</v>
      </c>
    </row>
    <row r="118" spans="1:36" s="229" customFormat="1" x14ac:dyDescent="0.25">
      <c r="A118" s="221" t="s">
        <v>525</v>
      </c>
      <c r="B118" s="221" t="s">
        <v>116</v>
      </c>
      <c r="C118" s="222" t="s">
        <v>526</v>
      </c>
      <c r="D118" s="234">
        <v>2.2200000000000002</v>
      </c>
      <c r="E118" s="221" t="s">
        <v>513</v>
      </c>
      <c r="F118" s="223">
        <v>108</v>
      </c>
      <c r="G118" s="221" t="s">
        <v>104</v>
      </c>
      <c r="H118" s="223">
        <v>2440</v>
      </c>
      <c r="I118" s="223">
        <v>2200</v>
      </c>
      <c r="J118" s="224"/>
      <c r="K118" s="224"/>
      <c r="L118" s="224"/>
      <c r="M118" s="223">
        <v>50</v>
      </c>
      <c r="N118" s="221" t="s">
        <v>86</v>
      </c>
      <c r="O118" s="221" t="s">
        <v>110</v>
      </c>
      <c r="P118" s="225"/>
      <c r="Q118" s="225"/>
      <c r="R118" s="224"/>
      <c r="S118" s="224"/>
      <c r="T118" s="221" t="s">
        <v>86</v>
      </c>
      <c r="U118" s="221" t="s">
        <v>110</v>
      </c>
      <c r="V118" s="221" t="s">
        <v>507</v>
      </c>
      <c r="W118" s="221" t="s">
        <v>133</v>
      </c>
      <c r="X118" s="224"/>
      <c r="Y118" s="224"/>
      <c r="Z118" s="221" t="s">
        <v>119</v>
      </c>
      <c r="AA118" s="222" t="s">
        <v>511</v>
      </c>
      <c r="AB118" s="226">
        <f t="shared" si="4"/>
        <v>7.24</v>
      </c>
      <c r="AC118" s="227"/>
      <c r="AD118" s="227">
        <f t="shared" si="5"/>
        <v>0</v>
      </c>
      <c r="AE118" s="227"/>
      <c r="AF118" s="227"/>
      <c r="AG118" s="227"/>
      <c r="AH118" s="227">
        <f t="shared" si="6"/>
        <v>0</v>
      </c>
      <c r="AI118" s="227">
        <f t="shared" si="7"/>
        <v>0</v>
      </c>
      <c r="AJ118" s="229" t="s">
        <v>91</v>
      </c>
    </row>
    <row r="119" spans="1:36" s="229" customFormat="1" x14ac:dyDescent="0.25">
      <c r="A119" s="221" t="s">
        <v>527</v>
      </c>
      <c r="B119" s="221" t="s">
        <v>103</v>
      </c>
      <c r="C119" s="222" t="s">
        <v>528</v>
      </c>
      <c r="D119" s="234">
        <v>2.36</v>
      </c>
      <c r="E119" s="221" t="s">
        <v>513</v>
      </c>
      <c r="F119" s="223">
        <v>210</v>
      </c>
      <c r="G119" s="221" t="s">
        <v>364</v>
      </c>
      <c r="H119" s="223">
        <v>1510</v>
      </c>
      <c r="I119" s="223">
        <v>2110</v>
      </c>
      <c r="J119" s="223">
        <v>1420</v>
      </c>
      <c r="K119" s="223">
        <v>2052</v>
      </c>
      <c r="L119" s="223">
        <v>1100</v>
      </c>
      <c r="M119" s="223">
        <v>40</v>
      </c>
      <c r="N119" s="221" t="s">
        <v>86</v>
      </c>
      <c r="O119" s="221" t="s">
        <v>110</v>
      </c>
      <c r="P119" s="225"/>
      <c r="Q119" s="225"/>
      <c r="R119" s="223">
        <v>250</v>
      </c>
      <c r="S119" s="221" t="s">
        <v>495</v>
      </c>
      <c r="T119" s="221" t="s">
        <v>86</v>
      </c>
      <c r="U119" s="221" t="s">
        <v>110</v>
      </c>
      <c r="V119" s="221" t="s">
        <v>380</v>
      </c>
      <c r="W119" s="221" t="s">
        <v>107</v>
      </c>
      <c r="X119" s="224"/>
      <c r="Y119" s="221" t="s">
        <v>455</v>
      </c>
      <c r="Z119" s="221" t="s">
        <v>119</v>
      </c>
      <c r="AA119" s="225"/>
      <c r="AB119" s="226">
        <f t="shared" si="4"/>
        <v>6.13</v>
      </c>
      <c r="AC119" s="227">
        <v>18.89</v>
      </c>
      <c r="AD119" s="227">
        <f t="shared" si="5"/>
        <v>115.8</v>
      </c>
      <c r="AE119" s="228">
        <v>2.25</v>
      </c>
      <c r="AF119" s="228">
        <v>1</v>
      </c>
      <c r="AG119" s="228">
        <v>0.5</v>
      </c>
      <c r="AH119" s="227">
        <f t="shared" si="6"/>
        <v>140.33000000000001</v>
      </c>
      <c r="AI119" s="227">
        <f t="shared" si="7"/>
        <v>256.13</v>
      </c>
      <c r="AJ119" s="229" t="s">
        <v>371</v>
      </c>
    </row>
    <row r="120" spans="1:36" s="229" customFormat="1" ht="28.8" x14ac:dyDescent="0.25">
      <c r="A120" s="221" t="s">
        <v>224</v>
      </c>
      <c r="B120" s="221" t="s">
        <v>116</v>
      </c>
      <c r="C120" s="222" t="s">
        <v>212</v>
      </c>
      <c r="D120" s="234">
        <v>3.01</v>
      </c>
      <c r="E120" s="221" t="s">
        <v>529</v>
      </c>
      <c r="F120" s="223">
        <v>205</v>
      </c>
      <c r="G120" s="221" t="s">
        <v>364</v>
      </c>
      <c r="H120" s="235" t="s">
        <v>489</v>
      </c>
      <c r="I120" s="235" t="s">
        <v>490</v>
      </c>
      <c r="J120" s="223">
        <v>870</v>
      </c>
      <c r="K120" s="223">
        <v>2052</v>
      </c>
      <c r="L120" s="223">
        <v>925</v>
      </c>
      <c r="M120" s="223">
        <v>43</v>
      </c>
      <c r="N120" s="221" t="s">
        <v>88</v>
      </c>
      <c r="O120" s="221" t="s">
        <v>106</v>
      </c>
      <c r="P120" s="225"/>
      <c r="Q120" s="225"/>
      <c r="R120" s="224"/>
      <c r="S120" s="224"/>
      <c r="T120" s="221" t="s">
        <v>88</v>
      </c>
      <c r="U120" s="221" t="s">
        <v>106</v>
      </c>
      <c r="V120" s="221" t="s">
        <v>365</v>
      </c>
      <c r="W120" s="221" t="s">
        <v>120</v>
      </c>
      <c r="X120" s="221" t="s">
        <v>87</v>
      </c>
      <c r="Y120" s="221" t="s">
        <v>491</v>
      </c>
      <c r="Z120" s="221" t="s">
        <v>119</v>
      </c>
      <c r="AA120" s="222" t="s">
        <v>492</v>
      </c>
      <c r="AB120" s="226">
        <v>5.6</v>
      </c>
      <c r="AC120" s="227">
        <v>8.32</v>
      </c>
      <c r="AD120" s="227">
        <f t="shared" si="5"/>
        <v>46.59</v>
      </c>
      <c r="AE120" s="228">
        <v>1.75</v>
      </c>
      <c r="AF120" s="228">
        <v>1</v>
      </c>
      <c r="AG120" s="228">
        <v>0.5</v>
      </c>
      <c r="AH120" s="227">
        <f t="shared" si="6"/>
        <v>121.62</v>
      </c>
      <c r="AI120" s="227">
        <v>2383.7399999999998</v>
      </c>
      <c r="AJ120" s="236" t="s">
        <v>493</v>
      </c>
    </row>
    <row r="121" spans="1:36" s="229" customFormat="1" x14ac:dyDescent="0.25">
      <c r="A121" s="221" t="s">
        <v>225</v>
      </c>
      <c r="B121" s="221" t="s">
        <v>103</v>
      </c>
      <c r="C121" s="222" t="s">
        <v>160</v>
      </c>
      <c r="D121" s="234">
        <v>3.02</v>
      </c>
      <c r="E121" s="221" t="s">
        <v>529</v>
      </c>
      <c r="F121" s="223">
        <v>201</v>
      </c>
      <c r="G121" s="221" t="s">
        <v>364</v>
      </c>
      <c r="H121" s="223">
        <v>1010</v>
      </c>
      <c r="I121" s="223">
        <v>2110</v>
      </c>
      <c r="J121" s="223">
        <v>920</v>
      </c>
      <c r="K121" s="223">
        <v>2052</v>
      </c>
      <c r="L121" s="223">
        <v>925</v>
      </c>
      <c r="M121" s="223">
        <v>40</v>
      </c>
      <c r="N121" s="221" t="s">
        <v>88</v>
      </c>
      <c r="O121" s="221" t="s">
        <v>106</v>
      </c>
      <c r="P121" s="225"/>
      <c r="Q121" s="225"/>
      <c r="R121" s="223">
        <v>250</v>
      </c>
      <c r="S121" s="221" t="s">
        <v>495</v>
      </c>
      <c r="T121" s="221" t="s">
        <v>88</v>
      </c>
      <c r="U121" s="221" t="s">
        <v>106</v>
      </c>
      <c r="V121" s="221" t="s">
        <v>365</v>
      </c>
      <c r="W121" s="221" t="s">
        <v>107</v>
      </c>
      <c r="X121" s="221" t="s">
        <v>87</v>
      </c>
      <c r="Y121" s="221" t="s">
        <v>491</v>
      </c>
      <c r="Z121" s="221" t="s">
        <v>119</v>
      </c>
      <c r="AA121" s="225"/>
      <c r="AB121" s="226">
        <f t="shared" si="4"/>
        <v>5.63</v>
      </c>
      <c r="AC121" s="227">
        <v>23.53</v>
      </c>
      <c r="AD121" s="227">
        <f t="shared" si="5"/>
        <v>132.47</v>
      </c>
      <c r="AE121" s="227">
        <v>2.25</v>
      </c>
      <c r="AF121" s="227">
        <v>1</v>
      </c>
      <c r="AG121" s="227">
        <v>0.5</v>
      </c>
      <c r="AH121" s="227">
        <f t="shared" si="6"/>
        <v>140.33000000000001</v>
      </c>
      <c r="AI121" s="227">
        <f t="shared" si="7"/>
        <v>272.8</v>
      </c>
      <c r="AJ121" s="229" t="s">
        <v>367</v>
      </c>
    </row>
    <row r="122" spans="1:36" s="229" customFormat="1" x14ac:dyDescent="0.25">
      <c r="A122" s="221" t="s">
        <v>530</v>
      </c>
      <c r="B122" s="221" t="s">
        <v>103</v>
      </c>
      <c r="C122" s="222" t="s">
        <v>163</v>
      </c>
      <c r="D122" s="234">
        <v>3.06</v>
      </c>
      <c r="E122" s="221" t="s">
        <v>529</v>
      </c>
      <c r="F122" s="223">
        <v>204</v>
      </c>
      <c r="G122" s="221" t="s">
        <v>368</v>
      </c>
      <c r="H122" s="223">
        <v>1010</v>
      </c>
      <c r="I122" s="223">
        <v>2110</v>
      </c>
      <c r="J122" s="223">
        <v>870</v>
      </c>
      <c r="K122" s="223">
        <v>2052</v>
      </c>
      <c r="L122" s="223">
        <v>925</v>
      </c>
      <c r="M122" s="223">
        <v>43</v>
      </c>
      <c r="N122" s="221" t="s">
        <v>86</v>
      </c>
      <c r="O122" s="221" t="s">
        <v>110</v>
      </c>
      <c r="P122" s="225"/>
      <c r="Q122" s="225"/>
      <c r="R122" s="224"/>
      <c r="S122" s="224"/>
      <c r="T122" s="221" t="s">
        <v>86</v>
      </c>
      <c r="U122" s="221" t="s">
        <v>110</v>
      </c>
      <c r="V122" s="221" t="s">
        <v>496</v>
      </c>
      <c r="W122" s="221" t="s">
        <v>6</v>
      </c>
      <c r="X122" s="221" t="s">
        <v>65</v>
      </c>
      <c r="Y122" s="221" t="s">
        <v>370</v>
      </c>
      <c r="Z122" s="221" t="s">
        <v>119</v>
      </c>
      <c r="AA122" s="225"/>
      <c r="AB122" s="226">
        <f t="shared" si="4"/>
        <v>5.63</v>
      </c>
      <c r="AC122" s="227"/>
      <c r="AD122" s="227">
        <f t="shared" si="5"/>
        <v>0</v>
      </c>
      <c r="AE122" s="227"/>
      <c r="AF122" s="227"/>
      <c r="AG122" s="227"/>
      <c r="AH122" s="227">
        <f t="shared" si="6"/>
        <v>0</v>
      </c>
      <c r="AI122" s="227">
        <f t="shared" si="7"/>
        <v>0</v>
      </c>
      <c r="AJ122" s="229" t="s">
        <v>91</v>
      </c>
    </row>
    <row r="123" spans="1:36" s="229" customFormat="1" x14ac:dyDescent="0.25">
      <c r="A123" s="221" t="s">
        <v>531</v>
      </c>
      <c r="B123" s="221" t="s">
        <v>103</v>
      </c>
      <c r="C123" s="222" t="s">
        <v>169</v>
      </c>
      <c r="D123" s="234">
        <v>3.08</v>
      </c>
      <c r="E123" s="221" t="s">
        <v>529</v>
      </c>
      <c r="F123" s="223">
        <v>204</v>
      </c>
      <c r="G123" s="221" t="s">
        <v>368</v>
      </c>
      <c r="H123" s="223">
        <v>1010</v>
      </c>
      <c r="I123" s="223">
        <v>2110</v>
      </c>
      <c r="J123" s="223">
        <v>870</v>
      </c>
      <c r="K123" s="223">
        <v>2052</v>
      </c>
      <c r="L123" s="223">
        <v>925</v>
      </c>
      <c r="M123" s="223">
        <v>43</v>
      </c>
      <c r="N123" s="221" t="s">
        <v>86</v>
      </c>
      <c r="O123" s="221" t="s">
        <v>110</v>
      </c>
      <c r="P123" s="225"/>
      <c r="Q123" s="225"/>
      <c r="R123" s="224"/>
      <c r="S123" s="224"/>
      <c r="T123" s="221" t="s">
        <v>86</v>
      </c>
      <c r="U123" s="221" t="s">
        <v>110</v>
      </c>
      <c r="V123" s="221" t="s">
        <v>496</v>
      </c>
      <c r="W123" s="221" t="s">
        <v>6</v>
      </c>
      <c r="X123" s="221" t="s">
        <v>65</v>
      </c>
      <c r="Y123" s="221" t="s">
        <v>370</v>
      </c>
      <c r="Z123" s="221" t="s">
        <v>119</v>
      </c>
      <c r="AA123" s="225"/>
      <c r="AB123" s="226">
        <f t="shared" si="4"/>
        <v>5.63</v>
      </c>
      <c r="AC123" s="227"/>
      <c r="AD123" s="227">
        <f t="shared" si="5"/>
        <v>0</v>
      </c>
      <c r="AE123" s="227"/>
      <c r="AF123" s="227"/>
      <c r="AG123" s="227"/>
      <c r="AH123" s="227">
        <f t="shared" si="6"/>
        <v>0</v>
      </c>
      <c r="AI123" s="227">
        <f t="shared" si="7"/>
        <v>0</v>
      </c>
      <c r="AJ123" s="229" t="s">
        <v>91</v>
      </c>
    </row>
    <row r="124" spans="1:36" s="229" customFormat="1" x14ac:dyDescent="0.25">
      <c r="A124" s="221" t="s">
        <v>226</v>
      </c>
      <c r="B124" s="221" t="s">
        <v>103</v>
      </c>
      <c r="C124" s="222" t="s">
        <v>175</v>
      </c>
      <c r="D124" s="234">
        <v>3.1</v>
      </c>
      <c r="E124" s="221" t="s">
        <v>529</v>
      </c>
      <c r="F124" s="223">
        <v>201</v>
      </c>
      <c r="G124" s="221" t="s">
        <v>364</v>
      </c>
      <c r="H124" s="223">
        <v>1010</v>
      </c>
      <c r="I124" s="223">
        <v>2100</v>
      </c>
      <c r="J124" s="223">
        <v>920</v>
      </c>
      <c r="K124" s="223">
        <v>2052</v>
      </c>
      <c r="L124" s="223">
        <v>925</v>
      </c>
      <c r="M124" s="223">
        <v>40</v>
      </c>
      <c r="N124" s="221" t="s">
        <v>88</v>
      </c>
      <c r="O124" s="221" t="s">
        <v>106</v>
      </c>
      <c r="P124" s="225"/>
      <c r="Q124" s="225"/>
      <c r="R124" s="223">
        <v>250</v>
      </c>
      <c r="S124" s="221" t="s">
        <v>495</v>
      </c>
      <c r="T124" s="221" t="s">
        <v>88</v>
      </c>
      <c r="U124" s="221" t="s">
        <v>106</v>
      </c>
      <c r="V124" s="221" t="s">
        <v>365</v>
      </c>
      <c r="W124" s="221" t="s">
        <v>120</v>
      </c>
      <c r="X124" s="221" t="s">
        <v>87</v>
      </c>
      <c r="Y124" s="221" t="s">
        <v>491</v>
      </c>
      <c r="Z124" s="221" t="s">
        <v>119</v>
      </c>
      <c r="AA124" s="225"/>
      <c r="AB124" s="226">
        <f t="shared" si="4"/>
        <v>5.61</v>
      </c>
      <c r="AC124" s="227">
        <v>8.32</v>
      </c>
      <c r="AD124" s="227">
        <f t="shared" si="5"/>
        <v>46.68</v>
      </c>
      <c r="AE124" s="228">
        <v>1.75</v>
      </c>
      <c r="AF124" s="228">
        <v>1</v>
      </c>
      <c r="AG124" s="228">
        <v>0.5</v>
      </c>
      <c r="AH124" s="227">
        <f t="shared" si="6"/>
        <v>121.62</v>
      </c>
      <c r="AI124" s="227">
        <f t="shared" si="7"/>
        <v>168.3</v>
      </c>
      <c r="AJ124" s="229" t="s">
        <v>382</v>
      </c>
    </row>
    <row r="125" spans="1:36" s="229" customFormat="1" x14ac:dyDescent="0.25">
      <c r="A125" s="221" t="s">
        <v>227</v>
      </c>
      <c r="B125" s="221" t="s">
        <v>103</v>
      </c>
      <c r="C125" s="222" t="s">
        <v>178</v>
      </c>
      <c r="D125" s="234">
        <v>3.11</v>
      </c>
      <c r="E125" s="221" t="s">
        <v>529</v>
      </c>
      <c r="F125" s="223">
        <v>201</v>
      </c>
      <c r="G125" s="221" t="s">
        <v>364</v>
      </c>
      <c r="H125" s="223">
        <v>1010</v>
      </c>
      <c r="I125" s="223">
        <v>2110</v>
      </c>
      <c r="J125" s="223">
        <v>920</v>
      </c>
      <c r="K125" s="223">
        <v>2052</v>
      </c>
      <c r="L125" s="223">
        <v>925</v>
      </c>
      <c r="M125" s="223">
        <v>40</v>
      </c>
      <c r="N125" s="221" t="s">
        <v>88</v>
      </c>
      <c r="O125" s="221" t="s">
        <v>106</v>
      </c>
      <c r="P125" s="225"/>
      <c r="Q125" s="225"/>
      <c r="R125" s="223">
        <v>250</v>
      </c>
      <c r="S125" s="221" t="s">
        <v>495</v>
      </c>
      <c r="T125" s="221" t="s">
        <v>88</v>
      </c>
      <c r="U125" s="221" t="s">
        <v>106</v>
      </c>
      <c r="V125" s="221" t="s">
        <v>365</v>
      </c>
      <c r="W125" s="221" t="s">
        <v>107</v>
      </c>
      <c r="X125" s="221" t="s">
        <v>87</v>
      </c>
      <c r="Y125" s="221" t="s">
        <v>491</v>
      </c>
      <c r="Z125" s="221" t="s">
        <v>119</v>
      </c>
      <c r="AA125" s="225"/>
      <c r="AB125" s="226">
        <f t="shared" si="4"/>
        <v>5.63</v>
      </c>
      <c r="AC125" s="227">
        <v>23.53</v>
      </c>
      <c r="AD125" s="227">
        <f t="shared" si="5"/>
        <v>132.47</v>
      </c>
      <c r="AE125" s="227">
        <v>2.25</v>
      </c>
      <c r="AF125" s="227">
        <v>1</v>
      </c>
      <c r="AG125" s="227">
        <v>0.5</v>
      </c>
      <c r="AH125" s="227">
        <f t="shared" si="6"/>
        <v>140.33000000000001</v>
      </c>
      <c r="AI125" s="227">
        <f t="shared" si="7"/>
        <v>272.8</v>
      </c>
      <c r="AJ125" s="229" t="s">
        <v>367</v>
      </c>
    </row>
    <row r="126" spans="1:36" s="229" customFormat="1" x14ac:dyDescent="0.25">
      <c r="A126" s="221" t="s">
        <v>532</v>
      </c>
      <c r="B126" s="221" t="s">
        <v>116</v>
      </c>
      <c r="C126" s="222" t="s">
        <v>181</v>
      </c>
      <c r="D126" s="234">
        <v>3.15</v>
      </c>
      <c r="E126" s="221" t="s">
        <v>529</v>
      </c>
      <c r="F126" s="223">
        <v>206</v>
      </c>
      <c r="G126" s="221" t="s">
        <v>368</v>
      </c>
      <c r="H126" s="223">
        <v>2010</v>
      </c>
      <c r="I126" s="223">
        <v>2110</v>
      </c>
      <c r="J126" s="223">
        <v>1870</v>
      </c>
      <c r="K126" s="223">
        <v>2052</v>
      </c>
      <c r="L126" s="223">
        <v>961</v>
      </c>
      <c r="M126" s="223">
        <v>43</v>
      </c>
      <c r="N126" s="221" t="s">
        <v>86</v>
      </c>
      <c r="O126" s="221" t="s">
        <v>110</v>
      </c>
      <c r="P126" s="225"/>
      <c r="Q126" s="225"/>
      <c r="R126" s="224"/>
      <c r="S126" s="224"/>
      <c r="T126" s="221" t="s">
        <v>86</v>
      </c>
      <c r="U126" s="221" t="s">
        <v>110</v>
      </c>
      <c r="V126" s="221" t="s">
        <v>496</v>
      </c>
      <c r="W126" s="221" t="s">
        <v>6</v>
      </c>
      <c r="X126" s="221" t="s">
        <v>65</v>
      </c>
      <c r="Y126" s="221" t="s">
        <v>383</v>
      </c>
      <c r="Z126" s="221" t="s">
        <v>119</v>
      </c>
      <c r="AA126" s="225"/>
      <c r="AB126" s="226">
        <f t="shared" si="4"/>
        <v>6.63</v>
      </c>
      <c r="AC126" s="227"/>
      <c r="AD126" s="227">
        <f t="shared" si="5"/>
        <v>0</v>
      </c>
      <c r="AE126" s="227"/>
      <c r="AF126" s="227"/>
      <c r="AG126" s="227"/>
      <c r="AH126" s="227">
        <f t="shared" si="6"/>
        <v>0</v>
      </c>
      <c r="AI126" s="227">
        <f t="shared" si="7"/>
        <v>0</v>
      </c>
      <c r="AJ126" s="229" t="s">
        <v>91</v>
      </c>
    </row>
    <row r="127" spans="1:36" s="229" customFormat="1" x14ac:dyDescent="0.25">
      <c r="A127" s="221" t="s">
        <v>533</v>
      </c>
      <c r="B127" s="221" t="s">
        <v>103</v>
      </c>
      <c r="C127" s="222" t="s">
        <v>184</v>
      </c>
      <c r="D127" s="234">
        <v>3.16</v>
      </c>
      <c r="E127" s="221" t="s">
        <v>529</v>
      </c>
      <c r="F127" s="223">
        <v>204</v>
      </c>
      <c r="G127" s="221" t="s">
        <v>368</v>
      </c>
      <c r="H127" s="223">
        <v>1010</v>
      </c>
      <c r="I127" s="223">
        <v>2110</v>
      </c>
      <c r="J127" s="223">
        <v>870</v>
      </c>
      <c r="K127" s="223">
        <v>2052</v>
      </c>
      <c r="L127" s="223">
        <v>925</v>
      </c>
      <c r="M127" s="223">
        <v>43</v>
      </c>
      <c r="N127" s="221" t="s">
        <v>86</v>
      </c>
      <c r="O127" s="221" t="s">
        <v>110</v>
      </c>
      <c r="P127" s="225"/>
      <c r="Q127" s="225"/>
      <c r="R127" s="224"/>
      <c r="S127" s="224"/>
      <c r="T127" s="221" t="s">
        <v>86</v>
      </c>
      <c r="U127" s="221" t="s">
        <v>110</v>
      </c>
      <c r="V127" s="221" t="s">
        <v>496</v>
      </c>
      <c r="W127" s="221" t="s">
        <v>6</v>
      </c>
      <c r="X127" s="221" t="s">
        <v>65</v>
      </c>
      <c r="Y127" s="221" t="s">
        <v>370</v>
      </c>
      <c r="Z127" s="221" t="s">
        <v>119</v>
      </c>
      <c r="AA127" s="225"/>
      <c r="AB127" s="226">
        <f t="shared" si="4"/>
        <v>5.63</v>
      </c>
      <c r="AC127" s="227"/>
      <c r="AD127" s="227">
        <f t="shared" si="5"/>
        <v>0</v>
      </c>
      <c r="AE127" s="227"/>
      <c r="AF127" s="227"/>
      <c r="AG127" s="227"/>
      <c r="AH127" s="227">
        <f t="shared" si="6"/>
        <v>0</v>
      </c>
      <c r="AI127" s="227">
        <f t="shared" si="7"/>
        <v>0</v>
      </c>
      <c r="AJ127" s="229" t="s">
        <v>91</v>
      </c>
    </row>
    <row r="128" spans="1:36" s="229" customFormat="1" x14ac:dyDescent="0.25">
      <c r="A128" s="221" t="s">
        <v>228</v>
      </c>
      <c r="B128" s="221" t="s">
        <v>103</v>
      </c>
      <c r="C128" s="222" t="s">
        <v>216</v>
      </c>
      <c r="D128" s="234">
        <v>3.17</v>
      </c>
      <c r="E128" s="221" t="s">
        <v>529</v>
      </c>
      <c r="F128" s="223">
        <v>201</v>
      </c>
      <c r="G128" s="221" t="s">
        <v>364</v>
      </c>
      <c r="H128" s="223">
        <v>1100</v>
      </c>
      <c r="I128" s="223">
        <v>2110</v>
      </c>
      <c r="J128" s="223">
        <v>1010</v>
      </c>
      <c r="K128" s="223">
        <v>2052</v>
      </c>
      <c r="L128" s="223">
        <v>925</v>
      </c>
      <c r="M128" s="223">
        <v>40</v>
      </c>
      <c r="N128" s="221" t="s">
        <v>88</v>
      </c>
      <c r="O128" s="221" t="s">
        <v>106</v>
      </c>
      <c r="P128" s="225"/>
      <c r="Q128" s="225"/>
      <c r="R128" s="223">
        <v>250</v>
      </c>
      <c r="S128" s="221" t="s">
        <v>495</v>
      </c>
      <c r="T128" s="221" t="s">
        <v>88</v>
      </c>
      <c r="U128" s="221" t="s">
        <v>106</v>
      </c>
      <c r="V128" s="221" t="s">
        <v>365</v>
      </c>
      <c r="W128" s="221" t="s">
        <v>107</v>
      </c>
      <c r="X128" s="221" t="s">
        <v>87</v>
      </c>
      <c r="Y128" s="221" t="s">
        <v>491</v>
      </c>
      <c r="Z128" s="221" t="s">
        <v>119</v>
      </c>
      <c r="AA128" s="225"/>
      <c r="AB128" s="226">
        <f t="shared" si="4"/>
        <v>5.72</v>
      </c>
      <c r="AC128" s="227">
        <v>23.53</v>
      </c>
      <c r="AD128" s="227">
        <f t="shared" si="5"/>
        <v>134.59</v>
      </c>
      <c r="AE128" s="227">
        <v>2.25</v>
      </c>
      <c r="AF128" s="227">
        <v>1</v>
      </c>
      <c r="AG128" s="227">
        <v>0.5</v>
      </c>
      <c r="AH128" s="227">
        <f t="shared" si="6"/>
        <v>140.33000000000001</v>
      </c>
      <c r="AI128" s="227">
        <f t="shared" si="7"/>
        <v>274.92</v>
      </c>
      <c r="AJ128" s="229" t="s">
        <v>367</v>
      </c>
    </row>
    <row r="129" spans="1:36" s="229" customFormat="1" x14ac:dyDescent="0.25">
      <c r="A129" s="221" t="s">
        <v>229</v>
      </c>
      <c r="B129" s="221" t="s">
        <v>103</v>
      </c>
      <c r="C129" s="222" t="s">
        <v>190</v>
      </c>
      <c r="D129" s="234">
        <v>3.18</v>
      </c>
      <c r="E129" s="221" t="s">
        <v>529</v>
      </c>
      <c r="F129" s="223">
        <v>201</v>
      </c>
      <c r="G129" s="221" t="s">
        <v>364</v>
      </c>
      <c r="H129" s="223">
        <v>1010</v>
      </c>
      <c r="I129" s="223">
        <v>2100</v>
      </c>
      <c r="J129" s="223">
        <v>920</v>
      </c>
      <c r="K129" s="223">
        <v>2052</v>
      </c>
      <c r="L129" s="223">
        <v>925</v>
      </c>
      <c r="M129" s="223">
        <v>40</v>
      </c>
      <c r="N129" s="221" t="s">
        <v>88</v>
      </c>
      <c r="O129" s="221" t="s">
        <v>106</v>
      </c>
      <c r="P129" s="225"/>
      <c r="Q129" s="225"/>
      <c r="R129" s="223">
        <v>250</v>
      </c>
      <c r="S129" s="221" t="s">
        <v>495</v>
      </c>
      <c r="T129" s="221" t="s">
        <v>88</v>
      </c>
      <c r="U129" s="221" t="s">
        <v>106</v>
      </c>
      <c r="V129" s="221" t="s">
        <v>365</v>
      </c>
      <c r="W129" s="221" t="s">
        <v>120</v>
      </c>
      <c r="X129" s="221" t="s">
        <v>87</v>
      </c>
      <c r="Y129" s="221" t="s">
        <v>491</v>
      </c>
      <c r="Z129" s="221" t="s">
        <v>119</v>
      </c>
      <c r="AA129" s="225"/>
      <c r="AB129" s="226">
        <f t="shared" si="4"/>
        <v>5.61</v>
      </c>
      <c r="AC129" s="227">
        <v>8.32</v>
      </c>
      <c r="AD129" s="227">
        <f t="shared" si="5"/>
        <v>46.68</v>
      </c>
      <c r="AE129" s="228">
        <v>1.75</v>
      </c>
      <c r="AF129" s="228">
        <v>1</v>
      </c>
      <c r="AG129" s="228">
        <v>0.5</v>
      </c>
      <c r="AH129" s="227">
        <f t="shared" si="6"/>
        <v>121.62</v>
      </c>
      <c r="AI129" s="227">
        <f t="shared" si="7"/>
        <v>168.3</v>
      </c>
      <c r="AJ129" s="229" t="s">
        <v>382</v>
      </c>
    </row>
    <row r="130" spans="1:36" s="229" customFormat="1" x14ac:dyDescent="0.25">
      <c r="A130" s="221" t="s">
        <v>230</v>
      </c>
      <c r="B130" s="221" t="s">
        <v>103</v>
      </c>
      <c r="C130" s="222" t="s">
        <v>193</v>
      </c>
      <c r="D130" s="234">
        <v>3.2</v>
      </c>
      <c r="E130" s="221" t="s">
        <v>529</v>
      </c>
      <c r="F130" s="223">
        <v>206</v>
      </c>
      <c r="G130" s="221" t="s">
        <v>368</v>
      </c>
      <c r="H130" s="223">
        <v>1810</v>
      </c>
      <c r="I130" s="223">
        <v>2110</v>
      </c>
      <c r="J130" s="223">
        <v>1670</v>
      </c>
      <c r="K130" s="223">
        <v>2052</v>
      </c>
      <c r="L130" s="223">
        <v>861</v>
      </c>
      <c r="M130" s="223">
        <v>43</v>
      </c>
      <c r="N130" s="221" t="s">
        <v>86</v>
      </c>
      <c r="O130" s="221" t="s">
        <v>110</v>
      </c>
      <c r="P130" s="225"/>
      <c r="Q130" s="225"/>
      <c r="R130" s="224"/>
      <c r="S130" s="224"/>
      <c r="T130" s="221" t="s">
        <v>86</v>
      </c>
      <c r="U130" s="221" t="s">
        <v>110</v>
      </c>
      <c r="V130" s="221" t="s">
        <v>496</v>
      </c>
      <c r="W130" s="221" t="s">
        <v>6</v>
      </c>
      <c r="X130" s="221" t="s">
        <v>65</v>
      </c>
      <c r="Y130" s="221" t="s">
        <v>383</v>
      </c>
      <c r="Z130" s="221" t="s">
        <v>119</v>
      </c>
      <c r="AA130" s="225"/>
      <c r="AB130" s="226">
        <f t="shared" si="4"/>
        <v>6.43</v>
      </c>
      <c r="AC130" s="227"/>
      <c r="AD130" s="227">
        <f t="shared" si="5"/>
        <v>0</v>
      </c>
      <c r="AE130" s="227"/>
      <c r="AF130" s="227"/>
      <c r="AG130" s="227"/>
      <c r="AH130" s="227">
        <f t="shared" si="6"/>
        <v>0</v>
      </c>
      <c r="AI130" s="227">
        <f t="shared" si="7"/>
        <v>0</v>
      </c>
      <c r="AJ130" s="229" t="s">
        <v>91</v>
      </c>
    </row>
    <row r="131" spans="1:36" s="229" customFormat="1" x14ac:dyDescent="0.25">
      <c r="A131" s="221" t="s">
        <v>534</v>
      </c>
      <c r="B131" s="221" t="s">
        <v>116</v>
      </c>
      <c r="C131" s="222" t="s">
        <v>535</v>
      </c>
      <c r="D131" s="234">
        <v>3.21</v>
      </c>
      <c r="E131" s="221" t="s">
        <v>529</v>
      </c>
      <c r="F131" s="223">
        <v>110</v>
      </c>
      <c r="G131" s="221" t="s">
        <v>104</v>
      </c>
      <c r="H131" s="223">
        <v>1250</v>
      </c>
      <c r="I131" s="223">
        <v>2200</v>
      </c>
      <c r="J131" s="224"/>
      <c r="K131" s="224"/>
      <c r="L131" s="224"/>
      <c r="M131" s="223">
        <v>50</v>
      </c>
      <c r="N131" s="221" t="s">
        <v>86</v>
      </c>
      <c r="O131" s="221" t="s">
        <v>110</v>
      </c>
      <c r="P131" s="225"/>
      <c r="Q131" s="225"/>
      <c r="R131" s="224"/>
      <c r="S131" s="224"/>
      <c r="T131" s="221" t="s">
        <v>86</v>
      </c>
      <c r="U131" s="221" t="s">
        <v>110</v>
      </c>
      <c r="V131" s="221" t="s">
        <v>507</v>
      </c>
      <c r="W131" s="221" t="s">
        <v>133</v>
      </c>
      <c r="X131" s="224"/>
      <c r="Y131" s="223">
        <v>10</v>
      </c>
      <c r="Z131" s="221" t="s">
        <v>119</v>
      </c>
      <c r="AA131" s="222" t="s">
        <v>511</v>
      </c>
      <c r="AB131" s="226">
        <f t="shared" si="4"/>
        <v>6.05</v>
      </c>
      <c r="AC131" s="227"/>
      <c r="AD131" s="227">
        <f t="shared" si="5"/>
        <v>0</v>
      </c>
      <c r="AE131" s="227"/>
      <c r="AF131" s="227"/>
      <c r="AG131" s="227"/>
      <c r="AH131" s="227">
        <f t="shared" si="6"/>
        <v>0</v>
      </c>
      <c r="AI131" s="227">
        <f t="shared" si="7"/>
        <v>0</v>
      </c>
      <c r="AJ131" s="229" t="s">
        <v>91</v>
      </c>
    </row>
    <row r="132" spans="1:36" s="229" customFormat="1" x14ac:dyDescent="0.25">
      <c r="A132" s="221" t="s">
        <v>536</v>
      </c>
      <c r="B132" s="221" t="s">
        <v>116</v>
      </c>
      <c r="C132" s="222" t="s">
        <v>535</v>
      </c>
      <c r="D132" s="234">
        <v>3.21</v>
      </c>
      <c r="E132" s="221" t="s">
        <v>529</v>
      </c>
      <c r="F132" s="223">
        <v>110</v>
      </c>
      <c r="G132" s="221" t="s">
        <v>104</v>
      </c>
      <c r="H132" s="223">
        <v>2500</v>
      </c>
      <c r="I132" s="223">
        <v>2200</v>
      </c>
      <c r="J132" s="224"/>
      <c r="K132" s="224"/>
      <c r="L132" s="224"/>
      <c r="M132" s="223">
        <v>50</v>
      </c>
      <c r="N132" s="221" t="s">
        <v>86</v>
      </c>
      <c r="O132" s="221" t="s">
        <v>110</v>
      </c>
      <c r="P132" s="225"/>
      <c r="Q132" s="225"/>
      <c r="R132" s="224"/>
      <c r="S132" s="224"/>
      <c r="T132" s="221" t="s">
        <v>86</v>
      </c>
      <c r="U132" s="221" t="s">
        <v>110</v>
      </c>
      <c r="V132" s="221" t="s">
        <v>507</v>
      </c>
      <c r="W132" s="221" t="s">
        <v>133</v>
      </c>
      <c r="X132" s="224"/>
      <c r="Y132" s="223">
        <v>10</v>
      </c>
      <c r="Z132" s="221" t="s">
        <v>119</v>
      </c>
      <c r="AA132" s="222" t="s">
        <v>511</v>
      </c>
      <c r="AB132" s="226">
        <f t="shared" si="4"/>
        <v>7.3</v>
      </c>
      <c r="AC132" s="227"/>
      <c r="AD132" s="227">
        <f t="shared" si="5"/>
        <v>0</v>
      </c>
      <c r="AE132" s="227"/>
      <c r="AF132" s="227"/>
      <c r="AG132" s="227"/>
      <c r="AH132" s="227">
        <f t="shared" si="6"/>
        <v>0</v>
      </c>
      <c r="AI132" s="227">
        <f t="shared" si="7"/>
        <v>0</v>
      </c>
      <c r="AJ132" s="229" t="s">
        <v>91</v>
      </c>
    </row>
    <row r="133" spans="1:36" s="229" customFormat="1" ht="28.8" x14ac:dyDescent="0.25">
      <c r="A133" s="221" t="s">
        <v>231</v>
      </c>
      <c r="B133" s="221" t="s">
        <v>116</v>
      </c>
      <c r="C133" s="222" t="s">
        <v>158</v>
      </c>
      <c r="D133" s="234">
        <v>4.01</v>
      </c>
      <c r="E133" s="221" t="s">
        <v>537</v>
      </c>
      <c r="F133" s="223">
        <v>205</v>
      </c>
      <c r="G133" s="221" t="s">
        <v>364</v>
      </c>
      <c r="H133" s="235" t="s">
        <v>489</v>
      </c>
      <c r="I133" s="235" t="s">
        <v>490</v>
      </c>
      <c r="J133" s="223">
        <v>870</v>
      </c>
      <c r="K133" s="223">
        <v>2052</v>
      </c>
      <c r="L133" s="223">
        <v>925</v>
      </c>
      <c r="M133" s="223">
        <v>43</v>
      </c>
      <c r="N133" s="221" t="s">
        <v>88</v>
      </c>
      <c r="O133" s="221" t="s">
        <v>106</v>
      </c>
      <c r="P133" s="237"/>
      <c r="Q133" s="225"/>
      <c r="R133" s="224"/>
      <c r="S133" s="224"/>
      <c r="T133" s="221" t="s">
        <v>88</v>
      </c>
      <c r="U133" s="221" t="s">
        <v>106</v>
      </c>
      <c r="V133" s="221" t="s">
        <v>365</v>
      </c>
      <c r="W133" s="221" t="s">
        <v>120</v>
      </c>
      <c r="X133" s="221" t="s">
        <v>87</v>
      </c>
      <c r="Y133" s="221" t="s">
        <v>491</v>
      </c>
      <c r="Z133" s="221" t="s">
        <v>119</v>
      </c>
      <c r="AA133" s="222" t="s">
        <v>492</v>
      </c>
      <c r="AB133" s="226">
        <v>5.6</v>
      </c>
      <c r="AC133" s="227">
        <v>8.32</v>
      </c>
      <c r="AD133" s="227">
        <f t="shared" si="5"/>
        <v>46.59</v>
      </c>
      <c r="AE133" s="228">
        <v>1.75</v>
      </c>
      <c r="AF133" s="228">
        <v>1</v>
      </c>
      <c r="AG133" s="228">
        <v>0.5</v>
      </c>
      <c r="AH133" s="227">
        <f t="shared" si="6"/>
        <v>121.62</v>
      </c>
      <c r="AI133" s="227">
        <v>2383.7399999999998</v>
      </c>
      <c r="AJ133" s="236" t="s">
        <v>493</v>
      </c>
    </row>
    <row r="134" spans="1:36" s="229" customFormat="1" x14ac:dyDescent="0.25">
      <c r="A134" s="221" t="s">
        <v>233</v>
      </c>
      <c r="B134" s="221" t="s">
        <v>103</v>
      </c>
      <c r="C134" s="222" t="s">
        <v>160</v>
      </c>
      <c r="D134" s="234">
        <v>4.0199999999999996</v>
      </c>
      <c r="E134" s="221" t="s">
        <v>537</v>
      </c>
      <c r="F134" s="223">
        <v>201</v>
      </c>
      <c r="G134" s="221" t="s">
        <v>364</v>
      </c>
      <c r="H134" s="223">
        <v>1010</v>
      </c>
      <c r="I134" s="223">
        <v>2110</v>
      </c>
      <c r="J134" s="223">
        <v>920</v>
      </c>
      <c r="K134" s="223">
        <v>2052</v>
      </c>
      <c r="L134" s="223">
        <v>925</v>
      </c>
      <c r="M134" s="223">
        <v>40</v>
      </c>
      <c r="N134" s="221" t="s">
        <v>88</v>
      </c>
      <c r="O134" s="221" t="s">
        <v>106</v>
      </c>
      <c r="P134" s="225"/>
      <c r="Q134" s="225"/>
      <c r="R134" s="223">
        <v>250</v>
      </c>
      <c r="S134" s="221" t="s">
        <v>495</v>
      </c>
      <c r="T134" s="221" t="s">
        <v>88</v>
      </c>
      <c r="U134" s="221" t="s">
        <v>106</v>
      </c>
      <c r="V134" s="221" t="s">
        <v>365</v>
      </c>
      <c r="W134" s="221" t="s">
        <v>107</v>
      </c>
      <c r="X134" s="221" t="s">
        <v>87</v>
      </c>
      <c r="Y134" s="221" t="s">
        <v>491</v>
      </c>
      <c r="Z134" s="221" t="s">
        <v>119</v>
      </c>
      <c r="AA134" s="225"/>
      <c r="AB134" s="226">
        <f t="shared" si="4"/>
        <v>5.63</v>
      </c>
      <c r="AC134" s="227">
        <v>23.53</v>
      </c>
      <c r="AD134" s="227">
        <f t="shared" si="5"/>
        <v>132.47</v>
      </c>
      <c r="AE134" s="227">
        <v>2.25</v>
      </c>
      <c r="AF134" s="227">
        <v>1</v>
      </c>
      <c r="AG134" s="227">
        <v>0.5</v>
      </c>
      <c r="AH134" s="227">
        <f t="shared" si="6"/>
        <v>140.33000000000001</v>
      </c>
      <c r="AI134" s="227">
        <f t="shared" si="7"/>
        <v>272.8</v>
      </c>
      <c r="AJ134" s="229" t="s">
        <v>367</v>
      </c>
    </row>
    <row r="135" spans="1:36" s="229" customFormat="1" x14ac:dyDescent="0.25">
      <c r="A135" s="221" t="s">
        <v>234</v>
      </c>
      <c r="B135" s="221" t="s">
        <v>103</v>
      </c>
      <c r="C135" s="222" t="s">
        <v>163</v>
      </c>
      <c r="D135" s="234">
        <v>4.0599999999999996</v>
      </c>
      <c r="E135" s="221" t="s">
        <v>537</v>
      </c>
      <c r="F135" s="223">
        <v>204</v>
      </c>
      <c r="G135" s="221" t="s">
        <v>368</v>
      </c>
      <c r="H135" s="223">
        <v>1010</v>
      </c>
      <c r="I135" s="223">
        <v>2110</v>
      </c>
      <c r="J135" s="223">
        <v>870</v>
      </c>
      <c r="K135" s="223">
        <v>2052</v>
      </c>
      <c r="L135" s="223">
        <v>925</v>
      </c>
      <c r="M135" s="223">
        <v>43</v>
      </c>
      <c r="N135" s="221" t="s">
        <v>86</v>
      </c>
      <c r="O135" s="221" t="s">
        <v>110</v>
      </c>
      <c r="P135" s="225"/>
      <c r="Q135" s="225"/>
      <c r="R135" s="224"/>
      <c r="S135" s="224"/>
      <c r="T135" s="221" t="s">
        <v>86</v>
      </c>
      <c r="U135" s="221" t="s">
        <v>110</v>
      </c>
      <c r="V135" s="221" t="s">
        <v>496</v>
      </c>
      <c r="W135" s="221" t="s">
        <v>6</v>
      </c>
      <c r="X135" s="221" t="s">
        <v>65</v>
      </c>
      <c r="Y135" s="221" t="s">
        <v>370</v>
      </c>
      <c r="Z135" s="221" t="s">
        <v>119</v>
      </c>
      <c r="AA135" s="225"/>
      <c r="AB135" s="226">
        <f t="shared" ref="AB135:AB198" si="8">SUM(H135+I135+I135+400)/1000</f>
        <v>5.63</v>
      </c>
      <c r="AC135" s="227"/>
      <c r="AD135" s="227">
        <f t="shared" ref="AD135:AD198" si="9">SUM(AB135*AC135)</f>
        <v>0</v>
      </c>
      <c r="AE135" s="227"/>
      <c r="AF135" s="227"/>
      <c r="AG135" s="227"/>
      <c r="AH135" s="227">
        <f t="shared" ref="AH135:AH198" si="10">SUM(AE135:AG135)*37.42</f>
        <v>0</v>
      </c>
      <c r="AI135" s="227">
        <f t="shared" ref="AI135:AI198" si="11">SUM(AD135+AH135)</f>
        <v>0</v>
      </c>
      <c r="AJ135" s="229" t="s">
        <v>91</v>
      </c>
    </row>
    <row r="136" spans="1:36" s="229" customFormat="1" x14ac:dyDescent="0.25">
      <c r="A136" s="221" t="s">
        <v>235</v>
      </c>
      <c r="B136" s="221" t="s">
        <v>103</v>
      </c>
      <c r="C136" s="222" t="s">
        <v>166</v>
      </c>
      <c r="D136" s="234">
        <v>4.07</v>
      </c>
      <c r="E136" s="221" t="s">
        <v>537</v>
      </c>
      <c r="F136" s="223">
        <v>204</v>
      </c>
      <c r="G136" s="221" t="s">
        <v>368</v>
      </c>
      <c r="H136" s="223">
        <v>1010</v>
      </c>
      <c r="I136" s="223">
        <v>2110</v>
      </c>
      <c r="J136" s="223">
        <v>870</v>
      </c>
      <c r="K136" s="223">
        <v>2052</v>
      </c>
      <c r="L136" s="223">
        <v>925</v>
      </c>
      <c r="M136" s="223">
        <v>43</v>
      </c>
      <c r="N136" s="221" t="s">
        <v>86</v>
      </c>
      <c r="O136" s="221" t="s">
        <v>110</v>
      </c>
      <c r="P136" s="225"/>
      <c r="Q136" s="225"/>
      <c r="R136" s="224"/>
      <c r="S136" s="224"/>
      <c r="T136" s="221" t="s">
        <v>86</v>
      </c>
      <c r="U136" s="221" t="s">
        <v>110</v>
      </c>
      <c r="V136" s="221" t="s">
        <v>496</v>
      </c>
      <c r="W136" s="221" t="s">
        <v>6</v>
      </c>
      <c r="X136" s="221" t="s">
        <v>87</v>
      </c>
      <c r="Y136" s="221" t="s">
        <v>370</v>
      </c>
      <c r="Z136" s="221" t="s">
        <v>119</v>
      </c>
      <c r="AA136" s="225"/>
      <c r="AB136" s="226">
        <f t="shared" si="8"/>
        <v>5.63</v>
      </c>
      <c r="AC136" s="227"/>
      <c r="AD136" s="227">
        <f t="shared" si="9"/>
        <v>0</v>
      </c>
      <c r="AE136" s="227"/>
      <c r="AF136" s="227"/>
      <c r="AG136" s="227"/>
      <c r="AH136" s="227">
        <f t="shared" si="10"/>
        <v>0</v>
      </c>
      <c r="AI136" s="227">
        <f t="shared" si="11"/>
        <v>0</v>
      </c>
      <c r="AJ136" s="229" t="s">
        <v>91</v>
      </c>
    </row>
    <row r="137" spans="1:36" s="229" customFormat="1" x14ac:dyDescent="0.25">
      <c r="A137" s="221" t="s">
        <v>236</v>
      </c>
      <c r="B137" s="221" t="s">
        <v>103</v>
      </c>
      <c r="C137" s="222" t="s">
        <v>169</v>
      </c>
      <c r="D137" s="234">
        <v>4.08</v>
      </c>
      <c r="E137" s="221" t="s">
        <v>537</v>
      </c>
      <c r="F137" s="223">
        <v>204</v>
      </c>
      <c r="G137" s="221" t="s">
        <v>368</v>
      </c>
      <c r="H137" s="223">
        <v>1010</v>
      </c>
      <c r="I137" s="223">
        <v>2110</v>
      </c>
      <c r="J137" s="223">
        <v>870</v>
      </c>
      <c r="K137" s="223">
        <v>2052</v>
      </c>
      <c r="L137" s="223">
        <v>925</v>
      </c>
      <c r="M137" s="223">
        <v>43</v>
      </c>
      <c r="N137" s="221" t="s">
        <v>86</v>
      </c>
      <c r="O137" s="221" t="s">
        <v>110</v>
      </c>
      <c r="P137" s="225"/>
      <c r="Q137" s="225"/>
      <c r="R137" s="224"/>
      <c r="S137" s="224"/>
      <c r="T137" s="221" t="s">
        <v>86</v>
      </c>
      <c r="U137" s="221" t="s">
        <v>110</v>
      </c>
      <c r="V137" s="221" t="s">
        <v>496</v>
      </c>
      <c r="W137" s="221" t="s">
        <v>6</v>
      </c>
      <c r="X137" s="221" t="s">
        <v>65</v>
      </c>
      <c r="Y137" s="221" t="s">
        <v>370</v>
      </c>
      <c r="Z137" s="221" t="s">
        <v>119</v>
      </c>
      <c r="AA137" s="225"/>
      <c r="AB137" s="226">
        <f t="shared" si="8"/>
        <v>5.63</v>
      </c>
      <c r="AC137" s="227"/>
      <c r="AD137" s="227">
        <f t="shared" si="9"/>
        <v>0</v>
      </c>
      <c r="AE137" s="227"/>
      <c r="AF137" s="227"/>
      <c r="AG137" s="227"/>
      <c r="AH137" s="227">
        <f t="shared" si="10"/>
        <v>0</v>
      </c>
      <c r="AI137" s="227">
        <f t="shared" si="11"/>
        <v>0</v>
      </c>
      <c r="AJ137" s="229" t="s">
        <v>91</v>
      </c>
    </row>
    <row r="138" spans="1:36" s="229" customFormat="1" x14ac:dyDescent="0.25">
      <c r="A138" s="221" t="s">
        <v>237</v>
      </c>
      <c r="B138" s="221" t="s">
        <v>103</v>
      </c>
      <c r="C138" s="222" t="s">
        <v>175</v>
      </c>
      <c r="D138" s="234">
        <v>4.0999999999999996</v>
      </c>
      <c r="E138" s="221" t="s">
        <v>537</v>
      </c>
      <c r="F138" s="223">
        <v>201</v>
      </c>
      <c r="G138" s="221" t="s">
        <v>364</v>
      </c>
      <c r="H138" s="223">
        <v>1010</v>
      </c>
      <c r="I138" s="223">
        <v>2100</v>
      </c>
      <c r="J138" s="223">
        <v>920</v>
      </c>
      <c r="K138" s="223">
        <v>2052</v>
      </c>
      <c r="L138" s="223">
        <v>925</v>
      </c>
      <c r="M138" s="223">
        <v>40</v>
      </c>
      <c r="N138" s="221" t="s">
        <v>88</v>
      </c>
      <c r="O138" s="221" t="s">
        <v>106</v>
      </c>
      <c r="P138" s="225"/>
      <c r="Q138" s="225"/>
      <c r="R138" s="223">
        <v>250</v>
      </c>
      <c r="S138" s="221" t="s">
        <v>495</v>
      </c>
      <c r="T138" s="221" t="s">
        <v>88</v>
      </c>
      <c r="U138" s="221" t="s">
        <v>106</v>
      </c>
      <c r="V138" s="221" t="s">
        <v>365</v>
      </c>
      <c r="W138" s="221" t="s">
        <v>120</v>
      </c>
      <c r="X138" s="221" t="s">
        <v>87</v>
      </c>
      <c r="Y138" s="221" t="s">
        <v>491</v>
      </c>
      <c r="Z138" s="221" t="s">
        <v>119</v>
      </c>
      <c r="AA138" s="225"/>
      <c r="AB138" s="226">
        <f t="shared" si="8"/>
        <v>5.61</v>
      </c>
      <c r="AC138" s="227">
        <v>8.32</v>
      </c>
      <c r="AD138" s="227">
        <f t="shared" si="9"/>
        <v>46.68</v>
      </c>
      <c r="AE138" s="228">
        <v>1.75</v>
      </c>
      <c r="AF138" s="228">
        <v>1</v>
      </c>
      <c r="AG138" s="228">
        <v>0.5</v>
      </c>
      <c r="AH138" s="227">
        <f t="shared" si="10"/>
        <v>121.62</v>
      </c>
      <c r="AI138" s="227">
        <f t="shared" si="11"/>
        <v>168.3</v>
      </c>
      <c r="AJ138" s="229" t="s">
        <v>382</v>
      </c>
    </row>
    <row r="139" spans="1:36" s="229" customFormat="1" x14ac:dyDescent="0.25">
      <c r="A139" s="221" t="s">
        <v>238</v>
      </c>
      <c r="B139" s="221" t="s">
        <v>103</v>
      </c>
      <c r="C139" s="222" t="s">
        <v>178</v>
      </c>
      <c r="D139" s="234">
        <v>4.1100000000000003</v>
      </c>
      <c r="E139" s="221" t="s">
        <v>537</v>
      </c>
      <c r="F139" s="223">
        <v>201</v>
      </c>
      <c r="G139" s="221" t="s">
        <v>364</v>
      </c>
      <c r="H139" s="223">
        <v>1010</v>
      </c>
      <c r="I139" s="223">
        <v>2110</v>
      </c>
      <c r="J139" s="223">
        <v>920</v>
      </c>
      <c r="K139" s="223">
        <v>2052</v>
      </c>
      <c r="L139" s="223">
        <v>925</v>
      </c>
      <c r="M139" s="223">
        <v>40</v>
      </c>
      <c r="N139" s="221" t="s">
        <v>88</v>
      </c>
      <c r="O139" s="221" t="s">
        <v>106</v>
      </c>
      <c r="P139" s="225"/>
      <c r="Q139" s="225"/>
      <c r="R139" s="223">
        <v>250</v>
      </c>
      <c r="S139" s="221" t="s">
        <v>495</v>
      </c>
      <c r="T139" s="221" t="s">
        <v>88</v>
      </c>
      <c r="U139" s="221" t="s">
        <v>106</v>
      </c>
      <c r="V139" s="221" t="s">
        <v>365</v>
      </c>
      <c r="W139" s="221" t="s">
        <v>107</v>
      </c>
      <c r="X139" s="221" t="s">
        <v>87</v>
      </c>
      <c r="Y139" s="221" t="s">
        <v>491</v>
      </c>
      <c r="Z139" s="221" t="s">
        <v>119</v>
      </c>
      <c r="AA139" s="225"/>
      <c r="AB139" s="226">
        <f t="shared" si="8"/>
        <v>5.63</v>
      </c>
      <c r="AC139" s="227">
        <v>23.53</v>
      </c>
      <c r="AD139" s="227">
        <f t="shared" si="9"/>
        <v>132.47</v>
      </c>
      <c r="AE139" s="227">
        <v>2.25</v>
      </c>
      <c r="AF139" s="227">
        <v>1</v>
      </c>
      <c r="AG139" s="227">
        <v>0.5</v>
      </c>
      <c r="AH139" s="227">
        <f t="shared" si="10"/>
        <v>140.33000000000001</v>
      </c>
      <c r="AI139" s="227">
        <f t="shared" si="11"/>
        <v>272.8</v>
      </c>
      <c r="AJ139" s="229" t="s">
        <v>367</v>
      </c>
    </row>
    <row r="140" spans="1:36" s="229" customFormat="1" x14ac:dyDescent="0.25">
      <c r="A140" s="221" t="s">
        <v>239</v>
      </c>
      <c r="B140" s="221" t="s">
        <v>116</v>
      </c>
      <c r="C140" s="222" t="s">
        <v>181</v>
      </c>
      <c r="D140" s="234">
        <v>4.1500000000000004</v>
      </c>
      <c r="E140" s="221" t="s">
        <v>537</v>
      </c>
      <c r="F140" s="223">
        <v>206</v>
      </c>
      <c r="G140" s="221" t="s">
        <v>368</v>
      </c>
      <c r="H140" s="223">
        <v>2010</v>
      </c>
      <c r="I140" s="223">
        <v>2110</v>
      </c>
      <c r="J140" s="223">
        <v>1870</v>
      </c>
      <c r="K140" s="223">
        <v>2052</v>
      </c>
      <c r="L140" s="223">
        <v>961</v>
      </c>
      <c r="M140" s="223">
        <v>43</v>
      </c>
      <c r="N140" s="221" t="s">
        <v>86</v>
      </c>
      <c r="O140" s="221" t="s">
        <v>110</v>
      </c>
      <c r="P140" s="225"/>
      <c r="Q140" s="225"/>
      <c r="R140" s="224"/>
      <c r="S140" s="224"/>
      <c r="T140" s="221" t="s">
        <v>86</v>
      </c>
      <c r="U140" s="221" t="s">
        <v>110</v>
      </c>
      <c r="V140" s="221" t="s">
        <v>496</v>
      </c>
      <c r="W140" s="221" t="s">
        <v>6</v>
      </c>
      <c r="X140" s="221" t="s">
        <v>65</v>
      </c>
      <c r="Y140" s="221" t="s">
        <v>383</v>
      </c>
      <c r="Z140" s="221" t="s">
        <v>119</v>
      </c>
      <c r="AA140" s="225"/>
      <c r="AB140" s="226">
        <f t="shared" si="8"/>
        <v>6.63</v>
      </c>
      <c r="AC140" s="227"/>
      <c r="AD140" s="227">
        <f t="shared" si="9"/>
        <v>0</v>
      </c>
      <c r="AE140" s="227"/>
      <c r="AF140" s="227"/>
      <c r="AG140" s="227"/>
      <c r="AH140" s="227">
        <f t="shared" si="10"/>
        <v>0</v>
      </c>
      <c r="AI140" s="227">
        <f t="shared" si="11"/>
        <v>0</v>
      </c>
      <c r="AJ140" s="229" t="s">
        <v>91</v>
      </c>
    </row>
    <row r="141" spans="1:36" s="229" customFormat="1" x14ac:dyDescent="0.25">
      <c r="A141" s="221" t="s">
        <v>240</v>
      </c>
      <c r="B141" s="221" t="s">
        <v>103</v>
      </c>
      <c r="C141" s="222" t="s">
        <v>184</v>
      </c>
      <c r="D141" s="234">
        <v>4.16</v>
      </c>
      <c r="E141" s="221" t="s">
        <v>537</v>
      </c>
      <c r="F141" s="223">
        <v>204</v>
      </c>
      <c r="G141" s="221" t="s">
        <v>368</v>
      </c>
      <c r="H141" s="223">
        <v>1010</v>
      </c>
      <c r="I141" s="223">
        <v>2110</v>
      </c>
      <c r="J141" s="223">
        <v>870</v>
      </c>
      <c r="K141" s="223">
        <v>2052</v>
      </c>
      <c r="L141" s="223">
        <v>925</v>
      </c>
      <c r="M141" s="223">
        <v>43</v>
      </c>
      <c r="N141" s="221" t="s">
        <v>86</v>
      </c>
      <c r="O141" s="221" t="s">
        <v>110</v>
      </c>
      <c r="P141" s="225"/>
      <c r="Q141" s="225"/>
      <c r="R141" s="224"/>
      <c r="S141" s="224"/>
      <c r="T141" s="221" t="s">
        <v>86</v>
      </c>
      <c r="U141" s="221" t="s">
        <v>110</v>
      </c>
      <c r="V141" s="221" t="s">
        <v>496</v>
      </c>
      <c r="W141" s="221" t="s">
        <v>6</v>
      </c>
      <c r="X141" s="221" t="s">
        <v>65</v>
      </c>
      <c r="Y141" s="221" t="s">
        <v>370</v>
      </c>
      <c r="Z141" s="221" t="s">
        <v>119</v>
      </c>
      <c r="AA141" s="225"/>
      <c r="AB141" s="226">
        <f t="shared" si="8"/>
        <v>5.63</v>
      </c>
      <c r="AC141" s="227"/>
      <c r="AD141" s="227">
        <f t="shared" si="9"/>
        <v>0</v>
      </c>
      <c r="AE141" s="227"/>
      <c r="AF141" s="227"/>
      <c r="AG141" s="227"/>
      <c r="AH141" s="227">
        <f t="shared" si="10"/>
        <v>0</v>
      </c>
      <c r="AI141" s="227">
        <f t="shared" si="11"/>
        <v>0</v>
      </c>
      <c r="AJ141" s="229" t="s">
        <v>91</v>
      </c>
    </row>
    <row r="142" spans="1:36" s="229" customFormat="1" x14ac:dyDescent="0.25">
      <c r="A142" s="221" t="s">
        <v>241</v>
      </c>
      <c r="B142" s="221" t="s">
        <v>103</v>
      </c>
      <c r="C142" s="222" t="s">
        <v>187</v>
      </c>
      <c r="D142" s="234">
        <v>4.17</v>
      </c>
      <c r="E142" s="221" t="s">
        <v>537</v>
      </c>
      <c r="F142" s="223">
        <v>201</v>
      </c>
      <c r="G142" s="221" t="s">
        <v>364</v>
      </c>
      <c r="H142" s="223">
        <v>1100</v>
      </c>
      <c r="I142" s="223">
        <v>2110</v>
      </c>
      <c r="J142" s="223">
        <v>1010</v>
      </c>
      <c r="K142" s="223">
        <v>2052</v>
      </c>
      <c r="L142" s="223">
        <v>925</v>
      </c>
      <c r="M142" s="223">
        <v>40</v>
      </c>
      <c r="N142" s="221" t="s">
        <v>88</v>
      </c>
      <c r="O142" s="221" t="s">
        <v>106</v>
      </c>
      <c r="P142" s="225"/>
      <c r="Q142" s="225"/>
      <c r="R142" s="223">
        <v>250</v>
      </c>
      <c r="S142" s="221" t="s">
        <v>495</v>
      </c>
      <c r="T142" s="221" t="s">
        <v>88</v>
      </c>
      <c r="U142" s="221" t="s">
        <v>106</v>
      </c>
      <c r="V142" s="221" t="s">
        <v>365</v>
      </c>
      <c r="W142" s="221" t="s">
        <v>107</v>
      </c>
      <c r="X142" s="221" t="s">
        <v>87</v>
      </c>
      <c r="Y142" s="221" t="s">
        <v>491</v>
      </c>
      <c r="Z142" s="221" t="s">
        <v>119</v>
      </c>
      <c r="AA142" s="225"/>
      <c r="AB142" s="226">
        <f t="shared" si="8"/>
        <v>5.72</v>
      </c>
      <c r="AC142" s="227">
        <v>23.53</v>
      </c>
      <c r="AD142" s="227">
        <f t="shared" si="9"/>
        <v>134.59</v>
      </c>
      <c r="AE142" s="227">
        <v>2.25</v>
      </c>
      <c r="AF142" s="227">
        <v>1</v>
      </c>
      <c r="AG142" s="227">
        <v>0.5</v>
      </c>
      <c r="AH142" s="227">
        <f t="shared" si="10"/>
        <v>140.33000000000001</v>
      </c>
      <c r="AI142" s="227">
        <f t="shared" si="11"/>
        <v>274.92</v>
      </c>
      <c r="AJ142" s="229" t="s">
        <v>367</v>
      </c>
    </row>
    <row r="143" spans="1:36" s="229" customFormat="1" x14ac:dyDescent="0.25">
      <c r="A143" s="221" t="s">
        <v>242</v>
      </c>
      <c r="B143" s="221" t="s">
        <v>103</v>
      </c>
      <c r="C143" s="222" t="s">
        <v>190</v>
      </c>
      <c r="D143" s="234">
        <v>4.18</v>
      </c>
      <c r="E143" s="221" t="s">
        <v>537</v>
      </c>
      <c r="F143" s="223">
        <v>201</v>
      </c>
      <c r="G143" s="221" t="s">
        <v>364</v>
      </c>
      <c r="H143" s="223">
        <v>1010</v>
      </c>
      <c r="I143" s="223">
        <v>2100</v>
      </c>
      <c r="J143" s="223">
        <v>920</v>
      </c>
      <c r="K143" s="223">
        <v>2052</v>
      </c>
      <c r="L143" s="223">
        <v>925</v>
      </c>
      <c r="M143" s="223">
        <v>40</v>
      </c>
      <c r="N143" s="221" t="s">
        <v>88</v>
      </c>
      <c r="O143" s="221" t="s">
        <v>106</v>
      </c>
      <c r="P143" s="225"/>
      <c r="Q143" s="225"/>
      <c r="R143" s="223">
        <v>250</v>
      </c>
      <c r="S143" s="221" t="s">
        <v>495</v>
      </c>
      <c r="T143" s="221" t="s">
        <v>88</v>
      </c>
      <c r="U143" s="221" t="s">
        <v>106</v>
      </c>
      <c r="V143" s="221" t="s">
        <v>365</v>
      </c>
      <c r="W143" s="221" t="s">
        <v>120</v>
      </c>
      <c r="X143" s="221" t="s">
        <v>87</v>
      </c>
      <c r="Y143" s="221" t="s">
        <v>491</v>
      </c>
      <c r="Z143" s="221" t="s">
        <v>119</v>
      </c>
      <c r="AA143" s="225"/>
      <c r="AB143" s="226">
        <f t="shared" si="8"/>
        <v>5.61</v>
      </c>
      <c r="AC143" s="227">
        <v>8.32</v>
      </c>
      <c r="AD143" s="227">
        <f t="shared" si="9"/>
        <v>46.68</v>
      </c>
      <c r="AE143" s="228">
        <v>1.75</v>
      </c>
      <c r="AF143" s="228">
        <v>1</v>
      </c>
      <c r="AG143" s="228">
        <v>0.5</v>
      </c>
      <c r="AH143" s="227">
        <f t="shared" si="10"/>
        <v>121.62</v>
      </c>
      <c r="AI143" s="227">
        <f t="shared" si="11"/>
        <v>168.3</v>
      </c>
      <c r="AJ143" s="229" t="s">
        <v>382</v>
      </c>
    </row>
    <row r="144" spans="1:36" s="229" customFormat="1" x14ac:dyDescent="0.25">
      <c r="A144" s="221" t="s">
        <v>243</v>
      </c>
      <c r="B144" s="221" t="s">
        <v>103</v>
      </c>
      <c r="C144" s="222" t="s">
        <v>193</v>
      </c>
      <c r="D144" s="234">
        <v>4.2</v>
      </c>
      <c r="E144" s="221" t="s">
        <v>537</v>
      </c>
      <c r="F144" s="223">
        <v>206</v>
      </c>
      <c r="G144" s="221" t="s">
        <v>368</v>
      </c>
      <c r="H144" s="223">
        <v>1810</v>
      </c>
      <c r="I144" s="223">
        <v>2110</v>
      </c>
      <c r="J144" s="223">
        <v>1670</v>
      </c>
      <c r="K144" s="223">
        <v>2052</v>
      </c>
      <c r="L144" s="223">
        <v>861</v>
      </c>
      <c r="M144" s="223">
        <v>43</v>
      </c>
      <c r="N144" s="221" t="s">
        <v>86</v>
      </c>
      <c r="O144" s="221" t="s">
        <v>110</v>
      </c>
      <c r="P144" s="225"/>
      <c r="Q144" s="225"/>
      <c r="R144" s="224"/>
      <c r="S144" s="224"/>
      <c r="T144" s="221" t="s">
        <v>86</v>
      </c>
      <c r="U144" s="221" t="s">
        <v>110</v>
      </c>
      <c r="V144" s="221" t="s">
        <v>496</v>
      </c>
      <c r="W144" s="221" t="s">
        <v>6</v>
      </c>
      <c r="X144" s="221" t="s">
        <v>65</v>
      </c>
      <c r="Y144" s="221" t="s">
        <v>370</v>
      </c>
      <c r="Z144" s="221" t="s">
        <v>119</v>
      </c>
      <c r="AA144" s="225"/>
      <c r="AB144" s="226">
        <f t="shared" si="8"/>
        <v>6.43</v>
      </c>
      <c r="AC144" s="227"/>
      <c r="AD144" s="227">
        <f t="shared" si="9"/>
        <v>0</v>
      </c>
      <c r="AE144" s="227"/>
      <c r="AF144" s="227"/>
      <c r="AG144" s="227"/>
      <c r="AH144" s="227">
        <f t="shared" si="10"/>
        <v>0</v>
      </c>
      <c r="AI144" s="227">
        <f t="shared" si="11"/>
        <v>0</v>
      </c>
      <c r="AJ144" s="229" t="s">
        <v>91</v>
      </c>
    </row>
    <row r="145" spans="1:36" s="229" customFormat="1" x14ac:dyDescent="0.25">
      <c r="A145" s="221" t="s">
        <v>538</v>
      </c>
      <c r="B145" s="221" t="s">
        <v>116</v>
      </c>
      <c r="C145" s="222" t="s">
        <v>539</v>
      </c>
      <c r="D145" s="234">
        <v>4.21</v>
      </c>
      <c r="E145" s="221" t="s">
        <v>537</v>
      </c>
      <c r="F145" s="223">
        <v>110</v>
      </c>
      <c r="G145" s="221" t="s">
        <v>104</v>
      </c>
      <c r="H145" s="223">
        <v>1250</v>
      </c>
      <c r="I145" s="223">
        <v>2200</v>
      </c>
      <c r="J145" s="224"/>
      <c r="K145" s="224"/>
      <c r="L145" s="224"/>
      <c r="M145" s="223">
        <v>50</v>
      </c>
      <c r="N145" s="221" t="s">
        <v>86</v>
      </c>
      <c r="O145" s="221" t="s">
        <v>110</v>
      </c>
      <c r="P145" s="225"/>
      <c r="Q145" s="225"/>
      <c r="R145" s="224"/>
      <c r="S145" s="224"/>
      <c r="T145" s="221" t="s">
        <v>86</v>
      </c>
      <c r="U145" s="221" t="s">
        <v>110</v>
      </c>
      <c r="V145" s="221" t="s">
        <v>507</v>
      </c>
      <c r="W145" s="221" t="s">
        <v>133</v>
      </c>
      <c r="X145" s="224"/>
      <c r="Y145" s="223">
        <v>10</v>
      </c>
      <c r="Z145" s="221" t="s">
        <v>119</v>
      </c>
      <c r="AA145" s="222" t="s">
        <v>511</v>
      </c>
      <c r="AB145" s="226">
        <f t="shared" si="8"/>
        <v>6.05</v>
      </c>
      <c r="AC145" s="227"/>
      <c r="AD145" s="227">
        <f t="shared" si="9"/>
        <v>0</v>
      </c>
      <c r="AE145" s="227"/>
      <c r="AF145" s="227"/>
      <c r="AG145" s="227"/>
      <c r="AH145" s="227">
        <f t="shared" si="10"/>
        <v>0</v>
      </c>
      <c r="AI145" s="227">
        <f t="shared" si="11"/>
        <v>0</v>
      </c>
      <c r="AJ145" s="229" t="s">
        <v>91</v>
      </c>
    </row>
    <row r="146" spans="1:36" s="229" customFormat="1" x14ac:dyDescent="0.25">
      <c r="A146" s="221" t="s">
        <v>540</v>
      </c>
      <c r="B146" s="221" t="s">
        <v>116</v>
      </c>
      <c r="C146" s="222" t="s">
        <v>539</v>
      </c>
      <c r="D146" s="234">
        <v>4.21</v>
      </c>
      <c r="E146" s="221" t="s">
        <v>537</v>
      </c>
      <c r="F146" s="223">
        <v>110</v>
      </c>
      <c r="G146" s="221" t="s">
        <v>104</v>
      </c>
      <c r="H146" s="223">
        <v>2500</v>
      </c>
      <c r="I146" s="223">
        <v>2200</v>
      </c>
      <c r="J146" s="224"/>
      <c r="K146" s="224"/>
      <c r="L146" s="224"/>
      <c r="M146" s="223">
        <v>50</v>
      </c>
      <c r="N146" s="221" t="s">
        <v>86</v>
      </c>
      <c r="O146" s="221" t="s">
        <v>110</v>
      </c>
      <c r="P146" s="225"/>
      <c r="Q146" s="225"/>
      <c r="R146" s="224"/>
      <c r="S146" s="224"/>
      <c r="T146" s="221" t="s">
        <v>86</v>
      </c>
      <c r="U146" s="221" t="s">
        <v>110</v>
      </c>
      <c r="V146" s="221" t="s">
        <v>507</v>
      </c>
      <c r="W146" s="221" t="s">
        <v>133</v>
      </c>
      <c r="X146" s="224"/>
      <c r="Y146" s="223">
        <v>10</v>
      </c>
      <c r="Z146" s="221" t="s">
        <v>119</v>
      </c>
      <c r="AA146" s="222" t="s">
        <v>511</v>
      </c>
      <c r="AB146" s="226">
        <f t="shared" si="8"/>
        <v>7.3</v>
      </c>
      <c r="AC146" s="227"/>
      <c r="AD146" s="227">
        <f t="shared" si="9"/>
        <v>0</v>
      </c>
      <c r="AE146" s="227"/>
      <c r="AF146" s="227"/>
      <c r="AG146" s="227"/>
      <c r="AH146" s="227">
        <f t="shared" si="10"/>
        <v>0</v>
      </c>
      <c r="AI146" s="227">
        <f t="shared" si="11"/>
        <v>0</v>
      </c>
      <c r="AJ146" s="229" t="s">
        <v>91</v>
      </c>
    </row>
    <row r="147" spans="1:36" s="229" customFormat="1" ht="28.8" x14ac:dyDescent="0.25">
      <c r="A147" s="221" t="s">
        <v>244</v>
      </c>
      <c r="B147" s="221" t="s">
        <v>116</v>
      </c>
      <c r="C147" s="222" t="s">
        <v>212</v>
      </c>
      <c r="D147" s="234">
        <v>5.01</v>
      </c>
      <c r="E147" s="221" t="s">
        <v>541</v>
      </c>
      <c r="F147" s="223">
        <v>205</v>
      </c>
      <c r="G147" s="221" t="s">
        <v>364</v>
      </c>
      <c r="H147" s="235" t="s">
        <v>489</v>
      </c>
      <c r="I147" s="235" t="s">
        <v>490</v>
      </c>
      <c r="J147" s="223">
        <v>870</v>
      </c>
      <c r="K147" s="223">
        <v>2052</v>
      </c>
      <c r="L147" s="223">
        <v>925</v>
      </c>
      <c r="M147" s="223">
        <v>43</v>
      </c>
      <c r="N147" s="221" t="s">
        <v>88</v>
      </c>
      <c r="O147" s="221" t="s">
        <v>106</v>
      </c>
      <c r="P147" s="225"/>
      <c r="Q147" s="225"/>
      <c r="R147" s="224"/>
      <c r="S147" s="224"/>
      <c r="T147" s="221" t="s">
        <v>88</v>
      </c>
      <c r="U147" s="221" t="s">
        <v>106</v>
      </c>
      <c r="V147" s="221" t="s">
        <v>365</v>
      </c>
      <c r="W147" s="221" t="s">
        <v>120</v>
      </c>
      <c r="X147" s="221" t="s">
        <v>87</v>
      </c>
      <c r="Y147" s="221" t="s">
        <v>491</v>
      </c>
      <c r="Z147" s="221" t="s">
        <v>119</v>
      </c>
      <c r="AA147" s="222" t="s">
        <v>492</v>
      </c>
      <c r="AB147" s="226">
        <v>5.6</v>
      </c>
      <c r="AC147" s="227">
        <v>8.32</v>
      </c>
      <c r="AD147" s="227">
        <f t="shared" si="9"/>
        <v>46.59</v>
      </c>
      <c r="AE147" s="228">
        <v>1.75</v>
      </c>
      <c r="AF147" s="228">
        <v>1</v>
      </c>
      <c r="AG147" s="228">
        <v>0.5</v>
      </c>
      <c r="AH147" s="227">
        <f t="shared" si="10"/>
        <v>121.62</v>
      </c>
      <c r="AI147" s="227">
        <v>2383.7399999999998</v>
      </c>
      <c r="AJ147" s="236" t="s">
        <v>493</v>
      </c>
    </row>
    <row r="148" spans="1:36" s="229" customFormat="1" x14ac:dyDescent="0.25">
      <c r="A148" s="221" t="s">
        <v>542</v>
      </c>
      <c r="B148" s="221" t="s">
        <v>103</v>
      </c>
      <c r="C148" s="222" t="s">
        <v>160</v>
      </c>
      <c r="D148" s="234">
        <v>5.0199999999999996</v>
      </c>
      <c r="E148" s="221" t="s">
        <v>541</v>
      </c>
      <c r="F148" s="223">
        <v>201</v>
      </c>
      <c r="G148" s="221" t="s">
        <v>364</v>
      </c>
      <c r="H148" s="223">
        <v>1010</v>
      </c>
      <c r="I148" s="223">
        <v>2110</v>
      </c>
      <c r="J148" s="223">
        <v>920</v>
      </c>
      <c r="K148" s="223">
        <v>2052</v>
      </c>
      <c r="L148" s="223">
        <v>925</v>
      </c>
      <c r="M148" s="223">
        <v>40</v>
      </c>
      <c r="N148" s="221" t="s">
        <v>88</v>
      </c>
      <c r="O148" s="221" t="s">
        <v>106</v>
      </c>
      <c r="P148" s="225"/>
      <c r="Q148" s="225"/>
      <c r="R148" s="223">
        <v>250</v>
      </c>
      <c r="S148" s="221" t="s">
        <v>495</v>
      </c>
      <c r="T148" s="221" t="s">
        <v>88</v>
      </c>
      <c r="U148" s="221" t="s">
        <v>106</v>
      </c>
      <c r="V148" s="221" t="s">
        <v>365</v>
      </c>
      <c r="W148" s="221" t="s">
        <v>107</v>
      </c>
      <c r="X148" s="221" t="s">
        <v>87</v>
      </c>
      <c r="Y148" s="221" t="s">
        <v>491</v>
      </c>
      <c r="Z148" s="221" t="s">
        <v>119</v>
      </c>
      <c r="AA148" s="225"/>
      <c r="AB148" s="226">
        <f t="shared" si="8"/>
        <v>5.63</v>
      </c>
      <c r="AC148" s="227">
        <v>23.53</v>
      </c>
      <c r="AD148" s="227">
        <f t="shared" si="9"/>
        <v>132.47</v>
      </c>
      <c r="AE148" s="227">
        <v>2.25</v>
      </c>
      <c r="AF148" s="227">
        <v>1</v>
      </c>
      <c r="AG148" s="227">
        <v>0.5</v>
      </c>
      <c r="AH148" s="227">
        <f t="shared" si="10"/>
        <v>140.33000000000001</v>
      </c>
      <c r="AI148" s="227">
        <f t="shared" si="11"/>
        <v>272.8</v>
      </c>
      <c r="AJ148" s="229" t="s">
        <v>367</v>
      </c>
    </row>
    <row r="149" spans="1:36" s="229" customFormat="1" x14ac:dyDescent="0.25">
      <c r="A149" s="221" t="s">
        <v>245</v>
      </c>
      <c r="B149" s="221" t="s">
        <v>103</v>
      </c>
      <c r="C149" s="222" t="s">
        <v>163</v>
      </c>
      <c r="D149" s="234">
        <v>5.0599999999999996</v>
      </c>
      <c r="E149" s="221" t="s">
        <v>541</v>
      </c>
      <c r="F149" s="223">
        <v>204</v>
      </c>
      <c r="G149" s="221" t="s">
        <v>368</v>
      </c>
      <c r="H149" s="223">
        <v>1010</v>
      </c>
      <c r="I149" s="223">
        <v>2110</v>
      </c>
      <c r="J149" s="223">
        <v>870</v>
      </c>
      <c r="K149" s="223">
        <v>2052</v>
      </c>
      <c r="L149" s="223">
        <v>925</v>
      </c>
      <c r="M149" s="223">
        <v>43</v>
      </c>
      <c r="N149" s="221" t="s">
        <v>86</v>
      </c>
      <c r="O149" s="221" t="s">
        <v>110</v>
      </c>
      <c r="P149" s="225"/>
      <c r="Q149" s="225"/>
      <c r="R149" s="224"/>
      <c r="S149" s="224"/>
      <c r="T149" s="221" t="s">
        <v>86</v>
      </c>
      <c r="U149" s="221" t="s">
        <v>110</v>
      </c>
      <c r="V149" s="221" t="s">
        <v>496</v>
      </c>
      <c r="W149" s="221" t="s">
        <v>6</v>
      </c>
      <c r="X149" s="221" t="s">
        <v>65</v>
      </c>
      <c r="Y149" s="221" t="s">
        <v>370</v>
      </c>
      <c r="Z149" s="221" t="s">
        <v>119</v>
      </c>
      <c r="AA149" s="225"/>
      <c r="AB149" s="226">
        <f t="shared" si="8"/>
        <v>5.63</v>
      </c>
      <c r="AC149" s="227"/>
      <c r="AD149" s="227">
        <f t="shared" si="9"/>
        <v>0</v>
      </c>
      <c r="AE149" s="227"/>
      <c r="AF149" s="227"/>
      <c r="AG149" s="227"/>
      <c r="AH149" s="227">
        <f t="shared" si="10"/>
        <v>0</v>
      </c>
      <c r="AI149" s="227">
        <f t="shared" si="11"/>
        <v>0</v>
      </c>
      <c r="AJ149" s="229" t="s">
        <v>91</v>
      </c>
    </row>
    <row r="150" spans="1:36" s="229" customFormat="1" x14ac:dyDescent="0.25">
      <c r="A150" s="221" t="s">
        <v>246</v>
      </c>
      <c r="B150" s="221" t="s">
        <v>103</v>
      </c>
      <c r="C150" s="222" t="s">
        <v>166</v>
      </c>
      <c r="D150" s="234">
        <v>5.07</v>
      </c>
      <c r="E150" s="221" t="s">
        <v>541</v>
      </c>
      <c r="F150" s="223">
        <v>204</v>
      </c>
      <c r="G150" s="221" t="s">
        <v>368</v>
      </c>
      <c r="H150" s="223">
        <v>1010</v>
      </c>
      <c r="I150" s="223">
        <v>2110</v>
      </c>
      <c r="J150" s="223">
        <v>870</v>
      </c>
      <c r="K150" s="223">
        <v>2052</v>
      </c>
      <c r="L150" s="223">
        <v>925</v>
      </c>
      <c r="M150" s="223">
        <v>43</v>
      </c>
      <c r="N150" s="221" t="s">
        <v>86</v>
      </c>
      <c r="O150" s="221" t="s">
        <v>110</v>
      </c>
      <c r="P150" s="225"/>
      <c r="Q150" s="225"/>
      <c r="R150" s="224"/>
      <c r="S150" s="224"/>
      <c r="T150" s="221" t="s">
        <v>86</v>
      </c>
      <c r="U150" s="221" t="s">
        <v>110</v>
      </c>
      <c r="V150" s="221" t="s">
        <v>496</v>
      </c>
      <c r="W150" s="221" t="s">
        <v>6</v>
      </c>
      <c r="X150" s="221" t="s">
        <v>65</v>
      </c>
      <c r="Y150" s="221" t="s">
        <v>370</v>
      </c>
      <c r="Z150" s="221" t="s">
        <v>119</v>
      </c>
      <c r="AA150" s="225"/>
      <c r="AB150" s="226">
        <f t="shared" si="8"/>
        <v>5.63</v>
      </c>
      <c r="AC150" s="227"/>
      <c r="AD150" s="227">
        <f t="shared" si="9"/>
        <v>0</v>
      </c>
      <c r="AE150" s="227"/>
      <c r="AF150" s="227"/>
      <c r="AG150" s="227"/>
      <c r="AH150" s="227">
        <f t="shared" si="10"/>
        <v>0</v>
      </c>
      <c r="AI150" s="227">
        <f t="shared" si="11"/>
        <v>0</v>
      </c>
      <c r="AJ150" s="229" t="s">
        <v>91</v>
      </c>
    </row>
    <row r="151" spans="1:36" s="229" customFormat="1" x14ac:dyDescent="0.25">
      <c r="A151" s="221" t="s">
        <v>247</v>
      </c>
      <c r="B151" s="221" t="s">
        <v>103</v>
      </c>
      <c r="C151" s="222" t="s">
        <v>169</v>
      </c>
      <c r="D151" s="234">
        <v>5.08</v>
      </c>
      <c r="E151" s="221" t="s">
        <v>541</v>
      </c>
      <c r="F151" s="223">
        <v>204</v>
      </c>
      <c r="G151" s="221" t="s">
        <v>368</v>
      </c>
      <c r="H151" s="223">
        <v>1010</v>
      </c>
      <c r="I151" s="223">
        <v>2110</v>
      </c>
      <c r="J151" s="223">
        <v>870</v>
      </c>
      <c r="K151" s="223">
        <v>2052</v>
      </c>
      <c r="L151" s="223">
        <v>925</v>
      </c>
      <c r="M151" s="223">
        <v>43</v>
      </c>
      <c r="N151" s="221" t="s">
        <v>86</v>
      </c>
      <c r="O151" s="221" t="s">
        <v>110</v>
      </c>
      <c r="P151" s="225"/>
      <c r="Q151" s="225"/>
      <c r="R151" s="224"/>
      <c r="S151" s="224"/>
      <c r="T151" s="221" t="s">
        <v>86</v>
      </c>
      <c r="U151" s="221" t="s">
        <v>110</v>
      </c>
      <c r="V151" s="221" t="s">
        <v>496</v>
      </c>
      <c r="W151" s="221" t="s">
        <v>6</v>
      </c>
      <c r="X151" s="221" t="s">
        <v>65</v>
      </c>
      <c r="Y151" s="221" t="s">
        <v>370</v>
      </c>
      <c r="Z151" s="221" t="s">
        <v>119</v>
      </c>
      <c r="AA151" s="225"/>
      <c r="AB151" s="226">
        <f t="shared" si="8"/>
        <v>5.63</v>
      </c>
      <c r="AC151" s="227"/>
      <c r="AD151" s="227">
        <f t="shared" si="9"/>
        <v>0</v>
      </c>
      <c r="AE151" s="227"/>
      <c r="AF151" s="227"/>
      <c r="AG151" s="227"/>
      <c r="AH151" s="227">
        <f t="shared" si="10"/>
        <v>0</v>
      </c>
      <c r="AI151" s="227">
        <f t="shared" si="11"/>
        <v>0</v>
      </c>
      <c r="AJ151" s="229" t="s">
        <v>91</v>
      </c>
    </row>
    <row r="152" spans="1:36" s="229" customFormat="1" x14ac:dyDescent="0.25">
      <c r="A152" s="221" t="s">
        <v>248</v>
      </c>
      <c r="B152" s="221" t="s">
        <v>103</v>
      </c>
      <c r="C152" s="222" t="s">
        <v>175</v>
      </c>
      <c r="D152" s="234">
        <v>5.0999999999999996</v>
      </c>
      <c r="E152" s="221" t="s">
        <v>541</v>
      </c>
      <c r="F152" s="223">
        <v>201</v>
      </c>
      <c r="G152" s="221" t="s">
        <v>364</v>
      </c>
      <c r="H152" s="223">
        <v>1010</v>
      </c>
      <c r="I152" s="223">
        <v>2100</v>
      </c>
      <c r="J152" s="223">
        <v>920</v>
      </c>
      <c r="K152" s="223">
        <v>2052</v>
      </c>
      <c r="L152" s="223">
        <v>925</v>
      </c>
      <c r="M152" s="223">
        <v>40</v>
      </c>
      <c r="N152" s="221" t="s">
        <v>88</v>
      </c>
      <c r="O152" s="221" t="s">
        <v>106</v>
      </c>
      <c r="P152" s="225"/>
      <c r="Q152" s="225"/>
      <c r="R152" s="223">
        <v>250</v>
      </c>
      <c r="S152" s="221" t="s">
        <v>495</v>
      </c>
      <c r="T152" s="221" t="s">
        <v>88</v>
      </c>
      <c r="U152" s="221" t="s">
        <v>106</v>
      </c>
      <c r="V152" s="221" t="s">
        <v>365</v>
      </c>
      <c r="W152" s="221" t="s">
        <v>120</v>
      </c>
      <c r="X152" s="221" t="s">
        <v>87</v>
      </c>
      <c r="Y152" s="221" t="s">
        <v>491</v>
      </c>
      <c r="Z152" s="221" t="s">
        <v>119</v>
      </c>
      <c r="AA152" s="225"/>
      <c r="AB152" s="226">
        <f t="shared" si="8"/>
        <v>5.61</v>
      </c>
      <c r="AC152" s="227">
        <v>8.32</v>
      </c>
      <c r="AD152" s="227">
        <f t="shared" si="9"/>
        <v>46.68</v>
      </c>
      <c r="AE152" s="228">
        <v>1.75</v>
      </c>
      <c r="AF152" s="228">
        <v>1</v>
      </c>
      <c r="AG152" s="228">
        <v>0.5</v>
      </c>
      <c r="AH152" s="227">
        <f t="shared" si="10"/>
        <v>121.62</v>
      </c>
      <c r="AI152" s="227">
        <f t="shared" si="11"/>
        <v>168.3</v>
      </c>
      <c r="AJ152" s="229" t="s">
        <v>382</v>
      </c>
    </row>
    <row r="153" spans="1:36" s="229" customFormat="1" x14ac:dyDescent="0.25">
      <c r="A153" s="221" t="s">
        <v>249</v>
      </c>
      <c r="B153" s="221" t="s">
        <v>103</v>
      </c>
      <c r="C153" s="222" t="s">
        <v>178</v>
      </c>
      <c r="D153" s="234">
        <v>5.1100000000000003</v>
      </c>
      <c r="E153" s="221" t="s">
        <v>541</v>
      </c>
      <c r="F153" s="223">
        <v>201</v>
      </c>
      <c r="G153" s="221" t="s">
        <v>364</v>
      </c>
      <c r="H153" s="223">
        <v>1010</v>
      </c>
      <c r="I153" s="223">
        <v>2110</v>
      </c>
      <c r="J153" s="223">
        <v>920</v>
      </c>
      <c r="K153" s="223">
        <v>2052</v>
      </c>
      <c r="L153" s="223">
        <v>925</v>
      </c>
      <c r="M153" s="223">
        <v>40</v>
      </c>
      <c r="N153" s="221" t="s">
        <v>88</v>
      </c>
      <c r="O153" s="221" t="s">
        <v>106</v>
      </c>
      <c r="P153" s="225"/>
      <c r="Q153" s="225"/>
      <c r="R153" s="223">
        <v>250</v>
      </c>
      <c r="S153" s="221" t="s">
        <v>495</v>
      </c>
      <c r="T153" s="221" t="s">
        <v>88</v>
      </c>
      <c r="U153" s="221" t="s">
        <v>106</v>
      </c>
      <c r="V153" s="221" t="s">
        <v>365</v>
      </c>
      <c r="W153" s="221" t="s">
        <v>107</v>
      </c>
      <c r="X153" s="221" t="s">
        <v>87</v>
      </c>
      <c r="Y153" s="221" t="s">
        <v>491</v>
      </c>
      <c r="Z153" s="221" t="s">
        <v>119</v>
      </c>
      <c r="AA153" s="225"/>
      <c r="AB153" s="226">
        <f t="shared" si="8"/>
        <v>5.63</v>
      </c>
      <c r="AC153" s="227">
        <v>23.53</v>
      </c>
      <c r="AD153" s="227">
        <f t="shared" si="9"/>
        <v>132.47</v>
      </c>
      <c r="AE153" s="227">
        <v>2.25</v>
      </c>
      <c r="AF153" s="227">
        <v>1</v>
      </c>
      <c r="AG153" s="227">
        <v>0.5</v>
      </c>
      <c r="AH153" s="227">
        <f t="shared" si="10"/>
        <v>140.33000000000001</v>
      </c>
      <c r="AI153" s="227">
        <f t="shared" si="11"/>
        <v>272.8</v>
      </c>
      <c r="AJ153" s="229" t="s">
        <v>367</v>
      </c>
    </row>
    <row r="154" spans="1:36" s="229" customFormat="1" x14ac:dyDescent="0.25">
      <c r="A154" s="221" t="s">
        <v>543</v>
      </c>
      <c r="B154" s="221" t="s">
        <v>116</v>
      </c>
      <c r="C154" s="222" t="s">
        <v>181</v>
      </c>
      <c r="D154" s="234">
        <v>5.15</v>
      </c>
      <c r="E154" s="221" t="s">
        <v>541</v>
      </c>
      <c r="F154" s="223">
        <v>206</v>
      </c>
      <c r="G154" s="221" t="s">
        <v>368</v>
      </c>
      <c r="H154" s="223">
        <v>2010</v>
      </c>
      <c r="I154" s="223">
        <v>2110</v>
      </c>
      <c r="J154" s="223">
        <v>1870</v>
      </c>
      <c r="K154" s="223">
        <v>2052</v>
      </c>
      <c r="L154" s="223">
        <v>961</v>
      </c>
      <c r="M154" s="223">
        <v>43</v>
      </c>
      <c r="N154" s="221" t="s">
        <v>86</v>
      </c>
      <c r="O154" s="221" t="s">
        <v>110</v>
      </c>
      <c r="P154" s="225"/>
      <c r="Q154" s="225"/>
      <c r="R154" s="224"/>
      <c r="S154" s="224"/>
      <c r="T154" s="221" t="s">
        <v>86</v>
      </c>
      <c r="U154" s="221" t="s">
        <v>110</v>
      </c>
      <c r="V154" s="221" t="s">
        <v>496</v>
      </c>
      <c r="W154" s="221" t="s">
        <v>6</v>
      </c>
      <c r="X154" s="221" t="s">
        <v>65</v>
      </c>
      <c r="Y154" s="221" t="s">
        <v>383</v>
      </c>
      <c r="Z154" s="221" t="s">
        <v>119</v>
      </c>
      <c r="AA154" s="225"/>
      <c r="AB154" s="226">
        <f t="shared" si="8"/>
        <v>6.63</v>
      </c>
      <c r="AC154" s="227"/>
      <c r="AD154" s="227">
        <f t="shared" si="9"/>
        <v>0</v>
      </c>
      <c r="AE154" s="227"/>
      <c r="AF154" s="227"/>
      <c r="AG154" s="227"/>
      <c r="AH154" s="227">
        <f t="shared" si="10"/>
        <v>0</v>
      </c>
      <c r="AI154" s="227">
        <f t="shared" si="11"/>
        <v>0</v>
      </c>
      <c r="AJ154" s="229" t="s">
        <v>91</v>
      </c>
    </row>
    <row r="155" spans="1:36" s="229" customFormat="1" x14ac:dyDescent="0.25">
      <c r="A155" s="221" t="s">
        <v>250</v>
      </c>
      <c r="B155" s="221" t="s">
        <v>103</v>
      </c>
      <c r="C155" s="222" t="s">
        <v>184</v>
      </c>
      <c r="D155" s="234">
        <v>5.16</v>
      </c>
      <c r="E155" s="221" t="s">
        <v>541</v>
      </c>
      <c r="F155" s="223">
        <v>204</v>
      </c>
      <c r="G155" s="221" t="s">
        <v>368</v>
      </c>
      <c r="H155" s="223">
        <v>1010</v>
      </c>
      <c r="I155" s="223">
        <v>2110</v>
      </c>
      <c r="J155" s="223">
        <v>870</v>
      </c>
      <c r="K155" s="223">
        <v>2052</v>
      </c>
      <c r="L155" s="223">
        <v>925</v>
      </c>
      <c r="M155" s="223">
        <v>43</v>
      </c>
      <c r="N155" s="221" t="s">
        <v>86</v>
      </c>
      <c r="O155" s="221" t="s">
        <v>110</v>
      </c>
      <c r="P155" s="225"/>
      <c r="Q155" s="225"/>
      <c r="R155" s="224"/>
      <c r="S155" s="224"/>
      <c r="T155" s="221" t="s">
        <v>86</v>
      </c>
      <c r="U155" s="221" t="s">
        <v>110</v>
      </c>
      <c r="V155" s="221" t="s">
        <v>496</v>
      </c>
      <c r="W155" s="221" t="s">
        <v>6</v>
      </c>
      <c r="X155" s="221" t="s">
        <v>65</v>
      </c>
      <c r="Y155" s="221" t="s">
        <v>370</v>
      </c>
      <c r="Z155" s="221" t="s">
        <v>119</v>
      </c>
      <c r="AA155" s="225"/>
      <c r="AB155" s="226">
        <f t="shared" si="8"/>
        <v>5.63</v>
      </c>
      <c r="AC155" s="227"/>
      <c r="AD155" s="227">
        <f t="shared" si="9"/>
        <v>0</v>
      </c>
      <c r="AE155" s="227"/>
      <c r="AF155" s="227"/>
      <c r="AG155" s="227"/>
      <c r="AH155" s="227">
        <f t="shared" si="10"/>
        <v>0</v>
      </c>
      <c r="AI155" s="227">
        <f t="shared" si="11"/>
        <v>0</v>
      </c>
      <c r="AJ155" s="229" t="s">
        <v>91</v>
      </c>
    </row>
    <row r="156" spans="1:36" s="229" customFormat="1" x14ac:dyDescent="0.25">
      <c r="A156" s="221" t="s">
        <v>251</v>
      </c>
      <c r="B156" s="221" t="s">
        <v>103</v>
      </c>
      <c r="C156" s="222" t="s">
        <v>187</v>
      </c>
      <c r="D156" s="234">
        <v>5.17</v>
      </c>
      <c r="E156" s="221" t="s">
        <v>541</v>
      </c>
      <c r="F156" s="223">
        <v>201</v>
      </c>
      <c r="G156" s="221" t="s">
        <v>364</v>
      </c>
      <c r="H156" s="223">
        <v>1100</v>
      </c>
      <c r="I156" s="223">
        <v>2110</v>
      </c>
      <c r="J156" s="223">
        <v>1010</v>
      </c>
      <c r="K156" s="223">
        <v>2052</v>
      </c>
      <c r="L156" s="223">
        <v>925</v>
      </c>
      <c r="M156" s="223">
        <v>40</v>
      </c>
      <c r="N156" s="221" t="s">
        <v>88</v>
      </c>
      <c r="O156" s="221" t="s">
        <v>106</v>
      </c>
      <c r="P156" s="225"/>
      <c r="Q156" s="225"/>
      <c r="R156" s="223">
        <v>250</v>
      </c>
      <c r="S156" s="221" t="s">
        <v>495</v>
      </c>
      <c r="T156" s="221" t="s">
        <v>88</v>
      </c>
      <c r="U156" s="221" t="s">
        <v>106</v>
      </c>
      <c r="V156" s="221" t="s">
        <v>365</v>
      </c>
      <c r="W156" s="221" t="s">
        <v>107</v>
      </c>
      <c r="X156" s="221" t="s">
        <v>87</v>
      </c>
      <c r="Y156" s="221" t="s">
        <v>491</v>
      </c>
      <c r="Z156" s="221" t="s">
        <v>119</v>
      </c>
      <c r="AA156" s="225"/>
      <c r="AB156" s="226">
        <f t="shared" si="8"/>
        <v>5.72</v>
      </c>
      <c r="AC156" s="227">
        <v>23.53</v>
      </c>
      <c r="AD156" s="227">
        <f t="shared" si="9"/>
        <v>134.59</v>
      </c>
      <c r="AE156" s="227">
        <v>2.25</v>
      </c>
      <c r="AF156" s="227">
        <v>1</v>
      </c>
      <c r="AG156" s="227">
        <v>0.5</v>
      </c>
      <c r="AH156" s="227">
        <f t="shared" si="10"/>
        <v>140.33000000000001</v>
      </c>
      <c r="AI156" s="227">
        <f t="shared" si="11"/>
        <v>274.92</v>
      </c>
      <c r="AJ156" s="229" t="s">
        <v>367</v>
      </c>
    </row>
    <row r="157" spans="1:36" s="229" customFormat="1" x14ac:dyDescent="0.25">
      <c r="A157" s="221" t="s">
        <v>544</v>
      </c>
      <c r="B157" s="221" t="s">
        <v>103</v>
      </c>
      <c r="C157" s="222" t="s">
        <v>190</v>
      </c>
      <c r="D157" s="234">
        <v>5.18</v>
      </c>
      <c r="E157" s="221" t="s">
        <v>541</v>
      </c>
      <c r="F157" s="223">
        <v>201</v>
      </c>
      <c r="G157" s="221" t="s">
        <v>364</v>
      </c>
      <c r="H157" s="223">
        <v>1010</v>
      </c>
      <c r="I157" s="223">
        <v>2100</v>
      </c>
      <c r="J157" s="223">
        <v>920</v>
      </c>
      <c r="K157" s="223">
        <v>2052</v>
      </c>
      <c r="L157" s="223">
        <v>925</v>
      </c>
      <c r="M157" s="223">
        <v>40</v>
      </c>
      <c r="N157" s="221" t="s">
        <v>88</v>
      </c>
      <c r="O157" s="221" t="s">
        <v>106</v>
      </c>
      <c r="P157" s="225"/>
      <c r="Q157" s="225"/>
      <c r="R157" s="223">
        <v>250</v>
      </c>
      <c r="S157" s="221" t="s">
        <v>495</v>
      </c>
      <c r="T157" s="221" t="s">
        <v>88</v>
      </c>
      <c r="U157" s="221" t="s">
        <v>106</v>
      </c>
      <c r="V157" s="221" t="s">
        <v>365</v>
      </c>
      <c r="W157" s="221" t="s">
        <v>120</v>
      </c>
      <c r="X157" s="221" t="s">
        <v>87</v>
      </c>
      <c r="Y157" s="221" t="s">
        <v>491</v>
      </c>
      <c r="Z157" s="221" t="s">
        <v>119</v>
      </c>
      <c r="AA157" s="225"/>
      <c r="AB157" s="226">
        <f t="shared" si="8"/>
        <v>5.61</v>
      </c>
      <c r="AC157" s="227">
        <v>8.32</v>
      </c>
      <c r="AD157" s="227">
        <f t="shared" si="9"/>
        <v>46.68</v>
      </c>
      <c r="AE157" s="228">
        <v>1.75</v>
      </c>
      <c r="AF157" s="228">
        <v>1</v>
      </c>
      <c r="AG157" s="228">
        <v>0.5</v>
      </c>
      <c r="AH157" s="227">
        <f t="shared" si="10"/>
        <v>121.62</v>
      </c>
      <c r="AI157" s="227">
        <f t="shared" si="11"/>
        <v>168.3</v>
      </c>
      <c r="AJ157" s="229" t="s">
        <v>382</v>
      </c>
    </row>
    <row r="158" spans="1:36" s="229" customFormat="1" x14ac:dyDescent="0.25">
      <c r="A158" s="221" t="s">
        <v>252</v>
      </c>
      <c r="B158" s="221" t="s">
        <v>103</v>
      </c>
      <c r="C158" s="222" t="s">
        <v>193</v>
      </c>
      <c r="D158" s="234">
        <v>5.2</v>
      </c>
      <c r="E158" s="221" t="s">
        <v>541</v>
      </c>
      <c r="F158" s="223">
        <v>206</v>
      </c>
      <c r="G158" s="221" t="s">
        <v>368</v>
      </c>
      <c r="H158" s="223">
        <v>1810</v>
      </c>
      <c r="I158" s="223">
        <v>2110</v>
      </c>
      <c r="J158" s="223">
        <v>1670</v>
      </c>
      <c r="K158" s="223">
        <v>2052</v>
      </c>
      <c r="L158" s="223">
        <v>861</v>
      </c>
      <c r="M158" s="223">
        <v>43</v>
      </c>
      <c r="N158" s="221" t="s">
        <v>86</v>
      </c>
      <c r="O158" s="221" t="s">
        <v>110</v>
      </c>
      <c r="P158" s="225"/>
      <c r="Q158" s="225"/>
      <c r="R158" s="224"/>
      <c r="S158" s="224"/>
      <c r="T158" s="221" t="s">
        <v>86</v>
      </c>
      <c r="U158" s="221" t="s">
        <v>110</v>
      </c>
      <c r="V158" s="221" t="s">
        <v>496</v>
      </c>
      <c r="W158" s="221" t="s">
        <v>6</v>
      </c>
      <c r="X158" s="221" t="s">
        <v>65</v>
      </c>
      <c r="Y158" s="221" t="s">
        <v>383</v>
      </c>
      <c r="Z158" s="221" t="s">
        <v>119</v>
      </c>
      <c r="AA158" s="225"/>
      <c r="AB158" s="226">
        <f t="shared" si="8"/>
        <v>6.43</v>
      </c>
      <c r="AC158" s="227"/>
      <c r="AD158" s="227">
        <f t="shared" si="9"/>
        <v>0</v>
      </c>
      <c r="AE158" s="227"/>
      <c r="AF158" s="227"/>
      <c r="AG158" s="227"/>
      <c r="AH158" s="227">
        <f t="shared" si="10"/>
        <v>0</v>
      </c>
      <c r="AI158" s="227">
        <f t="shared" si="11"/>
        <v>0</v>
      </c>
      <c r="AJ158" s="229" t="s">
        <v>91</v>
      </c>
    </row>
    <row r="159" spans="1:36" s="229" customFormat="1" x14ac:dyDescent="0.25">
      <c r="A159" s="221" t="s">
        <v>545</v>
      </c>
      <c r="B159" s="221" t="s">
        <v>116</v>
      </c>
      <c r="C159" s="222" t="s">
        <v>546</v>
      </c>
      <c r="D159" s="234">
        <v>5.21</v>
      </c>
      <c r="E159" s="221" t="s">
        <v>541</v>
      </c>
      <c r="F159" s="223">
        <v>110</v>
      </c>
      <c r="G159" s="221" t="s">
        <v>104</v>
      </c>
      <c r="H159" s="223">
        <v>1250</v>
      </c>
      <c r="I159" s="223">
        <v>2200</v>
      </c>
      <c r="J159" s="224"/>
      <c r="K159" s="224"/>
      <c r="L159" s="224"/>
      <c r="M159" s="223">
        <v>50</v>
      </c>
      <c r="N159" s="221" t="s">
        <v>86</v>
      </c>
      <c r="O159" s="221" t="s">
        <v>110</v>
      </c>
      <c r="P159" s="225"/>
      <c r="Q159" s="225"/>
      <c r="R159" s="224"/>
      <c r="S159" s="224"/>
      <c r="T159" s="221" t="s">
        <v>86</v>
      </c>
      <c r="U159" s="221" t="s">
        <v>110</v>
      </c>
      <c r="V159" s="221" t="s">
        <v>507</v>
      </c>
      <c r="W159" s="221" t="s">
        <v>133</v>
      </c>
      <c r="X159" s="224"/>
      <c r="Y159" s="223">
        <v>10</v>
      </c>
      <c r="Z159" s="221" t="s">
        <v>119</v>
      </c>
      <c r="AA159" s="222" t="s">
        <v>511</v>
      </c>
      <c r="AB159" s="226">
        <f t="shared" si="8"/>
        <v>6.05</v>
      </c>
      <c r="AC159" s="227"/>
      <c r="AD159" s="227">
        <f t="shared" si="9"/>
        <v>0</v>
      </c>
      <c r="AE159" s="227"/>
      <c r="AF159" s="227"/>
      <c r="AG159" s="227"/>
      <c r="AH159" s="227">
        <f t="shared" si="10"/>
        <v>0</v>
      </c>
      <c r="AI159" s="227">
        <f t="shared" si="11"/>
        <v>0</v>
      </c>
      <c r="AJ159" s="229" t="s">
        <v>91</v>
      </c>
    </row>
    <row r="160" spans="1:36" s="229" customFormat="1" x14ac:dyDescent="0.25">
      <c r="A160" s="221" t="s">
        <v>547</v>
      </c>
      <c r="B160" s="221" t="s">
        <v>116</v>
      </c>
      <c r="C160" s="222" t="s">
        <v>546</v>
      </c>
      <c r="D160" s="234">
        <v>5.21</v>
      </c>
      <c r="E160" s="221" t="s">
        <v>541</v>
      </c>
      <c r="F160" s="223">
        <v>110</v>
      </c>
      <c r="G160" s="221" t="s">
        <v>104</v>
      </c>
      <c r="H160" s="223">
        <v>2500</v>
      </c>
      <c r="I160" s="223">
        <v>2200</v>
      </c>
      <c r="J160" s="224"/>
      <c r="K160" s="224"/>
      <c r="L160" s="224"/>
      <c r="M160" s="223">
        <v>50</v>
      </c>
      <c r="N160" s="221" t="s">
        <v>86</v>
      </c>
      <c r="O160" s="221" t="s">
        <v>110</v>
      </c>
      <c r="P160" s="225"/>
      <c r="Q160" s="225"/>
      <c r="R160" s="224"/>
      <c r="S160" s="224"/>
      <c r="T160" s="221" t="s">
        <v>86</v>
      </c>
      <c r="U160" s="221" t="s">
        <v>110</v>
      </c>
      <c r="V160" s="221" t="s">
        <v>507</v>
      </c>
      <c r="W160" s="221" t="s">
        <v>133</v>
      </c>
      <c r="X160" s="224"/>
      <c r="Y160" s="223">
        <v>10</v>
      </c>
      <c r="Z160" s="221" t="s">
        <v>119</v>
      </c>
      <c r="AA160" s="222" t="s">
        <v>511</v>
      </c>
      <c r="AB160" s="226">
        <f t="shared" si="8"/>
        <v>7.3</v>
      </c>
      <c r="AC160" s="227"/>
      <c r="AD160" s="227">
        <f t="shared" si="9"/>
        <v>0</v>
      </c>
      <c r="AE160" s="227"/>
      <c r="AF160" s="227"/>
      <c r="AG160" s="227"/>
      <c r="AH160" s="227">
        <f t="shared" si="10"/>
        <v>0</v>
      </c>
      <c r="AI160" s="227">
        <f t="shared" si="11"/>
        <v>0</v>
      </c>
      <c r="AJ160" s="229" t="s">
        <v>91</v>
      </c>
    </row>
    <row r="161" spans="1:36" s="229" customFormat="1" x14ac:dyDescent="0.25">
      <c r="A161" s="221" t="s">
        <v>548</v>
      </c>
      <c r="B161" s="221" t="s">
        <v>116</v>
      </c>
      <c r="C161" s="222" t="s">
        <v>546</v>
      </c>
      <c r="D161" s="234">
        <v>5.21</v>
      </c>
      <c r="E161" s="221" t="s">
        <v>541</v>
      </c>
      <c r="F161" s="223">
        <v>107</v>
      </c>
      <c r="G161" s="221" t="s">
        <v>104</v>
      </c>
      <c r="H161" s="223">
        <v>1250</v>
      </c>
      <c r="I161" s="223">
        <v>2200</v>
      </c>
      <c r="J161" s="224"/>
      <c r="K161" s="224"/>
      <c r="L161" s="224"/>
      <c r="M161" s="223">
        <v>50</v>
      </c>
      <c r="N161" s="221" t="s">
        <v>86</v>
      </c>
      <c r="O161" s="221" t="s">
        <v>110</v>
      </c>
      <c r="P161" s="225"/>
      <c r="Q161" s="222"/>
      <c r="R161" s="224"/>
      <c r="S161" s="224"/>
      <c r="T161" s="221" t="s">
        <v>86</v>
      </c>
      <c r="U161" s="221" t="s">
        <v>110</v>
      </c>
      <c r="V161" s="221" t="s">
        <v>507</v>
      </c>
      <c r="W161" s="221" t="s">
        <v>133</v>
      </c>
      <c r="X161" s="221"/>
      <c r="Y161" s="224"/>
      <c r="Z161" s="221" t="s">
        <v>119</v>
      </c>
      <c r="AA161" s="222" t="s">
        <v>549</v>
      </c>
      <c r="AB161" s="226">
        <f t="shared" si="8"/>
        <v>6.05</v>
      </c>
      <c r="AC161" s="227"/>
      <c r="AD161" s="227">
        <f t="shared" si="9"/>
        <v>0</v>
      </c>
      <c r="AE161" s="227"/>
      <c r="AF161" s="227"/>
      <c r="AG161" s="227"/>
      <c r="AH161" s="227">
        <f t="shared" si="10"/>
        <v>0</v>
      </c>
      <c r="AI161" s="227">
        <f t="shared" si="11"/>
        <v>0</v>
      </c>
      <c r="AJ161" s="229" t="s">
        <v>91</v>
      </c>
    </row>
    <row r="162" spans="1:36" s="229" customFormat="1" ht="31.2" x14ac:dyDescent="0.25">
      <c r="A162" s="221" t="s">
        <v>550</v>
      </c>
      <c r="B162" s="221" t="s">
        <v>116</v>
      </c>
      <c r="C162" s="222" t="s">
        <v>551</v>
      </c>
      <c r="D162" s="234">
        <v>6.01</v>
      </c>
      <c r="E162" s="221" t="s">
        <v>552</v>
      </c>
      <c r="F162" s="223">
        <v>205</v>
      </c>
      <c r="G162" s="221" t="s">
        <v>364</v>
      </c>
      <c r="H162" s="235" t="s">
        <v>553</v>
      </c>
      <c r="I162" s="235" t="s">
        <v>554</v>
      </c>
      <c r="J162" s="223">
        <v>870</v>
      </c>
      <c r="K162" s="223">
        <v>2052</v>
      </c>
      <c r="L162" s="223">
        <v>925</v>
      </c>
      <c r="M162" s="223">
        <v>43</v>
      </c>
      <c r="N162" s="221" t="s">
        <v>88</v>
      </c>
      <c r="O162" s="238" t="s">
        <v>106</v>
      </c>
      <c r="P162" s="225"/>
      <c r="Q162" s="225"/>
      <c r="R162" s="224"/>
      <c r="S162" s="224"/>
      <c r="T162" s="221" t="s">
        <v>88</v>
      </c>
      <c r="U162" s="221" t="s">
        <v>106</v>
      </c>
      <c r="V162" s="221" t="s">
        <v>365</v>
      </c>
      <c r="W162" s="221" t="s">
        <v>120</v>
      </c>
      <c r="X162" s="221" t="s">
        <v>87</v>
      </c>
      <c r="Y162" s="221" t="s">
        <v>491</v>
      </c>
      <c r="Z162" s="221" t="s">
        <v>119</v>
      </c>
      <c r="AA162" s="222" t="s">
        <v>492</v>
      </c>
      <c r="AB162" s="226">
        <v>5.6</v>
      </c>
      <c r="AC162" s="227">
        <v>8.32</v>
      </c>
      <c r="AD162" s="227">
        <f t="shared" si="9"/>
        <v>46.59</v>
      </c>
      <c r="AE162" s="228">
        <v>1.75</v>
      </c>
      <c r="AF162" s="228">
        <v>1</v>
      </c>
      <c r="AG162" s="228">
        <v>0.5</v>
      </c>
      <c r="AH162" s="227">
        <f t="shared" si="10"/>
        <v>121.62</v>
      </c>
      <c r="AI162" s="227">
        <v>2383.7399999999998</v>
      </c>
      <c r="AJ162" s="236" t="s">
        <v>493</v>
      </c>
    </row>
    <row r="163" spans="1:36" s="229" customFormat="1" x14ac:dyDescent="0.25">
      <c r="A163" s="221" t="s">
        <v>253</v>
      </c>
      <c r="B163" s="221" t="s">
        <v>103</v>
      </c>
      <c r="C163" s="222" t="s">
        <v>160</v>
      </c>
      <c r="D163" s="234">
        <v>6.02</v>
      </c>
      <c r="E163" s="221" t="s">
        <v>552</v>
      </c>
      <c r="F163" s="223">
        <v>201</v>
      </c>
      <c r="G163" s="221" t="s">
        <v>364</v>
      </c>
      <c r="H163" s="223">
        <v>1010</v>
      </c>
      <c r="I163" s="223">
        <v>2110</v>
      </c>
      <c r="J163" s="223">
        <v>920</v>
      </c>
      <c r="K163" s="223">
        <v>2052</v>
      </c>
      <c r="L163" s="223">
        <v>925</v>
      </c>
      <c r="M163" s="223">
        <v>40</v>
      </c>
      <c r="N163" s="221" t="s">
        <v>88</v>
      </c>
      <c r="O163" s="221" t="s">
        <v>106</v>
      </c>
      <c r="P163" s="225"/>
      <c r="Q163" s="225"/>
      <c r="R163" s="223">
        <v>250</v>
      </c>
      <c r="S163" s="221" t="s">
        <v>495</v>
      </c>
      <c r="T163" s="221" t="s">
        <v>88</v>
      </c>
      <c r="U163" s="221" t="s">
        <v>106</v>
      </c>
      <c r="V163" s="221" t="s">
        <v>365</v>
      </c>
      <c r="W163" s="221" t="s">
        <v>107</v>
      </c>
      <c r="X163" s="221" t="s">
        <v>87</v>
      </c>
      <c r="Y163" s="221" t="s">
        <v>491</v>
      </c>
      <c r="Z163" s="221" t="s">
        <v>119</v>
      </c>
      <c r="AA163" s="225"/>
      <c r="AB163" s="226">
        <f t="shared" si="8"/>
        <v>5.63</v>
      </c>
      <c r="AC163" s="227">
        <v>23.53</v>
      </c>
      <c r="AD163" s="227">
        <f t="shared" si="9"/>
        <v>132.47</v>
      </c>
      <c r="AE163" s="227">
        <v>2.25</v>
      </c>
      <c r="AF163" s="227">
        <v>1</v>
      </c>
      <c r="AG163" s="227">
        <v>0.5</v>
      </c>
      <c r="AH163" s="227">
        <f t="shared" si="10"/>
        <v>140.33000000000001</v>
      </c>
      <c r="AI163" s="227">
        <f t="shared" si="11"/>
        <v>272.8</v>
      </c>
      <c r="AJ163" s="229" t="s">
        <v>367</v>
      </c>
    </row>
    <row r="164" spans="1:36" s="229" customFormat="1" x14ac:dyDescent="0.25">
      <c r="A164" s="221" t="s">
        <v>555</v>
      </c>
      <c r="B164" s="221" t="s">
        <v>103</v>
      </c>
      <c r="C164" s="222" t="s">
        <v>163</v>
      </c>
      <c r="D164" s="234">
        <v>6.06</v>
      </c>
      <c r="E164" s="221" t="s">
        <v>552</v>
      </c>
      <c r="F164" s="223">
        <v>204</v>
      </c>
      <c r="G164" s="221" t="s">
        <v>368</v>
      </c>
      <c r="H164" s="223">
        <v>1010</v>
      </c>
      <c r="I164" s="223">
        <v>2110</v>
      </c>
      <c r="J164" s="223">
        <v>870</v>
      </c>
      <c r="K164" s="223">
        <v>2052</v>
      </c>
      <c r="L164" s="223">
        <v>925</v>
      </c>
      <c r="M164" s="223">
        <v>43</v>
      </c>
      <c r="N164" s="221" t="s">
        <v>86</v>
      </c>
      <c r="O164" s="221" t="s">
        <v>110</v>
      </c>
      <c r="P164" s="225"/>
      <c r="Q164" s="225"/>
      <c r="R164" s="224"/>
      <c r="S164" s="224"/>
      <c r="T164" s="221" t="s">
        <v>86</v>
      </c>
      <c r="U164" s="221" t="s">
        <v>110</v>
      </c>
      <c r="V164" s="221" t="s">
        <v>496</v>
      </c>
      <c r="W164" s="221" t="s">
        <v>6</v>
      </c>
      <c r="X164" s="221" t="s">
        <v>65</v>
      </c>
      <c r="Y164" s="221" t="s">
        <v>370</v>
      </c>
      <c r="Z164" s="221" t="s">
        <v>119</v>
      </c>
      <c r="AA164" s="225"/>
      <c r="AB164" s="226">
        <f t="shared" si="8"/>
        <v>5.63</v>
      </c>
      <c r="AC164" s="227"/>
      <c r="AD164" s="227">
        <f t="shared" si="9"/>
        <v>0</v>
      </c>
      <c r="AE164" s="227"/>
      <c r="AF164" s="227"/>
      <c r="AG164" s="227"/>
      <c r="AH164" s="227">
        <f t="shared" si="10"/>
        <v>0</v>
      </c>
      <c r="AI164" s="227">
        <f t="shared" si="11"/>
        <v>0</v>
      </c>
      <c r="AJ164" s="229" t="s">
        <v>91</v>
      </c>
    </row>
    <row r="165" spans="1:36" s="229" customFormat="1" x14ac:dyDescent="0.25">
      <c r="A165" s="221" t="s">
        <v>556</v>
      </c>
      <c r="B165" s="221" t="s">
        <v>103</v>
      </c>
      <c r="C165" s="222" t="s">
        <v>166</v>
      </c>
      <c r="D165" s="234">
        <v>6.07</v>
      </c>
      <c r="E165" s="221" t="s">
        <v>552</v>
      </c>
      <c r="F165" s="223">
        <v>204</v>
      </c>
      <c r="G165" s="221" t="s">
        <v>368</v>
      </c>
      <c r="H165" s="223">
        <v>1010</v>
      </c>
      <c r="I165" s="223">
        <v>2110</v>
      </c>
      <c r="J165" s="223">
        <v>870</v>
      </c>
      <c r="K165" s="223">
        <v>2052</v>
      </c>
      <c r="L165" s="223">
        <v>925</v>
      </c>
      <c r="M165" s="223">
        <v>43</v>
      </c>
      <c r="N165" s="221" t="s">
        <v>86</v>
      </c>
      <c r="O165" s="221" t="s">
        <v>110</v>
      </c>
      <c r="P165" s="225"/>
      <c r="Q165" s="225"/>
      <c r="R165" s="224"/>
      <c r="S165" s="224"/>
      <c r="T165" s="221" t="s">
        <v>86</v>
      </c>
      <c r="U165" s="221" t="s">
        <v>110</v>
      </c>
      <c r="V165" s="221" t="s">
        <v>496</v>
      </c>
      <c r="W165" s="221" t="s">
        <v>6</v>
      </c>
      <c r="X165" s="221" t="s">
        <v>65</v>
      </c>
      <c r="Y165" s="221" t="s">
        <v>370</v>
      </c>
      <c r="Z165" s="221" t="s">
        <v>119</v>
      </c>
      <c r="AA165" s="225"/>
      <c r="AB165" s="226">
        <f t="shared" si="8"/>
        <v>5.63</v>
      </c>
      <c r="AC165" s="227"/>
      <c r="AD165" s="227">
        <f t="shared" si="9"/>
        <v>0</v>
      </c>
      <c r="AE165" s="227"/>
      <c r="AF165" s="227"/>
      <c r="AG165" s="227"/>
      <c r="AH165" s="227">
        <f t="shared" si="10"/>
        <v>0</v>
      </c>
      <c r="AI165" s="227">
        <f t="shared" si="11"/>
        <v>0</v>
      </c>
      <c r="AJ165" s="229" t="s">
        <v>91</v>
      </c>
    </row>
    <row r="166" spans="1:36" s="229" customFormat="1" x14ac:dyDescent="0.25">
      <c r="A166" s="221" t="s">
        <v>254</v>
      </c>
      <c r="B166" s="221" t="s">
        <v>103</v>
      </c>
      <c r="C166" s="222" t="s">
        <v>169</v>
      </c>
      <c r="D166" s="234">
        <v>6.08</v>
      </c>
      <c r="E166" s="221" t="s">
        <v>552</v>
      </c>
      <c r="F166" s="223">
        <v>204</v>
      </c>
      <c r="G166" s="221" t="s">
        <v>368</v>
      </c>
      <c r="H166" s="223">
        <v>1010</v>
      </c>
      <c r="I166" s="223">
        <v>2110</v>
      </c>
      <c r="J166" s="223">
        <v>870</v>
      </c>
      <c r="K166" s="223">
        <v>2052</v>
      </c>
      <c r="L166" s="223">
        <v>925</v>
      </c>
      <c r="M166" s="223">
        <v>43</v>
      </c>
      <c r="N166" s="221" t="s">
        <v>86</v>
      </c>
      <c r="O166" s="221" t="s">
        <v>110</v>
      </c>
      <c r="P166" s="225"/>
      <c r="Q166" s="225"/>
      <c r="R166" s="224"/>
      <c r="S166" s="224"/>
      <c r="T166" s="221" t="s">
        <v>86</v>
      </c>
      <c r="U166" s="221" t="s">
        <v>110</v>
      </c>
      <c r="V166" s="221" t="s">
        <v>496</v>
      </c>
      <c r="W166" s="221" t="s">
        <v>6</v>
      </c>
      <c r="X166" s="221" t="s">
        <v>65</v>
      </c>
      <c r="Y166" s="221" t="s">
        <v>370</v>
      </c>
      <c r="Z166" s="221" t="s">
        <v>119</v>
      </c>
      <c r="AA166" s="225"/>
      <c r="AB166" s="226">
        <f t="shared" si="8"/>
        <v>5.63</v>
      </c>
      <c r="AC166" s="227"/>
      <c r="AD166" s="227">
        <f t="shared" si="9"/>
        <v>0</v>
      </c>
      <c r="AE166" s="227"/>
      <c r="AF166" s="227"/>
      <c r="AG166" s="227"/>
      <c r="AH166" s="227">
        <f t="shared" si="10"/>
        <v>0</v>
      </c>
      <c r="AI166" s="227">
        <f t="shared" si="11"/>
        <v>0</v>
      </c>
      <c r="AJ166" s="229" t="s">
        <v>91</v>
      </c>
    </row>
    <row r="167" spans="1:36" s="229" customFormat="1" x14ac:dyDescent="0.25">
      <c r="A167" s="221" t="s">
        <v>255</v>
      </c>
      <c r="B167" s="221" t="s">
        <v>103</v>
      </c>
      <c r="C167" s="222" t="s">
        <v>175</v>
      </c>
      <c r="D167" s="234">
        <v>6.1</v>
      </c>
      <c r="E167" s="221" t="s">
        <v>552</v>
      </c>
      <c r="F167" s="223">
        <v>201</v>
      </c>
      <c r="G167" s="221" t="s">
        <v>364</v>
      </c>
      <c r="H167" s="223">
        <v>1010</v>
      </c>
      <c r="I167" s="223">
        <v>2100</v>
      </c>
      <c r="J167" s="223">
        <v>920</v>
      </c>
      <c r="K167" s="223">
        <v>2052</v>
      </c>
      <c r="L167" s="223">
        <v>925</v>
      </c>
      <c r="M167" s="223">
        <v>40</v>
      </c>
      <c r="N167" s="221" t="s">
        <v>88</v>
      </c>
      <c r="O167" s="221" t="s">
        <v>106</v>
      </c>
      <c r="P167" s="225"/>
      <c r="Q167" s="225"/>
      <c r="R167" s="223">
        <v>250</v>
      </c>
      <c r="S167" s="221" t="s">
        <v>495</v>
      </c>
      <c r="T167" s="221" t="s">
        <v>88</v>
      </c>
      <c r="U167" s="221" t="s">
        <v>106</v>
      </c>
      <c r="V167" s="221" t="s">
        <v>365</v>
      </c>
      <c r="W167" s="221" t="s">
        <v>120</v>
      </c>
      <c r="X167" s="221" t="s">
        <v>87</v>
      </c>
      <c r="Y167" s="221" t="s">
        <v>491</v>
      </c>
      <c r="Z167" s="221" t="s">
        <v>119</v>
      </c>
      <c r="AA167" s="225"/>
      <c r="AB167" s="226">
        <f t="shared" si="8"/>
        <v>5.61</v>
      </c>
      <c r="AC167" s="227">
        <v>8.32</v>
      </c>
      <c r="AD167" s="227">
        <f t="shared" si="9"/>
        <v>46.68</v>
      </c>
      <c r="AE167" s="228">
        <v>1.75</v>
      </c>
      <c r="AF167" s="228">
        <v>1</v>
      </c>
      <c r="AG167" s="228">
        <v>0.5</v>
      </c>
      <c r="AH167" s="227">
        <f t="shared" si="10"/>
        <v>121.62</v>
      </c>
      <c r="AI167" s="227">
        <f t="shared" si="11"/>
        <v>168.3</v>
      </c>
      <c r="AJ167" s="229" t="s">
        <v>382</v>
      </c>
    </row>
    <row r="168" spans="1:36" s="229" customFormat="1" x14ac:dyDescent="0.25">
      <c r="A168" s="221" t="s">
        <v>557</v>
      </c>
      <c r="B168" s="221" t="s">
        <v>103</v>
      </c>
      <c r="C168" s="222" t="s">
        <v>178</v>
      </c>
      <c r="D168" s="234">
        <v>6.11</v>
      </c>
      <c r="E168" s="221" t="s">
        <v>552</v>
      </c>
      <c r="F168" s="223">
        <v>201</v>
      </c>
      <c r="G168" s="221" t="s">
        <v>364</v>
      </c>
      <c r="H168" s="223">
        <v>1010</v>
      </c>
      <c r="I168" s="223">
        <v>2110</v>
      </c>
      <c r="J168" s="223">
        <v>920</v>
      </c>
      <c r="K168" s="223">
        <v>2052</v>
      </c>
      <c r="L168" s="223">
        <v>925</v>
      </c>
      <c r="M168" s="223">
        <v>40</v>
      </c>
      <c r="N168" s="221" t="s">
        <v>88</v>
      </c>
      <c r="O168" s="221" t="s">
        <v>106</v>
      </c>
      <c r="P168" s="225"/>
      <c r="Q168" s="225"/>
      <c r="R168" s="223">
        <v>250</v>
      </c>
      <c r="S168" s="221" t="s">
        <v>495</v>
      </c>
      <c r="T168" s="221" t="s">
        <v>88</v>
      </c>
      <c r="U168" s="221" t="s">
        <v>106</v>
      </c>
      <c r="V168" s="221" t="s">
        <v>365</v>
      </c>
      <c r="W168" s="221" t="s">
        <v>107</v>
      </c>
      <c r="X168" s="221" t="s">
        <v>87</v>
      </c>
      <c r="Y168" s="221" t="s">
        <v>491</v>
      </c>
      <c r="Z168" s="221" t="s">
        <v>119</v>
      </c>
      <c r="AA168" s="225"/>
      <c r="AB168" s="226">
        <f t="shared" si="8"/>
        <v>5.63</v>
      </c>
      <c r="AC168" s="227">
        <v>23.53</v>
      </c>
      <c r="AD168" s="227">
        <f t="shared" si="9"/>
        <v>132.47</v>
      </c>
      <c r="AE168" s="227">
        <v>2.25</v>
      </c>
      <c r="AF168" s="227">
        <v>1</v>
      </c>
      <c r="AG168" s="227">
        <v>0.5</v>
      </c>
      <c r="AH168" s="227">
        <f t="shared" si="10"/>
        <v>140.33000000000001</v>
      </c>
      <c r="AI168" s="227">
        <f t="shared" si="11"/>
        <v>272.8</v>
      </c>
      <c r="AJ168" s="229" t="s">
        <v>367</v>
      </c>
    </row>
    <row r="169" spans="1:36" s="229" customFormat="1" x14ac:dyDescent="0.25">
      <c r="A169" s="221" t="s">
        <v>256</v>
      </c>
      <c r="B169" s="221" t="s">
        <v>116</v>
      </c>
      <c r="C169" s="222" t="s">
        <v>181</v>
      </c>
      <c r="D169" s="234">
        <v>6.15</v>
      </c>
      <c r="E169" s="221" t="s">
        <v>552</v>
      </c>
      <c r="F169" s="223">
        <v>206</v>
      </c>
      <c r="G169" s="221" t="s">
        <v>368</v>
      </c>
      <c r="H169" s="223">
        <v>2010</v>
      </c>
      <c r="I169" s="223">
        <v>2110</v>
      </c>
      <c r="J169" s="223">
        <v>1870</v>
      </c>
      <c r="K169" s="223">
        <v>2052</v>
      </c>
      <c r="L169" s="223">
        <v>961</v>
      </c>
      <c r="M169" s="223">
        <v>43</v>
      </c>
      <c r="N169" s="221" t="s">
        <v>86</v>
      </c>
      <c r="O169" s="221" t="s">
        <v>110</v>
      </c>
      <c r="P169" s="225"/>
      <c r="Q169" s="225"/>
      <c r="R169" s="224"/>
      <c r="S169" s="224"/>
      <c r="T169" s="221" t="s">
        <v>86</v>
      </c>
      <c r="U169" s="221" t="s">
        <v>110</v>
      </c>
      <c r="V169" s="221" t="s">
        <v>496</v>
      </c>
      <c r="W169" s="221" t="s">
        <v>6</v>
      </c>
      <c r="X169" s="221" t="s">
        <v>65</v>
      </c>
      <c r="Y169" s="221" t="s">
        <v>383</v>
      </c>
      <c r="Z169" s="221" t="s">
        <v>119</v>
      </c>
      <c r="AA169" s="225"/>
      <c r="AB169" s="226">
        <f t="shared" si="8"/>
        <v>6.63</v>
      </c>
      <c r="AC169" s="227"/>
      <c r="AD169" s="227">
        <f t="shared" si="9"/>
        <v>0</v>
      </c>
      <c r="AE169" s="227"/>
      <c r="AF169" s="227"/>
      <c r="AG169" s="227"/>
      <c r="AH169" s="227">
        <f t="shared" si="10"/>
        <v>0</v>
      </c>
      <c r="AI169" s="227">
        <f t="shared" si="11"/>
        <v>0</v>
      </c>
      <c r="AJ169" s="229" t="s">
        <v>91</v>
      </c>
    </row>
    <row r="170" spans="1:36" s="229" customFormat="1" x14ac:dyDescent="0.25">
      <c r="A170" s="221" t="s">
        <v>257</v>
      </c>
      <c r="B170" s="221" t="s">
        <v>103</v>
      </c>
      <c r="C170" s="222" t="s">
        <v>184</v>
      </c>
      <c r="D170" s="234">
        <v>6.16</v>
      </c>
      <c r="E170" s="221" t="s">
        <v>552</v>
      </c>
      <c r="F170" s="223">
        <v>204</v>
      </c>
      <c r="G170" s="221" t="s">
        <v>368</v>
      </c>
      <c r="H170" s="223">
        <v>1010</v>
      </c>
      <c r="I170" s="223">
        <v>2110</v>
      </c>
      <c r="J170" s="223">
        <v>870</v>
      </c>
      <c r="K170" s="223">
        <v>2052</v>
      </c>
      <c r="L170" s="223">
        <v>925</v>
      </c>
      <c r="M170" s="223">
        <v>43</v>
      </c>
      <c r="N170" s="221" t="s">
        <v>86</v>
      </c>
      <c r="O170" s="221" t="s">
        <v>110</v>
      </c>
      <c r="P170" s="225"/>
      <c r="Q170" s="225"/>
      <c r="R170" s="224"/>
      <c r="S170" s="224"/>
      <c r="T170" s="221" t="s">
        <v>86</v>
      </c>
      <c r="U170" s="221" t="s">
        <v>110</v>
      </c>
      <c r="V170" s="221" t="s">
        <v>496</v>
      </c>
      <c r="W170" s="221" t="s">
        <v>6</v>
      </c>
      <c r="X170" s="221" t="s">
        <v>65</v>
      </c>
      <c r="Y170" s="221" t="s">
        <v>370</v>
      </c>
      <c r="Z170" s="221" t="s">
        <v>119</v>
      </c>
      <c r="AA170" s="225"/>
      <c r="AB170" s="226">
        <f t="shared" si="8"/>
        <v>5.63</v>
      </c>
      <c r="AC170" s="227"/>
      <c r="AD170" s="227">
        <f t="shared" si="9"/>
        <v>0</v>
      </c>
      <c r="AE170" s="227"/>
      <c r="AF170" s="227"/>
      <c r="AG170" s="227"/>
      <c r="AH170" s="227">
        <f t="shared" si="10"/>
        <v>0</v>
      </c>
      <c r="AI170" s="227">
        <f t="shared" si="11"/>
        <v>0</v>
      </c>
      <c r="AJ170" s="229" t="s">
        <v>91</v>
      </c>
    </row>
    <row r="171" spans="1:36" s="229" customFormat="1" x14ac:dyDescent="0.25">
      <c r="A171" s="221" t="s">
        <v>558</v>
      </c>
      <c r="B171" s="221" t="s">
        <v>103</v>
      </c>
      <c r="C171" s="222" t="s">
        <v>187</v>
      </c>
      <c r="D171" s="234">
        <v>6.17</v>
      </c>
      <c r="E171" s="221" t="s">
        <v>552</v>
      </c>
      <c r="F171" s="223">
        <v>201</v>
      </c>
      <c r="G171" s="221" t="s">
        <v>364</v>
      </c>
      <c r="H171" s="223">
        <v>1100</v>
      </c>
      <c r="I171" s="223">
        <v>2110</v>
      </c>
      <c r="J171" s="223">
        <v>1010</v>
      </c>
      <c r="K171" s="223">
        <v>2052</v>
      </c>
      <c r="L171" s="223">
        <v>925</v>
      </c>
      <c r="M171" s="223">
        <v>40</v>
      </c>
      <c r="N171" s="221" t="s">
        <v>88</v>
      </c>
      <c r="O171" s="221" t="s">
        <v>106</v>
      </c>
      <c r="P171" s="225"/>
      <c r="Q171" s="225"/>
      <c r="R171" s="223">
        <v>250</v>
      </c>
      <c r="S171" s="221" t="s">
        <v>495</v>
      </c>
      <c r="T171" s="221" t="s">
        <v>88</v>
      </c>
      <c r="U171" s="221" t="s">
        <v>106</v>
      </c>
      <c r="V171" s="221" t="s">
        <v>365</v>
      </c>
      <c r="W171" s="221" t="s">
        <v>107</v>
      </c>
      <c r="X171" s="221" t="s">
        <v>87</v>
      </c>
      <c r="Y171" s="221" t="s">
        <v>491</v>
      </c>
      <c r="Z171" s="221" t="s">
        <v>119</v>
      </c>
      <c r="AA171" s="225"/>
      <c r="AB171" s="226">
        <f t="shared" si="8"/>
        <v>5.72</v>
      </c>
      <c r="AC171" s="227">
        <v>23.53</v>
      </c>
      <c r="AD171" s="227">
        <f t="shared" si="9"/>
        <v>134.59</v>
      </c>
      <c r="AE171" s="227">
        <v>2.25</v>
      </c>
      <c r="AF171" s="227">
        <v>1</v>
      </c>
      <c r="AG171" s="227">
        <v>0.5</v>
      </c>
      <c r="AH171" s="227">
        <f t="shared" si="10"/>
        <v>140.33000000000001</v>
      </c>
      <c r="AI171" s="227">
        <f t="shared" si="11"/>
        <v>274.92</v>
      </c>
      <c r="AJ171" s="229" t="s">
        <v>367</v>
      </c>
    </row>
    <row r="172" spans="1:36" s="229" customFormat="1" x14ac:dyDescent="0.25">
      <c r="A172" s="221" t="s">
        <v>258</v>
      </c>
      <c r="B172" s="221" t="s">
        <v>103</v>
      </c>
      <c r="C172" s="222" t="s">
        <v>190</v>
      </c>
      <c r="D172" s="234">
        <v>6.18</v>
      </c>
      <c r="E172" s="221" t="s">
        <v>552</v>
      </c>
      <c r="F172" s="223">
        <v>201</v>
      </c>
      <c r="G172" s="221" t="s">
        <v>364</v>
      </c>
      <c r="H172" s="223">
        <v>1010</v>
      </c>
      <c r="I172" s="223">
        <v>2100</v>
      </c>
      <c r="J172" s="223">
        <v>920</v>
      </c>
      <c r="K172" s="223">
        <v>2052</v>
      </c>
      <c r="L172" s="223">
        <v>925</v>
      </c>
      <c r="M172" s="223">
        <v>40</v>
      </c>
      <c r="N172" s="221" t="s">
        <v>88</v>
      </c>
      <c r="O172" s="221" t="s">
        <v>106</v>
      </c>
      <c r="P172" s="225"/>
      <c r="Q172" s="225"/>
      <c r="R172" s="223">
        <v>250</v>
      </c>
      <c r="S172" s="221" t="s">
        <v>495</v>
      </c>
      <c r="T172" s="221" t="s">
        <v>88</v>
      </c>
      <c r="U172" s="221" t="s">
        <v>106</v>
      </c>
      <c r="V172" s="221" t="s">
        <v>365</v>
      </c>
      <c r="W172" s="221" t="s">
        <v>120</v>
      </c>
      <c r="X172" s="221" t="s">
        <v>87</v>
      </c>
      <c r="Y172" s="221" t="s">
        <v>491</v>
      </c>
      <c r="Z172" s="221" t="s">
        <v>119</v>
      </c>
      <c r="AA172" s="225"/>
      <c r="AB172" s="226">
        <f t="shared" si="8"/>
        <v>5.61</v>
      </c>
      <c r="AC172" s="227">
        <v>8.32</v>
      </c>
      <c r="AD172" s="227">
        <f t="shared" si="9"/>
        <v>46.68</v>
      </c>
      <c r="AE172" s="228">
        <v>1.75</v>
      </c>
      <c r="AF172" s="228">
        <v>1</v>
      </c>
      <c r="AG172" s="228">
        <v>0.5</v>
      </c>
      <c r="AH172" s="227">
        <f t="shared" si="10"/>
        <v>121.62</v>
      </c>
      <c r="AI172" s="227">
        <f t="shared" si="11"/>
        <v>168.3</v>
      </c>
      <c r="AJ172" s="229" t="s">
        <v>382</v>
      </c>
    </row>
    <row r="173" spans="1:36" s="229" customFormat="1" x14ac:dyDescent="0.25">
      <c r="A173" s="221" t="s">
        <v>259</v>
      </c>
      <c r="B173" s="221" t="s">
        <v>103</v>
      </c>
      <c r="C173" s="222" t="s">
        <v>193</v>
      </c>
      <c r="D173" s="234">
        <v>6.2</v>
      </c>
      <c r="E173" s="221" t="s">
        <v>552</v>
      </c>
      <c r="F173" s="223">
        <v>206</v>
      </c>
      <c r="G173" s="221" t="s">
        <v>368</v>
      </c>
      <c r="H173" s="223">
        <v>1810</v>
      </c>
      <c r="I173" s="223">
        <v>2110</v>
      </c>
      <c r="J173" s="223">
        <v>1670</v>
      </c>
      <c r="K173" s="223">
        <v>2052</v>
      </c>
      <c r="L173" s="223">
        <v>861</v>
      </c>
      <c r="M173" s="223">
        <v>43</v>
      </c>
      <c r="N173" s="221" t="s">
        <v>86</v>
      </c>
      <c r="O173" s="221" t="s">
        <v>110</v>
      </c>
      <c r="P173" s="222"/>
      <c r="Q173" s="225"/>
      <c r="R173" s="224"/>
      <c r="S173" s="224"/>
      <c r="T173" s="221" t="s">
        <v>86</v>
      </c>
      <c r="U173" s="221" t="s">
        <v>110</v>
      </c>
      <c r="V173" s="221" t="s">
        <v>496</v>
      </c>
      <c r="W173" s="221" t="s">
        <v>6</v>
      </c>
      <c r="X173" s="221" t="s">
        <v>65</v>
      </c>
      <c r="Y173" s="221" t="s">
        <v>383</v>
      </c>
      <c r="Z173" s="221" t="s">
        <v>119</v>
      </c>
      <c r="AA173" s="225"/>
      <c r="AB173" s="226">
        <f t="shared" si="8"/>
        <v>6.43</v>
      </c>
      <c r="AC173" s="227"/>
      <c r="AD173" s="227">
        <f t="shared" si="9"/>
        <v>0</v>
      </c>
      <c r="AE173" s="227"/>
      <c r="AF173" s="227"/>
      <c r="AG173" s="227"/>
      <c r="AH173" s="227">
        <f t="shared" si="10"/>
        <v>0</v>
      </c>
      <c r="AI173" s="227">
        <f t="shared" si="11"/>
        <v>0</v>
      </c>
      <c r="AJ173" s="229" t="s">
        <v>91</v>
      </c>
    </row>
    <row r="174" spans="1:36" s="229" customFormat="1" x14ac:dyDescent="0.25">
      <c r="A174" s="221" t="s">
        <v>559</v>
      </c>
      <c r="B174" s="221" t="s">
        <v>103</v>
      </c>
      <c r="C174" s="222" t="s">
        <v>560</v>
      </c>
      <c r="D174" s="234">
        <v>6.22</v>
      </c>
      <c r="E174" s="221" t="s">
        <v>552</v>
      </c>
      <c r="F174" s="223">
        <v>102</v>
      </c>
      <c r="G174" s="221" t="s">
        <v>372</v>
      </c>
      <c r="H174" s="223">
        <v>2520</v>
      </c>
      <c r="I174" s="223">
        <v>2210</v>
      </c>
      <c r="J174" s="224"/>
      <c r="K174" s="223">
        <v>2110</v>
      </c>
      <c r="L174" s="223">
        <v>2420</v>
      </c>
      <c r="M174" s="223">
        <v>70</v>
      </c>
      <c r="N174" s="221" t="s">
        <v>373</v>
      </c>
      <c r="O174" s="224"/>
      <c r="P174" s="225"/>
      <c r="Q174" s="225"/>
      <c r="R174" s="224"/>
      <c r="S174" s="224"/>
      <c r="T174" s="224"/>
      <c r="U174" s="224"/>
      <c r="V174" s="221" t="s">
        <v>119</v>
      </c>
      <c r="W174" s="221" t="s">
        <v>561</v>
      </c>
      <c r="X174" s="221" t="s">
        <v>87</v>
      </c>
      <c r="Y174" s="232">
        <v>7</v>
      </c>
      <c r="Z174" s="221" t="s">
        <v>119</v>
      </c>
      <c r="AA174" s="225"/>
      <c r="AB174" s="226">
        <f t="shared" si="8"/>
        <v>7.34</v>
      </c>
      <c r="AC174" s="227"/>
      <c r="AD174" s="227">
        <f t="shared" si="9"/>
        <v>0</v>
      </c>
      <c r="AE174" s="227"/>
      <c r="AF174" s="227"/>
      <c r="AG174" s="227"/>
      <c r="AH174" s="227">
        <f t="shared" si="10"/>
        <v>0</v>
      </c>
      <c r="AI174" s="227">
        <f t="shared" si="11"/>
        <v>0</v>
      </c>
      <c r="AJ174" s="229" t="s">
        <v>91</v>
      </c>
    </row>
    <row r="175" spans="1:36" s="229" customFormat="1" x14ac:dyDescent="0.25">
      <c r="A175" s="221" t="s">
        <v>562</v>
      </c>
      <c r="B175" s="221" t="s">
        <v>116</v>
      </c>
      <c r="C175" s="222" t="s">
        <v>563</v>
      </c>
      <c r="D175" s="234">
        <v>6.21</v>
      </c>
      <c r="E175" s="221" t="s">
        <v>552</v>
      </c>
      <c r="F175" s="223">
        <v>110</v>
      </c>
      <c r="G175" s="221" t="s">
        <v>104</v>
      </c>
      <c r="H175" s="223">
        <v>1250</v>
      </c>
      <c r="I175" s="223">
        <v>2200</v>
      </c>
      <c r="J175" s="224"/>
      <c r="K175" s="224"/>
      <c r="L175" s="224"/>
      <c r="M175" s="223">
        <v>50</v>
      </c>
      <c r="N175" s="221" t="s">
        <v>86</v>
      </c>
      <c r="O175" s="221" t="s">
        <v>110</v>
      </c>
      <c r="P175" s="225"/>
      <c r="Q175" s="225"/>
      <c r="R175" s="224"/>
      <c r="S175" s="224"/>
      <c r="T175" s="221" t="s">
        <v>86</v>
      </c>
      <c r="U175" s="221" t="s">
        <v>110</v>
      </c>
      <c r="V175" s="221" t="s">
        <v>507</v>
      </c>
      <c r="W175" s="221" t="s">
        <v>133</v>
      </c>
      <c r="X175" s="224"/>
      <c r="Y175" s="223">
        <v>10</v>
      </c>
      <c r="Z175" s="221" t="s">
        <v>119</v>
      </c>
      <c r="AA175" s="222" t="s">
        <v>511</v>
      </c>
      <c r="AB175" s="226">
        <f t="shared" si="8"/>
        <v>6.05</v>
      </c>
      <c r="AC175" s="227"/>
      <c r="AD175" s="227">
        <f t="shared" si="9"/>
        <v>0</v>
      </c>
      <c r="AE175" s="227"/>
      <c r="AF175" s="227"/>
      <c r="AG175" s="227"/>
      <c r="AH175" s="227">
        <f t="shared" si="10"/>
        <v>0</v>
      </c>
      <c r="AI175" s="227">
        <f t="shared" si="11"/>
        <v>0</v>
      </c>
      <c r="AJ175" s="229" t="s">
        <v>91</v>
      </c>
    </row>
    <row r="176" spans="1:36" s="229" customFormat="1" x14ac:dyDescent="0.25">
      <c r="A176" s="221" t="s">
        <v>564</v>
      </c>
      <c r="B176" s="221" t="s">
        <v>116</v>
      </c>
      <c r="C176" s="222" t="s">
        <v>563</v>
      </c>
      <c r="D176" s="234">
        <v>6.21</v>
      </c>
      <c r="E176" s="221" t="s">
        <v>552</v>
      </c>
      <c r="F176" s="223">
        <v>110</v>
      </c>
      <c r="G176" s="221" t="s">
        <v>104</v>
      </c>
      <c r="H176" s="223">
        <v>2500</v>
      </c>
      <c r="I176" s="223">
        <v>2200</v>
      </c>
      <c r="J176" s="224"/>
      <c r="K176" s="224"/>
      <c r="L176" s="224"/>
      <c r="M176" s="223">
        <v>50</v>
      </c>
      <c r="N176" s="221" t="s">
        <v>86</v>
      </c>
      <c r="O176" s="221" t="s">
        <v>110</v>
      </c>
      <c r="P176" s="225"/>
      <c r="Q176" s="225"/>
      <c r="R176" s="224"/>
      <c r="S176" s="224"/>
      <c r="T176" s="221" t="s">
        <v>86</v>
      </c>
      <c r="U176" s="221" t="s">
        <v>110</v>
      </c>
      <c r="V176" s="221" t="s">
        <v>507</v>
      </c>
      <c r="W176" s="221" t="s">
        <v>133</v>
      </c>
      <c r="X176" s="224"/>
      <c r="Y176" s="223">
        <v>10</v>
      </c>
      <c r="Z176" s="221" t="s">
        <v>119</v>
      </c>
      <c r="AA176" s="222" t="s">
        <v>511</v>
      </c>
      <c r="AB176" s="226">
        <f t="shared" si="8"/>
        <v>7.3</v>
      </c>
      <c r="AC176" s="227"/>
      <c r="AD176" s="227">
        <f t="shared" si="9"/>
        <v>0</v>
      </c>
      <c r="AE176" s="227"/>
      <c r="AF176" s="227"/>
      <c r="AG176" s="227"/>
      <c r="AH176" s="227">
        <f t="shared" si="10"/>
        <v>0</v>
      </c>
      <c r="AI176" s="227">
        <f t="shared" si="11"/>
        <v>0</v>
      </c>
      <c r="AJ176" s="229" t="s">
        <v>91</v>
      </c>
    </row>
    <row r="177" spans="1:36" s="229" customFormat="1" ht="31.2" x14ac:dyDescent="0.25">
      <c r="A177" s="221" t="s">
        <v>260</v>
      </c>
      <c r="B177" s="221" t="s">
        <v>116</v>
      </c>
      <c r="C177" s="222" t="s">
        <v>212</v>
      </c>
      <c r="D177" s="234">
        <v>7.01</v>
      </c>
      <c r="E177" s="221" t="s">
        <v>565</v>
      </c>
      <c r="F177" s="223">
        <v>205</v>
      </c>
      <c r="G177" s="221" t="s">
        <v>364</v>
      </c>
      <c r="H177" s="235" t="s">
        <v>553</v>
      </c>
      <c r="I177" s="235" t="s">
        <v>554</v>
      </c>
      <c r="J177" s="223">
        <v>870</v>
      </c>
      <c r="K177" s="223">
        <v>2052</v>
      </c>
      <c r="L177" s="223">
        <v>925</v>
      </c>
      <c r="M177" s="223">
        <v>43</v>
      </c>
      <c r="N177" s="221" t="s">
        <v>88</v>
      </c>
      <c r="O177" s="221" t="s">
        <v>106</v>
      </c>
      <c r="P177" s="225"/>
      <c r="Q177" s="225"/>
      <c r="R177" s="224"/>
      <c r="S177" s="224"/>
      <c r="T177" s="221" t="s">
        <v>88</v>
      </c>
      <c r="U177" s="221" t="s">
        <v>106</v>
      </c>
      <c r="V177" s="221" t="s">
        <v>365</v>
      </c>
      <c r="W177" s="221" t="s">
        <v>120</v>
      </c>
      <c r="X177" s="221" t="s">
        <v>87</v>
      </c>
      <c r="Y177" s="221" t="s">
        <v>491</v>
      </c>
      <c r="Z177" s="221" t="s">
        <v>119</v>
      </c>
      <c r="AA177" s="222" t="s">
        <v>492</v>
      </c>
      <c r="AB177" s="226">
        <v>5.6</v>
      </c>
      <c r="AC177" s="227">
        <v>8.32</v>
      </c>
      <c r="AD177" s="227">
        <f t="shared" si="9"/>
        <v>46.59</v>
      </c>
      <c r="AE177" s="228">
        <v>1.75</v>
      </c>
      <c r="AF177" s="228">
        <v>1</v>
      </c>
      <c r="AG177" s="228">
        <v>0.5</v>
      </c>
      <c r="AH177" s="227">
        <f t="shared" si="10"/>
        <v>121.62</v>
      </c>
      <c r="AI177" s="227">
        <v>2383.7399999999998</v>
      </c>
      <c r="AJ177" s="236" t="s">
        <v>493</v>
      </c>
    </row>
    <row r="178" spans="1:36" s="229" customFormat="1" x14ac:dyDescent="0.25">
      <c r="A178" s="221" t="s">
        <v>261</v>
      </c>
      <c r="B178" s="221" t="s">
        <v>103</v>
      </c>
      <c r="C178" s="222" t="s">
        <v>160</v>
      </c>
      <c r="D178" s="234">
        <v>7.02</v>
      </c>
      <c r="E178" s="221" t="s">
        <v>565</v>
      </c>
      <c r="F178" s="223">
        <v>201</v>
      </c>
      <c r="G178" s="221" t="s">
        <v>364</v>
      </c>
      <c r="H178" s="223">
        <v>1010</v>
      </c>
      <c r="I178" s="223">
        <v>2110</v>
      </c>
      <c r="J178" s="223">
        <v>920</v>
      </c>
      <c r="K178" s="223">
        <v>2052</v>
      </c>
      <c r="L178" s="223">
        <v>925</v>
      </c>
      <c r="M178" s="223">
        <v>40</v>
      </c>
      <c r="N178" s="221" t="s">
        <v>88</v>
      </c>
      <c r="O178" s="221" t="s">
        <v>106</v>
      </c>
      <c r="P178" s="225"/>
      <c r="Q178" s="225"/>
      <c r="R178" s="223">
        <v>250</v>
      </c>
      <c r="S178" s="221" t="s">
        <v>495</v>
      </c>
      <c r="T178" s="221" t="s">
        <v>88</v>
      </c>
      <c r="U178" s="221" t="s">
        <v>106</v>
      </c>
      <c r="V178" s="221" t="s">
        <v>365</v>
      </c>
      <c r="W178" s="221" t="s">
        <v>107</v>
      </c>
      <c r="X178" s="221" t="s">
        <v>87</v>
      </c>
      <c r="Y178" s="221" t="s">
        <v>491</v>
      </c>
      <c r="Z178" s="221" t="s">
        <v>119</v>
      </c>
      <c r="AA178" s="225"/>
      <c r="AB178" s="226">
        <f t="shared" si="8"/>
        <v>5.63</v>
      </c>
      <c r="AC178" s="227">
        <v>23.53</v>
      </c>
      <c r="AD178" s="227">
        <f t="shared" si="9"/>
        <v>132.47</v>
      </c>
      <c r="AE178" s="227">
        <v>2.25</v>
      </c>
      <c r="AF178" s="227">
        <v>1</v>
      </c>
      <c r="AG178" s="227">
        <v>0.5</v>
      </c>
      <c r="AH178" s="227">
        <f t="shared" si="10"/>
        <v>140.33000000000001</v>
      </c>
      <c r="AI178" s="227">
        <f t="shared" si="11"/>
        <v>272.8</v>
      </c>
      <c r="AJ178" s="229" t="s">
        <v>367</v>
      </c>
    </row>
    <row r="179" spans="1:36" s="229" customFormat="1" x14ac:dyDescent="0.25">
      <c r="A179" s="221" t="s">
        <v>262</v>
      </c>
      <c r="B179" s="221" t="s">
        <v>103</v>
      </c>
      <c r="C179" s="222" t="s">
        <v>163</v>
      </c>
      <c r="D179" s="234">
        <v>7.06</v>
      </c>
      <c r="E179" s="221" t="s">
        <v>565</v>
      </c>
      <c r="F179" s="223">
        <v>204</v>
      </c>
      <c r="G179" s="221" t="s">
        <v>368</v>
      </c>
      <c r="H179" s="223">
        <v>1010</v>
      </c>
      <c r="I179" s="223">
        <v>2110</v>
      </c>
      <c r="J179" s="223">
        <v>870</v>
      </c>
      <c r="K179" s="223">
        <v>2052</v>
      </c>
      <c r="L179" s="223">
        <v>925</v>
      </c>
      <c r="M179" s="223">
        <v>43</v>
      </c>
      <c r="N179" s="221" t="s">
        <v>86</v>
      </c>
      <c r="O179" s="221" t="s">
        <v>110</v>
      </c>
      <c r="P179" s="225"/>
      <c r="Q179" s="225"/>
      <c r="R179" s="224"/>
      <c r="S179" s="224"/>
      <c r="T179" s="221" t="s">
        <v>86</v>
      </c>
      <c r="U179" s="221" t="s">
        <v>110</v>
      </c>
      <c r="V179" s="221" t="s">
        <v>496</v>
      </c>
      <c r="W179" s="221" t="s">
        <v>6</v>
      </c>
      <c r="X179" s="221" t="s">
        <v>65</v>
      </c>
      <c r="Y179" s="221" t="s">
        <v>370</v>
      </c>
      <c r="Z179" s="221" t="s">
        <v>119</v>
      </c>
      <c r="AA179" s="225"/>
      <c r="AB179" s="226">
        <f t="shared" si="8"/>
        <v>5.63</v>
      </c>
      <c r="AC179" s="227"/>
      <c r="AD179" s="227">
        <f t="shared" si="9"/>
        <v>0</v>
      </c>
      <c r="AE179" s="227"/>
      <c r="AF179" s="227"/>
      <c r="AG179" s="227"/>
      <c r="AH179" s="227">
        <f t="shared" si="10"/>
        <v>0</v>
      </c>
      <c r="AI179" s="227">
        <f t="shared" si="11"/>
        <v>0</v>
      </c>
      <c r="AJ179" s="229" t="s">
        <v>91</v>
      </c>
    </row>
    <row r="180" spans="1:36" s="229" customFormat="1" x14ac:dyDescent="0.25">
      <c r="A180" s="221" t="s">
        <v>263</v>
      </c>
      <c r="B180" s="221" t="s">
        <v>103</v>
      </c>
      <c r="C180" s="222" t="s">
        <v>166</v>
      </c>
      <c r="D180" s="234">
        <v>7.07</v>
      </c>
      <c r="E180" s="221" t="s">
        <v>565</v>
      </c>
      <c r="F180" s="223">
        <v>204</v>
      </c>
      <c r="G180" s="221" t="s">
        <v>368</v>
      </c>
      <c r="H180" s="223">
        <v>1010</v>
      </c>
      <c r="I180" s="223">
        <v>2110</v>
      </c>
      <c r="J180" s="223">
        <v>870</v>
      </c>
      <c r="K180" s="223">
        <v>2052</v>
      </c>
      <c r="L180" s="223">
        <v>925</v>
      </c>
      <c r="M180" s="223">
        <v>43</v>
      </c>
      <c r="N180" s="221" t="s">
        <v>86</v>
      </c>
      <c r="O180" s="221" t="s">
        <v>110</v>
      </c>
      <c r="P180" s="225"/>
      <c r="Q180" s="225"/>
      <c r="R180" s="224"/>
      <c r="S180" s="224"/>
      <c r="T180" s="221" t="s">
        <v>86</v>
      </c>
      <c r="U180" s="221" t="s">
        <v>110</v>
      </c>
      <c r="V180" s="221" t="s">
        <v>496</v>
      </c>
      <c r="W180" s="221" t="s">
        <v>6</v>
      </c>
      <c r="X180" s="221" t="s">
        <v>87</v>
      </c>
      <c r="Y180" s="221" t="s">
        <v>370</v>
      </c>
      <c r="Z180" s="221" t="s">
        <v>119</v>
      </c>
      <c r="AA180" s="225"/>
      <c r="AB180" s="226">
        <f t="shared" si="8"/>
        <v>5.63</v>
      </c>
      <c r="AC180" s="227"/>
      <c r="AD180" s="227">
        <f t="shared" si="9"/>
        <v>0</v>
      </c>
      <c r="AE180" s="227"/>
      <c r="AF180" s="227"/>
      <c r="AG180" s="227"/>
      <c r="AH180" s="227">
        <f t="shared" si="10"/>
        <v>0</v>
      </c>
      <c r="AI180" s="227">
        <f t="shared" si="11"/>
        <v>0</v>
      </c>
      <c r="AJ180" s="229" t="s">
        <v>91</v>
      </c>
    </row>
    <row r="181" spans="1:36" s="229" customFormat="1" x14ac:dyDescent="0.25">
      <c r="A181" s="221" t="s">
        <v>264</v>
      </c>
      <c r="B181" s="221" t="s">
        <v>103</v>
      </c>
      <c r="C181" s="222" t="s">
        <v>169</v>
      </c>
      <c r="D181" s="234">
        <v>7.08</v>
      </c>
      <c r="E181" s="221" t="s">
        <v>565</v>
      </c>
      <c r="F181" s="223">
        <v>204</v>
      </c>
      <c r="G181" s="221" t="s">
        <v>368</v>
      </c>
      <c r="H181" s="223">
        <v>1010</v>
      </c>
      <c r="I181" s="223">
        <v>2110</v>
      </c>
      <c r="J181" s="223">
        <v>870</v>
      </c>
      <c r="K181" s="223">
        <v>2052</v>
      </c>
      <c r="L181" s="223">
        <v>925</v>
      </c>
      <c r="M181" s="223">
        <v>43</v>
      </c>
      <c r="N181" s="221" t="s">
        <v>86</v>
      </c>
      <c r="O181" s="221" t="s">
        <v>110</v>
      </c>
      <c r="P181" s="225"/>
      <c r="Q181" s="225"/>
      <c r="R181" s="224"/>
      <c r="S181" s="224"/>
      <c r="T181" s="221" t="s">
        <v>86</v>
      </c>
      <c r="U181" s="221" t="s">
        <v>110</v>
      </c>
      <c r="V181" s="221" t="s">
        <v>496</v>
      </c>
      <c r="W181" s="221" t="s">
        <v>6</v>
      </c>
      <c r="X181" s="221" t="s">
        <v>65</v>
      </c>
      <c r="Y181" s="221" t="s">
        <v>370</v>
      </c>
      <c r="Z181" s="221" t="s">
        <v>119</v>
      </c>
      <c r="AA181" s="225"/>
      <c r="AB181" s="226">
        <f t="shared" si="8"/>
        <v>5.63</v>
      </c>
      <c r="AC181" s="227"/>
      <c r="AD181" s="227">
        <f t="shared" si="9"/>
        <v>0</v>
      </c>
      <c r="AE181" s="227"/>
      <c r="AF181" s="227"/>
      <c r="AG181" s="227"/>
      <c r="AH181" s="227">
        <f t="shared" si="10"/>
        <v>0</v>
      </c>
      <c r="AI181" s="227">
        <f t="shared" si="11"/>
        <v>0</v>
      </c>
      <c r="AJ181" s="229" t="s">
        <v>91</v>
      </c>
    </row>
    <row r="182" spans="1:36" s="229" customFormat="1" x14ac:dyDescent="0.25">
      <c r="A182" s="221" t="s">
        <v>566</v>
      </c>
      <c r="B182" s="221" t="s">
        <v>103</v>
      </c>
      <c r="C182" s="222" t="s">
        <v>567</v>
      </c>
      <c r="D182" s="234">
        <v>7.09</v>
      </c>
      <c r="E182" s="221" t="s">
        <v>565</v>
      </c>
      <c r="F182" s="223">
        <v>201</v>
      </c>
      <c r="G182" s="221" t="s">
        <v>364</v>
      </c>
      <c r="H182" s="223">
        <v>1010</v>
      </c>
      <c r="I182" s="223">
        <v>2110</v>
      </c>
      <c r="J182" s="223">
        <v>920</v>
      </c>
      <c r="K182" s="223">
        <v>2052</v>
      </c>
      <c r="L182" s="223">
        <v>925</v>
      </c>
      <c r="M182" s="223">
        <v>40</v>
      </c>
      <c r="N182" s="221" t="s">
        <v>88</v>
      </c>
      <c r="O182" s="221" t="s">
        <v>106</v>
      </c>
      <c r="P182" s="225"/>
      <c r="Q182" s="225"/>
      <c r="R182" s="223">
        <v>250</v>
      </c>
      <c r="S182" s="221" t="s">
        <v>495</v>
      </c>
      <c r="T182" s="221" t="s">
        <v>88</v>
      </c>
      <c r="U182" s="221" t="s">
        <v>106</v>
      </c>
      <c r="V182" s="221" t="s">
        <v>365</v>
      </c>
      <c r="W182" s="221" t="s">
        <v>107</v>
      </c>
      <c r="X182" s="221" t="s">
        <v>87</v>
      </c>
      <c r="Y182" s="221" t="s">
        <v>491</v>
      </c>
      <c r="Z182" s="221" t="s">
        <v>119</v>
      </c>
      <c r="AA182" s="225"/>
      <c r="AB182" s="226">
        <f t="shared" si="8"/>
        <v>5.63</v>
      </c>
      <c r="AC182" s="227">
        <v>23.53</v>
      </c>
      <c r="AD182" s="227">
        <f t="shared" si="9"/>
        <v>132.47</v>
      </c>
      <c r="AE182" s="227">
        <v>2.25</v>
      </c>
      <c r="AF182" s="227">
        <v>1</v>
      </c>
      <c r="AG182" s="227">
        <v>0.5</v>
      </c>
      <c r="AH182" s="227">
        <f t="shared" si="10"/>
        <v>140.33000000000001</v>
      </c>
      <c r="AI182" s="227">
        <f t="shared" si="11"/>
        <v>272.8</v>
      </c>
      <c r="AJ182" s="229" t="s">
        <v>367</v>
      </c>
    </row>
    <row r="183" spans="1:36" s="229" customFormat="1" x14ac:dyDescent="0.25">
      <c r="A183" s="221" t="s">
        <v>265</v>
      </c>
      <c r="B183" s="221" t="s">
        <v>103</v>
      </c>
      <c r="C183" s="222" t="s">
        <v>178</v>
      </c>
      <c r="D183" s="234">
        <v>7.11</v>
      </c>
      <c r="E183" s="221" t="s">
        <v>565</v>
      </c>
      <c r="F183" s="223">
        <v>201</v>
      </c>
      <c r="G183" s="221" t="s">
        <v>364</v>
      </c>
      <c r="H183" s="223">
        <v>1010</v>
      </c>
      <c r="I183" s="223">
        <v>2100</v>
      </c>
      <c r="J183" s="223">
        <v>920</v>
      </c>
      <c r="K183" s="223">
        <v>2052</v>
      </c>
      <c r="L183" s="223">
        <v>925</v>
      </c>
      <c r="M183" s="223">
        <v>40</v>
      </c>
      <c r="N183" s="221" t="s">
        <v>88</v>
      </c>
      <c r="O183" s="221" t="s">
        <v>106</v>
      </c>
      <c r="P183" s="225"/>
      <c r="Q183" s="225"/>
      <c r="R183" s="223">
        <v>250</v>
      </c>
      <c r="S183" s="221" t="s">
        <v>495</v>
      </c>
      <c r="T183" s="221" t="s">
        <v>88</v>
      </c>
      <c r="U183" s="221" t="s">
        <v>106</v>
      </c>
      <c r="V183" s="221" t="s">
        <v>365</v>
      </c>
      <c r="W183" s="221" t="s">
        <v>120</v>
      </c>
      <c r="X183" s="221" t="s">
        <v>87</v>
      </c>
      <c r="Y183" s="221" t="s">
        <v>491</v>
      </c>
      <c r="Z183" s="221" t="s">
        <v>119</v>
      </c>
      <c r="AA183" s="225"/>
      <c r="AB183" s="226">
        <f t="shared" si="8"/>
        <v>5.61</v>
      </c>
      <c r="AC183" s="227">
        <v>8.32</v>
      </c>
      <c r="AD183" s="227">
        <f t="shared" si="9"/>
        <v>46.68</v>
      </c>
      <c r="AE183" s="228">
        <v>1.75</v>
      </c>
      <c r="AF183" s="228">
        <v>1</v>
      </c>
      <c r="AG183" s="228">
        <v>0.5</v>
      </c>
      <c r="AH183" s="227">
        <f t="shared" si="10"/>
        <v>121.62</v>
      </c>
      <c r="AI183" s="227">
        <f t="shared" si="11"/>
        <v>168.3</v>
      </c>
      <c r="AJ183" s="229" t="s">
        <v>382</v>
      </c>
    </row>
    <row r="184" spans="1:36" s="229" customFormat="1" x14ac:dyDescent="0.25">
      <c r="A184" s="221" t="s">
        <v>266</v>
      </c>
      <c r="B184" s="221" t="s">
        <v>116</v>
      </c>
      <c r="C184" s="222" t="s">
        <v>181</v>
      </c>
      <c r="D184" s="234">
        <v>7.15</v>
      </c>
      <c r="E184" s="221" t="s">
        <v>565</v>
      </c>
      <c r="F184" s="223">
        <v>206</v>
      </c>
      <c r="G184" s="221" t="s">
        <v>368</v>
      </c>
      <c r="H184" s="223">
        <v>2010</v>
      </c>
      <c r="I184" s="223">
        <v>2110</v>
      </c>
      <c r="J184" s="223">
        <v>1870</v>
      </c>
      <c r="K184" s="223">
        <v>2052</v>
      </c>
      <c r="L184" s="223">
        <v>961</v>
      </c>
      <c r="M184" s="223">
        <v>43</v>
      </c>
      <c r="N184" s="221" t="s">
        <v>86</v>
      </c>
      <c r="O184" s="221" t="s">
        <v>110</v>
      </c>
      <c r="P184" s="225"/>
      <c r="Q184" s="225"/>
      <c r="R184" s="224"/>
      <c r="S184" s="224"/>
      <c r="T184" s="221" t="s">
        <v>86</v>
      </c>
      <c r="U184" s="221" t="s">
        <v>110</v>
      </c>
      <c r="V184" s="221" t="s">
        <v>496</v>
      </c>
      <c r="W184" s="221" t="s">
        <v>6</v>
      </c>
      <c r="X184" s="221" t="s">
        <v>65</v>
      </c>
      <c r="Y184" s="221" t="s">
        <v>383</v>
      </c>
      <c r="Z184" s="221" t="s">
        <v>119</v>
      </c>
      <c r="AA184" s="225"/>
      <c r="AB184" s="226">
        <f t="shared" si="8"/>
        <v>6.63</v>
      </c>
      <c r="AC184" s="227"/>
      <c r="AD184" s="227">
        <f t="shared" si="9"/>
        <v>0</v>
      </c>
      <c r="AE184" s="227"/>
      <c r="AF184" s="227"/>
      <c r="AG184" s="227"/>
      <c r="AH184" s="227">
        <f t="shared" si="10"/>
        <v>0</v>
      </c>
      <c r="AI184" s="227">
        <f t="shared" si="11"/>
        <v>0</v>
      </c>
      <c r="AJ184" s="229" t="s">
        <v>91</v>
      </c>
    </row>
    <row r="185" spans="1:36" s="229" customFormat="1" x14ac:dyDescent="0.25">
      <c r="A185" s="221" t="s">
        <v>267</v>
      </c>
      <c r="B185" s="221" t="s">
        <v>103</v>
      </c>
      <c r="C185" s="222" t="s">
        <v>184</v>
      </c>
      <c r="D185" s="234">
        <v>7.16</v>
      </c>
      <c r="E185" s="221" t="s">
        <v>565</v>
      </c>
      <c r="F185" s="223">
        <v>204</v>
      </c>
      <c r="G185" s="221" t="s">
        <v>368</v>
      </c>
      <c r="H185" s="223">
        <v>1010</v>
      </c>
      <c r="I185" s="223">
        <v>2110</v>
      </c>
      <c r="J185" s="223">
        <v>870</v>
      </c>
      <c r="K185" s="223">
        <v>2052</v>
      </c>
      <c r="L185" s="223">
        <v>925</v>
      </c>
      <c r="M185" s="223">
        <v>43</v>
      </c>
      <c r="N185" s="221" t="s">
        <v>86</v>
      </c>
      <c r="O185" s="221" t="s">
        <v>110</v>
      </c>
      <c r="P185" s="225"/>
      <c r="Q185" s="225"/>
      <c r="R185" s="224"/>
      <c r="S185" s="224"/>
      <c r="T185" s="221" t="s">
        <v>86</v>
      </c>
      <c r="U185" s="221" t="s">
        <v>110</v>
      </c>
      <c r="V185" s="221" t="s">
        <v>496</v>
      </c>
      <c r="W185" s="221" t="s">
        <v>6</v>
      </c>
      <c r="X185" s="221" t="s">
        <v>65</v>
      </c>
      <c r="Y185" s="221" t="s">
        <v>370</v>
      </c>
      <c r="Z185" s="221" t="s">
        <v>119</v>
      </c>
      <c r="AA185" s="225"/>
      <c r="AB185" s="226">
        <f t="shared" si="8"/>
        <v>5.63</v>
      </c>
      <c r="AC185" s="227"/>
      <c r="AD185" s="227">
        <f t="shared" si="9"/>
        <v>0</v>
      </c>
      <c r="AE185" s="227"/>
      <c r="AF185" s="227"/>
      <c r="AG185" s="227"/>
      <c r="AH185" s="227">
        <f t="shared" si="10"/>
        <v>0</v>
      </c>
      <c r="AI185" s="227">
        <f t="shared" si="11"/>
        <v>0</v>
      </c>
      <c r="AJ185" s="229" t="s">
        <v>91</v>
      </c>
    </row>
    <row r="186" spans="1:36" s="229" customFormat="1" x14ac:dyDescent="0.25">
      <c r="A186" s="221" t="s">
        <v>268</v>
      </c>
      <c r="B186" s="221" t="s">
        <v>103</v>
      </c>
      <c r="C186" s="222" t="s">
        <v>187</v>
      </c>
      <c r="D186" s="234">
        <v>7.17</v>
      </c>
      <c r="E186" s="221" t="s">
        <v>565</v>
      </c>
      <c r="F186" s="223">
        <v>201</v>
      </c>
      <c r="G186" s="221" t="s">
        <v>364</v>
      </c>
      <c r="H186" s="223">
        <v>1100</v>
      </c>
      <c r="I186" s="223">
        <v>2110</v>
      </c>
      <c r="J186" s="223">
        <v>1010</v>
      </c>
      <c r="K186" s="223">
        <v>2052</v>
      </c>
      <c r="L186" s="223">
        <v>925</v>
      </c>
      <c r="M186" s="223">
        <v>40</v>
      </c>
      <c r="N186" s="221" t="s">
        <v>88</v>
      </c>
      <c r="O186" s="221" t="s">
        <v>106</v>
      </c>
      <c r="P186" s="225"/>
      <c r="Q186" s="225"/>
      <c r="R186" s="223">
        <v>250</v>
      </c>
      <c r="S186" s="221" t="s">
        <v>495</v>
      </c>
      <c r="T186" s="221" t="s">
        <v>88</v>
      </c>
      <c r="U186" s="221" t="s">
        <v>106</v>
      </c>
      <c r="V186" s="221" t="s">
        <v>365</v>
      </c>
      <c r="W186" s="221" t="s">
        <v>107</v>
      </c>
      <c r="X186" s="221" t="s">
        <v>87</v>
      </c>
      <c r="Y186" s="221" t="s">
        <v>491</v>
      </c>
      <c r="Z186" s="221" t="s">
        <v>119</v>
      </c>
      <c r="AA186" s="225"/>
      <c r="AB186" s="226">
        <f t="shared" si="8"/>
        <v>5.72</v>
      </c>
      <c r="AC186" s="227">
        <v>23.53</v>
      </c>
      <c r="AD186" s="227">
        <f t="shared" si="9"/>
        <v>134.59</v>
      </c>
      <c r="AE186" s="227">
        <v>2.25</v>
      </c>
      <c r="AF186" s="227">
        <v>1</v>
      </c>
      <c r="AG186" s="227">
        <v>0.5</v>
      </c>
      <c r="AH186" s="227">
        <f t="shared" si="10"/>
        <v>140.33000000000001</v>
      </c>
      <c r="AI186" s="227">
        <f t="shared" si="11"/>
        <v>274.92</v>
      </c>
      <c r="AJ186" s="229" t="s">
        <v>367</v>
      </c>
    </row>
    <row r="187" spans="1:36" s="229" customFormat="1" x14ac:dyDescent="0.25">
      <c r="A187" s="221" t="s">
        <v>269</v>
      </c>
      <c r="B187" s="221" t="s">
        <v>103</v>
      </c>
      <c r="C187" s="222" t="s">
        <v>190</v>
      </c>
      <c r="D187" s="234">
        <v>7.18</v>
      </c>
      <c r="E187" s="221" t="s">
        <v>565</v>
      </c>
      <c r="F187" s="223">
        <v>201</v>
      </c>
      <c r="G187" s="221" t="s">
        <v>364</v>
      </c>
      <c r="H187" s="223">
        <v>1010</v>
      </c>
      <c r="I187" s="223">
        <v>2100</v>
      </c>
      <c r="J187" s="223">
        <v>920</v>
      </c>
      <c r="K187" s="223">
        <v>2052</v>
      </c>
      <c r="L187" s="223">
        <v>925</v>
      </c>
      <c r="M187" s="223">
        <v>40</v>
      </c>
      <c r="N187" s="221" t="s">
        <v>88</v>
      </c>
      <c r="O187" s="221" t="s">
        <v>106</v>
      </c>
      <c r="P187" s="222"/>
      <c r="Q187" s="225"/>
      <c r="R187" s="223">
        <v>250</v>
      </c>
      <c r="S187" s="221" t="s">
        <v>495</v>
      </c>
      <c r="T187" s="221" t="s">
        <v>88</v>
      </c>
      <c r="U187" s="221" t="s">
        <v>106</v>
      </c>
      <c r="V187" s="221" t="s">
        <v>365</v>
      </c>
      <c r="W187" s="221" t="s">
        <v>120</v>
      </c>
      <c r="X187" s="221" t="s">
        <v>87</v>
      </c>
      <c r="Y187" s="221" t="s">
        <v>491</v>
      </c>
      <c r="Z187" s="221" t="s">
        <v>119</v>
      </c>
      <c r="AA187" s="225"/>
      <c r="AB187" s="226">
        <f t="shared" si="8"/>
        <v>5.61</v>
      </c>
      <c r="AC187" s="227">
        <v>8.32</v>
      </c>
      <c r="AD187" s="227">
        <f t="shared" si="9"/>
        <v>46.68</v>
      </c>
      <c r="AE187" s="228">
        <v>1.75</v>
      </c>
      <c r="AF187" s="228">
        <v>1</v>
      </c>
      <c r="AG187" s="228">
        <v>0.5</v>
      </c>
      <c r="AH187" s="227">
        <f t="shared" si="10"/>
        <v>121.62</v>
      </c>
      <c r="AI187" s="227">
        <f t="shared" si="11"/>
        <v>168.3</v>
      </c>
      <c r="AJ187" s="229" t="s">
        <v>382</v>
      </c>
    </row>
    <row r="188" spans="1:36" s="229" customFormat="1" x14ac:dyDescent="0.25">
      <c r="A188" s="221" t="s">
        <v>270</v>
      </c>
      <c r="B188" s="221" t="s">
        <v>103</v>
      </c>
      <c r="C188" s="222" t="s">
        <v>193</v>
      </c>
      <c r="D188" s="234">
        <v>7.2</v>
      </c>
      <c r="E188" s="221" t="s">
        <v>565</v>
      </c>
      <c r="F188" s="223">
        <v>206</v>
      </c>
      <c r="G188" s="221" t="s">
        <v>368</v>
      </c>
      <c r="H188" s="223">
        <v>1810</v>
      </c>
      <c r="I188" s="223">
        <v>2110</v>
      </c>
      <c r="J188" s="223">
        <v>1670</v>
      </c>
      <c r="K188" s="223">
        <v>2052</v>
      </c>
      <c r="L188" s="223">
        <v>861</v>
      </c>
      <c r="M188" s="223">
        <v>43</v>
      </c>
      <c r="N188" s="221" t="s">
        <v>86</v>
      </c>
      <c r="O188" s="221" t="s">
        <v>110</v>
      </c>
      <c r="P188" s="225"/>
      <c r="Q188" s="225"/>
      <c r="R188" s="224"/>
      <c r="S188" s="224"/>
      <c r="T188" s="221" t="s">
        <v>86</v>
      </c>
      <c r="U188" s="221" t="s">
        <v>110</v>
      </c>
      <c r="V188" s="221" t="s">
        <v>496</v>
      </c>
      <c r="W188" s="221" t="s">
        <v>6</v>
      </c>
      <c r="X188" s="221" t="s">
        <v>65</v>
      </c>
      <c r="Y188" s="221" t="s">
        <v>383</v>
      </c>
      <c r="Z188" s="221" t="s">
        <v>119</v>
      </c>
      <c r="AA188" s="225"/>
      <c r="AB188" s="226">
        <f t="shared" si="8"/>
        <v>6.43</v>
      </c>
      <c r="AC188" s="227"/>
      <c r="AD188" s="227">
        <f t="shared" si="9"/>
        <v>0</v>
      </c>
      <c r="AE188" s="227"/>
      <c r="AF188" s="227"/>
      <c r="AG188" s="227"/>
      <c r="AH188" s="227">
        <f t="shared" si="10"/>
        <v>0</v>
      </c>
      <c r="AI188" s="227">
        <f t="shared" si="11"/>
        <v>0</v>
      </c>
      <c r="AJ188" s="229" t="s">
        <v>91</v>
      </c>
    </row>
    <row r="189" spans="1:36" s="229" customFormat="1" x14ac:dyDescent="0.25">
      <c r="A189" s="221" t="s">
        <v>568</v>
      </c>
      <c r="B189" s="221" t="s">
        <v>116</v>
      </c>
      <c r="C189" s="222" t="s">
        <v>569</v>
      </c>
      <c r="D189" s="234">
        <v>7.21</v>
      </c>
      <c r="E189" s="221" t="s">
        <v>565</v>
      </c>
      <c r="F189" s="223">
        <v>110</v>
      </c>
      <c r="G189" s="221" t="s">
        <v>104</v>
      </c>
      <c r="H189" s="223">
        <v>1250</v>
      </c>
      <c r="I189" s="223">
        <v>2200</v>
      </c>
      <c r="J189" s="224"/>
      <c r="K189" s="224"/>
      <c r="L189" s="224"/>
      <c r="M189" s="223">
        <v>50</v>
      </c>
      <c r="N189" s="221" t="s">
        <v>86</v>
      </c>
      <c r="O189" s="221" t="s">
        <v>110</v>
      </c>
      <c r="P189" s="225"/>
      <c r="Q189" s="225"/>
      <c r="R189" s="224"/>
      <c r="S189" s="224"/>
      <c r="T189" s="221" t="s">
        <v>86</v>
      </c>
      <c r="U189" s="221" t="s">
        <v>110</v>
      </c>
      <c r="V189" s="221" t="s">
        <v>507</v>
      </c>
      <c r="W189" s="221" t="s">
        <v>133</v>
      </c>
      <c r="X189" s="224"/>
      <c r="Y189" s="223">
        <v>10</v>
      </c>
      <c r="Z189" s="221" t="s">
        <v>119</v>
      </c>
      <c r="AA189" s="222" t="s">
        <v>511</v>
      </c>
      <c r="AB189" s="226">
        <f t="shared" si="8"/>
        <v>6.05</v>
      </c>
      <c r="AC189" s="227"/>
      <c r="AD189" s="227">
        <f t="shared" si="9"/>
        <v>0</v>
      </c>
      <c r="AE189" s="227"/>
      <c r="AF189" s="227"/>
      <c r="AG189" s="227"/>
      <c r="AH189" s="227">
        <f t="shared" si="10"/>
        <v>0</v>
      </c>
      <c r="AI189" s="227">
        <f t="shared" si="11"/>
        <v>0</v>
      </c>
      <c r="AJ189" s="229" t="s">
        <v>91</v>
      </c>
    </row>
    <row r="190" spans="1:36" s="229" customFormat="1" x14ac:dyDescent="0.25">
      <c r="A190" s="221" t="s">
        <v>570</v>
      </c>
      <c r="B190" s="221" t="s">
        <v>116</v>
      </c>
      <c r="C190" s="222" t="s">
        <v>569</v>
      </c>
      <c r="D190" s="234">
        <v>7.21</v>
      </c>
      <c r="E190" s="221" t="s">
        <v>565</v>
      </c>
      <c r="F190" s="223">
        <v>110</v>
      </c>
      <c r="G190" s="221" t="s">
        <v>104</v>
      </c>
      <c r="H190" s="223">
        <v>2500</v>
      </c>
      <c r="I190" s="223">
        <v>2200</v>
      </c>
      <c r="J190" s="224"/>
      <c r="K190" s="224"/>
      <c r="L190" s="224"/>
      <c r="M190" s="223">
        <v>50</v>
      </c>
      <c r="N190" s="221" t="s">
        <v>86</v>
      </c>
      <c r="O190" s="221" t="s">
        <v>110</v>
      </c>
      <c r="P190" s="225"/>
      <c r="Q190" s="225"/>
      <c r="R190" s="224"/>
      <c r="S190" s="224"/>
      <c r="T190" s="221" t="s">
        <v>86</v>
      </c>
      <c r="U190" s="221" t="s">
        <v>110</v>
      </c>
      <c r="V190" s="221" t="s">
        <v>507</v>
      </c>
      <c r="W190" s="221" t="s">
        <v>133</v>
      </c>
      <c r="X190" s="224"/>
      <c r="Y190" s="223">
        <v>10</v>
      </c>
      <c r="Z190" s="221" t="s">
        <v>119</v>
      </c>
      <c r="AA190" s="222" t="s">
        <v>511</v>
      </c>
      <c r="AB190" s="226">
        <f t="shared" si="8"/>
        <v>7.3</v>
      </c>
      <c r="AC190" s="227"/>
      <c r="AD190" s="227">
        <f t="shared" si="9"/>
        <v>0</v>
      </c>
      <c r="AE190" s="227"/>
      <c r="AF190" s="227"/>
      <c r="AG190" s="227"/>
      <c r="AH190" s="227">
        <f t="shared" si="10"/>
        <v>0</v>
      </c>
      <c r="AI190" s="227">
        <f t="shared" si="11"/>
        <v>0</v>
      </c>
      <c r="AJ190" s="229" t="s">
        <v>91</v>
      </c>
    </row>
    <row r="191" spans="1:36" s="229" customFormat="1" ht="28.8" x14ac:dyDescent="0.25">
      <c r="A191" s="221" t="s">
        <v>271</v>
      </c>
      <c r="B191" s="221" t="s">
        <v>116</v>
      </c>
      <c r="C191" s="222" t="s">
        <v>212</v>
      </c>
      <c r="D191" s="234">
        <v>8.01</v>
      </c>
      <c r="E191" s="221" t="s">
        <v>571</v>
      </c>
      <c r="F191" s="223">
        <v>205</v>
      </c>
      <c r="G191" s="221" t="s">
        <v>364</v>
      </c>
      <c r="H191" s="235" t="s">
        <v>489</v>
      </c>
      <c r="I191" s="235" t="s">
        <v>490</v>
      </c>
      <c r="J191" s="223">
        <v>870</v>
      </c>
      <c r="K191" s="223">
        <v>2052</v>
      </c>
      <c r="L191" s="223">
        <v>925</v>
      </c>
      <c r="M191" s="223">
        <v>43</v>
      </c>
      <c r="N191" s="221" t="s">
        <v>88</v>
      </c>
      <c r="O191" s="221" t="s">
        <v>106</v>
      </c>
      <c r="P191" s="225"/>
      <c r="Q191" s="225"/>
      <c r="R191" s="224"/>
      <c r="S191" s="224"/>
      <c r="T191" s="221" t="s">
        <v>88</v>
      </c>
      <c r="U191" s="221" t="s">
        <v>106</v>
      </c>
      <c r="V191" s="221" t="s">
        <v>365</v>
      </c>
      <c r="W191" s="221" t="s">
        <v>120</v>
      </c>
      <c r="X191" s="221" t="s">
        <v>87</v>
      </c>
      <c r="Y191" s="221" t="s">
        <v>491</v>
      </c>
      <c r="Z191" s="221" t="s">
        <v>119</v>
      </c>
      <c r="AA191" s="222" t="s">
        <v>492</v>
      </c>
      <c r="AB191" s="226">
        <v>5.6</v>
      </c>
      <c r="AC191" s="227">
        <v>8.32</v>
      </c>
      <c r="AD191" s="227">
        <f t="shared" si="9"/>
        <v>46.59</v>
      </c>
      <c r="AE191" s="228">
        <v>1.75</v>
      </c>
      <c r="AF191" s="228">
        <v>1</v>
      </c>
      <c r="AG191" s="228">
        <v>0.5</v>
      </c>
      <c r="AH191" s="227">
        <f t="shared" si="10"/>
        <v>121.62</v>
      </c>
      <c r="AI191" s="227">
        <v>2383.7399999999998</v>
      </c>
      <c r="AJ191" s="236" t="s">
        <v>493</v>
      </c>
    </row>
    <row r="192" spans="1:36" s="229" customFormat="1" x14ac:dyDescent="0.25">
      <c r="A192" s="221" t="s">
        <v>272</v>
      </c>
      <c r="B192" s="221" t="s">
        <v>103</v>
      </c>
      <c r="C192" s="222" t="s">
        <v>160</v>
      </c>
      <c r="D192" s="234">
        <v>8.02</v>
      </c>
      <c r="E192" s="221" t="s">
        <v>571</v>
      </c>
      <c r="F192" s="223">
        <v>201</v>
      </c>
      <c r="G192" s="221" t="s">
        <v>364</v>
      </c>
      <c r="H192" s="223">
        <v>1010</v>
      </c>
      <c r="I192" s="223">
        <v>2110</v>
      </c>
      <c r="J192" s="223">
        <v>920</v>
      </c>
      <c r="K192" s="223">
        <v>2052</v>
      </c>
      <c r="L192" s="223">
        <v>925</v>
      </c>
      <c r="M192" s="223">
        <v>40</v>
      </c>
      <c r="N192" s="221" t="s">
        <v>88</v>
      </c>
      <c r="O192" s="221" t="s">
        <v>106</v>
      </c>
      <c r="P192" s="225"/>
      <c r="Q192" s="225"/>
      <c r="R192" s="223">
        <v>250</v>
      </c>
      <c r="S192" s="221" t="s">
        <v>495</v>
      </c>
      <c r="T192" s="221" t="s">
        <v>88</v>
      </c>
      <c r="U192" s="221" t="s">
        <v>106</v>
      </c>
      <c r="V192" s="221" t="s">
        <v>365</v>
      </c>
      <c r="W192" s="221" t="s">
        <v>107</v>
      </c>
      <c r="X192" s="221" t="s">
        <v>87</v>
      </c>
      <c r="Y192" s="221" t="s">
        <v>491</v>
      </c>
      <c r="Z192" s="221" t="s">
        <v>119</v>
      </c>
      <c r="AA192" s="225"/>
      <c r="AB192" s="226">
        <f t="shared" si="8"/>
        <v>5.63</v>
      </c>
      <c r="AC192" s="227">
        <v>23.53</v>
      </c>
      <c r="AD192" s="227">
        <f t="shared" si="9"/>
        <v>132.47</v>
      </c>
      <c r="AE192" s="227">
        <v>2.25</v>
      </c>
      <c r="AF192" s="227">
        <v>1</v>
      </c>
      <c r="AG192" s="227">
        <v>0.5</v>
      </c>
      <c r="AH192" s="227">
        <f t="shared" si="10"/>
        <v>140.33000000000001</v>
      </c>
      <c r="AI192" s="227">
        <f t="shared" si="11"/>
        <v>272.8</v>
      </c>
      <c r="AJ192" s="229" t="s">
        <v>367</v>
      </c>
    </row>
    <row r="193" spans="1:36" s="229" customFormat="1" x14ac:dyDescent="0.25">
      <c r="A193" s="221" t="s">
        <v>273</v>
      </c>
      <c r="B193" s="221" t="s">
        <v>103</v>
      </c>
      <c r="C193" s="222" t="s">
        <v>163</v>
      </c>
      <c r="D193" s="234">
        <v>8.06</v>
      </c>
      <c r="E193" s="221" t="s">
        <v>571</v>
      </c>
      <c r="F193" s="223">
        <v>204</v>
      </c>
      <c r="G193" s="221" t="s">
        <v>368</v>
      </c>
      <c r="H193" s="223">
        <v>1010</v>
      </c>
      <c r="I193" s="223">
        <v>2110</v>
      </c>
      <c r="J193" s="223">
        <v>870</v>
      </c>
      <c r="K193" s="223">
        <v>2052</v>
      </c>
      <c r="L193" s="223">
        <v>925</v>
      </c>
      <c r="M193" s="223">
        <v>43</v>
      </c>
      <c r="N193" s="221" t="s">
        <v>86</v>
      </c>
      <c r="O193" s="221" t="s">
        <v>110</v>
      </c>
      <c r="P193" s="225"/>
      <c r="Q193" s="225"/>
      <c r="R193" s="224"/>
      <c r="S193" s="224"/>
      <c r="T193" s="221" t="s">
        <v>86</v>
      </c>
      <c r="U193" s="221" t="s">
        <v>110</v>
      </c>
      <c r="V193" s="221" t="s">
        <v>496</v>
      </c>
      <c r="W193" s="221" t="s">
        <v>6</v>
      </c>
      <c r="X193" s="221" t="s">
        <v>65</v>
      </c>
      <c r="Y193" s="221" t="s">
        <v>370</v>
      </c>
      <c r="Z193" s="221" t="s">
        <v>119</v>
      </c>
      <c r="AA193" s="225"/>
      <c r="AB193" s="226">
        <f t="shared" si="8"/>
        <v>5.63</v>
      </c>
      <c r="AC193" s="227"/>
      <c r="AD193" s="227">
        <f t="shared" si="9"/>
        <v>0</v>
      </c>
      <c r="AE193" s="227"/>
      <c r="AF193" s="227"/>
      <c r="AG193" s="227"/>
      <c r="AH193" s="227">
        <f t="shared" si="10"/>
        <v>0</v>
      </c>
      <c r="AI193" s="227">
        <f t="shared" si="11"/>
        <v>0</v>
      </c>
      <c r="AJ193" s="229" t="s">
        <v>91</v>
      </c>
    </row>
    <row r="194" spans="1:36" s="229" customFormat="1" x14ac:dyDescent="0.25">
      <c r="A194" s="221" t="s">
        <v>274</v>
      </c>
      <c r="B194" s="221" t="s">
        <v>103</v>
      </c>
      <c r="C194" s="222" t="s">
        <v>166</v>
      </c>
      <c r="D194" s="234">
        <v>8.07</v>
      </c>
      <c r="E194" s="221" t="s">
        <v>571</v>
      </c>
      <c r="F194" s="223">
        <v>204</v>
      </c>
      <c r="G194" s="221" t="s">
        <v>368</v>
      </c>
      <c r="H194" s="223">
        <v>1010</v>
      </c>
      <c r="I194" s="223">
        <v>2110</v>
      </c>
      <c r="J194" s="223">
        <v>870</v>
      </c>
      <c r="K194" s="223">
        <v>2052</v>
      </c>
      <c r="L194" s="223">
        <v>925</v>
      </c>
      <c r="M194" s="223">
        <v>43</v>
      </c>
      <c r="N194" s="221" t="s">
        <v>86</v>
      </c>
      <c r="O194" s="221" t="s">
        <v>110</v>
      </c>
      <c r="P194" s="225"/>
      <c r="Q194" s="225"/>
      <c r="R194" s="224"/>
      <c r="S194" s="224"/>
      <c r="T194" s="221" t="s">
        <v>86</v>
      </c>
      <c r="U194" s="221" t="s">
        <v>110</v>
      </c>
      <c r="V194" s="221" t="s">
        <v>496</v>
      </c>
      <c r="W194" s="221" t="s">
        <v>6</v>
      </c>
      <c r="X194" s="221" t="s">
        <v>65</v>
      </c>
      <c r="Y194" s="221" t="s">
        <v>370</v>
      </c>
      <c r="Z194" s="221" t="s">
        <v>119</v>
      </c>
      <c r="AA194" s="225"/>
      <c r="AB194" s="226">
        <f t="shared" si="8"/>
        <v>5.63</v>
      </c>
      <c r="AC194" s="227"/>
      <c r="AD194" s="227">
        <f t="shared" si="9"/>
        <v>0</v>
      </c>
      <c r="AE194" s="227"/>
      <c r="AF194" s="227"/>
      <c r="AG194" s="227"/>
      <c r="AH194" s="227">
        <f t="shared" si="10"/>
        <v>0</v>
      </c>
      <c r="AI194" s="227">
        <f t="shared" si="11"/>
        <v>0</v>
      </c>
      <c r="AJ194" s="229" t="s">
        <v>91</v>
      </c>
    </row>
    <row r="195" spans="1:36" s="229" customFormat="1" x14ac:dyDescent="0.25">
      <c r="A195" s="221" t="s">
        <v>275</v>
      </c>
      <c r="B195" s="221" t="s">
        <v>116</v>
      </c>
      <c r="C195" s="222" t="s">
        <v>169</v>
      </c>
      <c r="D195" s="234">
        <v>8.08</v>
      </c>
      <c r="E195" s="221" t="s">
        <v>571</v>
      </c>
      <c r="F195" s="223">
        <v>204</v>
      </c>
      <c r="G195" s="221" t="s">
        <v>368</v>
      </c>
      <c r="H195" s="223">
        <v>1010</v>
      </c>
      <c r="I195" s="223">
        <v>2110</v>
      </c>
      <c r="J195" s="223">
        <v>870</v>
      </c>
      <c r="K195" s="223">
        <v>2052</v>
      </c>
      <c r="L195" s="223">
        <v>925</v>
      </c>
      <c r="M195" s="223">
        <v>43</v>
      </c>
      <c r="N195" s="221" t="s">
        <v>86</v>
      </c>
      <c r="O195" s="221" t="s">
        <v>110</v>
      </c>
      <c r="P195" s="225"/>
      <c r="Q195" s="225"/>
      <c r="R195" s="224"/>
      <c r="S195" s="224"/>
      <c r="T195" s="221" t="s">
        <v>86</v>
      </c>
      <c r="U195" s="221" t="s">
        <v>110</v>
      </c>
      <c r="V195" s="221" t="s">
        <v>496</v>
      </c>
      <c r="W195" s="221" t="s">
        <v>107</v>
      </c>
      <c r="X195" s="221" t="s">
        <v>87</v>
      </c>
      <c r="Y195" s="221" t="s">
        <v>370</v>
      </c>
      <c r="Z195" s="221" t="s">
        <v>119</v>
      </c>
      <c r="AA195" s="225"/>
      <c r="AB195" s="226">
        <f t="shared" si="8"/>
        <v>5.63</v>
      </c>
      <c r="AC195" s="227"/>
      <c r="AD195" s="227">
        <f t="shared" si="9"/>
        <v>0</v>
      </c>
      <c r="AE195" s="227"/>
      <c r="AF195" s="227"/>
      <c r="AG195" s="227"/>
      <c r="AH195" s="227">
        <f t="shared" si="10"/>
        <v>0</v>
      </c>
      <c r="AI195" s="227">
        <f t="shared" si="11"/>
        <v>0</v>
      </c>
      <c r="AJ195" s="229" t="s">
        <v>91</v>
      </c>
    </row>
    <row r="196" spans="1:36" s="229" customFormat="1" x14ac:dyDescent="0.25">
      <c r="A196" s="221" t="s">
        <v>572</v>
      </c>
      <c r="B196" s="221" t="s">
        <v>103</v>
      </c>
      <c r="C196" s="222" t="s">
        <v>573</v>
      </c>
      <c r="D196" s="234">
        <v>8.09</v>
      </c>
      <c r="E196" s="221" t="s">
        <v>571</v>
      </c>
      <c r="F196" s="223">
        <v>201</v>
      </c>
      <c r="G196" s="221" t="s">
        <v>364</v>
      </c>
      <c r="H196" s="223">
        <v>1010</v>
      </c>
      <c r="I196" s="223">
        <v>2110</v>
      </c>
      <c r="J196" s="223">
        <v>920</v>
      </c>
      <c r="K196" s="223">
        <v>2052</v>
      </c>
      <c r="L196" s="223">
        <v>925</v>
      </c>
      <c r="M196" s="223">
        <v>40</v>
      </c>
      <c r="N196" s="221" t="s">
        <v>88</v>
      </c>
      <c r="O196" s="221" t="s">
        <v>106</v>
      </c>
      <c r="P196" s="225"/>
      <c r="Q196" s="225"/>
      <c r="R196" s="223">
        <v>250</v>
      </c>
      <c r="S196" s="221" t="s">
        <v>495</v>
      </c>
      <c r="T196" s="221" t="s">
        <v>88</v>
      </c>
      <c r="U196" s="221" t="s">
        <v>106</v>
      </c>
      <c r="V196" s="221" t="s">
        <v>365</v>
      </c>
      <c r="W196" s="221" t="s">
        <v>107</v>
      </c>
      <c r="X196" s="221" t="s">
        <v>87</v>
      </c>
      <c r="Y196" s="221" t="s">
        <v>491</v>
      </c>
      <c r="Z196" s="221" t="s">
        <v>119</v>
      </c>
      <c r="AA196" s="225"/>
      <c r="AB196" s="226">
        <f t="shared" si="8"/>
        <v>5.63</v>
      </c>
      <c r="AC196" s="227">
        <v>23.53</v>
      </c>
      <c r="AD196" s="227">
        <f t="shared" si="9"/>
        <v>132.47</v>
      </c>
      <c r="AE196" s="227">
        <v>2.25</v>
      </c>
      <c r="AF196" s="227">
        <v>1</v>
      </c>
      <c r="AG196" s="227">
        <v>0.5</v>
      </c>
      <c r="AH196" s="227">
        <f t="shared" si="10"/>
        <v>140.33000000000001</v>
      </c>
      <c r="AI196" s="227">
        <f t="shared" si="11"/>
        <v>272.8</v>
      </c>
      <c r="AJ196" s="229" t="s">
        <v>367</v>
      </c>
    </row>
    <row r="197" spans="1:36" s="229" customFormat="1" x14ac:dyDescent="0.25">
      <c r="A197" s="221" t="s">
        <v>276</v>
      </c>
      <c r="B197" s="221" t="s">
        <v>103</v>
      </c>
      <c r="C197" s="222" t="s">
        <v>178</v>
      </c>
      <c r="D197" s="234">
        <v>8.11</v>
      </c>
      <c r="E197" s="221" t="s">
        <v>571</v>
      </c>
      <c r="F197" s="223">
        <v>201</v>
      </c>
      <c r="G197" s="221" t="s">
        <v>364</v>
      </c>
      <c r="H197" s="223">
        <v>1010</v>
      </c>
      <c r="I197" s="223">
        <v>2100</v>
      </c>
      <c r="J197" s="223">
        <v>920</v>
      </c>
      <c r="K197" s="223">
        <v>2052</v>
      </c>
      <c r="L197" s="223">
        <v>925</v>
      </c>
      <c r="M197" s="223">
        <v>40</v>
      </c>
      <c r="N197" s="221" t="s">
        <v>88</v>
      </c>
      <c r="O197" s="221" t="s">
        <v>106</v>
      </c>
      <c r="P197" s="225"/>
      <c r="Q197" s="225"/>
      <c r="R197" s="223">
        <v>250</v>
      </c>
      <c r="S197" s="221" t="s">
        <v>495</v>
      </c>
      <c r="T197" s="221" t="s">
        <v>88</v>
      </c>
      <c r="U197" s="221" t="s">
        <v>106</v>
      </c>
      <c r="V197" s="221" t="s">
        <v>365</v>
      </c>
      <c r="W197" s="221" t="s">
        <v>120</v>
      </c>
      <c r="X197" s="221" t="s">
        <v>87</v>
      </c>
      <c r="Y197" s="221" t="s">
        <v>491</v>
      </c>
      <c r="Z197" s="221" t="s">
        <v>119</v>
      </c>
      <c r="AA197" s="225"/>
      <c r="AB197" s="226">
        <f t="shared" si="8"/>
        <v>5.61</v>
      </c>
      <c r="AC197" s="227">
        <v>8.32</v>
      </c>
      <c r="AD197" s="227">
        <f t="shared" si="9"/>
        <v>46.68</v>
      </c>
      <c r="AE197" s="228">
        <v>1.75</v>
      </c>
      <c r="AF197" s="228">
        <v>1</v>
      </c>
      <c r="AG197" s="228">
        <v>0.5</v>
      </c>
      <c r="AH197" s="227">
        <f t="shared" si="10"/>
        <v>121.62</v>
      </c>
      <c r="AI197" s="227">
        <f t="shared" si="11"/>
        <v>168.3</v>
      </c>
      <c r="AJ197" s="229" t="s">
        <v>382</v>
      </c>
    </row>
    <row r="198" spans="1:36" s="229" customFormat="1" x14ac:dyDescent="0.25">
      <c r="A198" s="221" t="s">
        <v>277</v>
      </c>
      <c r="B198" s="221" t="s">
        <v>116</v>
      </c>
      <c r="C198" s="222" t="s">
        <v>181</v>
      </c>
      <c r="D198" s="234">
        <v>8.15</v>
      </c>
      <c r="E198" s="221" t="s">
        <v>571</v>
      </c>
      <c r="F198" s="223">
        <v>206</v>
      </c>
      <c r="G198" s="221" t="s">
        <v>368</v>
      </c>
      <c r="H198" s="223">
        <v>2010</v>
      </c>
      <c r="I198" s="223">
        <v>2110</v>
      </c>
      <c r="J198" s="223">
        <v>1870</v>
      </c>
      <c r="K198" s="223">
        <v>2052</v>
      </c>
      <c r="L198" s="223">
        <v>961</v>
      </c>
      <c r="M198" s="223">
        <v>43</v>
      </c>
      <c r="N198" s="221" t="s">
        <v>86</v>
      </c>
      <c r="O198" s="221" t="s">
        <v>110</v>
      </c>
      <c r="P198" s="225"/>
      <c r="Q198" s="225"/>
      <c r="R198" s="224"/>
      <c r="S198" s="224"/>
      <c r="T198" s="221" t="s">
        <v>86</v>
      </c>
      <c r="U198" s="221" t="s">
        <v>110</v>
      </c>
      <c r="V198" s="221" t="s">
        <v>496</v>
      </c>
      <c r="W198" s="221" t="s">
        <v>6</v>
      </c>
      <c r="X198" s="221" t="s">
        <v>65</v>
      </c>
      <c r="Y198" s="221" t="s">
        <v>383</v>
      </c>
      <c r="Z198" s="221" t="s">
        <v>119</v>
      </c>
      <c r="AA198" s="225"/>
      <c r="AB198" s="226">
        <f t="shared" si="8"/>
        <v>6.63</v>
      </c>
      <c r="AC198" s="227"/>
      <c r="AD198" s="227">
        <f t="shared" si="9"/>
        <v>0</v>
      </c>
      <c r="AE198" s="227"/>
      <c r="AF198" s="227"/>
      <c r="AG198" s="227"/>
      <c r="AH198" s="227">
        <f t="shared" si="10"/>
        <v>0</v>
      </c>
      <c r="AI198" s="227">
        <f t="shared" si="11"/>
        <v>0</v>
      </c>
      <c r="AJ198" s="229" t="s">
        <v>91</v>
      </c>
    </row>
    <row r="199" spans="1:36" s="229" customFormat="1" x14ac:dyDescent="0.25">
      <c r="A199" s="221" t="s">
        <v>278</v>
      </c>
      <c r="B199" s="221" t="s">
        <v>103</v>
      </c>
      <c r="C199" s="222" t="s">
        <v>184</v>
      </c>
      <c r="D199" s="234">
        <v>8.16</v>
      </c>
      <c r="E199" s="221" t="s">
        <v>571</v>
      </c>
      <c r="F199" s="223">
        <v>204</v>
      </c>
      <c r="G199" s="221" t="s">
        <v>368</v>
      </c>
      <c r="H199" s="223">
        <v>1010</v>
      </c>
      <c r="I199" s="223">
        <v>2110</v>
      </c>
      <c r="J199" s="223">
        <v>870</v>
      </c>
      <c r="K199" s="223">
        <v>2052</v>
      </c>
      <c r="L199" s="223">
        <v>925</v>
      </c>
      <c r="M199" s="223">
        <v>43</v>
      </c>
      <c r="N199" s="221" t="s">
        <v>86</v>
      </c>
      <c r="O199" s="221" t="s">
        <v>110</v>
      </c>
      <c r="P199" s="225"/>
      <c r="Q199" s="225"/>
      <c r="R199" s="224"/>
      <c r="S199" s="224"/>
      <c r="T199" s="221" t="s">
        <v>86</v>
      </c>
      <c r="U199" s="221" t="s">
        <v>110</v>
      </c>
      <c r="V199" s="221" t="s">
        <v>496</v>
      </c>
      <c r="W199" s="221" t="s">
        <v>6</v>
      </c>
      <c r="X199" s="221" t="s">
        <v>65</v>
      </c>
      <c r="Y199" s="221" t="s">
        <v>370</v>
      </c>
      <c r="Z199" s="221" t="s">
        <v>119</v>
      </c>
      <c r="AA199" s="225"/>
      <c r="AB199" s="226">
        <f t="shared" ref="AB199:AB242" si="12">SUM(H199+I199+I199+400)/1000</f>
        <v>5.63</v>
      </c>
      <c r="AC199" s="227"/>
      <c r="AD199" s="227">
        <f t="shared" ref="AD199:AD242" si="13">SUM(AB199*AC199)</f>
        <v>0</v>
      </c>
      <c r="AE199" s="227"/>
      <c r="AF199" s="227"/>
      <c r="AG199" s="227"/>
      <c r="AH199" s="227">
        <f t="shared" ref="AH199:AH242" si="14">SUM(AE199:AG199)*37.42</f>
        <v>0</v>
      </c>
      <c r="AI199" s="227">
        <f t="shared" ref="AI199:AI242" si="15">SUM(AD199+AH199)</f>
        <v>0</v>
      </c>
      <c r="AJ199" s="229" t="s">
        <v>91</v>
      </c>
    </row>
    <row r="200" spans="1:36" s="229" customFormat="1" x14ac:dyDescent="0.25">
      <c r="A200" s="221" t="s">
        <v>279</v>
      </c>
      <c r="B200" s="221" t="s">
        <v>103</v>
      </c>
      <c r="C200" s="222" t="s">
        <v>216</v>
      </c>
      <c r="D200" s="234">
        <v>8.17</v>
      </c>
      <c r="E200" s="221" t="s">
        <v>571</v>
      </c>
      <c r="F200" s="223">
        <v>201</v>
      </c>
      <c r="G200" s="221" t="s">
        <v>364</v>
      </c>
      <c r="H200" s="223">
        <v>1100</v>
      </c>
      <c r="I200" s="223">
        <v>2110</v>
      </c>
      <c r="J200" s="223">
        <v>1010</v>
      </c>
      <c r="K200" s="223">
        <v>2052</v>
      </c>
      <c r="L200" s="223">
        <v>925</v>
      </c>
      <c r="M200" s="223">
        <v>40</v>
      </c>
      <c r="N200" s="221" t="s">
        <v>88</v>
      </c>
      <c r="O200" s="221" t="s">
        <v>106</v>
      </c>
      <c r="P200" s="225"/>
      <c r="Q200" s="225"/>
      <c r="R200" s="223">
        <v>250</v>
      </c>
      <c r="S200" s="221" t="s">
        <v>495</v>
      </c>
      <c r="T200" s="221" t="s">
        <v>88</v>
      </c>
      <c r="U200" s="221" t="s">
        <v>106</v>
      </c>
      <c r="V200" s="221" t="s">
        <v>365</v>
      </c>
      <c r="W200" s="221" t="s">
        <v>107</v>
      </c>
      <c r="X200" s="221" t="s">
        <v>87</v>
      </c>
      <c r="Y200" s="221" t="s">
        <v>491</v>
      </c>
      <c r="Z200" s="221" t="s">
        <v>119</v>
      </c>
      <c r="AA200" s="225"/>
      <c r="AB200" s="226">
        <f t="shared" si="12"/>
        <v>5.72</v>
      </c>
      <c r="AC200" s="227">
        <v>23.53</v>
      </c>
      <c r="AD200" s="227">
        <f t="shared" si="13"/>
        <v>134.59</v>
      </c>
      <c r="AE200" s="227">
        <v>2.25</v>
      </c>
      <c r="AF200" s="227">
        <v>1</v>
      </c>
      <c r="AG200" s="227">
        <v>0.5</v>
      </c>
      <c r="AH200" s="227">
        <f t="shared" si="14"/>
        <v>140.33000000000001</v>
      </c>
      <c r="AI200" s="227">
        <f t="shared" si="15"/>
        <v>274.92</v>
      </c>
      <c r="AJ200" s="229" t="s">
        <v>367</v>
      </c>
    </row>
    <row r="201" spans="1:36" s="229" customFormat="1" x14ac:dyDescent="0.25">
      <c r="A201" s="221" t="s">
        <v>280</v>
      </c>
      <c r="B201" s="221" t="s">
        <v>103</v>
      </c>
      <c r="C201" s="222" t="s">
        <v>190</v>
      </c>
      <c r="D201" s="234">
        <v>8.18</v>
      </c>
      <c r="E201" s="221" t="s">
        <v>571</v>
      </c>
      <c r="F201" s="223">
        <v>201</v>
      </c>
      <c r="G201" s="221" t="s">
        <v>364</v>
      </c>
      <c r="H201" s="223">
        <v>1010</v>
      </c>
      <c r="I201" s="223">
        <v>2100</v>
      </c>
      <c r="J201" s="223">
        <v>920</v>
      </c>
      <c r="K201" s="223">
        <v>2052</v>
      </c>
      <c r="L201" s="223">
        <v>925</v>
      </c>
      <c r="M201" s="223">
        <v>40</v>
      </c>
      <c r="N201" s="221" t="s">
        <v>88</v>
      </c>
      <c r="O201" s="221" t="s">
        <v>106</v>
      </c>
      <c r="P201" s="225"/>
      <c r="Q201" s="225"/>
      <c r="R201" s="223">
        <v>250</v>
      </c>
      <c r="S201" s="221" t="s">
        <v>495</v>
      </c>
      <c r="T201" s="221" t="s">
        <v>88</v>
      </c>
      <c r="U201" s="221" t="s">
        <v>106</v>
      </c>
      <c r="V201" s="221" t="s">
        <v>365</v>
      </c>
      <c r="W201" s="221" t="s">
        <v>120</v>
      </c>
      <c r="X201" s="221" t="s">
        <v>87</v>
      </c>
      <c r="Y201" s="221" t="s">
        <v>491</v>
      </c>
      <c r="Z201" s="221" t="s">
        <v>119</v>
      </c>
      <c r="AA201" s="225"/>
      <c r="AB201" s="226">
        <f t="shared" si="12"/>
        <v>5.61</v>
      </c>
      <c r="AC201" s="227">
        <v>8.32</v>
      </c>
      <c r="AD201" s="227">
        <f t="shared" si="13"/>
        <v>46.68</v>
      </c>
      <c r="AE201" s="228">
        <v>1.75</v>
      </c>
      <c r="AF201" s="228">
        <v>1</v>
      </c>
      <c r="AG201" s="228">
        <v>0.5</v>
      </c>
      <c r="AH201" s="227">
        <f t="shared" si="14"/>
        <v>121.62</v>
      </c>
      <c r="AI201" s="227">
        <f t="shared" si="15"/>
        <v>168.3</v>
      </c>
      <c r="AJ201" s="229" t="s">
        <v>382</v>
      </c>
    </row>
    <row r="202" spans="1:36" s="229" customFormat="1" x14ac:dyDescent="0.25">
      <c r="A202" s="221" t="s">
        <v>281</v>
      </c>
      <c r="B202" s="221" t="s">
        <v>103</v>
      </c>
      <c r="C202" s="222" t="s">
        <v>193</v>
      </c>
      <c r="D202" s="234">
        <v>8.1999999999999993</v>
      </c>
      <c r="E202" s="221" t="s">
        <v>571</v>
      </c>
      <c r="F202" s="223">
        <v>206</v>
      </c>
      <c r="G202" s="221" t="s">
        <v>368</v>
      </c>
      <c r="H202" s="223">
        <v>1810</v>
      </c>
      <c r="I202" s="223">
        <v>2110</v>
      </c>
      <c r="J202" s="223">
        <v>1670</v>
      </c>
      <c r="K202" s="223">
        <v>2052</v>
      </c>
      <c r="L202" s="223">
        <v>861</v>
      </c>
      <c r="M202" s="223">
        <v>43</v>
      </c>
      <c r="N202" s="221" t="s">
        <v>86</v>
      </c>
      <c r="O202" s="221" t="s">
        <v>110</v>
      </c>
      <c r="P202" s="222"/>
      <c r="Q202" s="225"/>
      <c r="R202" s="224"/>
      <c r="S202" s="224"/>
      <c r="T202" s="221" t="s">
        <v>86</v>
      </c>
      <c r="U202" s="221" t="s">
        <v>110</v>
      </c>
      <c r="V202" s="221" t="s">
        <v>496</v>
      </c>
      <c r="W202" s="221" t="s">
        <v>6</v>
      </c>
      <c r="X202" s="221" t="s">
        <v>65</v>
      </c>
      <c r="Y202" s="221" t="s">
        <v>383</v>
      </c>
      <c r="Z202" s="221" t="s">
        <v>119</v>
      </c>
      <c r="AA202" s="225"/>
      <c r="AB202" s="226">
        <f t="shared" si="12"/>
        <v>6.43</v>
      </c>
      <c r="AC202" s="227"/>
      <c r="AD202" s="227">
        <f t="shared" si="13"/>
        <v>0</v>
      </c>
      <c r="AE202" s="227"/>
      <c r="AF202" s="227"/>
      <c r="AG202" s="227"/>
      <c r="AH202" s="227">
        <f t="shared" si="14"/>
        <v>0</v>
      </c>
      <c r="AI202" s="227">
        <f t="shared" si="15"/>
        <v>0</v>
      </c>
      <c r="AJ202" s="229" t="s">
        <v>91</v>
      </c>
    </row>
    <row r="203" spans="1:36" s="229" customFormat="1" x14ac:dyDescent="0.25">
      <c r="A203" s="221" t="s">
        <v>574</v>
      </c>
      <c r="B203" s="221" t="s">
        <v>116</v>
      </c>
      <c r="C203" s="222" t="s">
        <v>575</v>
      </c>
      <c r="D203" s="234">
        <v>8.2100000000000009</v>
      </c>
      <c r="E203" s="221" t="s">
        <v>571</v>
      </c>
      <c r="F203" s="223">
        <v>110</v>
      </c>
      <c r="G203" s="221" t="s">
        <v>104</v>
      </c>
      <c r="H203" s="223">
        <v>1250</v>
      </c>
      <c r="I203" s="223">
        <v>2200</v>
      </c>
      <c r="J203" s="224"/>
      <c r="K203" s="224"/>
      <c r="L203" s="224"/>
      <c r="M203" s="223">
        <v>50</v>
      </c>
      <c r="N203" s="221" t="s">
        <v>86</v>
      </c>
      <c r="O203" s="221" t="s">
        <v>110</v>
      </c>
      <c r="P203" s="225"/>
      <c r="Q203" s="225"/>
      <c r="R203" s="224"/>
      <c r="S203" s="224"/>
      <c r="T203" s="221" t="s">
        <v>86</v>
      </c>
      <c r="U203" s="221" t="s">
        <v>110</v>
      </c>
      <c r="V203" s="221" t="s">
        <v>507</v>
      </c>
      <c r="W203" s="221" t="s">
        <v>133</v>
      </c>
      <c r="X203" s="224"/>
      <c r="Y203" s="223">
        <v>10</v>
      </c>
      <c r="Z203" s="221" t="s">
        <v>119</v>
      </c>
      <c r="AA203" s="222" t="s">
        <v>511</v>
      </c>
      <c r="AB203" s="226">
        <f t="shared" si="12"/>
        <v>6.05</v>
      </c>
      <c r="AC203" s="227"/>
      <c r="AD203" s="227">
        <f t="shared" si="13"/>
        <v>0</v>
      </c>
      <c r="AE203" s="227"/>
      <c r="AF203" s="227"/>
      <c r="AG203" s="227"/>
      <c r="AH203" s="227">
        <f t="shared" si="14"/>
        <v>0</v>
      </c>
      <c r="AI203" s="227">
        <f t="shared" si="15"/>
        <v>0</v>
      </c>
      <c r="AJ203" s="229" t="s">
        <v>91</v>
      </c>
    </row>
    <row r="204" spans="1:36" s="229" customFormat="1" x14ac:dyDescent="0.25">
      <c r="A204" s="221" t="s">
        <v>576</v>
      </c>
      <c r="B204" s="221" t="s">
        <v>116</v>
      </c>
      <c r="C204" s="222" t="s">
        <v>575</v>
      </c>
      <c r="D204" s="234">
        <v>8.2100000000000009</v>
      </c>
      <c r="E204" s="221" t="s">
        <v>571</v>
      </c>
      <c r="F204" s="223">
        <v>110</v>
      </c>
      <c r="G204" s="221" t="s">
        <v>104</v>
      </c>
      <c r="H204" s="223">
        <v>2500</v>
      </c>
      <c r="I204" s="223">
        <v>2200</v>
      </c>
      <c r="J204" s="224"/>
      <c r="K204" s="224"/>
      <c r="L204" s="224"/>
      <c r="M204" s="223">
        <v>50</v>
      </c>
      <c r="N204" s="221" t="s">
        <v>86</v>
      </c>
      <c r="O204" s="221" t="s">
        <v>110</v>
      </c>
      <c r="P204" s="225"/>
      <c r="Q204" s="225"/>
      <c r="R204" s="224"/>
      <c r="S204" s="224"/>
      <c r="T204" s="221" t="s">
        <v>86</v>
      </c>
      <c r="U204" s="221" t="s">
        <v>110</v>
      </c>
      <c r="V204" s="221" t="s">
        <v>507</v>
      </c>
      <c r="W204" s="221" t="s">
        <v>133</v>
      </c>
      <c r="X204" s="224"/>
      <c r="Y204" s="223">
        <v>10</v>
      </c>
      <c r="Z204" s="221" t="s">
        <v>119</v>
      </c>
      <c r="AA204" s="222" t="s">
        <v>511</v>
      </c>
      <c r="AB204" s="226">
        <f t="shared" si="12"/>
        <v>7.3</v>
      </c>
      <c r="AC204" s="227"/>
      <c r="AD204" s="227">
        <f t="shared" si="13"/>
        <v>0</v>
      </c>
      <c r="AE204" s="227"/>
      <c r="AF204" s="227"/>
      <c r="AG204" s="227"/>
      <c r="AH204" s="227">
        <f t="shared" si="14"/>
        <v>0</v>
      </c>
      <c r="AI204" s="227">
        <f t="shared" si="15"/>
        <v>0</v>
      </c>
      <c r="AJ204" s="229" t="s">
        <v>91</v>
      </c>
    </row>
    <row r="205" spans="1:36" s="229" customFormat="1" x14ac:dyDescent="0.25">
      <c r="A205" s="221" t="s">
        <v>282</v>
      </c>
      <c r="B205" s="221" t="s">
        <v>103</v>
      </c>
      <c r="C205" s="222" t="s">
        <v>577</v>
      </c>
      <c r="D205" s="234">
        <v>8.23</v>
      </c>
      <c r="E205" s="221" t="s">
        <v>571</v>
      </c>
      <c r="F205" s="223">
        <v>102</v>
      </c>
      <c r="G205" s="221" t="s">
        <v>372</v>
      </c>
      <c r="H205" s="223">
        <v>2520</v>
      </c>
      <c r="I205" s="223">
        <v>2210</v>
      </c>
      <c r="J205" s="223">
        <v>2220</v>
      </c>
      <c r="K205" s="223">
        <v>2110</v>
      </c>
      <c r="L205" s="223">
        <v>2420</v>
      </c>
      <c r="M205" s="223">
        <v>70</v>
      </c>
      <c r="N205" s="221" t="s">
        <v>373</v>
      </c>
      <c r="O205" s="224"/>
      <c r="P205" s="225"/>
      <c r="Q205" s="225"/>
      <c r="R205" s="224"/>
      <c r="S205" s="224"/>
      <c r="T205" s="221" t="s">
        <v>86</v>
      </c>
      <c r="U205" s="221" t="s">
        <v>110</v>
      </c>
      <c r="V205" s="221" t="s">
        <v>119</v>
      </c>
      <c r="W205" s="221" t="s">
        <v>561</v>
      </c>
      <c r="X205" s="221" t="s">
        <v>87</v>
      </c>
      <c r="Y205" s="232">
        <v>7</v>
      </c>
      <c r="Z205" s="221" t="s">
        <v>119</v>
      </c>
      <c r="AA205" s="222" t="s">
        <v>578</v>
      </c>
      <c r="AB205" s="226">
        <f t="shared" si="12"/>
        <v>7.34</v>
      </c>
      <c r="AC205" s="227"/>
      <c r="AD205" s="227">
        <f t="shared" si="13"/>
        <v>0</v>
      </c>
      <c r="AE205" s="227"/>
      <c r="AF205" s="227"/>
      <c r="AG205" s="227"/>
      <c r="AH205" s="227">
        <f t="shared" si="14"/>
        <v>0</v>
      </c>
      <c r="AI205" s="227">
        <f t="shared" si="15"/>
        <v>0</v>
      </c>
      <c r="AJ205" s="229" t="s">
        <v>91</v>
      </c>
    </row>
    <row r="206" spans="1:36" s="229" customFormat="1" ht="26.4" x14ac:dyDescent="0.25">
      <c r="A206" s="221" t="s">
        <v>283</v>
      </c>
      <c r="B206" s="221" t="s">
        <v>116</v>
      </c>
      <c r="C206" s="222" t="s">
        <v>212</v>
      </c>
      <c r="D206" s="234">
        <v>9.01</v>
      </c>
      <c r="E206" s="221" t="s">
        <v>579</v>
      </c>
      <c r="F206" s="223">
        <v>205</v>
      </c>
      <c r="G206" s="221" t="s">
        <v>364</v>
      </c>
      <c r="H206" s="235" t="s">
        <v>580</v>
      </c>
      <c r="I206" s="235" t="s">
        <v>581</v>
      </c>
      <c r="J206" s="223">
        <v>870</v>
      </c>
      <c r="K206" s="223">
        <v>2052</v>
      </c>
      <c r="L206" s="223">
        <v>925</v>
      </c>
      <c r="M206" s="223">
        <v>43</v>
      </c>
      <c r="N206" s="221" t="s">
        <v>88</v>
      </c>
      <c r="O206" s="221" t="s">
        <v>106</v>
      </c>
      <c r="P206" s="225"/>
      <c r="Q206" s="225"/>
      <c r="R206" s="224"/>
      <c r="S206" s="224"/>
      <c r="T206" s="221" t="s">
        <v>88</v>
      </c>
      <c r="U206" s="221" t="s">
        <v>106</v>
      </c>
      <c r="V206" s="221" t="s">
        <v>365</v>
      </c>
      <c r="W206" s="221" t="s">
        <v>120</v>
      </c>
      <c r="X206" s="221" t="s">
        <v>87</v>
      </c>
      <c r="Y206" s="221" t="s">
        <v>491</v>
      </c>
      <c r="Z206" s="221" t="s">
        <v>119</v>
      </c>
      <c r="AA206" s="222" t="s">
        <v>492</v>
      </c>
      <c r="AB206" s="226">
        <v>5.6</v>
      </c>
      <c r="AC206" s="227">
        <v>8.32</v>
      </c>
      <c r="AD206" s="227">
        <f t="shared" si="13"/>
        <v>46.59</v>
      </c>
      <c r="AE206" s="228">
        <v>1.75</v>
      </c>
      <c r="AF206" s="228">
        <v>1</v>
      </c>
      <c r="AG206" s="228">
        <v>0.5</v>
      </c>
      <c r="AH206" s="227">
        <f t="shared" si="14"/>
        <v>121.62</v>
      </c>
      <c r="AI206" s="227">
        <v>2383.7399999999998</v>
      </c>
      <c r="AJ206" s="236" t="s">
        <v>493</v>
      </c>
    </row>
    <row r="207" spans="1:36" s="229" customFormat="1" x14ac:dyDescent="0.25">
      <c r="A207" s="221" t="s">
        <v>582</v>
      </c>
      <c r="B207" s="221" t="s">
        <v>103</v>
      </c>
      <c r="C207" s="222" t="s">
        <v>160</v>
      </c>
      <c r="D207" s="234">
        <v>9.02</v>
      </c>
      <c r="E207" s="221" t="s">
        <v>579</v>
      </c>
      <c r="F207" s="223">
        <v>201</v>
      </c>
      <c r="G207" s="221" t="s">
        <v>364</v>
      </c>
      <c r="H207" s="223">
        <v>1010</v>
      </c>
      <c r="I207" s="223">
        <v>2110</v>
      </c>
      <c r="J207" s="223">
        <v>920</v>
      </c>
      <c r="K207" s="223">
        <v>2052</v>
      </c>
      <c r="L207" s="223">
        <v>925</v>
      </c>
      <c r="M207" s="223">
        <v>40</v>
      </c>
      <c r="N207" s="221" t="s">
        <v>88</v>
      </c>
      <c r="O207" s="221" t="s">
        <v>106</v>
      </c>
      <c r="P207" s="225"/>
      <c r="Q207" s="225"/>
      <c r="R207" s="223">
        <v>250</v>
      </c>
      <c r="S207" s="221" t="s">
        <v>495</v>
      </c>
      <c r="T207" s="221" t="s">
        <v>88</v>
      </c>
      <c r="U207" s="221" t="s">
        <v>106</v>
      </c>
      <c r="V207" s="221" t="s">
        <v>365</v>
      </c>
      <c r="W207" s="221" t="s">
        <v>107</v>
      </c>
      <c r="X207" s="221" t="s">
        <v>87</v>
      </c>
      <c r="Y207" s="221" t="s">
        <v>491</v>
      </c>
      <c r="Z207" s="221" t="s">
        <v>119</v>
      </c>
      <c r="AA207" s="225"/>
      <c r="AB207" s="226">
        <f t="shared" si="12"/>
        <v>5.63</v>
      </c>
      <c r="AC207" s="227">
        <v>23.53</v>
      </c>
      <c r="AD207" s="227">
        <f t="shared" si="13"/>
        <v>132.47</v>
      </c>
      <c r="AE207" s="227">
        <v>2.25</v>
      </c>
      <c r="AF207" s="227">
        <v>1</v>
      </c>
      <c r="AG207" s="227">
        <v>0.5</v>
      </c>
      <c r="AH207" s="227">
        <f t="shared" si="14"/>
        <v>140.33000000000001</v>
      </c>
      <c r="AI207" s="227">
        <f t="shared" si="15"/>
        <v>272.8</v>
      </c>
      <c r="AJ207" s="229" t="s">
        <v>367</v>
      </c>
    </row>
    <row r="208" spans="1:36" s="229" customFormat="1" x14ac:dyDescent="0.25">
      <c r="A208" s="221" t="s">
        <v>284</v>
      </c>
      <c r="B208" s="221" t="s">
        <v>103</v>
      </c>
      <c r="C208" s="222" t="s">
        <v>163</v>
      </c>
      <c r="D208" s="234">
        <v>9.06</v>
      </c>
      <c r="E208" s="221" t="s">
        <v>579</v>
      </c>
      <c r="F208" s="223">
        <v>204</v>
      </c>
      <c r="G208" s="221" t="s">
        <v>368</v>
      </c>
      <c r="H208" s="223">
        <v>1010</v>
      </c>
      <c r="I208" s="223">
        <v>2110</v>
      </c>
      <c r="J208" s="223">
        <v>870</v>
      </c>
      <c r="K208" s="223">
        <v>2052</v>
      </c>
      <c r="L208" s="223">
        <v>925</v>
      </c>
      <c r="M208" s="223">
        <v>43</v>
      </c>
      <c r="N208" s="221" t="s">
        <v>86</v>
      </c>
      <c r="O208" s="221" t="s">
        <v>110</v>
      </c>
      <c r="P208" s="225"/>
      <c r="Q208" s="225"/>
      <c r="R208" s="224"/>
      <c r="S208" s="224"/>
      <c r="T208" s="221" t="s">
        <v>86</v>
      </c>
      <c r="U208" s="221" t="s">
        <v>110</v>
      </c>
      <c r="V208" s="221" t="s">
        <v>496</v>
      </c>
      <c r="W208" s="221" t="s">
        <v>6</v>
      </c>
      <c r="X208" s="221" t="s">
        <v>65</v>
      </c>
      <c r="Y208" s="221" t="s">
        <v>370</v>
      </c>
      <c r="Z208" s="221" t="s">
        <v>119</v>
      </c>
      <c r="AA208" s="225"/>
      <c r="AB208" s="226">
        <f t="shared" si="12"/>
        <v>5.63</v>
      </c>
      <c r="AC208" s="227"/>
      <c r="AD208" s="227">
        <f t="shared" si="13"/>
        <v>0</v>
      </c>
      <c r="AE208" s="227"/>
      <c r="AF208" s="227"/>
      <c r="AG208" s="227"/>
      <c r="AH208" s="227">
        <f t="shared" si="14"/>
        <v>0</v>
      </c>
      <c r="AI208" s="227">
        <f t="shared" si="15"/>
        <v>0</v>
      </c>
      <c r="AJ208" s="229" t="s">
        <v>91</v>
      </c>
    </row>
    <row r="209" spans="1:36" s="229" customFormat="1" x14ac:dyDescent="0.25">
      <c r="A209" s="221" t="s">
        <v>285</v>
      </c>
      <c r="B209" s="221" t="s">
        <v>103</v>
      </c>
      <c r="C209" s="222" t="s">
        <v>166</v>
      </c>
      <c r="D209" s="234">
        <v>9.07</v>
      </c>
      <c r="E209" s="221" t="s">
        <v>579</v>
      </c>
      <c r="F209" s="223">
        <v>204</v>
      </c>
      <c r="G209" s="221" t="s">
        <v>368</v>
      </c>
      <c r="H209" s="223">
        <v>1010</v>
      </c>
      <c r="I209" s="223">
        <v>2110</v>
      </c>
      <c r="J209" s="223">
        <v>870</v>
      </c>
      <c r="K209" s="223">
        <v>2052</v>
      </c>
      <c r="L209" s="223">
        <v>925</v>
      </c>
      <c r="M209" s="223">
        <v>43</v>
      </c>
      <c r="N209" s="221" t="s">
        <v>86</v>
      </c>
      <c r="O209" s="221" t="s">
        <v>110</v>
      </c>
      <c r="P209" s="225"/>
      <c r="Q209" s="225"/>
      <c r="R209" s="224"/>
      <c r="S209" s="224"/>
      <c r="T209" s="221" t="s">
        <v>86</v>
      </c>
      <c r="U209" s="221" t="s">
        <v>110</v>
      </c>
      <c r="V209" s="221" t="s">
        <v>496</v>
      </c>
      <c r="W209" s="221" t="s">
        <v>6</v>
      </c>
      <c r="X209" s="221" t="s">
        <v>65</v>
      </c>
      <c r="Y209" s="221" t="s">
        <v>370</v>
      </c>
      <c r="Z209" s="221" t="s">
        <v>119</v>
      </c>
      <c r="AA209" s="225"/>
      <c r="AB209" s="226">
        <f t="shared" si="12"/>
        <v>5.63</v>
      </c>
      <c r="AC209" s="227"/>
      <c r="AD209" s="227">
        <f t="shared" si="13"/>
        <v>0</v>
      </c>
      <c r="AE209" s="227"/>
      <c r="AF209" s="227"/>
      <c r="AG209" s="227"/>
      <c r="AH209" s="227">
        <f t="shared" si="14"/>
        <v>0</v>
      </c>
      <c r="AI209" s="227">
        <f t="shared" si="15"/>
        <v>0</v>
      </c>
      <c r="AJ209" s="229" t="s">
        <v>91</v>
      </c>
    </row>
    <row r="210" spans="1:36" s="229" customFormat="1" x14ac:dyDescent="0.25">
      <c r="A210" s="221" t="s">
        <v>583</v>
      </c>
      <c r="B210" s="221" t="s">
        <v>103</v>
      </c>
      <c r="C210" s="222" t="s">
        <v>169</v>
      </c>
      <c r="D210" s="234">
        <v>9.08</v>
      </c>
      <c r="E210" s="221" t="s">
        <v>579</v>
      </c>
      <c r="F210" s="223">
        <v>204</v>
      </c>
      <c r="G210" s="221" t="s">
        <v>368</v>
      </c>
      <c r="H210" s="223">
        <v>1010</v>
      </c>
      <c r="I210" s="223">
        <v>2110</v>
      </c>
      <c r="J210" s="223">
        <v>870</v>
      </c>
      <c r="K210" s="223">
        <v>2052</v>
      </c>
      <c r="L210" s="223">
        <v>925</v>
      </c>
      <c r="M210" s="223">
        <v>43</v>
      </c>
      <c r="N210" s="221" t="s">
        <v>86</v>
      </c>
      <c r="O210" s="221" t="s">
        <v>110</v>
      </c>
      <c r="P210" s="225"/>
      <c r="Q210" s="225"/>
      <c r="R210" s="224"/>
      <c r="S210" s="224"/>
      <c r="T210" s="221" t="s">
        <v>86</v>
      </c>
      <c r="U210" s="221" t="s">
        <v>110</v>
      </c>
      <c r="V210" s="221" t="s">
        <v>496</v>
      </c>
      <c r="W210" s="221" t="s">
        <v>6</v>
      </c>
      <c r="X210" s="221" t="s">
        <v>65</v>
      </c>
      <c r="Y210" s="221" t="s">
        <v>370</v>
      </c>
      <c r="Z210" s="221" t="s">
        <v>119</v>
      </c>
      <c r="AA210" s="225"/>
      <c r="AB210" s="226">
        <f t="shared" si="12"/>
        <v>5.63</v>
      </c>
      <c r="AC210" s="227"/>
      <c r="AD210" s="227">
        <f t="shared" si="13"/>
        <v>0</v>
      </c>
      <c r="AE210" s="227"/>
      <c r="AF210" s="227"/>
      <c r="AG210" s="227"/>
      <c r="AH210" s="227">
        <f t="shared" si="14"/>
        <v>0</v>
      </c>
      <c r="AI210" s="227">
        <f t="shared" si="15"/>
        <v>0</v>
      </c>
      <c r="AJ210" s="229" t="s">
        <v>91</v>
      </c>
    </row>
    <row r="211" spans="1:36" s="229" customFormat="1" x14ac:dyDescent="0.25">
      <c r="A211" s="221" t="s">
        <v>286</v>
      </c>
      <c r="B211" s="221" t="s">
        <v>103</v>
      </c>
      <c r="C211" s="222" t="s">
        <v>175</v>
      </c>
      <c r="D211" s="234">
        <v>9.1</v>
      </c>
      <c r="E211" s="221" t="s">
        <v>579</v>
      </c>
      <c r="F211" s="223">
        <v>201</v>
      </c>
      <c r="G211" s="221" t="s">
        <v>364</v>
      </c>
      <c r="H211" s="223">
        <v>1010</v>
      </c>
      <c r="I211" s="223">
        <v>2100</v>
      </c>
      <c r="J211" s="223">
        <v>920</v>
      </c>
      <c r="K211" s="223">
        <v>2052</v>
      </c>
      <c r="L211" s="223">
        <v>925</v>
      </c>
      <c r="M211" s="223">
        <v>40</v>
      </c>
      <c r="N211" s="221" t="s">
        <v>88</v>
      </c>
      <c r="O211" s="221" t="s">
        <v>106</v>
      </c>
      <c r="P211" s="225"/>
      <c r="Q211" s="225"/>
      <c r="R211" s="223">
        <v>250</v>
      </c>
      <c r="S211" s="221" t="s">
        <v>495</v>
      </c>
      <c r="T211" s="221" t="s">
        <v>88</v>
      </c>
      <c r="U211" s="221" t="s">
        <v>106</v>
      </c>
      <c r="V211" s="221" t="s">
        <v>365</v>
      </c>
      <c r="W211" s="221" t="s">
        <v>120</v>
      </c>
      <c r="X211" s="221" t="s">
        <v>87</v>
      </c>
      <c r="Y211" s="221" t="s">
        <v>491</v>
      </c>
      <c r="Z211" s="221" t="s">
        <v>119</v>
      </c>
      <c r="AA211" s="225"/>
      <c r="AB211" s="226">
        <f t="shared" si="12"/>
        <v>5.61</v>
      </c>
      <c r="AC211" s="227">
        <v>8.32</v>
      </c>
      <c r="AD211" s="227">
        <f t="shared" si="13"/>
        <v>46.68</v>
      </c>
      <c r="AE211" s="228">
        <v>1.75</v>
      </c>
      <c r="AF211" s="228">
        <v>1</v>
      </c>
      <c r="AG211" s="228">
        <v>0.5</v>
      </c>
      <c r="AH211" s="227">
        <f t="shared" si="14"/>
        <v>121.62</v>
      </c>
      <c r="AI211" s="227">
        <f t="shared" si="15"/>
        <v>168.3</v>
      </c>
      <c r="AJ211" s="229" t="s">
        <v>382</v>
      </c>
    </row>
    <row r="212" spans="1:36" s="229" customFormat="1" x14ac:dyDescent="0.25">
      <c r="A212" s="221" t="s">
        <v>287</v>
      </c>
      <c r="B212" s="221" t="s">
        <v>103</v>
      </c>
      <c r="C212" s="222" t="s">
        <v>178</v>
      </c>
      <c r="D212" s="234">
        <v>9.11</v>
      </c>
      <c r="E212" s="221" t="s">
        <v>579</v>
      </c>
      <c r="F212" s="223">
        <v>201</v>
      </c>
      <c r="G212" s="221" t="s">
        <v>364</v>
      </c>
      <c r="H212" s="223">
        <v>1010</v>
      </c>
      <c r="I212" s="223">
        <v>2110</v>
      </c>
      <c r="J212" s="223">
        <v>920</v>
      </c>
      <c r="K212" s="223">
        <v>2052</v>
      </c>
      <c r="L212" s="223">
        <v>925</v>
      </c>
      <c r="M212" s="223">
        <v>40</v>
      </c>
      <c r="N212" s="221" t="s">
        <v>88</v>
      </c>
      <c r="O212" s="221" t="s">
        <v>106</v>
      </c>
      <c r="P212" s="225"/>
      <c r="Q212" s="225"/>
      <c r="R212" s="223">
        <v>250</v>
      </c>
      <c r="S212" s="221" t="s">
        <v>495</v>
      </c>
      <c r="T212" s="221" t="s">
        <v>88</v>
      </c>
      <c r="U212" s="221" t="s">
        <v>106</v>
      </c>
      <c r="V212" s="221" t="s">
        <v>365</v>
      </c>
      <c r="W212" s="221" t="s">
        <v>107</v>
      </c>
      <c r="X212" s="221" t="s">
        <v>87</v>
      </c>
      <c r="Y212" s="221" t="s">
        <v>491</v>
      </c>
      <c r="Z212" s="221" t="s">
        <v>119</v>
      </c>
      <c r="AA212" s="225"/>
      <c r="AB212" s="226">
        <f t="shared" si="12"/>
        <v>5.63</v>
      </c>
      <c r="AC212" s="227">
        <v>23.53</v>
      </c>
      <c r="AD212" s="227">
        <f t="shared" si="13"/>
        <v>132.47</v>
      </c>
      <c r="AE212" s="227">
        <v>2.25</v>
      </c>
      <c r="AF212" s="227">
        <v>1</v>
      </c>
      <c r="AG212" s="227">
        <v>0.5</v>
      </c>
      <c r="AH212" s="227">
        <f t="shared" si="14"/>
        <v>140.33000000000001</v>
      </c>
      <c r="AI212" s="227">
        <f t="shared" si="15"/>
        <v>272.8</v>
      </c>
      <c r="AJ212" s="229" t="s">
        <v>367</v>
      </c>
    </row>
    <row r="213" spans="1:36" s="229" customFormat="1" x14ac:dyDescent="0.25">
      <c r="A213" s="221" t="s">
        <v>288</v>
      </c>
      <c r="B213" s="221" t="s">
        <v>116</v>
      </c>
      <c r="C213" s="222" t="s">
        <v>181</v>
      </c>
      <c r="D213" s="234">
        <v>9.15</v>
      </c>
      <c r="E213" s="221" t="s">
        <v>579</v>
      </c>
      <c r="F213" s="223">
        <v>206</v>
      </c>
      <c r="G213" s="221" t="s">
        <v>368</v>
      </c>
      <c r="H213" s="223">
        <v>2010</v>
      </c>
      <c r="I213" s="223">
        <v>2110</v>
      </c>
      <c r="J213" s="223">
        <v>1870</v>
      </c>
      <c r="K213" s="223">
        <v>2052</v>
      </c>
      <c r="L213" s="223">
        <v>961</v>
      </c>
      <c r="M213" s="223">
        <v>43</v>
      </c>
      <c r="N213" s="221" t="s">
        <v>86</v>
      </c>
      <c r="O213" s="221" t="s">
        <v>110</v>
      </c>
      <c r="P213" s="225"/>
      <c r="Q213" s="225"/>
      <c r="R213" s="224"/>
      <c r="S213" s="224"/>
      <c r="T213" s="221" t="s">
        <v>86</v>
      </c>
      <c r="U213" s="221" t="s">
        <v>110</v>
      </c>
      <c r="V213" s="221" t="s">
        <v>496</v>
      </c>
      <c r="W213" s="221" t="s">
        <v>6</v>
      </c>
      <c r="X213" s="221" t="s">
        <v>65</v>
      </c>
      <c r="Y213" s="221" t="s">
        <v>383</v>
      </c>
      <c r="Z213" s="221" t="s">
        <v>119</v>
      </c>
      <c r="AA213" s="225"/>
      <c r="AB213" s="226">
        <f t="shared" si="12"/>
        <v>6.63</v>
      </c>
      <c r="AC213" s="227"/>
      <c r="AD213" s="227">
        <f t="shared" si="13"/>
        <v>0</v>
      </c>
      <c r="AE213" s="227"/>
      <c r="AF213" s="227"/>
      <c r="AG213" s="227"/>
      <c r="AH213" s="227">
        <f t="shared" si="14"/>
        <v>0</v>
      </c>
      <c r="AI213" s="227">
        <f t="shared" si="15"/>
        <v>0</v>
      </c>
      <c r="AJ213" s="229" t="s">
        <v>91</v>
      </c>
    </row>
    <row r="214" spans="1:36" s="229" customFormat="1" x14ac:dyDescent="0.25">
      <c r="A214" s="221" t="s">
        <v>584</v>
      </c>
      <c r="B214" s="221" t="s">
        <v>103</v>
      </c>
      <c r="C214" s="222" t="s">
        <v>184</v>
      </c>
      <c r="D214" s="234">
        <v>9.16</v>
      </c>
      <c r="E214" s="221" t="s">
        <v>579</v>
      </c>
      <c r="F214" s="223">
        <v>204</v>
      </c>
      <c r="G214" s="221" t="s">
        <v>368</v>
      </c>
      <c r="H214" s="223">
        <v>1010</v>
      </c>
      <c r="I214" s="223">
        <v>2110</v>
      </c>
      <c r="J214" s="223">
        <v>870</v>
      </c>
      <c r="K214" s="223">
        <v>2052</v>
      </c>
      <c r="L214" s="223">
        <v>925</v>
      </c>
      <c r="M214" s="223">
        <v>43</v>
      </c>
      <c r="N214" s="221" t="s">
        <v>86</v>
      </c>
      <c r="O214" s="221" t="s">
        <v>110</v>
      </c>
      <c r="P214" s="225"/>
      <c r="Q214" s="225"/>
      <c r="R214" s="224"/>
      <c r="S214" s="224"/>
      <c r="T214" s="221" t="s">
        <v>86</v>
      </c>
      <c r="U214" s="221" t="s">
        <v>110</v>
      </c>
      <c r="V214" s="221" t="s">
        <v>496</v>
      </c>
      <c r="W214" s="221" t="s">
        <v>6</v>
      </c>
      <c r="X214" s="221" t="s">
        <v>65</v>
      </c>
      <c r="Y214" s="221" t="s">
        <v>370</v>
      </c>
      <c r="Z214" s="221" t="s">
        <v>119</v>
      </c>
      <c r="AA214" s="225"/>
      <c r="AB214" s="226">
        <f t="shared" si="12"/>
        <v>5.63</v>
      </c>
      <c r="AC214" s="227"/>
      <c r="AD214" s="227">
        <f t="shared" si="13"/>
        <v>0</v>
      </c>
      <c r="AE214" s="227"/>
      <c r="AF214" s="227"/>
      <c r="AG214" s="227"/>
      <c r="AH214" s="227">
        <f t="shared" si="14"/>
        <v>0</v>
      </c>
      <c r="AI214" s="227">
        <f t="shared" si="15"/>
        <v>0</v>
      </c>
      <c r="AJ214" s="229" t="s">
        <v>91</v>
      </c>
    </row>
    <row r="215" spans="1:36" s="229" customFormat="1" x14ac:dyDescent="0.25">
      <c r="A215" s="221" t="s">
        <v>289</v>
      </c>
      <c r="B215" s="221" t="s">
        <v>103</v>
      </c>
      <c r="C215" s="222" t="s">
        <v>187</v>
      </c>
      <c r="D215" s="234">
        <v>9.17</v>
      </c>
      <c r="E215" s="221" t="s">
        <v>579</v>
      </c>
      <c r="F215" s="223">
        <v>201</v>
      </c>
      <c r="G215" s="221" t="s">
        <v>364</v>
      </c>
      <c r="H215" s="223">
        <v>1100</v>
      </c>
      <c r="I215" s="223">
        <v>2110</v>
      </c>
      <c r="J215" s="223">
        <v>1010</v>
      </c>
      <c r="K215" s="223">
        <v>2052</v>
      </c>
      <c r="L215" s="223">
        <v>925</v>
      </c>
      <c r="M215" s="223">
        <v>40</v>
      </c>
      <c r="N215" s="221" t="s">
        <v>88</v>
      </c>
      <c r="O215" s="221" t="s">
        <v>106</v>
      </c>
      <c r="P215" s="225"/>
      <c r="Q215" s="225"/>
      <c r="R215" s="223">
        <v>250</v>
      </c>
      <c r="S215" s="221" t="s">
        <v>495</v>
      </c>
      <c r="T215" s="221" t="s">
        <v>88</v>
      </c>
      <c r="U215" s="221" t="s">
        <v>106</v>
      </c>
      <c r="V215" s="221" t="s">
        <v>365</v>
      </c>
      <c r="W215" s="221" t="s">
        <v>107</v>
      </c>
      <c r="X215" s="221" t="s">
        <v>87</v>
      </c>
      <c r="Y215" s="221" t="s">
        <v>491</v>
      </c>
      <c r="Z215" s="221" t="s">
        <v>119</v>
      </c>
      <c r="AA215" s="225"/>
      <c r="AB215" s="226">
        <f t="shared" si="12"/>
        <v>5.72</v>
      </c>
      <c r="AC215" s="227">
        <v>23.53</v>
      </c>
      <c r="AD215" s="227">
        <f t="shared" si="13"/>
        <v>134.59</v>
      </c>
      <c r="AE215" s="227">
        <v>2.25</v>
      </c>
      <c r="AF215" s="227">
        <v>1</v>
      </c>
      <c r="AG215" s="227">
        <v>0.5</v>
      </c>
      <c r="AH215" s="227">
        <f t="shared" si="14"/>
        <v>140.33000000000001</v>
      </c>
      <c r="AI215" s="227">
        <f t="shared" si="15"/>
        <v>274.92</v>
      </c>
      <c r="AJ215" s="229" t="s">
        <v>367</v>
      </c>
    </row>
    <row r="216" spans="1:36" s="229" customFormat="1" x14ac:dyDescent="0.25">
      <c r="A216" s="221" t="s">
        <v>290</v>
      </c>
      <c r="B216" s="221" t="s">
        <v>103</v>
      </c>
      <c r="C216" s="222" t="s">
        <v>190</v>
      </c>
      <c r="D216" s="234">
        <v>9.18</v>
      </c>
      <c r="E216" s="221" t="s">
        <v>579</v>
      </c>
      <c r="F216" s="223">
        <v>201</v>
      </c>
      <c r="G216" s="221" t="s">
        <v>364</v>
      </c>
      <c r="H216" s="223">
        <v>1010</v>
      </c>
      <c r="I216" s="223">
        <v>2100</v>
      </c>
      <c r="J216" s="223">
        <v>920</v>
      </c>
      <c r="K216" s="223">
        <v>2052</v>
      </c>
      <c r="L216" s="223">
        <v>925</v>
      </c>
      <c r="M216" s="223">
        <v>40</v>
      </c>
      <c r="N216" s="221" t="s">
        <v>88</v>
      </c>
      <c r="O216" s="221" t="s">
        <v>106</v>
      </c>
      <c r="P216" s="222"/>
      <c r="Q216" s="225"/>
      <c r="R216" s="223">
        <v>250</v>
      </c>
      <c r="S216" s="221" t="s">
        <v>495</v>
      </c>
      <c r="T216" s="221" t="s">
        <v>88</v>
      </c>
      <c r="U216" s="221" t="s">
        <v>106</v>
      </c>
      <c r="V216" s="221" t="s">
        <v>365</v>
      </c>
      <c r="W216" s="221" t="s">
        <v>120</v>
      </c>
      <c r="X216" s="221" t="s">
        <v>87</v>
      </c>
      <c r="Y216" s="221" t="s">
        <v>491</v>
      </c>
      <c r="Z216" s="221" t="s">
        <v>119</v>
      </c>
      <c r="AA216" s="225"/>
      <c r="AB216" s="226">
        <f t="shared" si="12"/>
        <v>5.61</v>
      </c>
      <c r="AC216" s="227">
        <v>8.32</v>
      </c>
      <c r="AD216" s="227">
        <f t="shared" si="13"/>
        <v>46.68</v>
      </c>
      <c r="AE216" s="228">
        <v>1.75</v>
      </c>
      <c r="AF216" s="228">
        <v>1</v>
      </c>
      <c r="AG216" s="228">
        <v>0.5</v>
      </c>
      <c r="AH216" s="227">
        <f t="shared" si="14"/>
        <v>121.62</v>
      </c>
      <c r="AI216" s="227">
        <f t="shared" si="15"/>
        <v>168.3</v>
      </c>
      <c r="AJ216" s="229" t="s">
        <v>382</v>
      </c>
    </row>
    <row r="217" spans="1:36" s="229" customFormat="1" x14ac:dyDescent="0.25">
      <c r="A217" s="221" t="s">
        <v>585</v>
      </c>
      <c r="B217" s="221" t="s">
        <v>103</v>
      </c>
      <c r="C217" s="222" t="s">
        <v>193</v>
      </c>
      <c r="D217" s="234">
        <v>9.1999999999999993</v>
      </c>
      <c r="E217" s="221" t="s">
        <v>579</v>
      </c>
      <c r="F217" s="223">
        <v>206</v>
      </c>
      <c r="G217" s="221" t="s">
        <v>368</v>
      </c>
      <c r="H217" s="223">
        <v>1810</v>
      </c>
      <c r="I217" s="223">
        <v>2110</v>
      </c>
      <c r="J217" s="223">
        <v>1670</v>
      </c>
      <c r="K217" s="223">
        <v>2052</v>
      </c>
      <c r="L217" s="223">
        <v>861</v>
      </c>
      <c r="M217" s="223">
        <v>43</v>
      </c>
      <c r="N217" s="221" t="s">
        <v>86</v>
      </c>
      <c r="O217" s="221" t="s">
        <v>110</v>
      </c>
      <c r="P217" s="225"/>
      <c r="Q217" s="225"/>
      <c r="R217" s="224"/>
      <c r="S217" s="224"/>
      <c r="T217" s="221" t="s">
        <v>86</v>
      </c>
      <c r="U217" s="221" t="s">
        <v>110</v>
      </c>
      <c r="V217" s="221" t="s">
        <v>496</v>
      </c>
      <c r="W217" s="221" t="s">
        <v>6</v>
      </c>
      <c r="X217" s="221" t="s">
        <v>65</v>
      </c>
      <c r="Y217" s="221" t="s">
        <v>383</v>
      </c>
      <c r="Z217" s="221" t="s">
        <v>119</v>
      </c>
      <c r="AA217" s="225"/>
      <c r="AB217" s="226">
        <f t="shared" si="12"/>
        <v>6.43</v>
      </c>
      <c r="AC217" s="227"/>
      <c r="AD217" s="227">
        <f t="shared" si="13"/>
        <v>0</v>
      </c>
      <c r="AE217" s="227"/>
      <c r="AF217" s="227"/>
      <c r="AG217" s="227"/>
      <c r="AH217" s="227">
        <f t="shared" si="14"/>
        <v>0</v>
      </c>
      <c r="AI217" s="227">
        <f t="shared" si="15"/>
        <v>0</v>
      </c>
      <c r="AJ217" s="229" t="s">
        <v>91</v>
      </c>
    </row>
    <row r="218" spans="1:36" s="229" customFormat="1" x14ac:dyDescent="0.25">
      <c r="A218" s="221" t="s">
        <v>586</v>
      </c>
      <c r="B218" s="221" t="s">
        <v>116</v>
      </c>
      <c r="C218" s="222" t="s">
        <v>587</v>
      </c>
      <c r="D218" s="234">
        <v>9.2100000000000009</v>
      </c>
      <c r="E218" s="221" t="s">
        <v>579</v>
      </c>
      <c r="F218" s="223">
        <v>110</v>
      </c>
      <c r="G218" s="221" t="s">
        <v>104</v>
      </c>
      <c r="H218" s="223">
        <v>1250</v>
      </c>
      <c r="I218" s="223">
        <v>2200</v>
      </c>
      <c r="J218" s="224"/>
      <c r="K218" s="224"/>
      <c r="L218" s="224"/>
      <c r="M218" s="223">
        <v>50</v>
      </c>
      <c r="N218" s="221" t="s">
        <v>86</v>
      </c>
      <c r="O218" s="221" t="s">
        <v>110</v>
      </c>
      <c r="P218" s="225"/>
      <c r="Q218" s="225"/>
      <c r="R218" s="224"/>
      <c r="S218" s="224"/>
      <c r="T218" s="221" t="s">
        <v>86</v>
      </c>
      <c r="U218" s="221" t="s">
        <v>110</v>
      </c>
      <c r="V218" s="221" t="s">
        <v>507</v>
      </c>
      <c r="W218" s="221" t="s">
        <v>133</v>
      </c>
      <c r="X218" s="224"/>
      <c r="Y218" s="223">
        <v>10</v>
      </c>
      <c r="Z218" s="221" t="s">
        <v>119</v>
      </c>
      <c r="AA218" s="222" t="s">
        <v>511</v>
      </c>
      <c r="AB218" s="226">
        <f t="shared" si="12"/>
        <v>6.05</v>
      </c>
      <c r="AC218" s="227"/>
      <c r="AD218" s="227">
        <f t="shared" si="13"/>
        <v>0</v>
      </c>
      <c r="AE218" s="227"/>
      <c r="AF218" s="227"/>
      <c r="AG218" s="227"/>
      <c r="AH218" s="227">
        <f t="shared" si="14"/>
        <v>0</v>
      </c>
      <c r="AI218" s="227">
        <f t="shared" si="15"/>
        <v>0</v>
      </c>
      <c r="AJ218" s="229" t="s">
        <v>91</v>
      </c>
    </row>
    <row r="219" spans="1:36" s="229" customFormat="1" x14ac:dyDescent="0.25">
      <c r="A219" s="221" t="s">
        <v>588</v>
      </c>
      <c r="B219" s="221" t="s">
        <v>116</v>
      </c>
      <c r="C219" s="222" t="s">
        <v>587</v>
      </c>
      <c r="D219" s="234">
        <v>9.2100000000000009</v>
      </c>
      <c r="E219" s="221" t="s">
        <v>579</v>
      </c>
      <c r="F219" s="223">
        <v>110</v>
      </c>
      <c r="G219" s="221" t="s">
        <v>104</v>
      </c>
      <c r="H219" s="223">
        <v>2500</v>
      </c>
      <c r="I219" s="223">
        <v>2200</v>
      </c>
      <c r="J219" s="224"/>
      <c r="K219" s="224"/>
      <c r="L219" s="224"/>
      <c r="M219" s="223">
        <v>50</v>
      </c>
      <c r="N219" s="221" t="s">
        <v>86</v>
      </c>
      <c r="O219" s="221" t="s">
        <v>110</v>
      </c>
      <c r="P219" s="225"/>
      <c r="Q219" s="225"/>
      <c r="R219" s="224"/>
      <c r="S219" s="224"/>
      <c r="T219" s="221" t="s">
        <v>86</v>
      </c>
      <c r="U219" s="221" t="s">
        <v>110</v>
      </c>
      <c r="V219" s="221" t="s">
        <v>507</v>
      </c>
      <c r="W219" s="221" t="s">
        <v>133</v>
      </c>
      <c r="X219" s="224"/>
      <c r="Y219" s="223">
        <v>10</v>
      </c>
      <c r="Z219" s="221" t="s">
        <v>119</v>
      </c>
      <c r="AA219" s="222" t="s">
        <v>511</v>
      </c>
      <c r="AB219" s="226">
        <f t="shared" si="12"/>
        <v>7.3</v>
      </c>
      <c r="AC219" s="227"/>
      <c r="AD219" s="227">
        <f t="shared" si="13"/>
        <v>0</v>
      </c>
      <c r="AE219" s="227"/>
      <c r="AF219" s="227"/>
      <c r="AG219" s="227"/>
      <c r="AH219" s="227">
        <f t="shared" si="14"/>
        <v>0</v>
      </c>
      <c r="AI219" s="227">
        <f t="shared" si="15"/>
        <v>0</v>
      </c>
      <c r="AJ219" s="229" t="s">
        <v>91</v>
      </c>
    </row>
    <row r="220" spans="1:36" s="229" customFormat="1" ht="28.8" x14ac:dyDescent="0.25">
      <c r="A220" s="221" t="s">
        <v>292</v>
      </c>
      <c r="B220" s="221" t="s">
        <v>116</v>
      </c>
      <c r="C220" s="222" t="s">
        <v>212</v>
      </c>
      <c r="D220" s="239">
        <v>10.01</v>
      </c>
      <c r="E220" s="221" t="s">
        <v>291</v>
      </c>
      <c r="F220" s="223">
        <v>205</v>
      </c>
      <c r="G220" s="221" t="s">
        <v>364</v>
      </c>
      <c r="H220" s="235" t="s">
        <v>489</v>
      </c>
      <c r="I220" s="235" t="s">
        <v>490</v>
      </c>
      <c r="J220" s="223">
        <v>870</v>
      </c>
      <c r="K220" s="223">
        <v>2052</v>
      </c>
      <c r="L220" s="223">
        <v>925</v>
      </c>
      <c r="M220" s="223">
        <v>43</v>
      </c>
      <c r="N220" s="221" t="s">
        <v>88</v>
      </c>
      <c r="O220" s="221" t="s">
        <v>106</v>
      </c>
      <c r="P220" s="225"/>
      <c r="Q220" s="225"/>
      <c r="R220" s="224"/>
      <c r="S220" s="224"/>
      <c r="T220" s="221" t="s">
        <v>88</v>
      </c>
      <c r="U220" s="221" t="s">
        <v>106</v>
      </c>
      <c r="V220" s="221" t="s">
        <v>365</v>
      </c>
      <c r="W220" s="221" t="s">
        <v>120</v>
      </c>
      <c r="X220" s="221" t="s">
        <v>87</v>
      </c>
      <c r="Y220" s="221" t="s">
        <v>491</v>
      </c>
      <c r="Z220" s="221" t="s">
        <v>119</v>
      </c>
      <c r="AA220" s="222" t="s">
        <v>492</v>
      </c>
      <c r="AB220" s="226">
        <v>5.6</v>
      </c>
      <c r="AC220" s="227">
        <v>8.32</v>
      </c>
      <c r="AD220" s="227">
        <f t="shared" si="13"/>
        <v>46.59</v>
      </c>
      <c r="AE220" s="228">
        <v>1.75</v>
      </c>
      <c r="AF220" s="228">
        <v>1</v>
      </c>
      <c r="AG220" s="228">
        <v>0.5</v>
      </c>
      <c r="AH220" s="227">
        <f t="shared" si="14"/>
        <v>121.62</v>
      </c>
      <c r="AI220" s="227">
        <v>2383.7399999999998</v>
      </c>
      <c r="AJ220" s="236" t="s">
        <v>493</v>
      </c>
    </row>
    <row r="221" spans="1:36" s="229" customFormat="1" x14ac:dyDescent="0.25">
      <c r="A221" s="221" t="s">
        <v>589</v>
      </c>
      <c r="B221" s="221" t="s">
        <v>103</v>
      </c>
      <c r="C221" s="222" t="s">
        <v>160</v>
      </c>
      <c r="D221" s="239">
        <v>10.02</v>
      </c>
      <c r="E221" s="221" t="s">
        <v>291</v>
      </c>
      <c r="F221" s="223">
        <v>201</v>
      </c>
      <c r="G221" s="221" t="s">
        <v>364</v>
      </c>
      <c r="H221" s="223">
        <v>1010</v>
      </c>
      <c r="I221" s="223">
        <v>2110</v>
      </c>
      <c r="J221" s="223">
        <v>920</v>
      </c>
      <c r="K221" s="223">
        <v>2052</v>
      </c>
      <c r="L221" s="223">
        <v>925</v>
      </c>
      <c r="M221" s="223">
        <v>40</v>
      </c>
      <c r="N221" s="221" t="s">
        <v>88</v>
      </c>
      <c r="O221" s="221" t="s">
        <v>106</v>
      </c>
      <c r="P221" s="225"/>
      <c r="Q221" s="225"/>
      <c r="R221" s="223">
        <v>250</v>
      </c>
      <c r="S221" s="221" t="s">
        <v>495</v>
      </c>
      <c r="T221" s="221" t="s">
        <v>88</v>
      </c>
      <c r="U221" s="221" t="s">
        <v>106</v>
      </c>
      <c r="V221" s="221" t="s">
        <v>365</v>
      </c>
      <c r="W221" s="221" t="s">
        <v>107</v>
      </c>
      <c r="X221" s="221" t="s">
        <v>87</v>
      </c>
      <c r="Y221" s="221" t="s">
        <v>491</v>
      </c>
      <c r="Z221" s="221" t="s">
        <v>119</v>
      </c>
      <c r="AA221" s="225"/>
      <c r="AB221" s="226">
        <f t="shared" si="12"/>
        <v>5.63</v>
      </c>
      <c r="AC221" s="227">
        <v>23.53</v>
      </c>
      <c r="AD221" s="227">
        <f t="shared" si="13"/>
        <v>132.47</v>
      </c>
      <c r="AE221" s="227">
        <v>2.25</v>
      </c>
      <c r="AF221" s="227">
        <v>1</v>
      </c>
      <c r="AG221" s="227">
        <v>0.5</v>
      </c>
      <c r="AH221" s="227">
        <f t="shared" si="14"/>
        <v>140.33000000000001</v>
      </c>
      <c r="AI221" s="227">
        <f t="shared" si="15"/>
        <v>272.8</v>
      </c>
      <c r="AJ221" s="229" t="s">
        <v>367</v>
      </c>
    </row>
    <row r="222" spans="1:36" s="229" customFormat="1" x14ac:dyDescent="0.25">
      <c r="A222" s="221" t="s">
        <v>293</v>
      </c>
      <c r="B222" s="221" t="s">
        <v>103</v>
      </c>
      <c r="C222" s="222" t="s">
        <v>163</v>
      </c>
      <c r="D222" s="239">
        <v>10.06</v>
      </c>
      <c r="E222" s="221" t="s">
        <v>291</v>
      </c>
      <c r="F222" s="223">
        <v>204</v>
      </c>
      <c r="G222" s="221" t="s">
        <v>368</v>
      </c>
      <c r="H222" s="223">
        <v>1010</v>
      </c>
      <c r="I222" s="223">
        <v>2110</v>
      </c>
      <c r="J222" s="223">
        <v>870</v>
      </c>
      <c r="K222" s="223">
        <v>2052</v>
      </c>
      <c r="L222" s="223">
        <v>925</v>
      </c>
      <c r="M222" s="223">
        <v>43</v>
      </c>
      <c r="N222" s="221" t="s">
        <v>86</v>
      </c>
      <c r="O222" s="221" t="s">
        <v>110</v>
      </c>
      <c r="P222" s="225"/>
      <c r="Q222" s="225"/>
      <c r="R222" s="224"/>
      <c r="S222" s="224"/>
      <c r="T222" s="221" t="s">
        <v>86</v>
      </c>
      <c r="U222" s="221" t="s">
        <v>110</v>
      </c>
      <c r="V222" s="221" t="s">
        <v>496</v>
      </c>
      <c r="W222" s="221" t="s">
        <v>6</v>
      </c>
      <c r="X222" s="221" t="s">
        <v>65</v>
      </c>
      <c r="Y222" s="221" t="s">
        <v>370</v>
      </c>
      <c r="Z222" s="221" t="s">
        <v>119</v>
      </c>
      <c r="AA222" s="225"/>
      <c r="AB222" s="226">
        <f t="shared" si="12"/>
        <v>5.63</v>
      </c>
      <c r="AC222" s="227"/>
      <c r="AD222" s="227">
        <f t="shared" si="13"/>
        <v>0</v>
      </c>
      <c r="AE222" s="227"/>
      <c r="AF222" s="227"/>
      <c r="AG222" s="227"/>
      <c r="AH222" s="227">
        <f t="shared" si="14"/>
        <v>0</v>
      </c>
      <c r="AI222" s="227">
        <f t="shared" si="15"/>
        <v>0</v>
      </c>
      <c r="AJ222" s="229" t="s">
        <v>91</v>
      </c>
    </row>
    <row r="223" spans="1:36" s="229" customFormat="1" x14ac:dyDescent="0.25">
      <c r="A223" s="221" t="s">
        <v>294</v>
      </c>
      <c r="B223" s="221" t="s">
        <v>103</v>
      </c>
      <c r="C223" s="222" t="s">
        <v>166</v>
      </c>
      <c r="D223" s="239">
        <v>10.07</v>
      </c>
      <c r="E223" s="221" t="s">
        <v>291</v>
      </c>
      <c r="F223" s="223">
        <v>204</v>
      </c>
      <c r="G223" s="221" t="s">
        <v>368</v>
      </c>
      <c r="H223" s="223">
        <v>1010</v>
      </c>
      <c r="I223" s="223">
        <v>2110</v>
      </c>
      <c r="J223" s="223">
        <v>870</v>
      </c>
      <c r="K223" s="223">
        <v>2052</v>
      </c>
      <c r="L223" s="223">
        <v>925</v>
      </c>
      <c r="M223" s="223">
        <v>43</v>
      </c>
      <c r="N223" s="221" t="s">
        <v>86</v>
      </c>
      <c r="O223" s="221" t="s">
        <v>110</v>
      </c>
      <c r="P223" s="225"/>
      <c r="Q223" s="225"/>
      <c r="R223" s="224"/>
      <c r="S223" s="224"/>
      <c r="T223" s="221" t="s">
        <v>86</v>
      </c>
      <c r="U223" s="221" t="s">
        <v>110</v>
      </c>
      <c r="V223" s="221" t="s">
        <v>496</v>
      </c>
      <c r="W223" s="221" t="s">
        <v>6</v>
      </c>
      <c r="X223" s="221" t="s">
        <v>65</v>
      </c>
      <c r="Y223" s="221" t="s">
        <v>370</v>
      </c>
      <c r="Z223" s="221" t="s">
        <v>119</v>
      </c>
      <c r="AA223" s="225"/>
      <c r="AB223" s="226">
        <f t="shared" si="12"/>
        <v>5.63</v>
      </c>
      <c r="AC223" s="227"/>
      <c r="AD223" s="227">
        <f t="shared" si="13"/>
        <v>0</v>
      </c>
      <c r="AE223" s="227"/>
      <c r="AF223" s="227"/>
      <c r="AG223" s="227"/>
      <c r="AH223" s="227">
        <f t="shared" si="14"/>
        <v>0</v>
      </c>
      <c r="AI223" s="227">
        <f t="shared" si="15"/>
        <v>0</v>
      </c>
      <c r="AJ223" s="229" t="s">
        <v>91</v>
      </c>
    </row>
    <row r="224" spans="1:36" s="229" customFormat="1" x14ac:dyDescent="0.25">
      <c r="A224" s="221" t="s">
        <v>590</v>
      </c>
      <c r="B224" s="221" t="s">
        <v>103</v>
      </c>
      <c r="C224" s="222" t="s">
        <v>169</v>
      </c>
      <c r="D224" s="239">
        <v>10.08</v>
      </c>
      <c r="E224" s="221" t="s">
        <v>291</v>
      </c>
      <c r="F224" s="223">
        <v>204</v>
      </c>
      <c r="G224" s="221" t="s">
        <v>368</v>
      </c>
      <c r="H224" s="223">
        <v>1010</v>
      </c>
      <c r="I224" s="223">
        <v>2110</v>
      </c>
      <c r="J224" s="223">
        <v>870</v>
      </c>
      <c r="K224" s="223">
        <v>2052</v>
      </c>
      <c r="L224" s="223">
        <v>925</v>
      </c>
      <c r="M224" s="223">
        <v>43</v>
      </c>
      <c r="N224" s="221" t="s">
        <v>86</v>
      </c>
      <c r="O224" s="221" t="s">
        <v>110</v>
      </c>
      <c r="P224" s="225"/>
      <c r="Q224" s="225"/>
      <c r="R224" s="224"/>
      <c r="S224" s="224"/>
      <c r="T224" s="221" t="s">
        <v>86</v>
      </c>
      <c r="U224" s="221" t="s">
        <v>110</v>
      </c>
      <c r="V224" s="221" t="s">
        <v>496</v>
      </c>
      <c r="W224" s="221" t="s">
        <v>6</v>
      </c>
      <c r="X224" s="221" t="s">
        <v>65</v>
      </c>
      <c r="Y224" s="221" t="s">
        <v>370</v>
      </c>
      <c r="Z224" s="221" t="s">
        <v>119</v>
      </c>
      <c r="AA224" s="225"/>
      <c r="AB224" s="226">
        <f t="shared" si="12"/>
        <v>5.63</v>
      </c>
      <c r="AC224" s="227"/>
      <c r="AD224" s="227">
        <f t="shared" si="13"/>
        <v>0</v>
      </c>
      <c r="AE224" s="227"/>
      <c r="AF224" s="227"/>
      <c r="AG224" s="227"/>
      <c r="AH224" s="227">
        <f t="shared" si="14"/>
        <v>0</v>
      </c>
      <c r="AI224" s="227">
        <f t="shared" si="15"/>
        <v>0</v>
      </c>
      <c r="AJ224" s="229" t="s">
        <v>91</v>
      </c>
    </row>
    <row r="225" spans="1:36" s="229" customFormat="1" x14ac:dyDescent="0.25">
      <c r="A225" s="221" t="s">
        <v>295</v>
      </c>
      <c r="B225" s="221" t="s">
        <v>103</v>
      </c>
      <c r="C225" s="222" t="s">
        <v>178</v>
      </c>
      <c r="D225" s="239">
        <v>10.11</v>
      </c>
      <c r="E225" s="221" t="s">
        <v>291</v>
      </c>
      <c r="F225" s="223">
        <v>201</v>
      </c>
      <c r="G225" s="221" t="s">
        <v>364</v>
      </c>
      <c r="H225" s="223">
        <v>1010</v>
      </c>
      <c r="I225" s="223">
        <v>2100</v>
      </c>
      <c r="J225" s="223">
        <v>920</v>
      </c>
      <c r="K225" s="223">
        <v>2052</v>
      </c>
      <c r="L225" s="223">
        <v>925</v>
      </c>
      <c r="M225" s="223">
        <v>40</v>
      </c>
      <c r="N225" s="221" t="s">
        <v>88</v>
      </c>
      <c r="O225" s="221" t="s">
        <v>106</v>
      </c>
      <c r="P225" s="225"/>
      <c r="Q225" s="225"/>
      <c r="R225" s="223">
        <v>250</v>
      </c>
      <c r="S225" s="221" t="s">
        <v>495</v>
      </c>
      <c r="T225" s="221" t="s">
        <v>88</v>
      </c>
      <c r="U225" s="221" t="s">
        <v>106</v>
      </c>
      <c r="V225" s="221" t="s">
        <v>365</v>
      </c>
      <c r="W225" s="221" t="s">
        <v>120</v>
      </c>
      <c r="X225" s="221" t="s">
        <v>87</v>
      </c>
      <c r="Y225" s="221" t="s">
        <v>491</v>
      </c>
      <c r="Z225" s="221" t="s">
        <v>119</v>
      </c>
      <c r="AA225" s="225"/>
      <c r="AB225" s="226">
        <f t="shared" si="12"/>
        <v>5.61</v>
      </c>
      <c r="AC225" s="227">
        <v>8.32</v>
      </c>
      <c r="AD225" s="227">
        <f t="shared" si="13"/>
        <v>46.68</v>
      </c>
      <c r="AE225" s="228">
        <v>1.75</v>
      </c>
      <c r="AF225" s="228">
        <v>1</v>
      </c>
      <c r="AG225" s="228">
        <v>0.5</v>
      </c>
      <c r="AH225" s="227">
        <f t="shared" si="14"/>
        <v>121.62</v>
      </c>
      <c r="AI225" s="227">
        <f t="shared" si="15"/>
        <v>168.3</v>
      </c>
      <c r="AJ225" s="229" t="s">
        <v>382</v>
      </c>
    </row>
    <row r="226" spans="1:36" s="229" customFormat="1" x14ac:dyDescent="0.25">
      <c r="A226" s="221" t="s">
        <v>296</v>
      </c>
      <c r="B226" s="221" t="s">
        <v>103</v>
      </c>
      <c r="C226" s="222" t="s">
        <v>172</v>
      </c>
      <c r="D226" s="239">
        <v>10.09</v>
      </c>
      <c r="E226" s="221" t="s">
        <v>291</v>
      </c>
      <c r="F226" s="223">
        <v>201</v>
      </c>
      <c r="G226" s="221" t="s">
        <v>364</v>
      </c>
      <c r="H226" s="223">
        <v>1010</v>
      </c>
      <c r="I226" s="223">
        <v>2110</v>
      </c>
      <c r="J226" s="223">
        <v>920</v>
      </c>
      <c r="K226" s="223">
        <v>2052</v>
      </c>
      <c r="L226" s="223">
        <v>925</v>
      </c>
      <c r="M226" s="223">
        <v>40</v>
      </c>
      <c r="N226" s="221" t="s">
        <v>88</v>
      </c>
      <c r="O226" s="221" t="s">
        <v>106</v>
      </c>
      <c r="P226" s="225"/>
      <c r="Q226" s="225"/>
      <c r="R226" s="223">
        <v>250</v>
      </c>
      <c r="S226" s="221" t="s">
        <v>495</v>
      </c>
      <c r="T226" s="221" t="s">
        <v>88</v>
      </c>
      <c r="U226" s="221" t="s">
        <v>106</v>
      </c>
      <c r="V226" s="221" t="s">
        <v>365</v>
      </c>
      <c r="W226" s="221" t="s">
        <v>107</v>
      </c>
      <c r="X226" s="221" t="s">
        <v>87</v>
      </c>
      <c r="Y226" s="221" t="s">
        <v>491</v>
      </c>
      <c r="Z226" s="221" t="s">
        <v>119</v>
      </c>
      <c r="AA226" s="225"/>
      <c r="AB226" s="226">
        <f t="shared" si="12"/>
        <v>5.63</v>
      </c>
      <c r="AC226" s="227">
        <v>23.53</v>
      </c>
      <c r="AD226" s="227">
        <f t="shared" si="13"/>
        <v>132.47</v>
      </c>
      <c r="AE226" s="227">
        <v>2.25</v>
      </c>
      <c r="AF226" s="227">
        <v>1</v>
      </c>
      <c r="AG226" s="227">
        <v>0.5</v>
      </c>
      <c r="AH226" s="227">
        <f t="shared" si="14"/>
        <v>140.33000000000001</v>
      </c>
      <c r="AI226" s="227">
        <f t="shared" si="15"/>
        <v>272.8</v>
      </c>
      <c r="AJ226" s="229" t="s">
        <v>367</v>
      </c>
    </row>
    <row r="227" spans="1:36" s="229" customFormat="1" x14ac:dyDescent="0.25">
      <c r="A227" s="221" t="s">
        <v>591</v>
      </c>
      <c r="B227" s="221" t="s">
        <v>116</v>
      </c>
      <c r="C227" s="222" t="s">
        <v>181</v>
      </c>
      <c r="D227" s="239">
        <v>10.15</v>
      </c>
      <c r="E227" s="221" t="s">
        <v>291</v>
      </c>
      <c r="F227" s="223">
        <v>206</v>
      </c>
      <c r="G227" s="221" t="s">
        <v>368</v>
      </c>
      <c r="H227" s="223">
        <v>2010</v>
      </c>
      <c r="I227" s="223">
        <v>2110</v>
      </c>
      <c r="J227" s="223">
        <v>1870</v>
      </c>
      <c r="K227" s="223">
        <v>2052</v>
      </c>
      <c r="L227" s="223">
        <v>961</v>
      </c>
      <c r="M227" s="223">
        <v>43</v>
      </c>
      <c r="N227" s="221" t="s">
        <v>86</v>
      </c>
      <c r="O227" s="221" t="s">
        <v>110</v>
      </c>
      <c r="P227" s="225"/>
      <c r="Q227" s="225"/>
      <c r="R227" s="224"/>
      <c r="S227" s="224"/>
      <c r="T227" s="221" t="s">
        <v>86</v>
      </c>
      <c r="U227" s="221" t="s">
        <v>110</v>
      </c>
      <c r="V227" s="221" t="s">
        <v>496</v>
      </c>
      <c r="W227" s="221" t="s">
        <v>6</v>
      </c>
      <c r="X227" s="221" t="s">
        <v>65</v>
      </c>
      <c r="Y227" s="221" t="s">
        <v>383</v>
      </c>
      <c r="Z227" s="221" t="s">
        <v>119</v>
      </c>
      <c r="AA227" s="225"/>
      <c r="AB227" s="226">
        <f t="shared" si="12"/>
        <v>6.63</v>
      </c>
      <c r="AC227" s="227"/>
      <c r="AD227" s="227">
        <f t="shared" si="13"/>
        <v>0</v>
      </c>
      <c r="AE227" s="227"/>
      <c r="AF227" s="227"/>
      <c r="AG227" s="227"/>
      <c r="AH227" s="227">
        <f t="shared" si="14"/>
        <v>0</v>
      </c>
      <c r="AI227" s="227">
        <f t="shared" si="15"/>
        <v>0</v>
      </c>
      <c r="AJ227" s="229" t="s">
        <v>91</v>
      </c>
    </row>
    <row r="228" spans="1:36" s="229" customFormat="1" x14ac:dyDescent="0.25">
      <c r="A228" s="221" t="s">
        <v>297</v>
      </c>
      <c r="B228" s="221" t="s">
        <v>103</v>
      </c>
      <c r="C228" s="222" t="s">
        <v>184</v>
      </c>
      <c r="D228" s="239">
        <v>10.16</v>
      </c>
      <c r="E228" s="221" t="s">
        <v>291</v>
      </c>
      <c r="F228" s="223">
        <v>204</v>
      </c>
      <c r="G228" s="221" t="s">
        <v>368</v>
      </c>
      <c r="H228" s="223">
        <v>1010</v>
      </c>
      <c r="I228" s="223">
        <v>2110</v>
      </c>
      <c r="J228" s="223">
        <v>870</v>
      </c>
      <c r="K228" s="223">
        <v>2052</v>
      </c>
      <c r="L228" s="223">
        <v>925</v>
      </c>
      <c r="M228" s="223">
        <v>43</v>
      </c>
      <c r="N228" s="221" t="s">
        <v>86</v>
      </c>
      <c r="O228" s="221" t="s">
        <v>110</v>
      </c>
      <c r="P228" s="225"/>
      <c r="Q228" s="225"/>
      <c r="R228" s="224"/>
      <c r="S228" s="224"/>
      <c r="T228" s="221" t="s">
        <v>86</v>
      </c>
      <c r="U228" s="221" t="s">
        <v>110</v>
      </c>
      <c r="V228" s="221" t="s">
        <v>496</v>
      </c>
      <c r="W228" s="221" t="s">
        <v>6</v>
      </c>
      <c r="X228" s="221" t="s">
        <v>65</v>
      </c>
      <c r="Y228" s="221" t="s">
        <v>370</v>
      </c>
      <c r="Z228" s="221" t="s">
        <v>119</v>
      </c>
      <c r="AA228" s="225"/>
      <c r="AB228" s="226">
        <f t="shared" si="12"/>
        <v>5.63</v>
      </c>
      <c r="AC228" s="227"/>
      <c r="AD228" s="227">
        <f t="shared" si="13"/>
        <v>0</v>
      </c>
      <c r="AE228" s="227"/>
      <c r="AF228" s="227"/>
      <c r="AG228" s="227"/>
      <c r="AH228" s="227">
        <f t="shared" si="14"/>
        <v>0</v>
      </c>
      <c r="AI228" s="227">
        <f t="shared" si="15"/>
        <v>0</v>
      </c>
      <c r="AJ228" s="229" t="s">
        <v>91</v>
      </c>
    </row>
    <row r="229" spans="1:36" s="229" customFormat="1" x14ac:dyDescent="0.25">
      <c r="A229" s="221" t="s">
        <v>298</v>
      </c>
      <c r="B229" s="221" t="s">
        <v>103</v>
      </c>
      <c r="C229" s="222" t="s">
        <v>216</v>
      </c>
      <c r="D229" s="239">
        <v>10.17</v>
      </c>
      <c r="E229" s="221" t="s">
        <v>291</v>
      </c>
      <c r="F229" s="223">
        <v>201</v>
      </c>
      <c r="G229" s="221" t="s">
        <v>364</v>
      </c>
      <c r="H229" s="223">
        <v>1100</v>
      </c>
      <c r="I229" s="223">
        <v>2110</v>
      </c>
      <c r="J229" s="223">
        <v>1010</v>
      </c>
      <c r="K229" s="223">
        <v>2052</v>
      </c>
      <c r="L229" s="223">
        <v>925</v>
      </c>
      <c r="M229" s="223">
        <v>40</v>
      </c>
      <c r="N229" s="221" t="s">
        <v>88</v>
      </c>
      <c r="O229" s="221" t="s">
        <v>106</v>
      </c>
      <c r="P229" s="225"/>
      <c r="Q229" s="225"/>
      <c r="R229" s="223">
        <v>250</v>
      </c>
      <c r="S229" s="221" t="s">
        <v>495</v>
      </c>
      <c r="T229" s="221" t="s">
        <v>88</v>
      </c>
      <c r="U229" s="221" t="s">
        <v>106</v>
      </c>
      <c r="V229" s="221" t="s">
        <v>365</v>
      </c>
      <c r="W229" s="221" t="s">
        <v>107</v>
      </c>
      <c r="X229" s="221" t="s">
        <v>87</v>
      </c>
      <c r="Y229" s="221" t="s">
        <v>491</v>
      </c>
      <c r="Z229" s="221" t="s">
        <v>119</v>
      </c>
      <c r="AA229" s="225"/>
      <c r="AB229" s="226">
        <f t="shared" si="12"/>
        <v>5.72</v>
      </c>
      <c r="AC229" s="227">
        <v>23.53</v>
      </c>
      <c r="AD229" s="227">
        <f t="shared" si="13"/>
        <v>134.59</v>
      </c>
      <c r="AE229" s="227">
        <v>2.25</v>
      </c>
      <c r="AF229" s="227">
        <v>1</v>
      </c>
      <c r="AG229" s="227">
        <v>0.5</v>
      </c>
      <c r="AH229" s="227">
        <f t="shared" si="14"/>
        <v>140.33000000000001</v>
      </c>
      <c r="AI229" s="227">
        <f t="shared" si="15"/>
        <v>274.92</v>
      </c>
      <c r="AJ229" s="229" t="s">
        <v>367</v>
      </c>
    </row>
    <row r="230" spans="1:36" s="229" customFormat="1" x14ac:dyDescent="0.25">
      <c r="A230" s="221" t="s">
        <v>592</v>
      </c>
      <c r="B230" s="221" t="s">
        <v>103</v>
      </c>
      <c r="C230" s="222" t="s">
        <v>190</v>
      </c>
      <c r="D230" s="239">
        <v>10.18</v>
      </c>
      <c r="E230" s="221" t="s">
        <v>291</v>
      </c>
      <c r="F230" s="223">
        <v>201</v>
      </c>
      <c r="G230" s="221" t="s">
        <v>364</v>
      </c>
      <c r="H230" s="223">
        <v>1010</v>
      </c>
      <c r="I230" s="223">
        <v>2100</v>
      </c>
      <c r="J230" s="223">
        <v>920</v>
      </c>
      <c r="K230" s="223">
        <v>2052</v>
      </c>
      <c r="L230" s="223">
        <v>925</v>
      </c>
      <c r="M230" s="223">
        <v>40</v>
      </c>
      <c r="N230" s="221" t="s">
        <v>88</v>
      </c>
      <c r="O230" s="221" t="s">
        <v>106</v>
      </c>
      <c r="P230" s="225"/>
      <c r="Q230" s="225"/>
      <c r="R230" s="223">
        <v>250</v>
      </c>
      <c r="S230" s="221" t="s">
        <v>495</v>
      </c>
      <c r="T230" s="221" t="s">
        <v>88</v>
      </c>
      <c r="U230" s="221" t="s">
        <v>106</v>
      </c>
      <c r="V230" s="221" t="s">
        <v>365</v>
      </c>
      <c r="W230" s="221" t="s">
        <v>120</v>
      </c>
      <c r="X230" s="221" t="s">
        <v>87</v>
      </c>
      <c r="Y230" s="221" t="s">
        <v>491</v>
      </c>
      <c r="Z230" s="221" t="s">
        <v>119</v>
      </c>
      <c r="AA230" s="225"/>
      <c r="AB230" s="226">
        <f t="shared" si="12"/>
        <v>5.61</v>
      </c>
      <c r="AC230" s="227">
        <v>8.32</v>
      </c>
      <c r="AD230" s="227">
        <f t="shared" si="13"/>
        <v>46.68</v>
      </c>
      <c r="AE230" s="228">
        <v>1.75</v>
      </c>
      <c r="AF230" s="228">
        <v>1</v>
      </c>
      <c r="AG230" s="228">
        <v>0.5</v>
      </c>
      <c r="AH230" s="227">
        <f t="shared" si="14"/>
        <v>121.62</v>
      </c>
      <c r="AI230" s="227">
        <f t="shared" si="15"/>
        <v>168.3</v>
      </c>
      <c r="AJ230" s="229" t="s">
        <v>382</v>
      </c>
    </row>
    <row r="231" spans="1:36" s="229" customFormat="1" x14ac:dyDescent="0.25">
      <c r="A231" s="221" t="s">
        <v>299</v>
      </c>
      <c r="B231" s="221" t="s">
        <v>103</v>
      </c>
      <c r="C231" s="222" t="s">
        <v>193</v>
      </c>
      <c r="D231" s="239">
        <v>10.199999999999999</v>
      </c>
      <c r="E231" s="221" t="s">
        <v>291</v>
      </c>
      <c r="F231" s="223">
        <v>206</v>
      </c>
      <c r="G231" s="221" t="s">
        <v>368</v>
      </c>
      <c r="H231" s="223">
        <v>1810</v>
      </c>
      <c r="I231" s="223">
        <v>2110</v>
      </c>
      <c r="J231" s="223">
        <v>1670</v>
      </c>
      <c r="K231" s="223">
        <v>2052</v>
      </c>
      <c r="L231" s="223">
        <v>861</v>
      </c>
      <c r="M231" s="223">
        <v>43</v>
      </c>
      <c r="N231" s="221" t="s">
        <v>86</v>
      </c>
      <c r="O231" s="221" t="s">
        <v>110</v>
      </c>
      <c r="P231" s="225"/>
      <c r="Q231" s="225"/>
      <c r="R231" s="224"/>
      <c r="S231" s="224"/>
      <c r="T231" s="221" t="s">
        <v>86</v>
      </c>
      <c r="U231" s="221" t="s">
        <v>110</v>
      </c>
      <c r="V231" s="221" t="s">
        <v>496</v>
      </c>
      <c r="W231" s="221" t="s">
        <v>6</v>
      </c>
      <c r="X231" s="221" t="s">
        <v>87</v>
      </c>
      <c r="Y231" s="221" t="s">
        <v>370</v>
      </c>
      <c r="Z231" s="221" t="s">
        <v>119</v>
      </c>
      <c r="AA231" s="225"/>
      <c r="AB231" s="226">
        <f t="shared" si="12"/>
        <v>6.43</v>
      </c>
      <c r="AC231" s="227"/>
      <c r="AD231" s="227">
        <f t="shared" si="13"/>
        <v>0</v>
      </c>
      <c r="AE231" s="227"/>
      <c r="AF231" s="227"/>
      <c r="AG231" s="227"/>
      <c r="AH231" s="227">
        <f t="shared" si="14"/>
        <v>0</v>
      </c>
      <c r="AI231" s="227">
        <f t="shared" si="15"/>
        <v>0</v>
      </c>
      <c r="AJ231" s="229" t="s">
        <v>91</v>
      </c>
    </row>
    <row r="232" spans="1:36" s="229" customFormat="1" x14ac:dyDescent="0.25">
      <c r="A232" s="221" t="s">
        <v>593</v>
      </c>
      <c r="B232" s="221" t="s">
        <v>116</v>
      </c>
      <c r="C232" s="222" t="s">
        <v>594</v>
      </c>
      <c r="D232" s="239">
        <v>10.210000000000001</v>
      </c>
      <c r="E232" s="221" t="s">
        <v>291</v>
      </c>
      <c r="F232" s="223">
        <v>107</v>
      </c>
      <c r="G232" s="221" t="s">
        <v>104</v>
      </c>
      <c r="H232" s="223">
        <v>1250</v>
      </c>
      <c r="I232" s="223">
        <v>2110</v>
      </c>
      <c r="J232" s="224"/>
      <c r="K232" s="224"/>
      <c r="L232" s="224"/>
      <c r="M232" s="224"/>
      <c r="N232" s="221" t="s">
        <v>86</v>
      </c>
      <c r="O232" s="221" t="s">
        <v>110</v>
      </c>
      <c r="P232" s="225"/>
      <c r="Q232" s="225"/>
      <c r="R232" s="224"/>
      <c r="S232" s="224"/>
      <c r="T232" s="221" t="s">
        <v>86</v>
      </c>
      <c r="U232" s="221" t="s">
        <v>110</v>
      </c>
      <c r="V232" s="221" t="s">
        <v>507</v>
      </c>
      <c r="W232" s="224"/>
      <c r="X232" s="221" t="s">
        <v>65</v>
      </c>
      <c r="Y232" s="223">
        <v>11</v>
      </c>
      <c r="Z232" s="221" t="s">
        <v>119</v>
      </c>
      <c r="AA232" s="222" t="s">
        <v>595</v>
      </c>
      <c r="AB232" s="226">
        <f t="shared" si="12"/>
        <v>5.87</v>
      </c>
      <c r="AC232" s="227"/>
      <c r="AD232" s="227">
        <f t="shared" si="13"/>
        <v>0</v>
      </c>
      <c r="AE232" s="227"/>
      <c r="AF232" s="227"/>
      <c r="AG232" s="227"/>
      <c r="AH232" s="227">
        <f t="shared" si="14"/>
        <v>0</v>
      </c>
      <c r="AI232" s="227">
        <f t="shared" si="15"/>
        <v>0</v>
      </c>
      <c r="AJ232" s="229" t="s">
        <v>91</v>
      </c>
    </row>
    <row r="233" spans="1:36" s="229" customFormat="1" x14ac:dyDescent="0.25">
      <c r="A233" s="221" t="s">
        <v>596</v>
      </c>
      <c r="B233" s="221" t="s">
        <v>116</v>
      </c>
      <c r="C233" s="222" t="s">
        <v>594</v>
      </c>
      <c r="D233" s="239">
        <v>10.210000000000001</v>
      </c>
      <c r="E233" s="221" t="s">
        <v>291</v>
      </c>
      <c r="F233" s="223">
        <v>107</v>
      </c>
      <c r="G233" s="221" t="s">
        <v>104</v>
      </c>
      <c r="H233" s="223">
        <v>1250</v>
      </c>
      <c r="I233" s="223">
        <v>2110</v>
      </c>
      <c r="J233" s="224"/>
      <c r="K233" s="224"/>
      <c r="L233" s="224"/>
      <c r="M233" s="224"/>
      <c r="N233" s="221" t="s">
        <v>86</v>
      </c>
      <c r="O233" s="221" t="s">
        <v>110</v>
      </c>
      <c r="P233" s="225"/>
      <c r="Q233" s="225"/>
      <c r="R233" s="224"/>
      <c r="S233" s="224"/>
      <c r="T233" s="221" t="s">
        <v>86</v>
      </c>
      <c r="U233" s="221" t="s">
        <v>110</v>
      </c>
      <c r="V233" s="221" t="s">
        <v>507</v>
      </c>
      <c r="W233" s="224"/>
      <c r="X233" s="221" t="s">
        <v>65</v>
      </c>
      <c r="Y233" s="223">
        <v>11</v>
      </c>
      <c r="Z233" s="221" t="s">
        <v>119</v>
      </c>
      <c r="AA233" s="222" t="s">
        <v>595</v>
      </c>
      <c r="AB233" s="226">
        <f t="shared" si="12"/>
        <v>5.87</v>
      </c>
      <c r="AC233" s="227"/>
      <c r="AD233" s="227">
        <f t="shared" si="13"/>
        <v>0</v>
      </c>
      <c r="AE233" s="227"/>
      <c r="AF233" s="227"/>
      <c r="AG233" s="227"/>
      <c r="AH233" s="227">
        <f t="shared" si="14"/>
        <v>0</v>
      </c>
      <c r="AI233" s="227">
        <f t="shared" si="15"/>
        <v>0</v>
      </c>
      <c r="AJ233" s="229" t="s">
        <v>91</v>
      </c>
    </row>
    <row r="234" spans="1:36" s="229" customFormat="1" x14ac:dyDescent="0.25">
      <c r="A234" s="221" t="s">
        <v>597</v>
      </c>
      <c r="B234" s="221" t="s">
        <v>116</v>
      </c>
      <c r="C234" s="222" t="s">
        <v>594</v>
      </c>
      <c r="D234" s="239">
        <v>10.210000000000001</v>
      </c>
      <c r="E234" s="221" t="s">
        <v>291</v>
      </c>
      <c r="F234" s="223">
        <v>110</v>
      </c>
      <c r="G234" s="221" t="s">
        <v>104</v>
      </c>
      <c r="H234" s="223">
        <v>1250</v>
      </c>
      <c r="I234" s="223">
        <v>2200</v>
      </c>
      <c r="J234" s="224"/>
      <c r="K234" s="224"/>
      <c r="L234" s="224"/>
      <c r="M234" s="223">
        <v>50</v>
      </c>
      <c r="N234" s="221" t="s">
        <v>86</v>
      </c>
      <c r="O234" s="221" t="s">
        <v>110</v>
      </c>
      <c r="P234" s="225"/>
      <c r="Q234" s="225"/>
      <c r="R234" s="224"/>
      <c r="S234" s="224"/>
      <c r="T234" s="221" t="s">
        <v>86</v>
      </c>
      <c r="U234" s="221" t="s">
        <v>110</v>
      </c>
      <c r="V234" s="221" t="s">
        <v>507</v>
      </c>
      <c r="W234" s="221" t="s">
        <v>133</v>
      </c>
      <c r="X234" s="224"/>
      <c r="Y234" s="223">
        <v>10</v>
      </c>
      <c r="Z234" s="221" t="s">
        <v>119</v>
      </c>
      <c r="AA234" s="222" t="s">
        <v>511</v>
      </c>
      <c r="AB234" s="226">
        <f t="shared" si="12"/>
        <v>6.05</v>
      </c>
      <c r="AC234" s="227"/>
      <c r="AD234" s="227">
        <f t="shared" si="13"/>
        <v>0</v>
      </c>
      <c r="AE234" s="227"/>
      <c r="AF234" s="227"/>
      <c r="AG234" s="227"/>
      <c r="AH234" s="227">
        <f t="shared" si="14"/>
        <v>0</v>
      </c>
      <c r="AI234" s="227">
        <f t="shared" si="15"/>
        <v>0</v>
      </c>
      <c r="AJ234" s="229" t="s">
        <v>91</v>
      </c>
    </row>
    <row r="235" spans="1:36" s="229" customFormat="1" x14ac:dyDescent="0.25">
      <c r="A235" s="221" t="s">
        <v>598</v>
      </c>
      <c r="B235" s="221" t="s">
        <v>116</v>
      </c>
      <c r="C235" s="222" t="s">
        <v>594</v>
      </c>
      <c r="D235" s="239">
        <v>10.210000000000001</v>
      </c>
      <c r="E235" s="221" t="s">
        <v>291</v>
      </c>
      <c r="F235" s="223">
        <v>110</v>
      </c>
      <c r="G235" s="221" t="s">
        <v>104</v>
      </c>
      <c r="H235" s="223">
        <v>2500</v>
      </c>
      <c r="I235" s="223">
        <v>2200</v>
      </c>
      <c r="J235" s="224"/>
      <c r="K235" s="224"/>
      <c r="L235" s="224"/>
      <c r="M235" s="223">
        <v>50</v>
      </c>
      <c r="N235" s="221" t="s">
        <v>86</v>
      </c>
      <c r="O235" s="221" t="s">
        <v>110</v>
      </c>
      <c r="P235" s="225"/>
      <c r="Q235" s="225"/>
      <c r="R235" s="224"/>
      <c r="S235" s="224"/>
      <c r="T235" s="221" t="s">
        <v>86</v>
      </c>
      <c r="U235" s="221" t="s">
        <v>110</v>
      </c>
      <c r="V235" s="221" t="s">
        <v>507</v>
      </c>
      <c r="W235" s="221" t="s">
        <v>133</v>
      </c>
      <c r="X235" s="224"/>
      <c r="Y235" s="223">
        <v>10</v>
      </c>
      <c r="Z235" s="221" t="s">
        <v>119</v>
      </c>
      <c r="AA235" s="222" t="s">
        <v>511</v>
      </c>
      <c r="AB235" s="226">
        <f t="shared" si="12"/>
        <v>7.3</v>
      </c>
      <c r="AC235" s="227"/>
      <c r="AD235" s="227">
        <f t="shared" si="13"/>
        <v>0</v>
      </c>
      <c r="AE235" s="227"/>
      <c r="AF235" s="227"/>
      <c r="AG235" s="227"/>
      <c r="AH235" s="227">
        <f t="shared" si="14"/>
        <v>0</v>
      </c>
      <c r="AI235" s="227">
        <f t="shared" si="15"/>
        <v>0</v>
      </c>
      <c r="AJ235" s="229" t="s">
        <v>91</v>
      </c>
    </row>
    <row r="236" spans="1:36" s="229" customFormat="1" x14ac:dyDescent="0.25">
      <c r="A236" s="221" t="s">
        <v>599</v>
      </c>
      <c r="B236" s="221" t="s">
        <v>116</v>
      </c>
      <c r="C236" s="222" t="s">
        <v>232</v>
      </c>
      <c r="D236" s="239">
        <v>11.01</v>
      </c>
      <c r="E236" s="221" t="s">
        <v>600</v>
      </c>
      <c r="F236" s="223">
        <v>204</v>
      </c>
      <c r="G236" s="221" t="s">
        <v>368</v>
      </c>
      <c r="H236" s="223">
        <v>1010</v>
      </c>
      <c r="I236" s="223">
        <v>2100</v>
      </c>
      <c r="J236" s="223">
        <v>870</v>
      </c>
      <c r="K236" s="223">
        <v>2052</v>
      </c>
      <c r="L236" s="223">
        <v>925</v>
      </c>
      <c r="M236" s="223">
        <v>43</v>
      </c>
      <c r="N236" s="221" t="s">
        <v>86</v>
      </c>
      <c r="O236" s="221" t="s">
        <v>110</v>
      </c>
      <c r="P236" s="225"/>
      <c r="Q236" s="225"/>
      <c r="R236" s="224"/>
      <c r="S236" s="224"/>
      <c r="T236" s="221" t="s">
        <v>86</v>
      </c>
      <c r="U236" s="221" t="s">
        <v>110</v>
      </c>
      <c r="V236" s="221" t="s">
        <v>496</v>
      </c>
      <c r="W236" s="221" t="s">
        <v>120</v>
      </c>
      <c r="X236" s="221" t="s">
        <v>87</v>
      </c>
      <c r="Y236" s="221" t="s">
        <v>486</v>
      </c>
      <c r="Z236" s="221" t="s">
        <v>119</v>
      </c>
      <c r="AA236" s="225"/>
      <c r="AB236" s="226">
        <f t="shared" si="12"/>
        <v>5.61</v>
      </c>
      <c r="AC236" s="227"/>
      <c r="AD236" s="227">
        <f t="shared" si="13"/>
        <v>0</v>
      </c>
      <c r="AE236" s="227"/>
      <c r="AF236" s="227"/>
      <c r="AG236" s="227"/>
      <c r="AH236" s="227">
        <f t="shared" si="14"/>
        <v>0</v>
      </c>
      <c r="AI236" s="227">
        <f t="shared" si="15"/>
        <v>0</v>
      </c>
      <c r="AJ236" s="229" t="s">
        <v>91</v>
      </c>
    </row>
    <row r="237" spans="1:36" s="229" customFormat="1" x14ac:dyDescent="0.25">
      <c r="A237" s="221" t="s">
        <v>601</v>
      </c>
      <c r="B237" s="221" t="s">
        <v>103</v>
      </c>
      <c r="C237" s="222" t="s">
        <v>160</v>
      </c>
      <c r="D237" s="239">
        <v>11.02</v>
      </c>
      <c r="E237" s="221" t="s">
        <v>600</v>
      </c>
      <c r="F237" s="223">
        <v>201</v>
      </c>
      <c r="G237" s="221" t="s">
        <v>364</v>
      </c>
      <c r="H237" s="223">
        <v>1010</v>
      </c>
      <c r="I237" s="223">
        <v>2110</v>
      </c>
      <c r="J237" s="223">
        <v>920</v>
      </c>
      <c r="K237" s="223">
        <v>2052</v>
      </c>
      <c r="L237" s="223">
        <v>925</v>
      </c>
      <c r="M237" s="223">
        <v>40</v>
      </c>
      <c r="N237" s="221" t="s">
        <v>88</v>
      </c>
      <c r="O237" s="221" t="s">
        <v>106</v>
      </c>
      <c r="P237" s="225"/>
      <c r="Q237" s="225"/>
      <c r="R237" s="223">
        <v>250</v>
      </c>
      <c r="S237" s="221" t="s">
        <v>495</v>
      </c>
      <c r="T237" s="221" t="s">
        <v>88</v>
      </c>
      <c r="U237" s="221" t="s">
        <v>106</v>
      </c>
      <c r="V237" s="221" t="s">
        <v>365</v>
      </c>
      <c r="W237" s="221" t="s">
        <v>107</v>
      </c>
      <c r="X237" s="221" t="s">
        <v>87</v>
      </c>
      <c r="Y237" s="221" t="s">
        <v>491</v>
      </c>
      <c r="Z237" s="221" t="s">
        <v>119</v>
      </c>
      <c r="AA237" s="225"/>
      <c r="AB237" s="226">
        <f t="shared" si="12"/>
        <v>5.63</v>
      </c>
      <c r="AC237" s="227">
        <v>23.53</v>
      </c>
      <c r="AD237" s="227">
        <f t="shared" si="13"/>
        <v>132.47</v>
      </c>
      <c r="AE237" s="227">
        <v>2.25</v>
      </c>
      <c r="AF237" s="227">
        <v>1</v>
      </c>
      <c r="AG237" s="227">
        <v>0.5</v>
      </c>
      <c r="AH237" s="227">
        <f t="shared" si="14"/>
        <v>140.33000000000001</v>
      </c>
      <c r="AI237" s="227">
        <f t="shared" si="15"/>
        <v>272.8</v>
      </c>
      <c r="AJ237" s="229" t="s">
        <v>367</v>
      </c>
    </row>
    <row r="238" spans="1:36" s="229" customFormat="1" x14ac:dyDescent="0.25">
      <c r="A238" s="221" t="s">
        <v>300</v>
      </c>
      <c r="B238" s="221" t="s">
        <v>116</v>
      </c>
      <c r="C238" s="222" t="s">
        <v>172</v>
      </c>
      <c r="D238" s="239">
        <v>11.09</v>
      </c>
      <c r="E238" s="221" t="s">
        <v>600</v>
      </c>
      <c r="F238" s="223">
        <v>204</v>
      </c>
      <c r="G238" s="221" t="s">
        <v>368</v>
      </c>
      <c r="H238" s="223">
        <v>1010</v>
      </c>
      <c r="I238" s="223">
        <v>2100</v>
      </c>
      <c r="J238" s="223">
        <v>870</v>
      </c>
      <c r="K238" s="223">
        <v>2052</v>
      </c>
      <c r="L238" s="223">
        <v>925</v>
      </c>
      <c r="M238" s="223">
        <v>43</v>
      </c>
      <c r="N238" s="221" t="s">
        <v>86</v>
      </c>
      <c r="O238" s="221" t="s">
        <v>110</v>
      </c>
      <c r="P238" s="225"/>
      <c r="Q238" s="225"/>
      <c r="R238" s="224"/>
      <c r="S238" s="224"/>
      <c r="T238" s="221" t="s">
        <v>86</v>
      </c>
      <c r="U238" s="221" t="s">
        <v>110</v>
      </c>
      <c r="V238" s="221" t="s">
        <v>496</v>
      </c>
      <c r="W238" s="221" t="s">
        <v>120</v>
      </c>
      <c r="X238" s="221" t="s">
        <v>87</v>
      </c>
      <c r="Y238" s="221" t="s">
        <v>486</v>
      </c>
      <c r="Z238" s="221" t="s">
        <v>119</v>
      </c>
      <c r="AA238" s="225"/>
      <c r="AB238" s="226">
        <f t="shared" si="12"/>
        <v>5.61</v>
      </c>
      <c r="AC238" s="227"/>
      <c r="AD238" s="227">
        <f t="shared" si="13"/>
        <v>0</v>
      </c>
      <c r="AE238" s="227"/>
      <c r="AF238" s="227"/>
      <c r="AG238" s="227"/>
      <c r="AH238" s="227">
        <f t="shared" si="14"/>
        <v>0</v>
      </c>
      <c r="AI238" s="227">
        <f t="shared" si="15"/>
        <v>0</v>
      </c>
      <c r="AJ238" s="229" t="s">
        <v>91</v>
      </c>
    </row>
    <row r="239" spans="1:36" s="229" customFormat="1" x14ac:dyDescent="0.25">
      <c r="A239" s="221" t="s">
        <v>602</v>
      </c>
      <c r="B239" s="221" t="s">
        <v>103</v>
      </c>
      <c r="C239" s="222" t="s">
        <v>172</v>
      </c>
      <c r="D239" s="239">
        <v>11.09</v>
      </c>
      <c r="E239" s="221" t="s">
        <v>600</v>
      </c>
      <c r="F239" s="223">
        <v>201</v>
      </c>
      <c r="G239" s="221" t="s">
        <v>364</v>
      </c>
      <c r="H239" s="223">
        <v>1010</v>
      </c>
      <c r="I239" s="223">
        <v>2110</v>
      </c>
      <c r="J239" s="223">
        <v>920</v>
      </c>
      <c r="K239" s="223">
        <v>2052</v>
      </c>
      <c r="L239" s="223">
        <v>925</v>
      </c>
      <c r="M239" s="223">
        <v>40</v>
      </c>
      <c r="N239" s="221" t="s">
        <v>88</v>
      </c>
      <c r="O239" s="221" t="s">
        <v>106</v>
      </c>
      <c r="P239" s="225"/>
      <c r="Q239" s="225"/>
      <c r="R239" s="223">
        <v>250</v>
      </c>
      <c r="S239" s="221" t="s">
        <v>495</v>
      </c>
      <c r="T239" s="221" t="s">
        <v>88</v>
      </c>
      <c r="U239" s="221" t="s">
        <v>106</v>
      </c>
      <c r="V239" s="221" t="s">
        <v>365</v>
      </c>
      <c r="W239" s="221" t="s">
        <v>107</v>
      </c>
      <c r="X239" s="221" t="s">
        <v>87</v>
      </c>
      <c r="Y239" s="221" t="s">
        <v>491</v>
      </c>
      <c r="Z239" s="221" t="s">
        <v>119</v>
      </c>
      <c r="AA239" s="225"/>
      <c r="AB239" s="226">
        <f t="shared" si="12"/>
        <v>5.63</v>
      </c>
      <c r="AC239" s="227">
        <v>23.53</v>
      </c>
      <c r="AD239" s="227">
        <f t="shared" si="13"/>
        <v>132.47</v>
      </c>
      <c r="AE239" s="227">
        <v>2.25</v>
      </c>
      <c r="AF239" s="227">
        <v>1</v>
      </c>
      <c r="AG239" s="227">
        <v>0.5</v>
      </c>
      <c r="AH239" s="227">
        <f t="shared" si="14"/>
        <v>140.33000000000001</v>
      </c>
      <c r="AI239" s="227">
        <f t="shared" si="15"/>
        <v>272.8</v>
      </c>
      <c r="AJ239" s="229" t="s">
        <v>367</v>
      </c>
    </row>
    <row r="240" spans="1:36" s="229" customFormat="1" x14ac:dyDescent="0.25">
      <c r="A240" s="221" t="s">
        <v>303</v>
      </c>
      <c r="B240" s="221" t="s">
        <v>116</v>
      </c>
      <c r="C240" s="222" t="s">
        <v>181</v>
      </c>
      <c r="D240" s="239">
        <v>11.15</v>
      </c>
      <c r="E240" s="221" t="s">
        <v>600</v>
      </c>
      <c r="F240" s="223">
        <v>206</v>
      </c>
      <c r="G240" s="221" t="s">
        <v>368</v>
      </c>
      <c r="H240" s="223">
        <v>2010</v>
      </c>
      <c r="I240" s="223">
        <v>2110</v>
      </c>
      <c r="J240" s="223">
        <v>1870</v>
      </c>
      <c r="K240" s="223">
        <v>2052</v>
      </c>
      <c r="L240" s="223">
        <v>961</v>
      </c>
      <c r="M240" s="223">
        <v>43</v>
      </c>
      <c r="N240" s="221" t="s">
        <v>86</v>
      </c>
      <c r="O240" s="221" t="s">
        <v>110</v>
      </c>
      <c r="P240" s="225"/>
      <c r="Q240" s="225"/>
      <c r="R240" s="224"/>
      <c r="S240" s="224"/>
      <c r="T240" s="221" t="s">
        <v>86</v>
      </c>
      <c r="U240" s="221" t="s">
        <v>110</v>
      </c>
      <c r="V240" s="221" t="s">
        <v>496</v>
      </c>
      <c r="W240" s="221" t="s">
        <v>6</v>
      </c>
      <c r="X240" s="221" t="s">
        <v>65</v>
      </c>
      <c r="Y240" s="221" t="s">
        <v>383</v>
      </c>
      <c r="Z240" s="221" t="s">
        <v>119</v>
      </c>
      <c r="AA240" s="225"/>
      <c r="AB240" s="226">
        <f t="shared" si="12"/>
        <v>6.63</v>
      </c>
      <c r="AC240" s="227"/>
      <c r="AD240" s="227">
        <f t="shared" si="13"/>
        <v>0</v>
      </c>
      <c r="AE240" s="227"/>
      <c r="AF240" s="227"/>
      <c r="AG240" s="227"/>
      <c r="AH240" s="227">
        <f t="shared" si="14"/>
        <v>0</v>
      </c>
      <c r="AI240" s="227">
        <f t="shared" si="15"/>
        <v>0</v>
      </c>
      <c r="AJ240" s="229" t="s">
        <v>91</v>
      </c>
    </row>
    <row r="241" spans="1:36" s="229" customFormat="1" x14ac:dyDescent="0.25">
      <c r="A241" s="221" t="s">
        <v>301</v>
      </c>
      <c r="B241" s="221" t="s">
        <v>116</v>
      </c>
      <c r="C241" s="222" t="s">
        <v>302</v>
      </c>
      <c r="D241" s="239">
        <v>11.17</v>
      </c>
      <c r="E241" s="221" t="s">
        <v>600</v>
      </c>
      <c r="F241" s="223">
        <v>204</v>
      </c>
      <c r="G241" s="221" t="s">
        <v>368</v>
      </c>
      <c r="H241" s="223">
        <v>1010</v>
      </c>
      <c r="I241" s="223">
        <v>2100</v>
      </c>
      <c r="J241" s="223">
        <v>870</v>
      </c>
      <c r="K241" s="223">
        <v>2052</v>
      </c>
      <c r="L241" s="223">
        <v>925</v>
      </c>
      <c r="M241" s="223">
        <v>43</v>
      </c>
      <c r="N241" s="221" t="s">
        <v>86</v>
      </c>
      <c r="O241" s="221" t="s">
        <v>110</v>
      </c>
      <c r="P241" s="225"/>
      <c r="Q241" s="225"/>
      <c r="R241" s="224"/>
      <c r="S241" s="224"/>
      <c r="T241" s="221" t="s">
        <v>86</v>
      </c>
      <c r="U241" s="221" t="s">
        <v>110</v>
      </c>
      <c r="V241" s="221" t="s">
        <v>496</v>
      </c>
      <c r="W241" s="221" t="s">
        <v>120</v>
      </c>
      <c r="X241" s="221" t="s">
        <v>87</v>
      </c>
      <c r="Y241" s="221" t="s">
        <v>486</v>
      </c>
      <c r="Z241" s="221" t="s">
        <v>119</v>
      </c>
      <c r="AA241" s="225"/>
      <c r="AB241" s="226">
        <f t="shared" si="12"/>
        <v>5.61</v>
      </c>
      <c r="AC241" s="227"/>
      <c r="AD241" s="227">
        <f t="shared" si="13"/>
        <v>0</v>
      </c>
      <c r="AE241" s="227"/>
      <c r="AF241" s="227"/>
      <c r="AG241" s="227"/>
      <c r="AH241" s="227">
        <f t="shared" si="14"/>
        <v>0</v>
      </c>
      <c r="AI241" s="227">
        <f t="shared" si="15"/>
        <v>0</v>
      </c>
      <c r="AJ241" s="229" t="s">
        <v>91</v>
      </c>
    </row>
    <row r="242" spans="1:36" s="229" customFormat="1" x14ac:dyDescent="0.25">
      <c r="A242" s="221" t="s">
        <v>304</v>
      </c>
      <c r="B242" s="221" t="s">
        <v>116</v>
      </c>
      <c r="C242" s="222" t="s">
        <v>603</v>
      </c>
      <c r="D242" s="239">
        <v>11.18</v>
      </c>
      <c r="E242" s="221" t="s">
        <v>600</v>
      </c>
      <c r="F242" s="223">
        <v>204</v>
      </c>
      <c r="G242" s="221" t="s">
        <v>368</v>
      </c>
      <c r="H242" s="223">
        <v>1010</v>
      </c>
      <c r="I242" s="223">
        <v>2100</v>
      </c>
      <c r="J242" s="223">
        <v>870</v>
      </c>
      <c r="K242" s="223">
        <v>2052</v>
      </c>
      <c r="L242" s="223">
        <v>925</v>
      </c>
      <c r="M242" s="223">
        <v>43</v>
      </c>
      <c r="N242" s="221" t="s">
        <v>86</v>
      </c>
      <c r="O242" s="221" t="s">
        <v>110</v>
      </c>
      <c r="P242" s="225"/>
      <c r="Q242" s="225"/>
      <c r="R242" s="224"/>
      <c r="S242" s="224"/>
      <c r="T242" s="221" t="s">
        <v>86</v>
      </c>
      <c r="U242" s="221" t="s">
        <v>110</v>
      </c>
      <c r="V242" s="221" t="s">
        <v>496</v>
      </c>
      <c r="W242" s="221" t="s">
        <v>120</v>
      </c>
      <c r="X242" s="221" t="s">
        <v>65</v>
      </c>
      <c r="Y242" s="221" t="s">
        <v>486</v>
      </c>
      <c r="Z242" s="221" t="s">
        <v>119</v>
      </c>
      <c r="AA242" s="225"/>
      <c r="AB242" s="226">
        <f t="shared" si="12"/>
        <v>5.61</v>
      </c>
      <c r="AC242" s="227"/>
      <c r="AD242" s="227">
        <f t="shared" si="13"/>
        <v>0</v>
      </c>
      <c r="AE242" s="227"/>
      <c r="AF242" s="227"/>
      <c r="AG242" s="227"/>
      <c r="AH242" s="227">
        <f t="shared" si="14"/>
        <v>0</v>
      </c>
      <c r="AI242" s="227">
        <f t="shared" si="15"/>
        <v>0</v>
      </c>
      <c r="AJ242" s="229" t="s">
        <v>91</v>
      </c>
    </row>
    <row r="243" spans="1:36" x14ac:dyDescent="0.25">
      <c r="AI243" s="198">
        <f>SUM(AI6:AI242)</f>
        <v>48132.87</v>
      </c>
    </row>
    <row r="244" spans="1:36" x14ac:dyDescent="0.25">
      <c r="G244" s="241" t="s">
        <v>604</v>
      </c>
      <c r="T244" s="242" t="s">
        <v>605</v>
      </c>
      <c r="U244" s="243"/>
      <c r="V244" s="244" t="s">
        <v>606</v>
      </c>
    </row>
  </sheetData>
  <autoFilter ref="A2:AB209" xr:uid="{DE171BD9-936A-411D-956C-28069B708D8B}">
    <filterColumn colId="1" showButton="0"/>
    <filterColumn colId="2" showButton="0"/>
    <filterColumn colId="7" showButton="0"/>
    <filterColumn colId="10" showButton="0"/>
    <filterColumn colId="11" showButton="0"/>
    <filterColumn colId="12" showButton="0"/>
    <filterColumn colId="13" showButton="0"/>
    <filterColumn colId="16" showButton="0"/>
    <filterColumn colId="18" showButton="0"/>
    <filterColumn colId="19" showButton="0"/>
    <filterColumn colId="21" showButton="0"/>
  </autoFilter>
  <pageMargins left="0.7" right="0.7" top="0.75" bottom="0.75" header="0.3" footer="0.3"/>
  <pageSetup paperSize="8" scale="4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A82D7-4464-4FFB-8A28-071E9657001A}">
  <dimension ref="A2:AI380"/>
  <sheetViews>
    <sheetView topLeftCell="U1" zoomScale="80" zoomScaleNormal="80" workbookViewId="0">
      <selection activeCell="J268" sqref="J268"/>
    </sheetView>
  </sheetViews>
  <sheetFormatPr defaultColWidth="14.33203125" defaultRowHeight="13.2" x14ac:dyDescent="0.25"/>
  <cols>
    <col min="1" max="1" width="13.33203125" customWidth="1"/>
    <col min="2" max="2" width="0" hidden="1" customWidth="1"/>
  </cols>
  <sheetData>
    <row r="2" spans="1:35" x14ac:dyDescent="0.25">
      <c r="B2" s="288" t="s">
        <v>609</v>
      </c>
      <c r="C2" s="289"/>
      <c r="D2" s="289"/>
      <c r="E2" s="289"/>
      <c r="F2" s="289">
        <v>429714</v>
      </c>
      <c r="G2" s="289"/>
      <c r="H2" s="289"/>
      <c r="I2" s="289"/>
      <c r="J2" s="289"/>
      <c r="K2" s="289"/>
      <c r="L2" s="290" t="s">
        <v>306</v>
      </c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1"/>
    </row>
    <row r="3" spans="1:35" x14ac:dyDescent="0.25">
      <c r="B3" s="284" t="s">
        <v>610</v>
      </c>
      <c r="C3" s="285"/>
      <c r="D3" s="285"/>
      <c r="E3" s="285"/>
      <c r="F3" s="285" t="s">
        <v>611</v>
      </c>
      <c r="G3" s="285"/>
      <c r="H3" s="285"/>
      <c r="I3" s="285"/>
      <c r="J3" s="285"/>
      <c r="K3" s="285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3"/>
    </row>
    <row r="4" spans="1:35" ht="13.8" x14ac:dyDescent="0.25">
      <c r="B4" s="284" t="s">
        <v>612</v>
      </c>
      <c r="C4" s="285"/>
      <c r="D4" s="285"/>
      <c r="E4" s="285"/>
      <c r="F4" s="285" t="s">
        <v>613</v>
      </c>
      <c r="G4" s="285"/>
      <c r="H4" s="285"/>
      <c r="I4" s="285"/>
      <c r="J4" s="285"/>
      <c r="K4" s="285"/>
      <c r="L4" s="286" t="s">
        <v>614</v>
      </c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7"/>
    </row>
    <row r="5" spans="1:35" x14ac:dyDescent="0.25">
      <c r="B5" s="284" t="s">
        <v>615</v>
      </c>
      <c r="C5" s="285"/>
      <c r="D5" s="285"/>
      <c r="E5" s="285"/>
      <c r="F5" s="285" t="s">
        <v>616</v>
      </c>
      <c r="G5" s="285"/>
      <c r="H5" s="285"/>
      <c r="I5" s="285"/>
      <c r="J5" s="285"/>
      <c r="K5" s="285"/>
      <c r="L5" s="294" t="s">
        <v>617</v>
      </c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6"/>
    </row>
    <row r="6" spans="1:35" x14ac:dyDescent="0.25">
      <c r="B6" s="284" t="s">
        <v>618</v>
      </c>
      <c r="C6" s="285"/>
      <c r="D6" s="285"/>
      <c r="E6" s="285"/>
      <c r="F6" s="285" t="s">
        <v>619</v>
      </c>
      <c r="G6" s="285"/>
      <c r="H6" s="285"/>
      <c r="I6" s="285"/>
      <c r="J6" s="285"/>
      <c r="K6" s="28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6"/>
    </row>
    <row r="7" spans="1:35" x14ac:dyDescent="0.25">
      <c r="B7" s="284" t="s">
        <v>620</v>
      </c>
      <c r="C7" s="285"/>
      <c r="D7" s="285"/>
      <c r="E7" s="285"/>
      <c r="F7" s="285">
        <v>5</v>
      </c>
      <c r="G7" s="285"/>
      <c r="H7" s="285"/>
      <c r="I7" s="285"/>
      <c r="J7" s="285"/>
      <c r="K7" s="28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6"/>
    </row>
    <row r="8" spans="1:35" x14ac:dyDescent="0.25">
      <c r="B8" s="284" t="s">
        <v>621</v>
      </c>
      <c r="C8" s="285"/>
      <c r="D8" s="285"/>
      <c r="E8" s="285"/>
      <c r="F8" s="299">
        <v>220</v>
      </c>
      <c r="G8" s="299"/>
      <c r="H8" s="299"/>
      <c r="I8" s="299"/>
      <c r="J8" s="299"/>
      <c r="K8" s="299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6"/>
    </row>
    <row r="9" spans="1:35" x14ac:dyDescent="0.25">
      <c r="B9" s="300" t="s">
        <v>622</v>
      </c>
      <c r="C9" s="301"/>
      <c r="D9" s="301"/>
      <c r="E9" s="301"/>
      <c r="F9" s="301"/>
      <c r="G9" s="301"/>
      <c r="H9" s="301"/>
      <c r="I9" s="301"/>
      <c r="J9" s="301"/>
      <c r="K9" s="301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8"/>
    </row>
    <row r="11" spans="1:35" ht="14.4" x14ac:dyDescent="0.25">
      <c r="B11" s="302" t="s">
        <v>623</v>
      </c>
      <c r="C11" s="304"/>
      <c r="D11" s="303"/>
      <c r="E11" s="302" t="s">
        <v>624</v>
      </c>
      <c r="F11" s="304"/>
      <c r="G11" s="304"/>
      <c r="H11" s="304"/>
      <c r="I11" s="304"/>
      <c r="J11" s="304"/>
      <c r="K11" s="303"/>
      <c r="L11" s="302" t="s">
        <v>625</v>
      </c>
      <c r="M11" s="303"/>
      <c r="N11" s="302" t="s">
        <v>626</v>
      </c>
      <c r="O11" s="304"/>
      <c r="P11" s="304"/>
      <c r="Q11" s="304"/>
      <c r="R11" s="304"/>
      <c r="S11" s="304"/>
      <c r="T11" s="304"/>
      <c r="U11" s="304"/>
      <c r="V11" s="304"/>
      <c r="W11" s="303"/>
      <c r="X11" s="253" t="s">
        <v>627</v>
      </c>
      <c r="Y11" s="302" t="s">
        <v>628</v>
      </c>
      <c r="Z11" s="304"/>
      <c r="AA11" s="304"/>
      <c r="AB11" s="304"/>
      <c r="AC11" s="303"/>
      <c r="AD11" s="305" t="s">
        <v>629</v>
      </c>
      <c r="AE11" s="306"/>
      <c r="AF11" s="307"/>
      <c r="AG11" s="302" t="s">
        <v>630</v>
      </c>
      <c r="AH11" s="303"/>
      <c r="AI11" s="253" t="s">
        <v>631</v>
      </c>
    </row>
    <row r="12" spans="1:35" ht="84.9" customHeight="1" x14ac:dyDescent="0.25">
      <c r="B12" s="254" t="s">
        <v>632</v>
      </c>
      <c r="C12" s="254" t="s">
        <v>633</v>
      </c>
      <c r="D12" s="254" t="s">
        <v>634</v>
      </c>
      <c r="E12" s="254" t="s">
        <v>635</v>
      </c>
      <c r="F12" s="254" t="s">
        <v>636</v>
      </c>
      <c r="G12" s="254" t="s">
        <v>637</v>
      </c>
      <c r="H12" s="254" t="s">
        <v>638</v>
      </c>
      <c r="I12" s="254" t="s">
        <v>639</v>
      </c>
      <c r="J12" s="254" t="s">
        <v>640</v>
      </c>
      <c r="K12" s="254" t="s">
        <v>641</v>
      </c>
      <c r="L12" s="254" t="s">
        <v>642</v>
      </c>
      <c r="M12" s="254" t="s">
        <v>643</v>
      </c>
      <c r="N12" s="254" t="s">
        <v>644</v>
      </c>
      <c r="O12" s="254" t="s">
        <v>645</v>
      </c>
      <c r="P12" s="254" t="s">
        <v>646</v>
      </c>
      <c r="Q12" s="254" t="s">
        <v>647</v>
      </c>
      <c r="R12" s="254" t="s">
        <v>648</v>
      </c>
      <c r="S12" s="254" t="s">
        <v>649</v>
      </c>
      <c r="T12" s="254" t="s">
        <v>650</v>
      </c>
      <c r="U12" s="254" t="s">
        <v>651</v>
      </c>
      <c r="V12" s="254" t="s">
        <v>652</v>
      </c>
      <c r="W12" s="254" t="s">
        <v>653</v>
      </c>
      <c r="X12" s="254" t="s">
        <v>654</v>
      </c>
      <c r="Y12" s="254" t="s">
        <v>655</v>
      </c>
      <c r="Z12" s="254" t="s">
        <v>656</v>
      </c>
      <c r="AA12" s="254" t="s">
        <v>657</v>
      </c>
      <c r="AB12" s="254" t="s">
        <v>658</v>
      </c>
      <c r="AC12" s="254" t="s">
        <v>659</v>
      </c>
      <c r="AD12" s="255" t="s">
        <v>660</v>
      </c>
      <c r="AE12" s="255" t="s">
        <v>661</v>
      </c>
      <c r="AF12" s="255" t="s">
        <v>662</v>
      </c>
      <c r="AG12" s="254" t="s">
        <v>663</v>
      </c>
      <c r="AH12" s="254" t="s">
        <v>664</v>
      </c>
      <c r="AI12" s="254" t="s">
        <v>664</v>
      </c>
    </row>
    <row r="13" spans="1:35" ht="14.4" x14ac:dyDescent="0.3">
      <c r="A13" s="228" t="str">
        <f>'Door Comparison'!A9</f>
        <v>DGF01.01</v>
      </c>
      <c r="B13" s="256">
        <v>13</v>
      </c>
      <c r="C13" s="256" t="s">
        <v>665</v>
      </c>
      <c r="D13" s="256" t="s">
        <v>666</v>
      </c>
      <c r="E13" s="256">
        <v>0</v>
      </c>
      <c r="F13" s="256">
        <v>0</v>
      </c>
      <c r="G13" s="256">
        <v>2052</v>
      </c>
      <c r="H13" s="256">
        <v>1061</v>
      </c>
      <c r="I13" s="256">
        <v>1061</v>
      </c>
      <c r="J13" s="256">
        <v>54</v>
      </c>
      <c r="K13" s="256" t="s">
        <v>667</v>
      </c>
      <c r="L13" s="256" t="s">
        <v>668</v>
      </c>
      <c r="M13" s="256" t="s">
        <v>65</v>
      </c>
      <c r="N13" s="256" t="s">
        <v>669</v>
      </c>
      <c r="O13" s="256" t="s">
        <v>670</v>
      </c>
      <c r="P13" s="256" t="s">
        <v>671</v>
      </c>
      <c r="Q13" s="256" t="s">
        <v>670</v>
      </c>
      <c r="R13" s="256" t="s">
        <v>671</v>
      </c>
      <c r="S13" s="256" t="s">
        <v>672</v>
      </c>
      <c r="T13" s="256" t="s">
        <v>673</v>
      </c>
      <c r="U13" s="256" t="s">
        <v>674</v>
      </c>
      <c r="V13" s="256" t="s">
        <v>675</v>
      </c>
      <c r="W13" s="256" t="s">
        <v>675</v>
      </c>
      <c r="X13" s="256"/>
      <c r="Y13" s="256" t="s">
        <v>676</v>
      </c>
      <c r="Z13" s="256">
        <v>1</v>
      </c>
      <c r="AA13" s="256" t="s">
        <v>677</v>
      </c>
      <c r="AB13" s="256" t="s">
        <v>678</v>
      </c>
      <c r="AC13" s="256" t="s">
        <v>679</v>
      </c>
      <c r="AD13" s="257">
        <v>1316.24</v>
      </c>
      <c r="AE13" s="257"/>
      <c r="AF13" s="257">
        <v>1316.24</v>
      </c>
      <c r="AG13" s="256"/>
      <c r="AH13" s="256" t="s">
        <v>680</v>
      </c>
      <c r="AI13" s="256" t="s">
        <v>680</v>
      </c>
    </row>
    <row r="14" spans="1:35" ht="14.4" x14ac:dyDescent="0.3">
      <c r="A14" s="228" t="str">
        <f>'Door Comparison'!A10</f>
        <v>DGF06.01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7"/>
      <c r="AE14" s="257"/>
      <c r="AF14" s="257"/>
      <c r="AG14" s="256"/>
      <c r="AH14" s="256"/>
      <c r="AI14" s="256"/>
    </row>
    <row r="15" spans="1:35" ht="14.4" x14ac:dyDescent="0.3">
      <c r="A15" s="228" t="str">
        <f>'Door Comparison'!A11</f>
        <v>DGF07.01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7"/>
      <c r="AE15" s="257"/>
      <c r="AF15" s="257"/>
      <c r="AG15" s="256"/>
      <c r="AH15" s="256"/>
      <c r="AI15" s="256"/>
    </row>
    <row r="16" spans="1:35" ht="14.4" x14ac:dyDescent="0.3">
      <c r="A16" s="228" t="str">
        <f>'Door Comparison'!A12</f>
        <v>DGF08.01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7"/>
      <c r="AE16" s="257"/>
      <c r="AF16" s="257"/>
      <c r="AG16" s="256"/>
      <c r="AH16" s="256"/>
      <c r="AI16" s="256"/>
    </row>
    <row r="17" spans="1:35" ht="14.4" x14ac:dyDescent="0.3">
      <c r="A17" s="228" t="str">
        <f>'Door Comparison'!A13</f>
        <v>DGF09.01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7"/>
      <c r="AE17" s="257"/>
      <c r="AF17" s="257"/>
      <c r="AG17" s="256"/>
      <c r="AH17" s="256"/>
      <c r="AI17" s="256"/>
    </row>
    <row r="18" spans="1:35" ht="14.4" x14ac:dyDescent="0.3">
      <c r="A18" s="228" t="str">
        <f>'Door Comparison'!A14</f>
        <v>DGF09.02</v>
      </c>
      <c r="B18" s="258">
        <v>18</v>
      </c>
      <c r="C18" s="258" t="s">
        <v>681</v>
      </c>
      <c r="D18" s="258" t="s">
        <v>682</v>
      </c>
      <c r="E18" s="258">
        <v>0</v>
      </c>
      <c r="F18" s="258">
        <v>0</v>
      </c>
      <c r="G18" s="258">
        <v>2052</v>
      </c>
      <c r="H18" s="258">
        <v>1125</v>
      </c>
      <c r="I18" s="258">
        <v>485</v>
      </c>
      <c r="J18" s="258">
        <v>54</v>
      </c>
      <c r="K18" s="258" t="s">
        <v>667</v>
      </c>
      <c r="L18" s="258" t="s">
        <v>668</v>
      </c>
      <c r="M18" s="258" t="s">
        <v>65</v>
      </c>
      <c r="N18" s="258" t="s">
        <v>669</v>
      </c>
      <c r="O18" s="258" t="s">
        <v>670</v>
      </c>
      <c r="P18" s="258" t="s">
        <v>671</v>
      </c>
      <c r="Q18" s="258" t="s">
        <v>670</v>
      </c>
      <c r="R18" s="258" t="s">
        <v>671</v>
      </c>
      <c r="S18" s="258" t="s">
        <v>672</v>
      </c>
      <c r="T18" s="258" t="s">
        <v>673</v>
      </c>
      <c r="U18" s="258" t="s">
        <v>683</v>
      </c>
      <c r="V18" s="258" t="s">
        <v>675</v>
      </c>
      <c r="W18" s="258" t="s">
        <v>675</v>
      </c>
      <c r="X18" s="258"/>
      <c r="Y18" s="258" t="s">
        <v>684</v>
      </c>
      <c r="Z18" s="258">
        <v>1</v>
      </c>
      <c r="AA18" s="258" t="s">
        <v>685</v>
      </c>
      <c r="AB18" s="258" t="s">
        <v>678</v>
      </c>
      <c r="AC18" s="258" t="s">
        <v>679</v>
      </c>
      <c r="AD18" s="259">
        <v>733.13</v>
      </c>
      <c r="AE18" s="259">
        <v>241.89</v>
      </c>
      <c r="AF18" s="259">
        <v>975.02</v>
      </c>
      <c r="AG18" s="258"/>
      <c r="AH18" s="258"/>
      <c r="AI18" s="258"/>
    </row>
    <row r="19" spans="1:35" ht="14.4" x14ac:dyDescent="0.3">
      <c r="A19" s="228" t="str">
        <f>'Door Comparison'!A15</f>
        <v>DGF09.05</v>
      </c>
      <c r="B19" s="256">
        <v>24</v>
      </c>
      <c r="C19" s="256" t="s">
        <v>686</v>
      </c>
      <c r="D19" s="256" t="s">
        <v>687</v>
      </c>
      <c r="E19" s="256">
        <v>0</v>
      </c>
      <c r="F19" s="256">
        <v>0</v>
      </c>
      <c r="G19" s="256">
        <v>2052</v>
      </c>
      <c r="H19" s="256">
        <v>1125</v>
      </c>
      <c r="I19" s="256">
        <v>498</v>
      </c>
      <c r="J19" s="256">
        <v>54</v>
      </c>
      <c r="K19" s="256" t="s">
        <v>667</v>
      </c>
      <c r="L19" s="256" t="s">
        <v>668</v>
      </c>
      <c r="M19" s="256" t="s">
        <v>65</v>
      </c>
      <c r="N19" s="256" t="s">
        <v>669</v>
      </c>
      <c r="O19" s="256" t="s">
        <v>670</v>
      </c>
      <c r="P19" s="256" t="s">
        <v>671</v>
      </c>
      <c r="Q19" s="256" t="s">
        <v>670</v>
      </c>
      <c r="R19" s="256" t="s">
        <v>671</v>
      </c>
      <c r="S19" s="256" t="s">
        <v>672</v>
      </c>
      <c r="T19" s="256" t="s">
        <v>673</v>
      </c>
      <c r="U19" s="256" t="s">
        <v>683</v>
      </c>
      <c r="V19" s="256" t="s">
        <v>675</v>
      </c>
      <c r="W19" s="256" t="s">
        <v>675</v>
      </c>
      <c r="X19" s="256"/>
      <c r="Y19" s="256" t="s">
        <v>684</v>
      </c>
      <c r="Z19" s="256">
        <v>1</v>
      </c>
      <c r="AA19" s="256" t="s">
        <v>685</v>
      </c>
      <c r="AB19" s="256" t="s">
        <v>678</v>
      </c>
      <c r="AC19" s="256" t="s">
        <v>679</v>
      </c>
      <c r="AD19" s="257">
        <v>742.94</v>
      </c>
      <c r="AE19" s="257">
        <v>242.91</v>
      </c>
      <c r="AF19" s="257">
        <v>985.85</v>
      </c>
      <c r="AG19" s="256" t="s">
        <v>680</v>
      </c>
      <c r="AH19" s="256" t="s">
        <v>680</v>
      </c>
      <c r="AI19" s="256"/>
    </row>
    <row r="20" spans="1:35" ht="14.4" x14ac:dyDescent="0.3">
      <c r="A20" s="228" t="str">
        <f>'Door Comparison'!A16</f>
        <v>DGF09.06</v>
      </c>
      <c r="B20" s="258">
        <v>24</v>
      </c>
      <c r="C20" s="258" t="s">
        <v>688</v>
      </c>
      <c r="D20" s="258" t="s">
        <v>687</v>
      </c>
      <c r="E20" s="258">
        <v>0</v>
      </c>
      <c r="F20" s="258">
        <v>0</v>
      </c>
      <c r="G20" s="258">
        <v>2052</v>
      </c>
      <c r="H20" s="258">
        <v>1125</v>
      </c>
      <c r="I20" s="258">
        <v>498</v>
      </c>
      <c r="J20" s="258">
        <v>54</v>
      </c>
      <c r="K20" s="258" t="s">
        <v>667</v>
      </c>
      <c r="L20" s="258" t="s">
        <v>668</v>
      </c>
      <c r="M20" s="258" t="s">
        <v>65</v>
      </c>
      <c r="N20" s="258" t="s">
        <v>669</v>
      </c>
      <c r="O20" s="258" t="s">
        <v>670</v>
      </c>
      <c r="P20" s="258" t="s">
        <v>671</v>
      </c>
      <c r="Q20" s="258" t="s">
        <v>670</v>
      </c>
      <c r="R20" s="258" t="s">
        <v>671</v>
      </c>
      <c r="S20" s="258" t="s">
        <v>672</v>
      </c>
      <c r="T20" s="258" t="s">
        <v>673</v>
      </c>
      <c r="U20" s="258" t="s">
        <v>683</v>
      </c>
      <c r="V20" s="258" t="s">
        <v>675</v>
      </c>
      <c r="W20" s="258" t="s">
        <v>675</v>
      </c>
      <c r="X20" s="258"/>
      <c r="Y20" s="258" t="s">
        <v>684</v>
      </c>
      <c r="Z20" s="258">
        <v>1</v>
      </c>
      <c r="AA20" s="258" t="s">
        <v>685</v>
      </c>
      <c r="AB20" s="258" t="s">
        <v>678</v>
      </c>
      <c r="AC20" s="258" t="s">
        <v>679</v>
      </c>
      <c r="AD20" s="259">
        <v>742.94</v>
      </c>
      <c r="AE20" s="259">
        <v>242.91</v>
      </c>
      <c r="AF20" s="259">
        <v>985.85</v>
      </c>
      <c r="AG20" s="258" t="s">
        <v>680</v>
      </c>
      <c r="AH20" s="258" t="s">
        <v>680</v>
      </c>
      <c r="AI20" s="258"/>
    </row>
    <row r="21" spans="1:35" ht="14.4" x14ac:dyDescent="0.3">
      <c r="A21" s="228" t="str">
        <f>'Door Comparison'!A17</f>
        <v>DGF11.01</v>
      </c>
      <c r="B21" s="256">
        <v>16</v>
      </c>
      <c r="C21" s="256" t="s">
        <v>689</v>
      </c>
      <c r="D21" s="256" t="s">
        <v>687</v>
      </c>
      <c r="E21" s="256">
        <v>0</v>
      </c>
      <c r="F21" s="256">
        <v>0</v>
      </c>
      <c r="G21" s="256">
        <v>2052</v>
      </c>
      <c r="H21" s="256">
        <v>1125</v>
      </c>
      <c r="I21" s="256">
        <v>498</v>
      </c>
      <c r="J21" s="256">
        <v>44</v>
      </c>
      <c r="K21" s="256" t="s">
        <v>690</v>
      </c>
      <c r="L21" s="256" t="s">
        <v>691</v>
      </c>
      <c r="M21" s="256" t="s">
        <v>65</v>
      </c>
      <c r="N21" s="256" t="s">
        <v>669</v>
      </c>
      <c r="O21" s="256" t="s">
        <v>670</v>
      </c>
      <c r="P21" s="256" t="s">
        <v>671</v>
      </c>
      <c r="Q21" s="256" t="s">
        <v>670</v>
      </c>
      <c r="R21" s="256" t="s">
        <v>671</v>
      </c>
      <c r="S21" s="256" t="s">
        <v>672</v>
      </c>
      <c r="T21" s="256" t="s">
        <v>673</v>
      </c>
      <c r="U21" s="256" t="s">
        <v>683</v>
      </c>
      <c r="V21" s="256" t="s">
        <v>675</v>
      </c>
      <c r="W21" s="256" t="s">
        <v>675</v>
      </c>
      <c r="X21" s="256" t="s">
        <v>692</v>
      </c>
      <c r="Y21" s="256" t="s">
        <v>684</v>
      </c>
      <c r="Z21" s="256">
        <v>1</v>
      </c>
      <c r="AA21" s="256" t="s">
        <v>685</v>
      </c>
      <c r="AB21" s="256" t="s">
        <v>693</v>
      </c>
      <c r="AC21" s="256" t="s">
        <v>679</v>
      </c>
      <c r="AD21" s="257">
        <v>577.19000000000005</v>
      </c>
      <c r="AE21" s="257">
        <v>206.68</v>
      </c>
      <c r="AF21" s="257">
        <v>783.87</v>
      </c>
      <c r="AG21" s="256"/>
      <c r="AH21" s="256"/>
      <c r="AI21" s="256"/>
    </row>
    <row r="22" spans="1:35" ht="14.4" x14ac:dyDescent="0.3">
      <c r="A22" s="228" t="str">
        <f>'Door Comparison'!A18</f>
        <v>DGF15.01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7"/>
      <c r="AE22" s="257"/>
      <c r="AF22" s="257"/>
      <c r="AG22" s="256"/>
      <c r="AH22" s="256"/>
      <c r="AI22" s="256"/>
    </row>
    <row r="23" spans="1:35" ht="14.4" x14ac:dyDescent="0.3">
      <c r="A23" s="228" t="str">
        <f>'Door Comparison'!A19</f>
        <v>DGF16.01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7"/>
      <c r="AE23" s="257"/>
      <c r="AF23" s="257"/>
      <c r="AG23" s="256"/>
      <c r="AH23" s="256"/>
      <c r="AI23" s="256"/>
    </row>
    <row r="24" spans="1:35" ht="14.4" x14ac:dyDescent="0.3">
      <c r="A24" s="228" t="str">
        <f>'Door Comparison'!A20</f>
        <v>DGF17.01</v>
      </c>
      <c r="B24" s="258">
        <v>17</v>
      </c>
      <c r="C24" s="258" t="s">
        <v>694</v>
      </c>
      <c r="D24" s="258" t="s">
        <v>687</v>
      </c>
      <c r="E24" s="258">
        <v>0</v>
      </c>
      <c r="F24" s="258">
        <v>0</v>
      </c>
      <c r="G24" s="258">
        <v>2052</v>
      </c>
      <c r="H24" s="258">
        <v>1125</v>
      </c>
      <c r="I24" s="258">
        <v>498</v>
      </c>
      <c r="J24" s="258">
        <v>54</v>
      </c>
      <c r="K24" s="258" t="s">
        <v>667</v>
      </c>
      <c r="L24" s="258" t="s">
        <v>695</v>
      </c>
      <c r="M24" s="258" t="s">
        <v>65</v>
      </c>
      <c r="N24" s="258" t="s">
        <v>669</v>
      </c>
      <c r="O24" s="258" t="s">
        <v>670</v>
      </c>
      <c r="P24" s="258" t="s">
        <v>671</v>
      </c>
      <c r="Q24" s="258" t="s">
        <v>670</v>
      </c>
      <c r="R24" s="258" t="s">
        <v>671</v>
      </c>
      <c r="S24" s="258" t="s">
        <v>672</v>
      </c>
      <c r="T24" s="258" t="s">
        <v>673</v>
      </c>
      <c r="U24" s="258" t="s">
        <v>683</v>
      </c>
      <c r="V24" s="258" t="s">
        <v>675</v>
      </c>
      <c r="W24" s="258" t="s">
        <v>675</v>
      </c>
      <c r="X24" s="258"/>
      <c r="Y24" s="258" t="s">
        <v>684</v>
      </c>
      <c r="Z24" s="258">
        <v>1</v>
      </c>
      <c r="AA24" s="258" t="s">
        <v>685</v>
      </c>
      <c r="AB24" s="258" t="s">
        <v>678</v>
      </c>
      <c r="AC24" s="258" t="s">
        <v>679</v>
      </c>
      <c r="AD24" s="259">
        <v>742.93</v>
      </c>
      <c r="AE24" s="259">
        <v>242.91</v>
      </c>
      <c r="AF24" s="259">
        <v>985.84</v>
      </c>
      <c r="AG24" s="258" t="s">
        <v>680</v>
      </c>
      <c r="AH24" s="258" t="s">
        <v>680</v>
      </c>
      <c r="AI24" s="258"/>
    </row>
    <row r="25" spans="1:35" ht="14.4" x14ac:dyDescent="0.3">
      <c r="A25" s="228" t="str">
        <f>'Door Comparison'!A21</f>
        <v>DGF18.01</v>
      </c>
      <c r="B25" s="256">
        <v>17</v>
      </c>
      <c r="C25" s="256" t="s">
        <v>696</v>
      </c>
      <c r="D25" s="256" t="s">
        <v>687</v>
      </c>
      <c r="E25" s="256">
        <v>0</v>
      </c>
      <c r="F25" s="256">
        <v>0</v>
      </c>
      <c r="G25" s="256">
        <v>2052</v>
      </c>
      <c r="H25" s="256">
        <v>1125</v>
      </c>
      <c r="I25" s="256">
        <v>498</v>
      </c>
      <c r="J25" s="256">
        <v>54</v>
      </c>
      <c r="K25" s="256" t="s">
        <v>667</v>
      </c>
      <c r="L25" s="256" t="s">
        <v>695</v>
      </c>
      <c r="M25" s="256" t="s">
        <v>65</v>
      </c>
      <c r="N25" s="256" t="s">
        <v>669</v>
      </c>
      <c r="O25" s="256" t="s">
        <v>670</v>
      </c>
      <c r="P25" s="256" t="s">
        <v>671</v>
      </c>
      <c r="Q25" s="256" t="s">
        <v>670</v>
      </c>
      <c r="R25" s="256" t="s">
        <v>671</v>
      </c>
      <c r="S25" s="256" t="s">
        <v>672</v>
      </c>
      <c r="T25" s="256" t="s">
        <v>673</v>
      </c>
      <c r="U25" s="256" t="s">
        <v>683</v>
      </c>
      <c r="V25" s="256" t="s">
        <v>675</v>
      </c>
      <c r="W25" s="256" t="s">
        <v>675</v>
      </c>
      <c r="X25" s="256"/>
      <c r="Y25" s="256" t="s">
        <v>684</v>
      </c>
      <c r="Z25" s="256">
        <v>1</v>
      </c>
      <c r="AA25" s="256" t="s">
        <v>685</v>
      </c>
      <c r="AB25" s="256" t="s">
        <v>678</v>
      </c>
      <c r="AC25" s="256" t="s">
        <v>679</v>
      </c>
      <c r="AD25" s="257">
        <v>742.93</v>
      </c>
      <c r="AE25" s="257">
        <v>242.91</v>
      </c>
      <c r="AF25" s="257">
        <v>985.84</v>
      </c>
      <c r="AG25" s="256" t="s">
        <v>680</v>
      </c>
      <c r="AH25" s="256" t="s">
        <v>680</v>
      </c>
      <c r="AI25" s="256"/>
    </row>
    <row r="26" spans="1:35" ht="14.4" x14ac:dyDescent="0.3">
      <c r="A26" s="228" t="str">
        <f>'Door Comparison'!A22</f>
        <v>DGF18.02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7"/>
      <c r="AE26" s="257"/>
      <c r="AF26" s="257"/>
      <c r="AG26" s="256"/>
      <c r="AH26" s="256"/>
      <c r="AI26" s="256"/>
    </row>
    <row r="27" spans="1:35" ht="14.4" x14ac:dyDescent="0.3">
      <c r="A27" s="228" t="str">
        <f>'Door Comparison'!A23</f>
        <v>DGF20.01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7"/>
      <c r="AE27" s="257"/>
      <c r="AF27" s="257"/>
      <c r="AG27" s="256"/>
      <c r="AH27" s="256"/>
      <c r="AI27" s="256"/>
    </row>
    <row r="28" spans="1:35" ht="14.4" x14ac:dyDescent="0.3">
      <c r="A28" s="228" t="str">
        <f>'Door Comparison'!A24</f>
        <v>DGF21.01</v>
      </c>
      <c r="B28" s="258">
        <v>12</v>
      </c>
      <c r="C28" s="258" t="s">
        <v>697</v>
      </c>
      <c r="D28" s="258" t="s">
        <v>698</v>
      </c>
      <c r="E28" s="258">
        <v>0</v>
      </c>
      <c r="F28" s="258">
        <v>0</v>
      </c>
      <c r="G28" s="258">
        <v>2052</v>
      </c>
      <c r="H28" s="258">
        <v>1061</v>
      </c>
      <c r="I28" s="258">
        <v>1061</v>
      </c>
      <c r="J28" s="258">
        <v>44</v>
      </c>
      <c r="K28" s="258" t="s">
        <v>690</v>
      </c>
      <c r="L28" s="258" t="s">
        <v>691</v>
      </c>
      <c r="M28" s="258" t="s">
        <v>65</v>
      </c>
      <c r="N28" s="258" t="s">
        <v>669</v>
      </c>
      <c r="O28" s="258" t="s">
        <v>670</v>
      </c>
      <c r="P28" s="258" t="s">
        <v>671</v>
      </c>
      <c r="Q28" s="258" t="s">
        <v>670</v>
      </c>
      <c r="R28" s="258" t="s">
        <v>671</v>
      </c>
      <c r="S28" s="258" t="s">
        <v>672</v>
      </c>
      <c r="T28" s="258" t="s">
        <v>673</v>
      </c>
      <c r="U28" s="258" t="s">
        <v>674</v>
      </c>
      <c r="V28" s="258" t="s">
        <v>675</v>
      </c>
      <c r="W28" s="258" t="s">
        <v>675</v>
      </c>
      <c r="X28" s="258" t="s">
        <v>692</v>
      </c>
      <c r="Y28" s="258" t="s">
        <v>676</v>
      </c>
      <c r="Z28" s="258">
        <v>1</v>
      </c>
      <c r="AA28" s="258" t="s">
        <v>677</v>
      </c>
      <c r="AB28" s="258" t="s">
        <v>693</v>
      </c>
      <c r="AC28" s="258" t="s">
        <v>679</v>
      </c>
      <c r="AD28" s="259">
        <v>1043.06</v>
      </c>
      <c r="AE28" s="259"/>
      <c r="AF28" s="259">
        <v>1043.06</v>
      </c>
      <c r="AG28" s="258"/>
      <c r="AH28" s="258"/>
      <c r="AI28" s="258"/>
    </row>
    <row r="29" spans="1:35" ht="14.4" x14ac:dyDescent="0.3">
      <c r="A29" s="228" t="str">
        <f>'Door Comparison'!A25</f>
        <v>DGF21.02</v>
      </c>
      <c r="B29" s="256">
        <v>12</v>
      </c>
      <c r="C29" s="256" t="s">
        <v>699</v>
      </c>
      <c r="D29" s="256" t="s">
        <v>698</v>
      </c>
      <c r="E29" s="256">
        <v>0</v>
      </c>
      <c r="F29" s="256">
        <v>0</v>
      </c>
      <c r="G29" s="256">
        <v>2052</v>
      </c>
      <c r="H29" s="256">
        <v>1061</v>
      </c>
      <c r="I29" s="256">
        <v>1061</v>
      </c>
      <c r="J29" s="256">
        <v>44</v>
      </c>
      <c r="K29" s="256" t="s">
        <v>690</v>
      </c>
      <c r="L29" s="256" t="s">
        <v>691</v>
      </c>
      <c r="M29" s="256" t="s">
        <v>65</v>
      </c>
      <c r="N29" s="256" t="s">
        <v>669</v>
      </c>
      <c r="O29" s="256" t="s">
        <v>670</v>
      </c>
      <c r="P29" s="256" t="s">
        <v>671</v>
      </c>
      <c r="Q29" s="256" t="s">
        <v>670</v>
      </c>
      <c r="R29" s="256" t="s">
        <v>671</v>
      </c>
      <c r="S29" s="256" t="s">
        <v>672</v>
      </c>
      <c r="T29" s="256" t="s">
        <v>673</v>
      </c>
      <c r="U29" s="256" t="s">
        <v>674</v>
      </c>
      <c r="V29" s="256" t="s">
        <v>675</v>
      </c>
      <c r="W29" s="256" t="s">
        <v>675</v>
      </c>
      <c r="X29" s="256" t="s">
        <v>692</v>
      </c>
      <c r="Y29" s="256" t="s">
        <v>676</v>
      </c>
      <c r="Z29" s="256">
        <v>1</v>
      </c>
      <c r="AA29" s="256" t="s">
        <v>677</v>
      </c>
      <c r="AB29" s="256" t="s">
        <v>693</v>
      </c>
      <c r="AC29" s="256" t="s">
        <v>679</v>
      </c>
      <c r="AD29" s="257">
        <v>1043.06</v>
      </c>
      <c r="AE29" s="257"/>
      <c r="AF29" s="257">
        <v>1043.06</v>
      </c>
      <c r="AG29" s="256"/>
      <c r="AH29" s="256"/>
      <c r="AI29" s="256"/>
    </row>
    <row r="30" spans="1:35" ht="14.4" x14ac:dyDescent="0.3">
      <c r="A30" s="228" t="str">
        <f>'Door Comparison'!A26</f>
        <v>DGF22.01</v>
      </c>
      <c r="B30" s="258">
        <v>17</v>
      </c>
      <c r="C30" s="258" t="s">
        <v>700</v>
      </c>
      <c r="D30" s="258" t="s">
        <v>687</v>
      </c>
      <c r="E30" s="258">
        <v>0</v>
      </c>
      <c r="F30" s="258">
        <v>0</v>
      </c>
      <c r="G30" s="258">
        <v>2052</v>
      </c>
      <c r="H30" s="258">
        <v>1125</v>
      </c>
      <c r="I30" s="258">
        <v>498</v>
      </c>
      <c r="J30" s="258">
        <v>54</v>
      </c>
      <c r="K30" s="258" t="s">
        <v>667</v>
      </c>
      <c r="L30" s="258" t="s">
        <v>695</v>
      </c>
      <c r="M30" s="258" t="s">
        <v>65</v>
      </c>
      <c r="N30" s="258" t="s">
        <v>669</v>
      </c>
      <c r="O30" s="258" t="s">
        <v>670</v>
      </c>
      <c r="P30" s="258" t="s">
        <v>671</v>
      </c>
      <c r="Q30" s="258" t="s">
        <v>670</v>
      </c>
      <c r="R30" s="258" t="s">
        <v>671</v>
      </c>
      <c r="S30" s="258" t="s">
        <v>672</v>
      </c>
      <c r="T30" s="258" t="s">
        <v>673</v>
      </c>
      <c r="U30" s="258" t="s">
        <v>683</v>
      </c>
      <c r="V30" s="258" t="s">
        <v>675</v>
      </c>
      <c r="W30" s="258" t="s">
        <v>675</v>
      </c>
      <c r="X30" s="258"/>
      <c r="Y30" s="258" t="s">
        <v>684</v>
      </c>
      <c r="Z30" s="258">
        <v>1</v>
      </c>
      <c r="AA30" s="258" t="s">
        <v>685</v>
      </c>
      <c r="AB30" s="258" t="s">
        <v>678</v>
      </c>
      <c r="AC30" s="258" t="s">
        <v>679</v>
      </c>
      <c r="AD30" s="259">
        <v>742.93</v>
      </c>
      <c r="AE30" s="259">
        <v>242.91</v>
      </c>
      <c r="AF30" s="259">
        <v>985.84</v>
      </c>
      <c r="AG30" s="258" t="s">
        <v>680</v>
      </c>
      <c r="AH30" s="258" t="s">
        <v>680</v>
      </c>
      <c r="AI30" s="258"/>
    </row>
    <row r="31" spans="1:35" ht="14.4" x14ac:dyDescent="0.3">
      <c r="A31" s="228" t="str">
        <f>'Door Comparison'!A27</f>
        <v>DGF22.02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9"/>
      <c r="AE31" s="259"/>
      <c r="AF31" s="259"/>
      <c r="AG31" s="258"/>
      <c r="AH31" s="258"/>
      <c r="AI31" s="258"/>
    </row>
    <row r="32" spans="1:35" ht="14.4" x14ac:dyDescent="0.3">
      <c r="A32" s="228" t="str">
        <f>'Door Comparison'!A28</f>
        <v>DGF28.01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8"/>
      <c r="AA32" s="258"/>
      <c r="AB32" s="258"/>
      <c r="AC32" s="258"/>
      <c r="AD32" s="259"/>
      <c r="AE32" s="259"/>
      <c r="AF32" s="259"/>
      <c r="AG32" s="258"/>
      <c r="AH32" s="258"/>
      <c r="AI32" s="258"/>
    </row>
    <row r="33" spans="1:35" ht="14.4" x14ac:dyDescent="0.3">
      <c r="A33" s="228" t="str">
        <f>'Door Comparison'!A29</f>
        <v>DGF28.02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9"/>
      <c r="AE33" s="259"/>
      <c r="AF33" s="259"/>
      <c r="AG33" s="258"/>
      <c r="AH33" s="258"/>
      <c r="AI33" s="258"/>
    </row>
    <row r="34" spans="1:35" ht="14.4" x14ac:dyDescent="0.3">
      <c r="A34" s="228" t="str">
        <f>'Door Comparison'!A30</f>
        <v>DGF29.01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9"/>
      <c r="AE34" s="259"/>
      <c r="AF34" s="259"/>
      <c r="AG34" s="258"/>
      <c r="AH34" s="258"/>
      <c r="AI34" s="258"/>
    </row>
    <row r="35" spans="1:35" ht="14.4" x14ac:dyDescent="0.3">
      <c r="A35" s="228" t="str">
        <f>'Door Comparison'!A31</f>
        <v>DGF29.02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9"/>
      <c r="AE35" s="259"/>
      <c r="AF35" s="259"/>
      <c r="AG35" s="258"/>
      <c r="AH35" s="258"/>
      <c r="AI35" s="258"/>
    </row>
    <row r="36" spans="1:35" ht="14.4" x14ac:dyDescent="0.3">
      <c r="A36" s="228" t="str">
        <f>'Door Comparison'!A32</f>
        <v>DGF35.01</v>
      </c>
      <c r="B36" s="256">
        <v>21</v>
      </c>
      <c r="C36" s="256" t="s">
        <v>701</v>
      </c>
      <c r="D36" s="256" t="s">
        <v>702</v>
      </c>
      <c r="E36" s="256">
        <v>0</v>
      </c>
      <c r="F36" s="256">
        <v>0</v>
      </c>
      <c r="G36" s="256">
        <v>2052</v>
      </c>
      <c r="H36" s="256">
        <v>925</v>
      </c>
      <c r="I36" s="256"/>
      <c r="J36" s="256">
        <v>54</v>
      </c>
      <c r="K36" s="256" t="s">
        <v>667</v>
      </c>
      <c r="L36" s="256" t="s">
        <v>695</v>
      </c>
      <c r="M36" s="256" t="s">
        <v>65</v>
      </c>
      <c r="N36" s="256" t="s">
        <v>669</v>
      </c>
      <c r="O36" s="256" t="s">
        <v>670</v>
      </c>
      <c r="P36" s="256" t="s">
        <v>671</v>
      </c>
      <c r="Q36" s="256"/>
      <c r="R36" s="256"/>
      <c r="S36" s="256" t="s">
        <v>703</v>
      </c>
      <c r="T36" s="256" t="s">
        <v>673</v>
      </c>
      <c r="U36" s="256" t="s">
        <v>674</v>
      </c>
      <c r="V36" s="256" t="s">
        <v>675</v>
      </c>
      <c r="W36" s="256"/>
      <c r="X36" s="256" t="s">
        <v>692</v>
      </c>
      <c r="Y36" s="256"/>
      <c r="Z36" s="256">
        <v>1</v>
      </c>
      <c r="AA36" s="256" t="s">
        <v>685</v>
      </c>
      <c r="AB36" s="256" t="s">
        <v>678</v>
      </c>
      <c r="AC36" s="256" t="s">
        <v>679</v>
      </c>
      <c r="AD36" s="257">
        <v>612.53</v>
      </c>
      <c r="AE36" s="257"/>
      <c r="AF36" s="257">
        <v>612.53</v>
      </c>
      <c r="AG36" s="256"/>
      <c r="AH36" s="256"/>
      <c r="AI36" s="256"/>
    </row>
    <row r="37" spans="1:35" ht="14.4" x14ac:dyDescent="0.3">
      <c r="A37" s="228" t="str">
        <f>'Door Comparison'!A33</f>
        <v>DGF36.01</v>
      </c>
      <c r="B37" s="258">
        <v>20</v>
      </c>
      <c r="C37" s="258" t="s">
        <v>704</v>
      </c>
      <c r="D37" s="258" t="s">
        <v>705</v>
      </c>
      <c r="E37" s="258">
        <v>0</v>
      </c>
      <c r="F37" s="258">
        <v>0</v>
      </c>
      <c r="G37" s="258">
        <v>2052</v>
      </c>
      <c r="H37" s="258">
        <v>925</v>
      </c>
      <c r="I37" s="258"/>
      <c r="J37" s="258">
        <v>44</v>
      </c>
      <c r="K37" s="258" t="s">
        <v>690</v>
      </c>
      <c r="L37" s="258" t="s">
        <v>691</v>
      </c>
      <c r="M37" s="258" t="s">
        <v>65</v>
      </c>
      <c r="N37" s="258" t="s">
        <v>669</v>
      </c>
      <c r="O37" s="258" t="s">
        <v>670</v>
      </c>
      <c r="P37" s="258" t="s">
        <v>671</v>
      </c>
      <c r="Q37" s="258"/>
      <c r="R37" s="258"/>
      <c r="S37" s="258" t="s">
        <v>703</v>
      </c>
      <c r="T37" s="258" t="s">
        <v>673</v>
      </c>
      <c r="U37" s="258" t="s">
        <v>674</v>
      </c>
      <c r="V37" s="258" t="s">
        <v>675</v>
      </c>
      <c r="W37" s="258"/>
      <c r="X37" s="258" t="s">
        <v>692</v>
      </c>
      <c r="Y37" s="258"/>
      <c r="Z37" s="258">
        <v>1</v>
      </c>
      <c r="AA37" s="258" t="s">
        <v>685</v>
      </c>
      <c r="AB37" s="258" t="s">
        <v>693</v>
      </c>
      <c r="AC37" s="258" t="s">
        <v>679</v>
      </c>
      <c r="AD37" s="259">
        <v>455.51</v>
      </c>
      <c r="AE37" s="259"/>
      <c r="AF37" s="259">
        <v>455.51</v>
      </c>
      <c r="AG37" s="258"/>
      <c r="AH37" s="258"/>
      <c r="AI37" s="258"/>
    </row>
    <row r="38" spans="1:35" ht="14.4" x14ac:dyDescent="0.3">
      <c r="A38" s="228" t="str">
        <f>'Door Comparison'!A34</f>
        <v>DGF38.01</v>
      </c>
      <c r="B38" s="256">
        <v>28</v>
      </c>
      <c r="C38" s="256" t="s">
        <v>706</v>
      </c>
      <c r="D38" s="256" t="s">
        <v>705</v>
      </c>
      <c r="E38" s="256">
        <v>0</v>
      </c>
      <c r="F38" s="256">
        <v>0</v>
      </c>
      <c r="G38" s="256">
        <v>2052</v>
      </c>
      <c r="H38" s="256">
        <v>925</v>
      </c>
      <c r="I38" s="256"/>
      <c r="J38" s="256">
        <v>44</v>
      </c>
      <c r="K38" s="256" t="s">
        <v>690</v>
      </c>
      <c r="L38" s="256" t="s">
        <v>691</v>
      </c>
      <c r="M38" s="256" t="s">
        <v>65</v>
      </c>
      <c r="N38" s="256" t="s">
        <v>669</v>
      </c>
      <c r="O38" s="256" t="s">
        <v>670</v>
      </c>
      <c r="P38" s="256" t="s">
        <v>671</v>
      </c>
      <c r="Q38" s="256"/>
      <c r="R38" s="256"/>
      <c r="S38" s="256" t="s">
        <v>703</v>
      </c>
      <c r="T38" s="256" t="s">
        <v>673</v>
      </c>
      <c r="U38" s="256" t="s">
        <v>674</v>
      </c>
      <c r="V38" s="256" t="s">
        <v>675</v>
      </c>
      <c r="W38" s="256"/>
      <c r="X38" s="256" t="s">
        <v>692</v>
      </c>
      <c r="Y38" s="256"/>
      <c r="Z38" s="256">
        <v>1</v>
      </c>
      <c r="AA38" s="256" t="s">
        <v>685</v>
      </c>
      <c r="AB38" s="256" t="s">
        <v>693</v>
      </c>
      <c r="AC38" s="256" t="s">
        <v>679</v>
      </c>
      <c r="AD38" s="257">
        <v>455.53</v>
      </c>
      <c r="AE38" s="257"/>
      <c r="AF38" s="257">
        <v>455.53</v>
      </c>
      <c r="AG38" s="256"/>
      <c r="AH38" s="256"/>
      <c r="AI38" s="256"/>
    </row>
    <row r="39" spans="1:35" ht="14.4" x14ac:dyDescent="0.3">
      <c r="A39" s="228" t="str">
        <f>'Door Comparison'!A35</f>
        <v>DGF38.02</v>
      </c>
      <c r="B39" s="258">
        <v>31</v>
      </c>
      <c r="C39" s="258" t="s">
        <v>707</v>
      </c>
      <c r="D39" s="258" t="s">
        <v>708</v>
      </c>
      <c r="E39" s="258">
        <v>0</v>
      </c>
      <c r="F39" s="258">
        <v>0</v>
      </c>
      <c r="G39" s="258">
        <v>2052</v>
      </c>
      <c r="H39" s="258">
        <v>1161</v>
      </c>
      <c r="I39" s="258">
        <v>1161</v>
      </c>
      <c r="J39" s="258">
        <v>44</v>
      </c>
      <c r="K39" s="258" t="s">
        <v>690</v>
      </c>
      <c r="L39" s="258" t="s">
        <v>691</v>
      </c>
      <c r="M39" s="258" t="s">
        <v>65</v>
      </c>
      <c r="N39" s="258" t="s">
        <v>669</v>
      </c>
      <c r="O39" s="258" t="s">
        <v>670</v>
      </c>
      <c r="P39" s="258" t="s">
        <v>671</v>
      </c>
      <c r="Q39" s="258" t="s">
        <v>670</v>
      </c>
      <c r="R39" s="258" t="s">
        <v>671</v>
      </c>
      <c r="S39" s="258" t="s">
        <v>672</v>
      </c>
      <c r="T39" s="258" t="s">
        <v>673</v>
      </c>
      <c r="U39" s="258" t="s">
        <v>674</v>
      </c>
      <c r="V39" s="258" t="s">
        <v>675</v>
      </c>
      <c r="W39" s="258" t="s">
        <v>675</v>
      </c>
      <c r="X39" s="258" t="s">
        <v>692</v>
      </c>
      <c r="Y39" s="258" t="s">
        <v>676</v>
      </c>
      <c r="Z39" s="258">
        <v>1</v>
      </c>
      <c r="AA39" s="258" t="s">
        <v>677</v>
      </c>
      <c r="AB39" s="258" t="s">
        <v>693</v>
      </c>
      <c r="AC39" s="258" t="s">
        <v>679</v>
      </c>
      <c r="AD39" s="259">
        <v>1058.76</v>
      </c>
      <c r="AE39" s="259"/>
      <c r="AF39" s="259">
        <v>1058.76</v>
      </c>
      <c r="AG39" s="258"/>
      <c r="AH39" s="258"/>
      <c r="AI39" s="258"/>
    </row>
    <row r="40" spans="1:35" ht="14.4" x14ac:dyDescent="0.3">
      <c r="A40" s="228" t="str">
        <f>'Door Comparison'!A36</f>
        <v>DGF40.01</v>
      </c>
      <c r="B40" s="256">
        <v>31</v>
      </c>
      <c r="C40" s="256" t="s">
        <v>709</v>
      </c>
      <c r="D40" s="256" t="s">
        <v>708</v>
      </c>
      <c r="E40" s="256">
        <v>0</v>
      </c>
      <c r="F40" s="256">
        <v>0</v>
      </c>
      <c r="G40" s="256">
        <v>2052</v>
      </c>
      <c r="H40" s="256">
        <v>1161</v>
      </c>
      <c r="I40" s="256">
        <v>1161</v>
      </c>
      <c r="J40" s="256">
        <v>44</v>
      </c>
      <c r="K40" s="256" t="s">
        <v>690</v>
      </c>
      <c r="L40" s="256" t="s">
        <v>691</v>
      </c>
      <c r="M40" s="256" t="s">
        <v>65</v>
      </c>
      <c r="N40" s="256" t="s">
        <v>669</v>
      </c>
      <c r="O40" s="256" t="s">
        <v>670</v>
      </c>
      <c r="P40" s="256" t="s">
        <v>671</v>
      </c>
      <c r="Q40" s="256" t="s">
        <v>670</v>
      </c>
      <c r="R40" s="256" t="s">
        <v>671</v>
      </c>
      <c r="S40" s="256" t="s">
        <v>672</v>
      </c>
      <c r="T40" s="256" t="s">
        <v>673</v>
      </c>
      <c r="U40" s="256" t="s">
        <v>674</v>
      </c>
      <c r="V40" s="256" t="s">
        <v>675</v>
      </c>
      <c r="W40" s="256" t="s">
        <v>675</v>
      </c>
      <c r="X40" s="256" t="s">
        <v>692</v>
      </c>
      <c r="Y40" s="256" t="s">
        <v>676</v>
      </c>
      <c r="Z40" s="256">
        <v>1</v>
      </c>
      <c r="AA40" s="256" t="s">
        <v>677</v>
      </c>
      <c r="AB40" s="256" t="s">
        <v>693</v>
      </c>
      <c r="AC40" s="256" t="s">
        <v>679</v>
      </c>
      <c r="AD40" s="257">
        <v>1058.76</v>
      </c>
      <c r="AE40" s="257"/>
      <c r="AF40" s="257">
        <v>1058.76</v>
      </c>
      <c r="AG40" s="256"/>
      <c r="AH40" s="256"/>
      <c r="AI40" s="256"/>
    </row>
    <row r="41" spans="1:35" ht="14.4" x14ac:dyDescent="0.3">
      <c r="A41" s="228" t="str">
        <f>'Door Comparison'!A37</f>
        <v>DGF40.02</v>
      </c>
      <c r="B41" s="256">
        <v>29</v>
      </c>
      <c r="C41" s="256" t="s">
        <v>712</v>
      </c>
      <c r="D41" s="256" t="s">
        <v>705</v>
      </c>
      <c r="E41" s="256">
        <v>0</v>
      </c>
      <c r="F41" s="256">
        <v>0</v>
      </c>
      <c r="G41" s="256">
        <v>2052</v>
      </c>
      <c r="H41" s="256">
        <v>925</v>
      </c>
      <c r="I41" s="256"/>
      <c r="J41" s="256">
        <v>44</v>
      </c>
      <c r="K41" s="256" t="s">
        <v>690</v>
      </c>
      <c r="L41" s="256" t="s">
        <v>691</v>
      </c>
      <c r="M41" s="256" t="s">
        <v>65</v>
      </c>
      <c r="N41" s="256" t="s">
        <v>669</v>
      </c>
      <c r="O41" s="256" t="s">
        <v>670</v>
      </c>
      <c r="P41" s="256" t="s">
        <v>671</v>
      </c>
      <c r="Q41" s="256"/>
      <c r="R41" s="256"/>
      <c r="S41" s="256" t="s">
        <v>703</v>
      </c>
      <c r="T41" s="256" t="s">
        <v>673</v>
      </c>
      <c r="U41" s="256" t="s">
        <v>674</v>
      </c>
      <c r="V41" s="256" t="s">
        <v>675</v>
      </c>
      <c r="W41" s="256"/>
      <c r="X41" s="256" t="s">
        <v>692</v>
      </c>
      <c r="Y41" s="256"/>
      <c r="Z41" s="256">
        <v>1</v>
      </c>
      <c r="AA41" s="256" t="s">
        <v>685</v>
      </c>
      <c r="AB41" s="256" t="s">
        <v>693</v>
      </c>
      <c r="AC41" s="256" t="s">
        <v>679</v>
      </c>
      <c r="AD41" s="257">
        <v>455.51</v>
      </c>
      <c r="AE41" s="257"/>
      <c r="AF41" s="257">
        <v>455.51</v>
      </c>
      <c r="AG41" s="256"/>
      <c r="AH41" s="256"/>
      <c r="AI41" s="256"/>
    </row>
    <row r="42" spans="1:35" ht="14.4" x14ac:dyDescent="0.3">
      <c r="A42" s="228" t="str">
        <f>'Door Comparison'!A38</f>
        <v>DGF40.03</v>
      </c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7"/>
      <c r="AE42" s="257"/>
      <c r="AF42" s="257"/>
      <c r="AG42" s="256"/>
      <c r="AH42" s="256"/>
      <c r="AI42" s="256"/>
    </row>
    <row r="43" spans="1:35" ht="14.4" x14ac:dyDescent="0.3">
      <c r="A43" s="228" t="str">
        <f>'Door Comparison'!A39</f>
        <v>DGF40.04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7"/>
      <c r="AE43" s="257"/>
      <c r="AF43" s="257"/>
      <c r="AG43" s="256"/>
      <c r="AH43" s="256"/>
      <c r="AI43" s="256"/>
    </row>
    <row r="44" spans="1:35" ht="14.4" x14ac:dyDescent="0.3">
      <c r="A44" s="228" t="str">
        <f>'Door Comparison'!A40</f>
        <v>DGF40.05</v>
      </c>
      <c r="B44" s="256">
        <v>31</v>
      </c>
      <c r="C44" s="256" t="s">
        <v>714</v>
      </c>
      <c r="D44" s="256" t="s">
        <v>708</v>
      </c>
      <c r="E44" s="256">
        <v>0</v>
      </c>
      <c r="F44" s="256">
        <v>0</v>
      </c>
      <c r="G44" s="256">
        <v>2052</v>
      </c>
      <c r="H44" s="256">
        <v>1161</v>
      </c>
      <c r="I44" s="256">
        <v>1161</v>
      </c>
      <c r="J44" s="256">
        <v>44</v>
      </c>
      <c r="K44" s="256" t="s">
        <v>690</v>
      </c>
      <c r="L44" s="256" t="s">
        <v>691</v>
      </c>
      <c r="M44" s="256" t="s">
        <v>65</v>
      </c>
      <c r="N44" s="256" t="s">
        <v>669</v>
      </c>
      <c r="O44" s="256" t="s">
        <v>670</v>
      </c>
      <c r="P44" s="256" t="s">
        <v>671</v>
      </c>
      <c r="Q44" s="256" t="s">
        <v>670</v>
      </c>
      <c r="R44" s="256" t="s">
        <v>671</v>
      </c>
      <c r="S44" s="256" t="s">
        <v>672</v>
      </c>
      <c r="T44" s="256" t="s">
        <v>673</v>
      </c>
      <c r="U44" s="256" t="s">
        <v>674</v>
      </c>
      <c r="V44" s="256" t="s">
        <v>675</v>
      </c>
      <c r="W44" s="256" t="s">
        <v>675</v>
      </c>
      <c r="X44" s="256" t="s">
        <v>692</v>
      </c>
      <c r="Y44" s="256" t="s">
        <v>676</v>
      </c>
      <c r="Z44" s="256">
        <v>1</v>
      </c>
      <c r="AA44" s="256" t="s">
        <v>677</v>
      </c>
      <c r="AB44" s="256" t="s">
        <v>693</v>
      </c>
      <c r="AC44" s="256" t="s">
        <v>679</v>
      </c>
      <c r="AD44" s="257">
        <v>1058.76</v>
      </c>
      <c r="AE44" s="257"/>
      <c r="AF44" s="257">
        <v>1058.76</v>
      </c>
      <c r="AG44" s="256"/>
      <c r="AH44" s="256"/>
      <c r="AI44" s="256"/>
    </row>
    <row r="45" spans="1:35" ht="14.4" x14ac:dyDescent="0.3">
      <c r="A45" s="228" t="str">
        <f>'Door Comparison'!A41</f>
        <v>DGF41.01</v>
      </c>
      <c r="B45" s="258">
        <v>32</v>
      </c>
      <c r="C45" s="258" t="s">
        <v>715</v>
      </c>
      <c r="D45" s="258" t="s">
        <v>708</v>
      </c>
      <c r="E45" s="258">
        <v>0</v>
      </c>
      <c r="F45" s="258">
        <v>0</v>
      </c>
      <c r="G45" s="258">
        <v>2052</v>
      </c>
      <c r="H45" s="258">
        <v>1161</v>
      </c>
      <c r="I45" s="258">
        <v>1161</v>
      </c>
      <c r="J45" s="258">
        <v>44</v>
      </c>
      <c r="K45" s="258" t="s">
        <v>690</v>
      </c>
      <c r="L45" s="258" t="s">
        <v>691</v>
      </c>
      <c r="M45" s="258" t="s">
        <v>65</v>
      </c>
      <c r="N45" s="258" t="s">
        <v>669</v>
      </c>
      <c r="O45" s="258" t="s">
        <v>670</v>
      </c>
      <c r="P45" s="258" t="s">
        <v>671</v>
      </c>
      <c r="Q45" s="258" t="s">
        <v>670</v>
      </c>
      <c r="R45" s="258" t="s">
        <v>671</v>
      </c>
      <c r="S45" s="258" t="s">
        <v>672</v>
      </c>
      <c r="T45" s="258" t="s">
        <v>673</v>
      </c>
      <c r="U45" s="258" t="s">
        <v>674</v>
      </c>
      <c r="V45" s="258" t="s">
        <v>675</v>
      </c>
      <c r="W45" s="258" t="s">
        <v>675</v>
      </c>
      <c r="X45" s="258" t="s">
        <v>692</v>
      </c>
      <c r="Y45" s="258" t="s">
        <v>676</v>
      </c>
      <c r="Z45" s="258">
        <v>1</v>
      </c>
      <c r="AA45" s="258" t="s">
        <v>677</v>
      </c>
      <c r="AB45" s="258" t="s">
        <v>693</v>
      </c>
      <c r="AC45" s="258" t="s">
        <v>679</v>
      </c>
      <c r="AD45" s="259">
        <v>1058.76</v>
      </c>
      <c r="AE45" s="259"/>
      <c r="AF45" s="259">
        <v>1058.76</v>
      </c>
      <c r="AG45" s="258"/>
      <c r="AH45" s="258"/>
      <c r="AI45" s="258"/>
    </row>
    <row r="46" spans="1:35" ht="14.4" x14ac:dyDescent="0.3">
      <c r="A46" s="228" t="str">
        <f>'Door Comparison'!A42</f>
        <v>DGF41.02</v>
      </c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58"/>
      <c r="Z46" s="258"/>
      <c r="AA46" s="258"/>
      <c r="AB46" s="258"/>
      <c r="AC46" s="258"/>
      <c r="AD46" s="259"/>
      <c r="AE46" s="259"/>
      <c r="AF46" s="259"/>
      <c r="AG46" s="258"/>
      <c r="AH46" s="258"/>
      <c r="AI46" s="258"/>
    </row>
    <row r="47" spans="1:35" ht="14.4" x14ac:dyDescent="0.3">
      <c r="A47" s="228" t="str">
        <f>'Door Comparison'!A43</f>
        <v>DGF42.01</v>
      </c>
      <c r="B47" s="256">
        <v>32</v>
      </c>
      <c r="C47" s="256" t="s">
        <v>716</v>
      </c>
      <c r="D47" s="256" t="s">
        <v>708</v>
      </c>
      <c r="E47" s="256">
        <v>0</v>
      </c>
      <c r="F47" s="256">
        <v>0</v>
      </c>
      <c r="G47" s="256">
        <v>2052</v>
      </c>
      <c r="H47" s="256">
        <v>1161</v>
      </c>
      <c r="I47" s="256">
        <v>1161</v>
      </c>
      <c r="J47" s="256">
        <v>44</v>
      </c>
      <c r="K47" s="256" t="s">
        <v>690</v>
      </c>
      <c r="L47" s="256" t="s">
        <v>691</v>
      </c>
      <c r="M47" s="256" t="s">
        <v>65</v>
      </c>
      <c r="N47" s="256" t="s">
        <v>669</v>
      </c>
      <c r="O47" s="256" t="s">
        <v>670</v>
      </c>
      <c r="P47" s="256" t="s">
        <v>671</v>
      </c>
      <c r="Q47" s="256" t="s">
        <v>670</v>
      </c>
      <c r="R47" s="256" t="s">
        <v>671</v>
      </c>
      <c r="S47" s="256" t="s">
        <v>672</v>
      </c>
      <c r="T47" s="256" t="s">
        <v>673</v>
      </c>
      <c r="U47" s="256" t="s">
        <v>674</v>
      </c>
      <c r="V47" s="256" t="s">
        <v>675</v>
      </c>
      <c r="W47" s="256" t="s">
        <v>675</v>
      </c>
      <c r="X47" s="256" t="s">
        <v>692</v>
      </c>
      <c r="Y47" s="256" t="s">
        <v>676</v>
      </c>
      <c r="Z47" s="256">
        <v>1</v>
      </c>
      <c r="AA47" s="256" t="s">
        <v>677</v>
      </c>
      <c r="AB47" s="256" t="s">
        <v>693</v>
      </c>
      <c r="AC47" s="256" t="s">
        <v>679</v>
      </c>
      <c r="AD47" s="257">
        <v>1058.76</v>
      </c>
      <c r="AE47" s="257"/>
      <c r="AF47" s="257">
        <v>1058.76</v>
      </c>
      <c r="AG47" s="256"/>
      <c r="AH47" s="256"/>
      <c r="AI47" s="256"/>
    </row>
    <row r="48" spans="1:35" ht="14.4" x14ac:dyDescent="0.3">
      <c r="A48" s="228" t="str">
        <f>'Door Comparison'!A44</f>
        <v>DGF42.02</v>
      </c>
      <c r="B48" s="258">
        <v>33</v>
      </c>
      <c r="C48" s="258" t="s">
        <v>717</v>
      </c>
      <c r="D48" s="258" t="s">
        <v>708</v>
      </c>
      <c r="E48" s="258">
        <v>0</v>
      </c>
      <c r="F48" s="258">
        <v>0</v>
      </c>
      <c r="G48" s="258">
        <v>2052</v>
      </c>
      <c r="H48" s="258">
        <v>1161</v>
      </c>
      <c r="I48" s="258">
        <v>1161</v>
      </c>
      <c r="J48" s="258">
        <v>44</v>
      </c>
      <c r="K48" s="258" t="s">
        <v>690</v>
      </c>
      <c r="L48" s="258" t="s">
        <v>691</v>
      </c>
      <c r="M48" s="258" t="s">
        <v>65</v>
      </c>
      <c r="N48" s="258" t="s">
        <v>669</v>
      </c>
      <c r="O48" s="258" t="s">
        <v>670</v>
      </c>
      <c r="P48" s="258" t="s">
        <v>671</v>
      </c>
      <c r="Q48" s="258" t="s">
        <v>670</v>
      </c>
      <c r="R48" s="258" t="s">
        <v>671</v>
      </c>
      <c r="S48" s="258" t="s">
        <v>672</v>
      </c>
      <c r="T48" s="258" t="s">
        <v>673</v>
      </c>
      <c r="U48" s="258" t="s">
        <v>674</v>
      </c>
      <c r="V48" s="258" t="s">
        <v>675</v>
      </c>
      <c r="W48" s="258" t="s">
        <v>675</v>
      </c>
      <c r="X48" s="258" t="s">
        <v>692</v>
      </c>
      <c r="Y48" s="258" t="s">
        <v>676</v>
      </c>
      <c r="Z48" s="258">
        <v>1</v>
      </c>
      <c r="AA48" s="258" t="s">
        <v>677</v>
      </c>
      <c r="AB48" s="258" t="s">
        <v>693</v>
      </c>
      <c r="AC48" s="258" t="s">
        <v>679</v>
      </c>
      <c r="AD48" s="259">
        <v>1058.74</v>
      </c>
      <c r="AE48" s="259"/>
      <c r="AF48" s="259">
        <v>1058.74</v>
      </c>
      <c r="AG48" s="258"/>
      <c r="AH48" s="258"/>
      <c r="AI48" s="258"/>
    </row>
    <row r="49" spans="1:35" ht="14.4" x14ac:dyDescent="0.3">
      <c r="A49" s="228" t="str">
        <f>'Door Comparison'!A45</f>
        <v>DGF43.01</v>
      </c>
      <c r="B49" s="256">
        <v>29</v>
      </c>
      <c r="C49" s="256" t="s">
        <v>718</v>
      </c>
      <c r="D49" s="256" t="s">
        <v>705</v>
      </c>
      <c r="E49" s="256">
        <v>0</v>
      </c>
      <c r="F49" s="256">
        <v>0</v>
      </c>
      <c r="G49" s="256">
        <v>2052</v>
      </c>
      <c r="H49" s="256">
        <v>925</v>
      </c>
      <c r="I49" s="256"/>
      <c r="J49" s="256">
        <v>44</v>
      </c>
      <c r="K49" s="256" t="s">
        <v>690</v>
      </c>
      <c r="L49" s="256" t="s">
        <v>691</v>
      </c>
      <c r="M49" s="256" t="s">
        <v>65</v>
      </c>
      <c r="N49" s="256" t="s">
        <v>669</v>
      </c>
      <c r="O49" s="256" t="s">
        <v>670</v>
      </c>
      <c r="P49" s="256" t="s">
        <v>671</v>
      </c>
      <c r="Q49" s="256"/>
      <c r="R49" s="256"/>
      <c r="S49" s="256" t="s">
        <v>703</v>
      </c>
      <c r="T49" s="256" t="s">
        <v>673</v>
      </c>
      <c r="U49" s="256" t="s">
        <v>674</v>
      </c>
      <c r="V49" s="256" t="s">
        <v>675</v>
      </c>
      <c r="W49" s="256"/>
      <c r="X49" s="256" t="s">
        <v>692</v>
      </c>
      <c r="Y49" s="256"/>
      <c r="Z49" s="256">
        <v>1</v>
      </c>
      <c r="AA49" s="256" t="s">
        <v>685</v>
      </c>
      <c r="AB49" s="256" t="s">
        <v>693</v>
      </c>
      <c r="AC49" s="256" t="s">
        <v>679</v>
      </c>
      <c r="AD49" s="257">
        <v>455.51</v>
      </c>
      <c r="AE49" s="257"/>
      <c r="AF49" s="257">
        <v>455.51</v>
      </c>
      <c r="AG49" s="256"/>
      <c r="AH49" s="256"/>
      <c r="AI49" s="256"/>
    </row>
    <row r="50" spans="1:35" ht="14.4" x14ac:dyDescent="0.3">
      <c r="A50" s="228" t="str">
        <f>'Door Comparison'!A46</f>
        <v>DGF43.02</v>
      </c>
      <c r="B50" s="258">
        <v>34</v>
      </c>
      <c r="C50" s="258" t="s">
        <v>719</v>
      </c>
      <c r="D50" s="258" t="s">
        <v>708</v>
      </c>
      <c r="E50" s="258">
        <v>0</v>
      </c>
      <c r="F50" s="258">
        <v>0</v>
      </c>
      <c r="G50" s="258">
        <v>2052</v>
      </c>
      <c r="H50" s="258">
        <v>1161</v>
      </c>
      <c r="I50" s="258">
        <v>1161</v>
      </c>
      <c r="J50" s="258">
        <v>44</v>
      </c>
      <c r="K50" s="258" t="s">
        <v>690</v>
      </c>
      <c r="L50" s="258" t="s">
        <v>691</v>
      </c>
      <c r="M50" s="258" t="s">
        <v>65</v>
      </c>
      <c r="N50" s="258" t="s">
        <v>669</v>
      </c>
      <c r="O50" s="258" t="s">
        <v>670</v>
      </c>
      <c r="P50" s="258" t="s">
        <v>671</v>
      </c>
      <c r="Q50" s="258" t="s">
        <v>670</v>
      </c>
      <c r="R50" s="258" t="s">
        <v>671</v>
      </c>
      <c r="S50" s="258" t="s">
        <v>672</v>
      </c>
      <c r="T50" s="258" t="s">
        <v>673</v>
      </c>
      <c r="U50" s="258" t="s">
        <v>674</v>
      </c>
      <c r="V50" s="258" t="s">
        <v>675</v>
      </c>
      <c r="W50" s="258" t="s">
        <v>675</v>
      </c>
      <c r="X50" s="258" t="s">
        <v>692</v>
      </c>
      <c r="Y50" s="258" t="s">
        <v>676</v>
      </c>
      <c r="Z50" s="258">
        <v>1</v>
      </c>
      <c r="AA50" s="258" t="s">
        <v>677</v>
      </c>
      <c r="AB50" s="258" t="s">
        <v>693</v>
      </c>
      <c r="AC50" s="258" t="s">
        <v>679</v>
      </c>
      <c r="AD50" s="259">
        <v>1058.74</v>
      </c>
      <c r="AE50" s="259"/>
      <c r="AF50" s="259">
        <v>1058.74</v>
      </c>
      <c r="AG50" s="258"/>
      <c r="AH50" s="258"/>
      <c r="AI50" s="258"/>
    </row>
    <row r="51" spans="1:35" ht="14.4" x14ac:dyDescent="0.3">
      <c r="A51" s="228" t="str">
        <f>'Door Comparison'!A47</f>
        <v xml:space="preserve">DGF44.01 </v>
      </c>
      <c r="B51" s="256">
        <v>35</v>
      </c>
      <c r="C51" s="256" t="s">
        <v>720</v>
      </c>
      <c r="D51" s="256" t="s">
        <v>708</v>
      </c>
      <c r="E51" s="256">
        <v>0</v>
      </c>
      <c r="F51" s="256">
        <v>0</v>
      </c>
      <c r="G51" s="256">
        <v>2052</v>
      </c>
      <c r="H51" s="256">
        <v>1161</v>
      </c>
      <c r="I51" s="256">
        <v>1161</v>
      </c>
      <c r="J51" s="256">
        <v>44</v>
      </c>
      <c r="K51" s="256" t="s">
        <v>690</v>
      </c>
      <c r="L51" s="256" t="s">
        <v>691</v>
      </c>
      <c r="M51" s="256" t="s">
        <v>65</v>
      </c>
      <c r="N51" s="256" t="s">
        <v>669</v>
      </c>
      <c r="O51" s="256" t="s">
        <v>670</v>
      </c>
      <c r="P51" s="256" t="s">
        <v>671</v>
      </c>
      <c r="Q51" s="256" t="s">
        <v>670</v>
      </c>
      <c r="R51" s="256" t="s">
        <v>671</v>
      </c>
      <c r="S51" s="256" t="s">
        <v>672</v>
      </c>
      <c r="T51" s="256" t="s">
        <v>673</v>
      </c>
      <c r="U51" s="256" t="s">
        <v>674</v>
      </c>
      <c r="V51" s="256" t="s">
        <v>675</v>
      </c>
      <c r="W51" s="256" t="s">
        <v>675</v>
      </c>
      <c r="X51" s="256" t="s">
        <v>692</v>
      </c>
      <c r="Y51" s="256" t="s">
        <v>676</v>
      </c>
      <c r="Z51" s="256">
        <v>1</v>
      </c>
      <c r="AA51" s="256" t="s">
        <v>677</v>
      </c>
      <c r="AB51" s="256" t="s">
        <v>693</v>
      </c>
      <c r="AC51" s="256" t="s">
        <v>679</v>
      </c>
      <c r="AD51" s="257">
        <v>1058.76</v>
      </c>
      <c r="AE51" s="257"/>
      <c r="AF51" s="257">
        <v>1058.76</v>
      </c>
      <c r="AG51" s="256"/>
      <c r="AH51" s="256"/>
      <c r="AI51" s="256"/>
    </row>
    <row r="52" spans="1:35" ht="14.4" x14ac:dyDescent="0.3">
      <c r="A52" s="228" t="str">
        <f>'Door Comparison'!A48</f>
        <v>DGF44.02</v>
      </c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7"/>
      <c r="AE52" s="257"/>
      <c r="AF52" s="257"/>
      <c r="AG52" s="256"/>
      <c r="AH52" s="256"/>
      <c r="AI52" s="256"/>
    </row>
    <row r="53" spans="1:35" ht="14.4" x14ac:dyDescent="0.3">
      <c r="A53" s="228" t="str">
        <f>'Door Comparison'!A49</f>
        <v>DGF45.01</v>
      </c>
      <c r="B53" s="258">
        <v>35</v>
      </c>
      <c r="C53" s="258" t="s">
        <v>721</v>
      </c>
      <c r="D53" s="258" t="s">
        <v>708</v>
      </c>
      <c r="E53" s="258">
        <v>0</v>
      </c>
      <c r="F53" s="258">
        <v>0</v>
      </c>
      <c r="G53" s="258">
        <v>2052</v>
      </c>
      <c r="H53" s="258">
        <v>1161</v>
      </c>
      <c r="I53" s="258">
        <v>1161</v>
      </c>
      <c r="J53" s="258">
        <v>44</v>
      </c>
      <c r="K53" s="258" t="s">
        <v>690</v>
      </c>
      <c r="L53" s="258" t="s">
        <v>691</v>
      </c>
      <c r="M53" s="258" t="s">
        <v>65</v>
      </c>
      <c r="N53" s="258" t="s">
        <v>669</v>
      </c>
      <c r="O53" s="258" t="s">
        <v>670</v>
      </c>
      <c r="P53" s="258" t="s">
        <v>671</v>
      </c>
      <c r="Q53" s="258" t="s">
        <v>670</v>
      </c>
      <c r="R53" s="258" t="s">
        <v>671</v>
      </c>
      <c r="S53" s="258" t="s">
        <v>672</v>
      </c>
      <c r="T53" s="258" t="s">
        <v>673</v>
      </c>
      <c r="U53" s="258" t="s">
        <v>674</v>
      </c>
      <c r="V53" s="258" t="s">
        <v>675</v>
      </c>
      <c r="W53" s="258" t="s">
        <v>675</v>
      </c>
      <c r="X53" s="258" t="s">
        <v>692</v>
      </c>
      <c r="Y53" s="258" t="s">
        <v>676</v>
      </c>
      <c r="Z53" s="258">
        <v>1</v>
      </c>
      <c r="AA53" s="258" t="s">
        <v>677</v>
      </c>
      <c r="AB53" s="258" t="s">
        <v>693</v>
      </c>
      <c r="AC53" s="258" t="s">
        <v>679</v>
      </c>
      <c r="AD53" s="259">
        <v>1058.76</v>
      </c>
      <c r="AE53" s="259"/>
      <c r="AF53" s="259">
        <v>1058.76</v>
      </c>
      <c r="AG53" s="258"/>
      <c r="AH53" s="258"/>
      <c r="AI53" s="258"/>
    </row>
    <row r="54" spans="1:35" ht="14.4" x14ac:dyDescent="0.3">
      <c r="A54" s="228" t="str">
        <f>'Door Comparison'!A50</f>
        <v>DGF46.01</v>
      </c>
      <c r="B54" s="256">
        <v>35</v>
      </c>
      <c r="C54" s="256" t="s">
        <v>722</v>
      </c>
      <c r="D54" s="256" t="s">
        <v>708</v>
      </c>
      <c r="E54" s="256">
        <v>0</v>
      </c>
      <c r="F54" s="256">
        <v>0</v>
      </c>
      <c r="G54" s="256">
        <v>2052</v>
      </c>
      <c r="H54" s="256">
        <v>1161</v>
      </c>
      <c r="I54" s="256">
        <v>1161</v>
      </c>
      <c r="J54" s="256">
        <v>44</v>
      </c>
      <c r="K54" s="256" t="s">
        <v>690</v>
      </c>
      <c r="L54" s="256" t="s">
        <v>691</v>
      </c>
      <c r="M54" s="256" t="s">
        <v>65</v>
      </c>
      <c r="N54" s="256" t="s">
        <v>669</v>
      </c>
      <c r="O54" s="256" t="s">
        <v>670</v>
      </c>
      <c r="P54" s="256" t="s">
        <v>671</v>
      </c>
      <c r="Q54" s="256" t="s">
        <v>670</v>
      </c>
      <c r="R54" s="256" t="s">
        <v>671</v>
      </c>
      <c r="S54" s="256" t="s">
        <v>672</v>
      </c>
      <c r="T54" s="256" t="s">
        <v>673</v>
      </c>
      <c r="U54" s="256" t="s">
        <v>674</v>
      </c>
      <c r="V54" s="256" t="s">
        <v>675</v>
      </c>
      <c r="W54" s="256" t="s">
        <v>675</v>
      </c>
      <c r="X54" s="256" t="s">
        <v>692</v>
      </c>
      <c r="Y54" s="256" t="s">
        <v>676</v>
      </c>
      <c r="Z54" s="256">
        <v>1</v>
      </c>
      <c r="AA54" s="256" t="s">
        <v>677</v>
      </c>
      <c r="AB54" s="256" t="s">
        <v>693</v>
      </c>
      <c r="AC54" s="256" t="s">
        <v>679</v>
      </c>
      <c r="AD54" s="257">
        <v>1058.76</v>
      </c>
      <c r="AE54" s="257"/>
      <c r="AF54" s="257">
        <v>1058.76</v>
      </c>
      <c r="AG54" s="256"/>
      <c r="AH54" s="256"/>
      <c r="AI54" s="256"/>
    </row>
    <row r="55" spans="1:35" ht="14.4" x14ac:dyDescent="0.3">
      <c r="A55" s="228" t="str">
        <f>'Door Comparison'!A51</f>
        <v>DGF47.01</v>
      </c>
      <c r="B55" s="258">
        <v>30</v>
      </c>
      <c r="C55" s="258" t="s">
        <v>723</v>
      </c>
      <c r="D55" s="258" t="s">
        <v>705</v>
      </c>
      <c r="E55" s="258">
        <v>0</v>
      </c>
      <c r="F55" s="258">
        <v>0</v>
      </c>
      <c r="G55" s="258">
        <v>2052</v>
      </c>
      <c r="H55" s="258">
        <v>925</v>
      </c>
      <c r="I55" s="258"/>
      <c r="J55" s="258">
        <v>44</v>
      </c>
      <c r="K55" s="258" t="s">
        <v>690</v>
      </c>
      <c r="L55" s="258" t="s">
        <v>691</v>
      </c>
      <c r="M55" s="258" t="s">
        <v>65</v>
      </c>
      <c r="N55" s="258" t="s">
        <v>669</v>
      </c>
      <c r="O55" s="258" t="s">
        <v>670</v>
      </c>
      <c r="P55" s="258" t="s">
        <v>671</v>
      </c>
      <c r="Q55" s="258"/>
      <c r="R55" s="258"/>
      <c r="S55" s="258" t="s">
        <v>703</v>
      </c>
      <c r="T55" s="258" t="s">
        <v>673</v>
      </c>
      <c r="U55" s="258" t="s">
        <v>674</v>
      </c>
      <c r="V55" s="258" t="s">
        <v>675</v>
      </c>
      <c r="W55" s="258"/>
      <c r="X55" s="258" t="s">
        <v>692</v>
      </c>
      <c r="Y55" s="258"/>
      <c r="Z55" s="258">
        <v>1</v>
      </c>
      <c r="AA55" s="258" t="s">
        <v>685</v>
      </c>
      <c r="AB55" s="258" t="s">
        <v>693</v>
      </c>
      <c r="AC55" s="258" t="s">
        <v>679</v>
      </c>
      <c r="AD55" s="259">
        <v>455.51</v>
      </c>
      <c r="AE55" s="259"/>
      <c r="AF55" s="259">
        <v>455.51</v>
      </c>
      <c r="AG55" s="258"/>
      <c r="AH55" s="258"/>
      <c r="AI55" s="258"/>
    </row>
    <row r="56" spans="1:35" ht="14.4" x14ac:dyDescent="0.3">
      <c r="A56" s="228" t="str">
        <f>'Door Comparison'!A52</f>
        <v>DGF52.01</v>
      </c>
      <c r="B56" s="258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59"/>
      <c r="AE56" s="259"/>
      <c r="AF56" s="259"/>
      <c r="AG56" s="258"/>
      <c r="AH56" s="258"/>
      <c r="AI56" s="258"/>
    </row>
    <row r="57" spans="1:35" ht="14.4" x14ac:dyDescent="0.3">
      <c r="A57" s="228" t="str">
        <f>'Door Comparison'!A53</f>
        <v>DGF61.01</v>
      </c>
      <c r="B57" s="256">
        <v>30</v>
      </c>
      <c r="C57" s="256" t="s">
        <v>724</v>
      </c>
      <c r="D57" s="256" t="s">
        <v>705</v>
      </c>
      <c r="E57" s="256">
        <v>0</v>
      </c>
      <c r="F57" s="256">
        <v>0</v>
      </c>
      <c r="G57" s="256">
        <v>2052</v>
      </c>
      <c r="H57" s="256">
        <v>925</v>
      </c>
      <c r="I57" s="256"/>
      <c r="J57" s="256">
        <v>44</v>
      </c>
      <c r="K57" s="256" t="s">
        <v>690</v>
      </c>
      <c r="L57" s="256" t="s">
        <v>691</v>
      </c>
      <c r="M57" s="256" t="s">
        <v>65</v>
      </c>
      <c r="N57" s="256" t="s">
        <v>669</v>
      </c>
      <c r="O57" s="256" t="s">
        <v>670</v>
      </c>
      <c r="P57" s="256" t="s">
        <v>671</v>
      </c>
      <c r="Q57" s="256"/>
      <c r="R57" s="256"/>
      <c r="S57" s="256" t="s">
        <v>703</v>
      </c>
      <c r="T57" s="256" t="s">
        <v>673</v>
      </c>
      <c r="U57" s="256" t="s">
        <v>674</v>
      </c>
      <c r="V57" s="256" t="s">
        <v>675</v>
      </c>
      <c r="W57" s="256"/>
      <c r="X57" s="256" t="s">
        <v>692</v>
      </c>
      <c r="Y57" s="256"/>
      <c r="Z57" s="256">
        <v>1</v>
      </c>
      <c r="AA57" s="256" t="s">
        <v>685</v>
      </c>
      <c r="AB57" s="256" t="s">
        <v>693</v>
      </c>
      <c r="AC57" s="256" t="s">
        <v>679</v>
      </c>
      <c r="AD57" s="257">
        <v>455.51</v>
      </c>
      <c r="AE57" s="257"/>
      <c r="AF57" s="257">
        <v>455.51</v>
      </c>
      <c r="AG57" s="256"/>
      <c r="AH57" s="256"/>
      <c r="AI57" s="256"/>
    </row>
    <row r="58" spans="1:35" ht="14.4" x14ac:dyDescent="0.3">
      <c r="A58" s="228" t="str">
        <f>'Door Comparison'!A54</f>
        <v>DGFTA.01</v>
      </c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7"/>
      <c r="AE58" s="257"/>
      <c r="AF58" s="257"/>
      <c r="AG58" s="256"/>
      <c r="AH58" s="256"/>
      <c r="AI58" s="256"/>
    </row>
    <row r="59" spans="1:35" ht="14.4" x14ac:dyDescent="0.3">
      <c r="A59" s="228" t="str">
        <f>'Door Comparison'!A55</f>
        <v>DGFTA.02</v>
      </c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7"/>
      <c r="AE59" s="257"/>
      <c r="AF59" s="257"/>
      <c r="AG59" s="256"/>
      <c r="AH59" s="256"/>
      <c r="AI59" s="256"/>
    </row>
    <row r="60" spans="1:35" ht="14.4" x14ac:dyDescent="0.3">
      <c r="A60" s="228" t="str">
        <f>'Door Comparison'!A56</f>
        <v>DGFTB.01</v>
      </c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7"/>
      <c r="AE60" s="257"/>
      <c r="AF60" s="257"/>
      <c r="AG60" s="256"/>
      <c r="AH60" s="256"/>
      <c r="AI60" s="256"/>
    </row>
    <row r="61" spans="1:35" ht="14.4" x14ac:dyDescent="0.3">
      <c r="A61" s="228" t="str">
        <f>'Door Comparison'!A57</f>
        <v>DUG01.01</v>
      </c>
      <c r="B61" s="258">
        <v>26</v>
      </c>
      <c r="C61" s="258" t="s">
        <v>725</v>
      </c>
      <c r="D61" s="258" t="s">
        <v>726</v>
      </c>
      <c r="E61" s="258">
        <v>0</v>
      </c>
      <c r="F61" s="258">
        <v>0</v>
      </c>
      <c r="G61" s="258">
        <v>2052</v>
      </c>
      <c r="H61" s="258">
        <v>1211</v>
      </c>
      <c r="I61" s="258">
        <v>1211</v>
      </c>
      <c r="J61" s="258">
        <v>44</v>
      </c>
      <c r="K61" s="258" t="s">
        <v>690</v>
      </c>
      <c r="L61" s="258" t="s">
        <v>691</v>
      </c>
      <c r="M61" s="258" t="s">
        <v>65</v>
      </c>
      <c r="N61" s="258" t="s">
        <v>669</v>
      </c>
      <c r="O61" s="258" t="s">
        <v>670</v>
      </c>
      <c r="P61" s="258" t="s">
        <v>671</v>
      </c>
      <c r="Q61" s="258" t="s">
        <v>670</v>
      </c>
      <c r="R61" s="258" t="s">
        <v>671</v>
      </c>
      <c r="S61" s="258" t="s">
        <v>672</v>
      </c>
      <c r="T61" s="258" t="s">
        <v>673</v>
      </c>
      <c r="U61" s="258" t="s">
        <v>674</v>
      </c>
      <c r="V61" s="258" t="s">
        <v>675</v>
      </c>
      <c r="W61" s="258" t="s">
        <v>675</v>
      </c>
      <c r="X61" s="258" t="s">
        <v>692</v>
      </c>
      <c r="Y61" s="258" t="s">
        <v>676</v>
      </c>
      <c r="Z61" s="258">
        <v>1</v>
      </c>
      <c r="AA61" s="258" t="s">
        <v>677</v>
      </c>
      <c r="AB61" s="258" t="s">
        <v>693</v>
      </c>
      <c r="AC61" s="258" t="s">
        <v>679</v>
      </c>
      <c r="AD61" s="259">
        <v>1066.5999999999999</v>
      </c>
      <c r="AE61" s="259"/>
      <c r="AF61" s="259">
        <v>1066.5999999999999</v>
      </c>
      <c r="AG61" s="258"/>
      <c r="AH61" s="258"/>
      <c r="AI61" s="258"/>
    </row>
    <row r="62" spans="1:35" ht="14.4" x14ac:dyDescent="0.3">
      <c r="A62" s="228" t="str">
        <f>'Door Comparison'!A58</f>
        <v>DUG02.01</v>
      </c>
      <c r="B62" s="258">
        <v>18</v>
      </c>
      <c r="C62" s="258" t="s">
        <v>732</v>
      </c>
      <c r="D62" s="258" t="s">
        <v>682</v>
      </c>
      <c r="E62" s="258">
        <v>0</v>
      </c>
      <c r="F62" s="258">
        <v>0</v>
      </c>
      <c r="G62" s="258">
        <v>2052</v>
      </c>
      <c r="H62" s="258">
        <v>1125</v>
      </c>
      <c r="I62" s="258">
        <v>485</v>
      </c>
      <c r="J62" s="258">
        <v>54</v>
      </c>
      <c r="K62" s="258" t="s">
        <v>667</v>
      </c>
      <c r="L62" s="258" t="s">
        <v>668</v>
      </c>
      <c r="M62" s="258" t="s">
        <v>65</v>
      </c>
      <c r="N62" s="258" t="s">
        <v>669</v>
      </c>
      <c r="O62" s="258" t="s">
        <v>670</v>
      </c>
      <c r="P62" s="258" t="s">
        <v>671</v>
      </c>
      <c r="Q62" s="258" t="s">
        <v>670</v>
      </c>
      <c r="R62" s="258" t="s">
        <v>671</v>
      </c>
      <c r="S62" s="258" t="s">
        <v>672</v>
      </c>
      <c r="T62" s="258" t="s">
        <v>673</v>
      </c>
      <c r="U62" s="258" t="s">
        <v>683</v>
      </c>
      <c r="V62" s="258" t="s">
        <v>675</v>
      </c>
      <c r="W62" s="258" t="s">
        <v>675</v>
      </c>
      <c r="X62" s="258"/>
      <c r="Y62" s="258" t="s">
        <v>684</v>
      </c>
      <c r="Z62" s="258">
        <v>1</v>
      </c>
      <c r="AA62" s="258" t="s">
        <v>685</v>
      </c>
      <c r="AB62" s="258" t="s">
        <v>678</v>
      </c>
      <c r="AC62" s="258" t="s">
        <v>679</v>
      </c>
      <c r="AD62" s="259">
        <v>733.13</v>
      </c>
      <c r="AE62" s="259">
        <v>241.89</v>
      </c>
      <c r="AF62" s="259">
        <v>975.02</v>
      </c>
      <c r="AG62" s="258"/>
      <c r="AH62" s="258"/>
      <c r="AI62" s="258"/>
    </row>
    <row r="63" spans="1:35" ht="14.4" x14ac:dyDescent="0.3">
      <c r="A63" s="228" t="str">
        <f>'Door Comparison'!A59</f>
        <v>DUG06.01</v>
      </c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9"/>
      <c r="AE63" s="259"/>
      <c r="AF63" s="259"/>
      <c r="AG63" s="258"/>
      <c r="AH63" s="258"/>
      <c r="AI63" s="258"/>
    </row>
    <row r="64" spans="1:35" ht="14.4" x14ac:dyDescent="0.3">
      <c r="A64" s="228" t="str">
        <f>'Door Comparison'!A60</f>
        <v>DUG07.01</v>
      </c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9"/>
      <c r="AE64" s="259"/>
      <c r="AF64" s="259"/>
      <c r="AG64" s="258"/>
      <c r="AH64" s="258"/>
      <c r="AI64" s="258"/>
    </row>
    <row r="65" spans="1:35" ht="14.4" x14ac:dyDescent="0.3">
      <c r="A65" s="228" t="str">
        <f>'Door Comparison'!A61</f>
        <v>DUG08.01</v>
      </c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9"/>
      <c r="AE65" s="259"/>
      <c r="AF65" s="259"/>
      <c r="AG65" s="258"/>
      <c r="AH65" s="258"/>
      <c r="AI65" s="258"/>
    </row>
    <row r="66" spans="1:35" ht="14.4" x14ac:dyDescent="0.3">
      <c r="A66" s="228" t="str">
        <f>'Door Comparison'!A62</f>
        <v>DUG09.01</v>
      </c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8"/>
      <c r="AC66" s="258"/>
      <c r="AD66" s="259"/>
      <c r="AE66" s="259"/>
      <c r="AF66" s="259"/>
      <c r="AG66" s="258"/>
      <c r="AH66" s="258"/>
      <c r="AI66" s="258"/>
    </row>
    <row r="67" spans="1:35" ht="14.4" x14ac:dyDescent="0.3">
      <c r="A67" s="228" t="str">
        <f>'Door Comparison'!A63</f>
        <v>DUG09.02</v>
      </c>
      <c r="B67" s="256">
        <v>27</v>
      </c>
      <c r="C67" s="256" t="s">
        <v>727</v>
      </c>
      <c r="D67" s="256" t="s">
        <v>726</v>
      </c>
      <c r="E67" s="256">
        <v>0</v>
      </c>
      <c r="F67" s="256">
        <v>0</v>
      </c>
      <c r="G67" s="256">
        <v>2052</v>
      </c>
      <c r="H67" s="256">
        <v>1211</v>
      </c>
      <c r="I67" s="256">
        <v>1211</v>
      </c>
      <c r="J67" s="256">
        <v>44</v>
      </c>
      <c r="K67" s="256" t="s">
        <v>690</v>
      </c>
      <c r="L67" s="256" t="s">
        <v>691</v>
      </c>
      <c r="M67" s="256" t="s">
        <v>65</v>
      </c>
      <c r="N67" s="256" t="s">
        <v>669</v>
      </c>
      <c r="O67" s="256" t="s">
        <v>670</v>
      </c>
      <c r="P67" s="256" t="s">
        <v>671</v>
      </c>
      <c r="Q67" s="256" t="s">
        <v>670</v>
      </c>
      <c r="R67" s="256" t="s">
        <v>671</v>
      </c>
      <c r="S67" s="256" t="s">
        <v>672</v>
      </c>
      <c r="T67" s="256" t="s">
        <v>673</v>
      </c>
      <c r="U67" s="256" t="s">
        <v>674</v>
      </c>
      <c r="V67" s="256" t="s">
        <v>675</v>
      </c>
      <c r="W67" s="256" t="s">
        <v>675</v>
      </c>
      <c r="X67" s="256" t="s">
        <v>692</v>
      </c>
      <c r="Y67" s="256" t="s">
        <v>676</v>
      </c>
      <c r="Z67" s="256">
        <v>1</v>
      </c>
      <c r="AA67" s="256" t="s">
        <v>677</v>
      </c>
      <c r="AB67" s="256" t="s">
        <v>693</v>
      </c>
      <c r="AC67" s="256" t="s">
        <v>679</v>
      </c>
      <c r="AD67" s="257">
        <v>1066.5999999999999</v>
      </c>
      <c r="AE67" s="257"/>
      <c r="AF67" s="257">
        <v>1066.5999999999999</v>
      </c>
      <c r="AG67" s="256"/>
      <c r="AH67" s="256"/>
      <c r="AI67" s="256"/>
    </row>
    <row r="68" spans="1:35" ht="14.4" x14ac:dyDescent="0.3">
      <c r="A68" s="228" t="str">
        <f>'Door Comparison'!A64</f>
        <v>DUG09.07</v>
      </c>
      <c r="B68" s="258">
        <v>24</v>
      </c>
      <c r="C68" s="258" t="s">
        <v>728</v>
      </c>
      <c r="D68" s="258" t="s">
        <v>687</v>
      </c>
      <c r="E68" s="258">
        <v>0</v>
      </c>
      <c r="F68" s="258">
        <v>0</v>
      </c>
      <c r="G68" s="258">
        <v>2052</v>
      </c>
      <c r="H68" s="258">
        <v>1125</v>
      </c>
      <c r="I68" s="258">
        <v>498</v>
      </c>
      <c r="J68" s="258">
        <v>54</v>
      </c>
      <c r="K68" s="258" t="s">
        <v>667</v>
      </c>
      <c r="L68" s="258" t="s">
        <v>668</v>
      </c>
      <c r="M68" s="258" t="s">
        <v>65</v>
      </c>
      <c r="N68" s="258" t="s">
        <v>669</v>
      </c>
      <c r="O68" s="258" t="s">
        <v>670</v>
      </c>
      <c r="P68" s="258" t="s">
        <v>671</v>
      </c>
      <c r="Q68" s="258" t="s">
        <v>670</v>
      </c>
      <c r="R68" s="258" t="s">
        <v>671</v>
      </c>
      <c r="S68" s="258" t="s">
        <v>672</v>
      </c>
      <c r="T68" s="258" t="s">
        <v>673</v>
      </c>
      <c r="U68" s="258" t="s">
        <v>683</v>
      </c>
      <c r="V68" s="258" t="s">
        <v>675</v>
      </c>
      <c r="W68" s="258" t="s">
        <v>675</v>
      </c>
      <c r="X68" s="258"/>
      <c r="Y68" s="258" t="s">
        <v>684</v>
      </c>
      <c r="Z68" s="258">
        <v>1</v>
      </c>
      <c r="AA68" s="258" t="s">
        <v>685</v>
      </c>
      <c r="AB68" s="258" t="s">
        <v>678</v>
      </c>
      <c r="AC68" s="258" t="s">
        <v>679</v>
      </c>
      <c r="AD68" s="259">
        <v>742.94</v>
      </c>
      <c r="AE68" s="259">
        <v>242.91</v>
      </c>
      <c r="AF68" s="259">
        <v>985.85</v>
      </c>
      <c r="AG68" s="258" t="s">
        <v>680</v>
      </c>
      <c r="AH68" s="258" t="s">
        <v>680</v>
      </c>
      <c r="AI68" s="258"/>
    </row>
    <row r="69" spans="1:35" ht="14.4" x14ac:dyDescent="0.3">
      <c r="A69" s="228" t="str">
        <f>'Door Comparison'!A65</f>
        <v>DUG09.08</v>
      </c>
      <c r="B69" s="256">
        <v>24</v>
      </c>
      <c r="C69" s="256" t="s">
        <v>729</v>
      </c>
      <c r="D69" s="256" t="s">
        <v>687</v>
      </c>
      <c r="E69" s="256">
        <v>0</v>
      </c>
      <c r="F69" s="256">
        <v>0</v>
      </c>
      <c r="G69" s="256">
        <v>2052</v>
      </c>
      <c r="H69" s="256">
        <v>1125</v>
      </c>
      <c r="I69" s="256">
        <v>498</v>
      </c>
      <c r="J69" s="256">
        <v>54</v>
      </c>
      <c r="K69" s="256" t="s">
        <v>667</v>
      </c>
      <c r="L69" s="256" t="s">
        <v>668</v>
      </c>
      <c r="M69" s="256" t="s">
        <v>65</v>
      </c>
      <c r="N69" s="256" t="s">
        <v>669</v>
      </c>
      <c r="O69" s="256" t="s">
        <v>670</v>
      </c>
      <c r="P69" s="256" t="s">
        <v>671</v>
      </c>
      <c r="Q69" s="256" t="s">
        <v>670</v>
      </c>
      <c r="R69" s="256" t="s">
        <v>671</v>
      </c>
      <c r="S69" s="256" t="s">
        <v>672</v>
      </c>
      <c r="T69" s="256" t="s">
        <v>673</v>
      </c>
      <c r="U69" s="256" t="s">
        <v>683</v>
      </c>
      <c r="V69" s="256" t="s">
        <v>675</v>
      </c>
      <c r="W69" s="256" t="s">
        <v>675</v>
      </c>
      <c r="X69" s="256"/>
      <c r="Y69" s="256" t="s">
        <v>684</v>
      </c>
      <c r="Z69" s="256">
        <v>1</v>
      </c>
      <c r="AA69" s="256" t="s">
        <v>685</v>
      </c>
      <c r="AB69" s="256" t="s">
        <v>678</v>
      </c>
      <c r="AC69" s="256" t="s">
        <v>679</v>
      </c>
      <c r="AD69" s="257">
        <v>742.94</v>
      </c>
      <c r="AE69" s="257">
        <v>242.91</v>
      </c>
      <c r="AF69" s="257">
        <v>985.85</v>
      </c>
      <c r="AG69" s="256" t="s">
        <v>680</v>
      </c>
      <c r="AH69" s="256" t="s">
        <v>680</v>
      </c>
      <c r="AI69" s="256"/>
    </row>
    <row r="70" spans="1:35" ht="14.4" x14ac:dyDescent="0.3">
      <c r="A70" s="228" t="str">
        <f>'Door Comparison'!A66</f>
        <v>DUG10.01</v>
      </c>
      <c r="B70" s="258">
        <v>16</v>
      </c>
      <c r="C70" s="258" t="s">
        <v>730</v>
      </c>
      <c r="D70" s="258" t="s">
        <v>687</v>
      </c>
      <c r="E70" s="258">
        <v>0</v>
      </c>
      <c r="F70" s="258">
        <v>0</v>
      </c>
      <c r="G70" s="258">
        <v>2052</v>
      </c>
      <c r="H70" s="258">
        <v>1125</v>
      </c>
      <c r="I70" s="258">
        <v>498</v>
      </c>
      <c r="J70" s="258">
        <v>44</v>
      </c>
      <c r="K70" s="258" t="s">
        <v>690</v>
      </c>
      <c r="L70" s="258" t="s">
        <v>691</v>
      </c>
      <c r="M70" s="258" t="s">
        <v>65</v>
      </c>
      <c r="N70" s="258" t="s">
        <v>669</v>
      </c>
      <c r="O70" s="258" t="s">
        <v>670</v>
      </c>
      <c r="P70" s="258" t="s">
        <v>671</v>
      </c>
      <c r="Q70" s="258" t="s">
        <v>670</v>
      </c>
      <c r="R70" s="258" t="s">
        <v>671</v>
      </c>
      <c r="S70" s="258" t="s">
        <v>672</v>
      </c>
      <c r="T70" s="258" t="s">
        <v>673</v>
      </c>
      <c r="U70" s="258" t="s">
        <v>683</v>
      </c>
      <c r="V70" s="258" t="s">
        <v>675</v>
      </c>
      <c r="W70" s="258" t="s">
        <v>675</v>
      </c>
      <c r="X70" s="258" t="s">
        <v>692</v>
      </c>
      <c r="Y70" s="258" t="s">
        <v>684</v>
      </c>
      <c r="Z70" s="258">
        <v>1</v>
      </c>
      <c r="AA70" s="258" t="s">
        <v>685</v>
      </c>
      <c r="AB70" s="258" t="s">
        <v>693</v>
      </c>
      <c r="AC70" s="258" t="s">
        <v>679</v>
      </c>
      <c r="AD70" s="259">
        <v>577.19000000000005</v>
      </c>
      <c r="AE70" s="259">
        <v>206.68</v>
      </c>
      <c r="AF70" s="259">
        <v>783.87</v>
      </c>
      <c r="AG70" s="258"/>
      <c r="AH70" s="258"/>
      <c r="AI70" s="258"/>
    </row>
    <row r="71" spans="1:35" ht="14.4" x14ac:dyDescent="0.3">
      <c r="A71" s="228" t="str">
        <f>'Door Comparison'!A67</f>
        <v>DUG11.01</v>
      </c>
      <c r="B71" s="256">
        <v>18</v>
      </c>
      <c r="C71" s="256" t="s">
        <v>731</v>
      </c>
      <c r="D71" s="256" t="s">
        <v>682</v>
      </c>
      <c r="E71" s="256">
        <v>0</v>
      </c>
      <c r="F71" s="256">
        <v>0</v>
      </c>
      <c r="G71" s="256">
        <v>2052</v>
      </c>
      <c r="H71" s="256">
        <v>1125</v>
      </c>
      <c r="I71" s="256">
        <v>485</v>
      </c>
      <c r="J71" s="256">
        <v>54</v>
      </c>
      <c r="K71" s="256" t="s">
        <v>667</v>
      </c>
      <c r="L71" s="256" t="s">
        <v>668</v>
      </c>
      <c r="M71" s="256" t="s">
        <v>65</v>
      </c>
      <c r="N71" s="256" t="s">
        <v>669</v>
      </c>
      <c r="O71" s="256" t="s">
        <v>670</v>
      </c>
      <c r="P71" s="256" t="s">
        <v>671</v>
      </c>
      <c r="Q71" s="256" t="s">
        <v>670</v>
      </c>
      <c r="R71" s="256" t="s">
        <v>671</v>
      </c>
      <c r="S71" s="256" t="s">
        <v>672</v>
      </c>
      <c r="T71" s="256" t="s">
        <v>673</v>
      </c>
      <c r="U71" s="256" t="s">
        <v>683</v>
      </c>
      <c r="V71" s="256" t="s">
        <v>675</v>
      </c>
      <c r="W71" s="256" t="s">
        <v>675</v>
      </c>
      <c r="X71" s="256"/>
      <c r="Y71" s="256" t="s">
        <v>684</v>
      </c>
      <c r="Z71" s="256">
        <v>1</v>
      </c>
      <c r="AA71" s="256" t="s">
        <v>685</v>
      </c>
      <c r="AB71" s="256" t="s">
        <v>678</v>
      </c>
      <c r="AC71" s="256" t="s">
        <v>679</v>
      </c>
      <c r="AD71" s="257">
        <v>733.13</v>
      </c>
      <c r="AE71" s="257">
        <v>241.89</v>
      </c>
      <c r="AF71" s="257">
        <v>975.02</v>
      </c>
      <c r="AG71" s="256"/>
      <c r="AH71" s="256"/>
      <c r="AI71" s="256"/>
    </row>
    <row r="72" spans="1:35" ht="14.4" x14ac:dyDescent="0.3">
      <c r="A72" s="228" t="str">
        <f>'Door Comparison'!A68</f>
        <v>DUG15.01</v>
      </c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7"/>
      <c r="AE72" s="257"/>
      <c r="AF72" s="257"/>
      <c r="AG72" s="256"/>
      <c r="AH72" s="256"/>
      <c r="AI72" s="256"/>
    </row>
    <row r="73" spans="1:35" ht="14.4" x14ac:dyDescent="0.3">
      <c r="A73" s="228" t="str">
        <f>'Door Comparison'!A69</f>
        <v>DUG16.01</v>
      </c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7"/>
      <c r="AE73" s="257"/>
      <c r="AF73" s="257"/>
      <c r="AG73" s="256"/>
      <c r="AH73" s="256"/>
      <c r="AI73" s="256"/>
    </row>
    <row r="74" spans="1:35" ht="14.4" x14ac:dyDescent="0.3">
      <c r="A74" s="228" t="str">
        <f>'Door Comparison'!A70</f>
        <v>DUG17.01</v>
      </c>
      <c r="B74" s="256">
        <v>17</v>
      </c>
      <c r="C74" s="256" t="s">
        <v>733</v>
      </c>
      <c r="D74" s="256" t="s">
        <v>687</v>
      </c>
      <c r="E74" s="256">
        <v>0</v>
      </c>
      <c r="F74" s="256">
        <v>0</v>
      </c>
      <c r="G74" s="256">
        <v>2052</v>
      </c>
      <c r="H74" s="256">
        <v>1125</v>
      </c>
      <c r="I74" s="256">
        <v>498</v>
      </c>
      <c r="J74" s="256">
        <v>54</v>
      </c>
      <c r="K74" s="256" t="s">
        <v>667</v>
      </c>
      <c r="L74" s="256" t="s">
        <v>695</v>
      </c>
      <c r="M74" s="256" t="s">
        <v>65</v>
      </c>
      <c r="N74" s="256" t="s">
        <v>669</v>
      </c>
      <c r="O74" s="256" t="s">
        <v>670</v>
      </c>
      <c r="P74" s="256" t="s">
        <v>671</v>
      </c>
      <c r="Q74" s="256" t="s">
        <v>670</v>
      </c>
      <c r="R74" s="256" t="s">
        <v>671</v>
      </c>
      <c r="S74" s="256" t="s">
        <v>672</v>
      </c>
      <c r="T74" s="256" t="s">
        <v>673</v>
      </c>
      <c r="U74" s="256" t="s">
        <v>683</v>
      </c>
      <c r="V74" s="256" t="s">
        <v>675</v>
      </c>
      <c r="W74" s="256" t="s">
        <v>675</v>
      </c>
      <c r="X74" s="256"/>
      <c r="Y74" s="256" t="s">
        <v>684</v>
      </c>
      <c r="Z74" s="256">
        <v>1</v>
      </c>
      <c r="AA74" s="256" t="s">
        <v>685</v>
      </c>
      <c r="AB74" s="256" t="s">
        <v>678</v>
      </c>
      <c r="AC74" s="256" t="s">
        <v>679</v>
      </c>
      <c r="AD74" s="257">
        <v>742.93</v>
      </c>
      <c r="AE74" s="257">
        <v>242.91</v>
      </c>
      <c r="AF74" s="257">
        <v>985.84</v>
      </c>
      <c r="AG74" s="256" t="s">
        <v>680</v>
      </c>
      <c r="AH74" s="256" t="s">
        <v>680</v>
      </c>
      <c r="AI74" s="256"/>
    </row>
    <row r="75" spans="1:35" ht="14.4" x14ac:dyDescent="0.3">
      <c r="A75" s="228" t="str">
        <f>'Door Comparison'!A71</f>
        <v>DUG18.01</v>
      </c>
      <c r="B75" s="258">
        <v>16</v>
      </c>
      <c r="C75" s="258" t="s">
        <v>734</v>
      </c>
      <c r="D75" s="258" t="s">
        <v>687</v>
      </c>
      <c r="E75" s="258">
        <v>0</v>
      </c>
      <c r="F75" s="258">
        <v>0</v>
      </c>
      <c r="G75" s="258">
        <v>2052</v>
      </c>
      <c r="H75" s="258">
        <v>1125</v>
      </c>
      <c r="I75" s="258">
        <v>498</v>
      </c>
      <c r="J75" s="258">
        <v>44</v>
      </c>
      <c r="K75" s="258" t="s">
        <v>690</v>
      </c>
      <c r="L75" s="258" t="s">
        <v>691</v>
      </c>
      <c r="M75" s="258" t="s">
        <v>65</v>
      </c>
      <c r="N75" s="258" t="s">
        <v>669</v>
      </c>
      <c r="O75" s="258" t="s">
        <v>670</v>
      </c>
      <c r="P75" s="258" t="s">
        <v>671</v>
      </c>
      <c r="Q75" s="258" t="s">
        <v>670</v>
      </c>
      <c r="R75" s="258" t="s">
        <v>671</v>
      </c>
      <c r="S75" s="258" t="s">
        <v>672</v>
      </c>
      <c r="T75" s="258" t="s">
        <v>673</v>
      </c>
      <c r="U75" s="258" t="s">
        <v>683</v>
      </c>
      <c r="V75" s="258" t="s">
        <v>675</v>
      </c>
      <c r="W75" s="258" t="s">
        <v>675</v>
      </c>
      <c r="X75" s="258" t="s">
        <v>692</v>
      </c>
      <c r="Y75" s="258" t="s">
        <v>684</v>
      </c>
      <c r="Z75" s="258">
        <v>1</v>
      </c>
      <c r="AA75" s="258" t="s">
        <v>685</v>
      </c>
      <c r="AB75" s="258" t="s">
        <v>693</v>
      </c>
      <c r="AC75" s="258" t="s">
        <v>679</v>
      </c>
      <c r="AD75" s="259">
        <v>577.19000000000005</v>
      </c>
      <c r="AE75" s="259">
        <v>206.68</v>
      </c>
      <c r="AF75" s="259">
        <v>783.87</v>
      </c>
      <c r="AG75" s="258"/>
      <c r="AH75" s="258"/>
      <c r="AI75" s="258"/>
    </row>
    <row r="76" spans="1:35" ht="14.4" x14ac:dyDescent="0.3">
      <c r="A76" s="228" t="str">
        <f>'Door Comparison'!A72</f>
        <v>DUG20.01</v>
      </c>
      <c r="B76" s="258"/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9"/>
      <c r="AE76" s="259"/>
      <c r="AF76" s="259"/>
      <c r="AG76" s="258"/>
      <c r="AH76" s="258"/>
      <c r="AI76" s="258"/>
    </row>
    <row r="77" spans="1:35" ht="14.4" x14ac:dyDescent="0.3">
      <c r="A77" s="228" t="str">
        <f>'Door Comparison'!A73</f>
        <v>DUG21.01</v>
      </c>
      <c r="B77" s="256">
        <v>13</v>
      </c>
      <c r="C77" s="256" t="s">
        <v>735</v>
      </c>
      <c r="D77" s="256" t="s">
        <v>666</v>
      </c>
      <c r="E77" s="256">
        <v>0</v>
      </c>
      <c r="F77" s="256">
        <v>0</v>
      </c>
      <c r="G77" s="256">
        <v>2052</v>
      </c>
      <c r="H77" s="256">
        <v>1061</v>
      </c>
      <c r="I77" s="256">
        <v>1061</v>
      </c>
      <c r="J77" s="256">
        <v>54</v>
      </c>
      <c r="K77" s="256" t="s">
        <v>667</v>
      </c>
      <c r="L77" s="256" t="s">
        <v>668</v>
      </c>
      <c r="M77" s="256" t="s">
        <v>65</v>
      </c>
      <c r="N77" s="256" t="s">
        <v>669</v>
      </c>
      <c r="O77" s="256" t="s">
        <v>670</v>
      </c>
      <c r="P77" s="256" t="s">
        <v>671</v>
      </c>
      <c r="Q77" s="256" t="s">
        <v>670</v>
      </c>
      <c r="R77" s="256" t="s">
        <v>671</v>
      </c>
      <c r="S77" s="256" t="s">
        <v>672</v>
      </c>
      <c r="T77" s="256" t="s">
        <v>673</v>
      </c>
      <c r="U77" s="256" t="s">
        <v>674</v>
      </c>
      <c r="V77" s="256" t="s">
        <v>675</v>
      </c>
      <c r="W77" s="256" t="s">
        <v>675</v>
      </c>
      <c r="X77" s="256"/>
      <c r="Y77" s="256" t="s">
        <v>676</v>
      </c>
      <c r="Z77" s="256">
        <v>1</v>
      </c>
      <c r="AA77" s="256" t="s">
        <v>677</v>
      </c>
      <c r="AB77" s="256" t="s">
        <v>678</v>
      </c>
      <c r="AC77" s="256" t="s">
        <v>679</v>
      </c>
      <c r="AD77" s="257">
        <v>1316.24</v>
      </c>
      <c r="AE77" s="257"/>
      <c r="AF77" s="257">
        <v>1316.24</v>
      </c>
      <c r="AG77" s="256"/>
      <c r="AH77" s="256" t="s">
        <v>680</v>
      </c>
      <c r="AI77" s="256" t="s">
        <v>680</v>
      </c>
    </row>
    <row r="78" spans="1:35" ht="14.4" x14ac:dyDescent="0.3">
      <c r="A78" s="228" t="str">
        <f>'Door Comparison'!A74</f>
        <v>DUG21.02</v>
      </c>
      <c r="B78" s="258">
        <v>22</v>
      </c>
      <c r="C78" s="258" t="s">
        <v>736</v>
      </c>
      <c r="D78" s="258" t="s">
        <v>708</v>
      </c>
      <c r="E78" s="258">
        <v>0</v>
      </c>
      <c r="F78" s="258">
        <v>0</v>
      </c>
      <c r="G78" s="258">
        <v>2052</v>
      </c>
      <c r="H78" s="258">
        <v>1061</v>
      </c>
      <c r="I78" s="258">
        <v>1061</v>
      </c>
      <c r="J78" s="258">
        <v>44</v>
      </c>
      <c r="K78" s="258" t="s">
        <v>690</v>
      </c>
      <c r="L78" s="258" t="s">
        <v>691</v>
      </c>
      <c r="M78" s="258" t="s">
        <v>65</v>
      </c>
      <c r="N78" s="258" t="s">
        <v>669</v>
      </c>
      <c r="O78" s="258" t="s">
        <v>670</v>
      </c>
      <c r="P78" s="258" t="s">
        <v>671</v>
      </c>
      <c r="Q78" s="258" t="s">
        <v>670</v>
      </c>
      <c r="R78" s="258" t="s">
        <v>671</v>
      </c>
      <c r="S78" s="258" t="s">
        <v>672</v>
      </c>
      <c r="T78" s="258" t="s">
        <v>673</v>
      </c>
      <c r="U78" s="258" t="s">
        <v>674</v>
      </c>
      <c r="V78" s="258" t="s">
        <v>675</v>
      </c>
      <c r="W78" s="258" t="s">
        <v>675</v>
      </c>
      <c r="X78" s="258" t="s">
        <v>692</v>
      </c>
      <c r="Y78" s="258" t="s">
        <v>676</v>
      </c>
      <c r="Z78" s="258">
        <v>1</v>
      </c>
      <c r="AA78" s="258" t="s">
        <v>677</v>
      </c>
      <c r="AB78" s="258" t="s">
        <v>693</v>
      </c>
      <c r="AC78" s="258" t="s">
        <v>679</v>
      </c>
      <c r="AD78" s="259">
        <v>1043.06</v>
      </c>
      <c r="AE78" s="259"/>
      <c r="AF78" s="259">
        <v>1043.06</v>
      </c>
      <c r="AG78" s="258"/>
      <c r="AH78" s="258"/>
      <c r="AI78" s="258"/>
    </row>
    <row r="79" spans="1:35" ht="14.4" x14ac:dyDescent="0.3">
      <c r="A79" s="228" t="str">
        <f>'Door Comparison'!A75</f>
        <v>DUG21.03</v>
      </c>
      <c r="B79" s="256">
        <v>22</v>
      </c>
      <c r="C79" s="256" t="s">
        <v>737</v>
      </c>
      <c r="D79" s="256" t="s">
        <v>708</v>
      </c>
      <c r="E79" s="256">
        <v>0</v>
      </c>
      <c r="F79" s="256">
        <v>0</v>
      </c>
      <c r="G79" s="256">
        <v>2052</v>
      </c>
      <c r="H79" s="256">
        <v>1061</v>
      </c>
      <c r="I79" s="256">
        <v>1061</v>
      </c>
      <c r="J79" s="256">
        <v>44</v>
      </c>
      <c r="K79" s="256" t="s">
        <v>690</v>
      </c>
      <c r="L79" s="256" t="s">
        <v>691</v>
      </c>
      <c r="M79" s="256" t="s">
        <v>65</v>
      </c>
      <c r="N79" s="256" t="s">
        <v>669</v>
      </c>
      <c r="O79" s="256" t="s">
        <v>670</v>
      </c>
      <c r="P79" s="256" t="s">
        <v>671</v>
      </c>
      <c r="Q79" s="256" t="s">
        <v>670</v>
      </c>
      <c r="R79" s="256" t="s">
        <v>671</v>
      </c>
      <c r="S79" s="256" t="s">
        <v>672</v>
      </c>
      <c r="T79" s="256" t="s">
        <v>673</v>
      </c>
      <c r="U79" s="256" t="s">
        <v>674</v>
      </c>
      <c r="V79" s="256" t="s">
        <v>675</v>
      </c>
      <c r="W79" s="256" t="s">
        <v>675</v>
      </c>
      <c r="X79" s="256" t="s">
        <v>692</v>
      </c>
      <c r="Y79" s="256" t="s">
        <v>676</v>
      </c>
      <c r="Z79" s="256">
        <v>1</v>
      </c>
      <c r="AA79" s="256" t="s">
        <v>677</v>
      </c>
      <c r="AB79" s="256" t="s">
        <v>693</v>
      </c>
      <c r="AC79" s="256" t="s">
        <v>679</v>
      </c>
      <c r="AD79" s="257">
        <v>1043.06</v>
      </c>
      <c r="AE79" s="257"/>
      <c r="AF79" s="257">
        <v>1043.06</v>
      </c>
      <c r="AG79" s="256"/>
      <c r="AH79" s="256"/>
      <c r="AI79" s="256"/>
    </row>
    <row r="80" spans="1:35" ht="14.4" x14ac:dyDescent="0.3">
      <c r="A80" s="228" t="str">
        <f>'Door Comparison'!A76</f>
        <v>DUG22.01</v>
      </c>
      <c r="B80" s="258">
        <v>17</v>
      </c>
      <c r="C80" s="258" t="s">
        <v>738</v>
      </c>
      <c r="D80" s="258" t="s">
        <v>687</v>
      </c>
      <c r="E80" s="258">
        <v>0</v>
      </c>
      <c r="F80" s="258">
        <v>0</v>
      </c>
      <c r="G80" s="258">
        <v>2052</v>
      </c>
      <c r="H80" s="258">
        <v>1125</v>
      </c>
      <c r="I80" s="258">
        <v>498</v>
      </c>
      <c r="J80" s="258">
        <v>54</v>
      </c>
      <c r="K80" s="258" t="s">
        <v>667</v>
      </c>
      <c r="L80" s="258" t="s">
        <v>695</v>
      </c>
      <c r="M80" s="258" t="s">
        <v>65</v>
      </c>
      <c r="N80" s="258" t="s">
        <v>669</v>
      </c>
      <c r="O80" s="258" t="s">
        <v>670</v>
      </c>
      <c r="P80" s="258" t="s">
        <v>671</v>
      </c>
      <c r="Q80" s="258" t="s">
        <v>670</v>
      </c>
      <c r="R80" s="258" t="s">
        <v>671</v>
      </c>
      <c r="S80" s="258" t="s">
        <v>672</v>
      </c>
      <c r="T80" s="258" t="s">
        <v>673</v>
      </c>
      <c r="U80" s="258" t="s">
        <v>683</v>
      </c>
      <c r="V80" s="258" t="s">
        <v>675</v>
      </c>
      <c r="W80" s="258" t="s">
        <v>675</v>
      </c>
      <c r="X80" s="258"/>
      <c r="Y80" s="258" t="s">
        <v>684</v>
      </c>
      <c r="Z80" s="258">
        <v>1</v>
      </c>
      <c r="AA80" s="258" t="s">
        <v>685</v>
      </c>
      <c r="AB80" s="258" t="s">
        <v>678</v>
      </c>
      <c r="AC80" s="258" t="s">
        <v>679</v>
      </c>
      <c r="AD80" s="259">
        <v>742.93</v>
      </c>
      <c r="AE80" s="259">
        <v>242.91</v>
      </c>
      <c r="AF80" s="259">
        <v>985.84</v>
      </c>
      <c r="AG80" s="258" t="s">
        <v>680</v>
      </c>
      <c r="AH80" s="258" t="s">
        <v>680</v>
      </c>
      <c r="AI80" s="258"/>
    </row>
    <row r="81" spans="1:35" ht="14.4" x14ac:dyDescent="0.3">
      <c r="A81" s="228" t="str">
        <f>'Door Comparison'!A77</f>
        <v>DUG27.01</v>
      </c>
      <c r="B81" s="256">
        <v>14</v>
      </c>
      <c r="C81" s="256" t="s">
        <v>739</v>
      </c>
      <c r="D81" s="256" t="s">
        <v>705</v>
      </c>
      <c r="E81" s="256">
        <v>0</v>
      </c>
      <c r="F81" s="256">
        <v>0</v>
      </c>
      <c r="G81" s="256">
        <v>2052</v>
      </c>
      <c r="H81" s="256">
        <v>925</v>
      </c>
      <c r="I81" s="256"/>
      <c r="J81" s="256">
        <v>44</v>
      </c>
      <c r="K81" s="256" t="s">
        <v>690</v>
      </c>
      <c r="L81" s="256" t="s">
        <v>691</v>
      </c>
      <c r="M81" s="256" t="s">
        <v>65</v>
      </c>
      <c r="N81" s="256" t="s">
        <v>669</v>
      </c>
      <c r="O81" s="256" t="s">
        <v>670</v>
      </c>
      <c r="P81" s="256" t="s">
        <v>671</v>
      </c>
      <c r="Q81" s="256"/>
      <c r="R81" s="256"/>
      <c r="S81" s="256" t="s">
        <v>703</v>
      </c>
      <c r="T81" s="256" t="s">
        <v>673</v>
      </c>
      <c r="U81" s="256" t="s">
        <v>674</v>
      </c>
      <c r="V81" s="256" t="s">
        <v>675</v>
      </c>
      <c r="W81" s="256"/>
      <c r="X81" s="256" t="s">
        <v>692</v>
      </c>
      <c r="Y81" s="256"/>
      <c r="Z81" s="256">
        <v>1</v>
      </c>
      <c r="AA81" s="256" t="s">
        <v>685</v>
      </c>
      <c r="AB81" s="256" t="s">
        <v>693</v>
      </c>
      <c r="AC81" s="256" t="s">
        <v>679</v>
      </c>
      <c r="AD81" s="257">
        <v>455.53</v>
      </c>
      <c r="AE81" s="257"/>
      <c r="AF81" s="257">
        <v>455.53</v>
      </c>
      <c r="AG81" s="256"/>
      <c r="AH81" s="256"/>
      <c r="AI81" s="256"/>
    </row>
    <row r="82" spans="1:35" ht="14.4" x14ac:dyDescent="0.3">
      <c r="A82" s="228" t="str">
        <f>'Door Comparison'!A78</f>
        <v>DUG28.01</v>
      </c>
      <c r="B82" s="258">
        <v>21</v>
      </c>
      <c r="C82" s="258" t="s">
        <v>740</v>
      </c>
      <c r="D82" s="258" t="s">
        <v>702</v>
      </c>
      <c r="E82" s="258">
        <v>0</v>
      </c>
      <c r="F82" s="258">
        <v>0</v>
      </c>
      <c r="G82" s="258">
        <v>2052</v>
      </c>
      <c r="H82" s="258">
        <v>925</v>
      </c>
      <c r="I82" s="258"/>
      <c r="J82" s="258">
        <v>54</v>
      </c>
      <c r="K82" s="258" t="s">
        <v>667</v>
      </c>
      <c r="L82" s="258" t="s">
        <v>695</v>
      </c>
      <c r="M82" s="258" t="s">
        <v>65</v>
      </c>
      <c r="N82" s="258" t="s">
        <v>669</v>
      </c>
      <c r="O82" s="258" t="s">
        <v>670</v>
      </c>
      <c r="P82" s="258" t="s">
        <v>671</v>
      </c>
      <c r="Q82" s="258"/>
      <c r="R82" s="258"/>
      <c r="S82" s="258" t="s">
        <v>703</v>
      </c>
      <c r="T82" s="258" t="s">
        <v>673</v>
      </c>
      <c r="U82" s="258" t="s">
        <v>674</v>
      </c>
      <c r="V82" s="258" t="s">
        <v>675</v>
      </c>
      <c r="W82" s="258"/>
      <c r="X82" s="258" t="s">
        <v>692</v>
      </c>
      <c r="Y82" s="258"/>
      <c r="Z82" s="258">
        <v>1</v>
      </c>
      <c r="AA82" s="258" t="s">
        <v>685</v>
      </c>
      <c r="AB82" s="258" t="s">
        <v>678</v>
      </c>
      <c r="AC82" s="258" t="s">
        <v>679</v>
      </c>
      <c r="AD82" s="259">
        <v>612.53</v>
      </c>
      <c r="AE82" s="259"/>
      <c r="AF82" s="259">
        <v>612.53</v>
      </c>
      <c r="AG82" s="258"/>
      <c r="AH82" s="258"/>
      <c r="AI82" s="258"/>
    </row>
    <row r="83" spans="1:35" ht="14.4" x14ac:dyDescent="0.3">
      <c r="A83" s="228" t="str">
        <f>'Door Comparison'!A79</f>
        <v>DUG32.02</v>
      </c>
      <c r="B83" s="256">
        <v>20</v>
      </c>
      <c r="C83" s="256" t="s">
        <v>741</v>
      </c>
      <c r="D83" s="256" t="s">
        <v>705</v>
      </c>
      <c r="E83" s="256">
        <v>0</v>
      </c>
      <c r="F83" s="256">
        <v>0</v>
      </c>
      <c r="G83" s="256">
        <v>2052</v>
      </c>
      <c r="H83" s="256">
        <v>925</v>
      </c>
      <c r="I83" s="256"/>
      <c r="J83" s="256">
        <v>44</v>
      </c>
      <c r="K83" s="256" t="s">
        <v>690</v>
      </c>
      <c r="L83" s="256" t="s">
        <v>691</v>
      </c>
      <c r="M83" s="256" t="s">
        <v>65</v>
      </c>
      <c r="N83" s="256" t="s">
        <v>669</v>
      </c>
      <c r="O83" s="256" t="s">
        <v>670</v>
      </c>
      <c r="P83" s="256" t="s">
        <v>671</v>
      </c>
      <c r="Q83" s="256"/>
      <c r="R83" s="256"/>
      <c r="S83" s="256" t="s">
        <v>703</v>
      </c>
      <c r="T83" s="256" t="s">
        <v>673</v>
      </c>
      <c r="U83" s="256" t="s">
        <v>674</v>
      </c>
      <c r="V83" s="256" t="s">
        <v>675</v>
      </c>
      <c r="W83" s="256"/>
      <c r="X83" s="256" t="s">
        <v>692</v>
      </c>
      <c r="Y83" s="256"/>
      <c r="Z83" s="256">
        <v>1</v>
      </c>
      <c r="AA83" s="256" t="s">
        <v>685</v>
      </c>
      <c r="AB83" s="256" t="s">
        <v>693</v>
      </c>
      <c r="AC83" s="256" t="s">
        <v>679</v>
      </c>
      <c r="AD83" s="257">
        <v>455.51</v>
      </c>
      <c r="AE83" s="257"/>
      <c r="AF83" s="257">
        <v>455.51</v>
      </c>
      <c r="AG83" s="256"/>
      <c r="AH83" s="256"/>
      <c r="AI83" s="256"/>
    </row>
    <row r="84" spans="1:35" ht="14.4" x14ac:dyDescent="0.3">
      <c r="A84" s="228" t="str">
        <f>'Door Comparison'!A80</f>
        <v>DUG34.01</v>
      </c>
      <c r="B84" s="258">
        <v>11</v>
      </c>
      <c r="C84" s="258" t="s">
        <v>742</v>
      </c>
      <c r="D84" s="258" t="s">
        <v>702</v>
      </c>
      <c r="E84" s="258">
        <v>0</v>
      </c>
      <c r="F84" s="258">
        <v>0</v>
      </c>
      <c r="G84" s="258">
        <v>2052</v>
      </c>
      <c r="H84" s="258">
        <v>925</v>
      </c>
      <c r="I84" s="258"/>
      <c r="J84" s="258">
        <v>54</v>
      </c>
      <c r="K84" s="258" t="s">
        <v>667</v>
      </c>
      <c r="L84" s="258" t="s">
        <v>695</v>
      </c>
      <c r="M84" s="258" t="s">
        <v>65</v>
      </c>
      <c r="N84" s="258" t="s">
        <v>669</v>
      </c>
      <c r="O84" s="258" t="s">
        <v>670</v>
      </c>
      <c r="P84" s="258" t="s">
        <v>671</v>
      </c>
      <c r="Q84" s="258"/>
      <c r="R84" s="258"/>
      <c r="S84" s="258" t="s">
        <v>703</v>
      </c>
      <c r="T84" s="258" t="s">
        <v>673</v>
      </c>
      <c r="U84" s="258" t="s">
        <v>674</v>
      </c>
      <c r="V84" s="258" t="s">
        <v>675</v>
      </c>
      <c r="W84" s="258"/>
      <c r="X84" s="258" t="s">
        <v>692</v>
      </c>
      <c r="Y84" s="258"/>
      <c r="Z84" s="258">
        <v>1</v>
      </c>
      <c r="AA84" s="258" t="s">
        <v>685</v>
      </c>
      <c r="AB84" s="258" t="s">
        <v>678</v>
      </c>
      <c r="AC84" s="258" t="s">
        <v>679</v>
      </c>
      <c r="AD84" s="259">
        <v>612.54999999999995</v>
      </c>
      <c r="AE84" s="259"/>
      <c r="AF84" s="259">
        <v>612.54999999999995</v>
      </c>
      <c r="AG84" s="258"/>
      <c r="AH84" s="258"/>
      <c r="AI84" s="258"/>
    </row>
    <row r="85" spans="1:35" ht="14.4" x14ac:dyDescent="0.3">
      <c r="A85" s="228" t="str">
        <f>'Door Comparison'!A81</f>
        <v>DUG54.01</v>
      </c>
      <c r="B85" s="258"/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9"/>
      <c r="AE85" s="259"/>
      <c r="AF85" s="259"/>
      <c r="AG85" s="258"/>
      <c r="AH85" s="258"/>
      <c r="AI85" s="258"/>
    </row>
    <row r="86" spans="1:35" ht="14.4" x14ac:dyDescent="0.3">
      <c r="A86" s="228" t="str">
        <f>'Door Comparison'!A82</f>
        <v>DUGTB.01</v>
      </c>
      <c r="B86" s="258"/>
      <c r="C86" s="258"/>
      <c r="D86" s="258"/>
      <c r="E86" s="258"/>
      <c r="F86" s="258"/>
      <c r="G86" s="258"/>
      <c r="H86" s="258"/>
      <c r="I86" s="258"/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9"/>
      <c r="AE86" s="259"/>
      <c r="AF86" s="259"/>
      <c r="AG86" s="258"/>
      <c r="AH86" s="258"/>
      <c r="AI86" s="258"/>
    </row>
    <row r="87" spans="1:35" ht="14.4" x14ac:dyDescent="0.3">
      <c r="A87" s="228" t="str">
        <f>'Door Comparison'!A83</f>
        <v>DUGTB.02</v>
      </c>
      <c r="B87" s="258"/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9"/>
      <c r="AE87" s="259"/>
      <c r="AF87" s="259"/>
      <c r="AG87" s="258"/>
      <c r="AH87" s="258"/>
      <c r="AI87" s="258"/>
    </row>
    <row r="88" spans="1:35" ht="14.4" x14ac:dyDescent="0.3">
      <c r="A88" s="228" t="str">
        <f>'Door Comparison'!A84</f>
        <v>DGFR1.01</v>
      </c>
      <c r="B88" s="258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9"/>
      <c r="AE88" s="259"/>
      <c r="AF88" s="259"/>
      <c r="AG88" s="258"/>
      <c r="AH88" s="258"/>
      <c r="AI88" s="258"/>
    </row>
    <row r="89" spans="1:35" ht="14.4" x14ac:dyDescent="0.3">
      <c r="A89" s="228" t="str">
        <f>'Door Comparison'!A85</f>
        <v>DGFR1.02</v>
      </c>
      <c r="B89" s="258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9"/>
      <c r="AE89" s="259"/>
      <c r="AF89" s="259"/>
      <c r="AG89" s="258"/>
      <c r="AH89" s="258"/>
      <c r="AI89" s="258"/>
    </row>
    <row r="90" spans="1:35" ht="14.4" x14ac:dyDescent="0.3">
      <c r="A90" s="228" t="str">
        <f>'Door Comparison'!A86</f>
        <v>DGFR2.01</v>
      </c>
      <c r="B90" s="258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  <c r="AB90" s="258"/>
      <c r="AC90" s="258"/>
      <c r="AD90" s="259"/>
      <c r="AE90" s="259"/>
      <c r="AF90" s="259"/>
      <c r="AG90" s="258"/>
      <c r="AH90" s="258"/>
      <c r="AI90" s="258"/>
    </row>
    <row r="91" spans="1:35" ht="14.4" x14ac:dyDescent="0.3">
      <c r="A91" s="228" t="str">
        <f>'Door Comparison'!A87</f>
        <v>DGFR2.02</v>
      </c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  <c r="AB91" s="258"/>
      <c r="AC91" s="258"/>
      <c r="AD91" s="259"/>
      <c r="AE91" s="259"/>
      <c r="AF91" s="259"/>
      <c r="AG91" s="258"/>
      <c r="AH91" s="258"/>
      <c r="AI91" s="258"/>
    </row>
    <row r="92" spans="1:35" ht="14.4" x14ac:dyDescent="0.3">
      <c r="A92" s="228" t="str">
        <f>'Door Comparison'!A88</f>
        <v>D01P1.01</v>
      </c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  <c r="AB92" s="258"/>
      <c r="AC92" s="258"/>
      <c r="AD92" s="259"/>
      <c r="AE92" s="259"/>
      <c r="AF92" s="259"/>
      <c r="AG92" s="258"/>
      <c r="AH92" s="258"/>
      <c r="AI92" s="258"/>
    </row>
    <row r="93" spans="1:35" ht="14.4" x14ac:dyDescent="0.3">
      <c r="A93" s="228" t="str">
        <f>'Door Comparison'!A89</f>
        <v>D01P2.01</v>
      </c>
      <c r="B93" s="258"/>
      <c r="C93" s="258"/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9"/>
      <c r="AE93" s="259"/>
      <c r="AF93" s="259"/>
      <c r="AG93" s="258"/>
      <c r="AH93" s="258"/>
      <c r="AI93" s="258"/>
    </row>
    <row r="94" spans="1:35" ht="14.4" x14ac:dyDescent="0.3">
      <c r="A94" s="228" t="str">
        <f>'Door Comparison'!A90</f>
        <v>D01P2.02</v>
      </c>
      <c r="B94" s="258"/>
      <c r="C94" s="258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258"/>
      <c r="AB94" s="258"/>
      <c r="AC94" s="258"/>
      <c r="AD94" s="259"/>
      <c r="AE94" s="259"/>
      <c r="AF94" s="259"/>
      <c r="AG94" s="258"/>
      <c r="AH94" s="258"/>
      <c r="AI94" s="258"/>
    </row>
    <row r="95" spans="1:35" ht="14.4" x14ac:dyDescent="0.3">
      <c r="A95" s="228" t="str">
        <f>'Door Comparison'!A91</f>
        <v>D01P3.01</v>
      </c>
      <c r="B95" s="258"/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9"/>
      <c r="AE95" s="259"/>
      <c r="AF95" s="259"/>
      <c r="AG95" s="258"/>
      <c r="AH95" s="258"/>
      <c r="AI95" s="258"/>
    </row>
    <row r="96" spans="1:35" ht="14.4" x14ac:dyDescent="0.3">
      <c r="A96" s="228" t="str">
        <f>'Door Comparison'!A92</f>
        <v>D0101.01</v>
      </c>
      <c r="B96" s="256">
        <v>25</v>
      </c>
      <c r="C96" s="256" t="s">
        <v>743</v>
      </c>
      <c r="D96" s="256" t="s">
        <v>744</v>
      </c>
      <c r="E96" s="256">
        <v>0</v>
      </c>
      <c r="F96" s="256">
        <v>0</v>
      </c>
      <c r="G96" s="256">
        <v>2052</v>
      </c>
      <c r="H96" s="256">
        <v>925</v>
      </c>
      <c r="I96" s="256"/>
      <c r="J96" s="256">
        <v>44</v>
      </c>
      <c r="K96" s="256" t="s">
        <v>690</v>
      </c>
      <c r="L96" s="256" t="s">
        <v>691</v>
      </c>
      <c r="M96" s="256" t="s">
        <v>65</v>
      </c>
      <c r="N96" s="256" t="s">
        <v>669</v>
      </c>
      <c r="O96" s="256" t="s">
        <v>670</v>
      </c>
      <c r="P96" s="256" t="s">
        <v>671</v>
      </c>
      <c r="Q96" s="256"/>
      <c r="R96" s="256"/>
      <c r="S96" s="256" t="s">
        <v>745</v>
      </c>
      <c r="T96" s="256" t="s">
        <v>673</v>
      </c>
      <c r="U96" s="256" t="s">
        <v>674</v>
      </c>
      <c r="V96" s="256" t="s">
        <v>746</v>
      </c>
      <c r="W96" s="256"/>
      <c r="X96" s="256" t="s">
        <v>692</v>
      </c>
      <c r="Y96" s="256"/>
      <c r="Z96" s="256"/>
      <c r="AA96" s="256"/>
      <c r="AB96" s="256"/>
      <c r="AC96" s="256"/>
      <c r="AD96" s="257">
        <v>263.94</v>
      </c>
      <c r="AE96" s="257"/>
      <c r="AF96" s="257">
        <v>263.94</v>
      </c>
      <c r="AG96" s="256"/>
      <c r="AH96" s="256"/>
      <c r="AI96" s="256"/>
    </row>
    <row r="97" spans="1:35" ht="14.4" x14ac:dyDescent="0.3">
      <c r="A97" s="228" t="str">
        <f>'Door Comparison'!A93</f>
        <v>D0102.01</v>
      </c>
      <c r="B97" s="258">
        <v>36</v>
      </c>
      <c r="C97" s="258" t="s">
        <v>747</v>
      </c>
      <c r="D97" s="258" t="s">
        <v>748</v>
      </c>
      <c r="E97" s="258">
        <v>0</v>
      </c>
      <c r="F97" s="258">
        <v>0</v>
      </c>
      <c r="G97" s="258">
        <v>2052</v>
      </c>
      <c r="H97" s="258">
        <v>925</v>
      </c>
      <c r="I97" s="258"/>
      <c r="J97" s="258">
        <v>54</v>
      </c>
      <c r="K97" s="258" t="s">
        <v>667</v>
      </c>
      <c r="L97" s="258" t="s">
        <v>695</v>
      </c>
      <c r="M97" s="258" t="s">
        <v>65</v>
      </c>
      <c r="N97" s="258" t="s">
        <v>669</v>
      </c>
      <c r="O97" s="258" t="s">
        <v>670</v>
      </c>
      <c r="P97" s="258" t="s">
        <v>671</v>
      </c>
      <c r="Q97" s="258"/>
      <c r="R97" s="258"/>
      <c r="S97" s="258" t="s">
        <v>745</v>
      </c>
      <c r="T97" s="258" t="s">
        <v>673</v>
      </c>
      <c r="U97" s="258" t="s">
        <v>674</v>
      </c>
      <c r="V97" s="258" t="s">
        <v>746</v>
      </c>
      <c r="W97" s="258"/>
      <c r="X97" s="258" t="s">
        <v>692</v>
      </c>
      <c r="Y97" s="258"/>
      <c r="Z97" s="258">
        <v>2</v>
      </c>
      <c r="AA97" s="258" t="s">
        <v>711</v>
      </c>
      <c r="AB97" s="258" t="s">
        <v>678</v>
      </c>
      <c r="AC97" s="258" t="s">
        <v>679</v>
      </c>
      <c r="AD97" s="259">
        <v>588.34</v>
      </c>
      <c r="AE97" s="259"/>
      <c r="AF97" s="259">
        <v>588.34</v>
      </c>
      <c r="AG97" s="258"/>
      <c r="AH97" s="258"/>
      <c r="AI97" s="258"/>
    </row>
    <row r="98" spans="1:35" ht="14.4" x14ac:dyDescent="0.3">
      <c r="A98" s="228" t="str">
        <f>'Door Comparison'!A94</f>
        <v>D0106.01</v>
      </c>
      <c r="B98" s="258"/>
      <c r="C98" s="258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9"/>
      <c r="AE98" s="259"/>
      <c r="AF98" s="259"/>
      <c r="AG98" s="258"/>
      <c r="AH98" s="258"/>
      <c r="AI98" s="258"/>
    </row>
    <row r="99" spans="1:35" ht="14.4" x14ac:dyDescent="0.3">
      <c r="A99" s="228" t="str">
        <f>'Door Comparison'!A95</f>
        <v>D0110.01</v>
      </c>
      <c r="B99" s="256">
        <v>9</v>
      </c>
      <c r="C99" s="256" t="s">
        <v>749</v>
      </c>
      <c r="D99" s="256" t="s">
        <v>748</v>
      </c>
      <c r="E99" s="256">
        <v>0</v>
      </c>
      <c r="F99" s="256">
        <v>0</v>
      </c>
      <c r="G99" s="256">
        <v>2052</v>
      </c>
      <c r="H99" s="256">
        <v>925</v>
      </c>
      <c r="I99" s="256"/>
      <c r="J99" s="256">
        <v>44</v>
      </c>
      <c r="K99" s="256" t="s">
        <v>690</v>
      </c>
      <c r="L99" s="256" t="s">
        <v>691</v>
      </c>
      <c r="M99" s="256" t="s">
        <v>65</v>
      </c>
      <c r="N99" s="256" t="s">
        <v>669</v>
      </c>
      <c r="O99" s="256" t="s">
        <v>670</v>
      </c>
      <c r="P99" s="256" t="s">
        <v>671</v>
      </c>
      <c r="Q99" s="256"/>
      <c r="R99" s="256"/>
      <c r="S99" s="256" t="s">
        <v>703</v>
      </c>
      <c r="T99" s="256" t="s">
        <v>673</v>
      </c>
      <c r="U99" s="256" t="s">
        <v>674</v>
      </c>
      <c r="V99" s="256" t="s">
        <v>675</v>
      </c>
      <c r="W99" s="256"/>
      <c r="X99" s="256" t="s">
        <v>692</v>
      </c>
      <c r="Y99" s="256"/>
      <c r="Z99" s="256">
        <v>2</v>
      </c>
      <c r="AA99" s="256" t="s">
        <v>711</v>
      </c>
      <c r="AB99" s="256" t="s">
        <v>693</v>
      </c>
      <c r="AC99" s="256" t="s">
        <v>679</v>
      </c>
      <c r="AD99" s="257">
        <v>426.75</v>
      </c>
      <c r="AE99" s="257"/>
      <c r="AF99" s="257">
        <v>426.75</v>
      </c>
      <c r="AG99" s="256"/>
      <c r="AH99" s="256"/>
      <c r="AI99" s="256"/>
    </row>
    <row r="100" spans="1:35" ht="14.4" x14ac:dyDescent="0.3">
      <c r="A100" s="228" t="str">
        <f>'Door Comparison'!A96</f>
        <v>D0111.01</v>
      </c>
      <c r="B100" s="258">
        <v>23</v>
      </c>
      <c r="C100" s="258" t="s">
        <v>750</v>
      </c>
      <c r="D100" s="258" t="s">
        <v>748</v>
      </c>
      <c r="E100" s="258">
        <v>0</v>
      </c>
      <c r="F100" s="258">
        <v>0</v>
      </c>
      <c r="G100" s="258">
        <v>2052</v>
      </c>
      <c r="H100" s="258">
        <v>925</v>
      </c>
      <c r="I100" s="258"/>
      <c r="J100" s="258">
        <v>54</v>
      </c>
      <c r="K100" s="258" t="s">
        <v>667</v>
      </c>
      <c r="L100" s="258" t="s">
        <v>695</v>
      </c>
      <c r="M100" s="258" t="s">
        <v>65</v>
      </c>
      <c r="N100" s="258" t="s">
        <v>669</v>
      </c>
      <c r="O100" s="258" t="s">
        <v>670</v>
      </c>
      <c r="P100" s="258" t="s">
        <v>671</v>
      </c>
      <c r="Q100" s="258"/>
      <c r="R100" s="258"/>
      <c r="S100" s="258" t="s">
        <v>745</v>
      </c>
      <c r="T100" s="258" t="s">
        <v>673</v>
      </c>
      <c r="U100" s="258" t="s">
        <v>674</v>
      </c>
      <c r="V100" s="258" t="s">
        <v>746</v>
      </c>
      <c r="W100" s="258"/>
      <c r="X100" s="258" t="s">
        <v>692</v>
      </c>
      <c r="Y100" s="258"/>
      <c r="Z100" s="258">
        <v>2</v>
      </c>
      <c r="AA100" s="258" t="s">
        <v>711</v>
      </c>
      <c r="AB100" s="258" t="s">
        <v>678</v>
      </c>
      <c r="AC100" s="258" t="s">
        <v>679</v>
      </c>
      <c r="AD100" s="259">
        <v>588.34</v>
      </c>
      <c r="AE100" s="259"/>
      <c r="AF100" s="259">
        <v>588.34</v>
      </c>
      <c r="AG100" s="258"/>
      <c r="AH100" s="258"/>
      <c r="AI100" s="258"/>
    </row>
    <row r="101" spans="1:35" ht="14.4" x14ac:dyDescent="0.3">
      <c r="A101" s="228" t="str">
        <f>'Door Comparison'!A97</f>
        <v>D0115.01</v>
      </c>
      <c r="B101" s="258"/>
      <c r="C101" s="258"/>
      <c r="D101" s="258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  <c r="O101" s="258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9"/>
      <c r="AE101" s="259"/>
      <c r="AF101" s="259"/>
      <c r="AG101" s="258"/>
      <c r="AH101" s="258"/>
      <c r="AI101" s="258"/>
    </row>
    <row r="102" spans="1:35" ht="14.4" x14ac:dyDescent="0.3">
      <c r="A102" s="228" t="str">
        <f>'Door Comparison'!A98</f>
        <v>D0116.01</v>
      </c>
      <c r="B102" s="258"/>
      <c r="C102" s="258"/>
      <c r="D102" s="258"/>
      <c r="E102" s="258"/>
      <c r="F102" s="258"/>
      <c r="G102" s="258"/>
      <c r="H102" s="258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9"/>
      <c r="AE102" s="259"/>
      <c r="AF102" s="259"/>
      <c r="AG102" s="258"/>
      <c r="AH102" s="258"/>
      <c r="AI102" s="258"/>
    </row>
    <row r="103" spans="1:35" ht="14.4" x14ac:dyDescent="0.3">
      <c r="A103" s="228" t="str">
        <f>'Door Comparison'!A99</f>
        <v>D0117.01</v>
      </c>
      <c r="B103" s="256">
        <v>6</v>
      </c>
      <c r="C103" s="256" t="s">
        <v>751</v>
      </c>
      <c r="D103" s="256" t="s">
        <v>748</v>
      </c>
      <c r="E103" s="256">
        <v>0</v>
      </c>
      <c r="F103" s="256">
        <v>0</v>
      </c>
      <c r="G103" s="256">
        <v>2052</v>
      </c>
      <c r="H103" s="256">
        <v>925</v>
      </c>
      <c r="I103" s="256"/>
      <c r="J103" s="256">
        <v>54</v>
      </c>
      <c r="K103" s="256" t="s">
        <v>667</v>
      </c>
      <c r="L103" s="256" t="s">
        <v>695</v>
      </c>
      <c r="M103" s="256" t="s">
        <v>65</v>
      </c>
      <c r="N103" s="256" t="s">
        <v>669</v>
      </c>
      <c r="O103" s="256" t="s">
        <v>670</v>
      </c>
      <c r="P103" s="256" t="s">
        <v>671</v>
      </c>
      <c r="Q103" s="256"/>
      <c r="R103" s="256"/>
      <c r="S103" s="256" t="s">
        <v>745</v>
      </c>
      <c r="T103" s="256" t="s">
        <v>673</v>
      </c>
      <c r="U103" s="256" t="s">
        <v>674</v>
      </c>
      <c r="V103" s="256" t="s">
        <v>746</v>
      </c>
      <c r="W103" s="256"/>
      <c r="X103" s="256" t="s">
        <v>692</v>
      </c>
      <c r="Y103" s="256"/>
      <c r="Z103" s="256">
        <v>2</v>
      </c>
      <c r="AA103" s="256" t="s">
        <v>711</v>
      </c>
      <c r="AB103" s="256" t="s">
        <v>678</v>
      </c>
      <c r="AC103" s="256" t="s">
        <v>679</v>
      </c>
      <c r="AD103" s="257">
        <v>588.34</v>
      </c>
      <c r="AE103" s="257"/>
      <c r="AF103" s="257">
        <v>588.34</v>
      </c>
      <c r="AG103" s="256"/>
      <c r="AH103" s="256" t="s">
        <v>680</v>
      </c>
      <c r="AI103" s="256"/>
    </row>
    <row r="104" spans="1:35" ht="14.4" x14ac:dyDescent="0.3">
      <c r="A104" s="228" t="str">
        <f>'Door Comparison'!A100</f>
        <v>D0118.01</v>
      </c>
      <c r="B104" s="258">
        <v>23</v>
      </c>
      <c r="C104" s="258" t="s">
        <v>752</v>
      </c>
      <c r="D104" s="258" t="s">
        <v>748</v>
      </c>
      <c r="E104" s="258">
        <v>0</v>
      </c>
      <c r="F104" s="258">
        <v>0</v>
      </c>
      <c r="G104" s="258">
        <v>2052</v>
      </c>
      <c r="H104" s="258">
        <v>925</v>
      </c>
      <c r="I104" s="258"/>
      <c r="J104" s="258">
        <v>54</v>
      </c>
      <c r="K104" s="258" t="s">
        <v>667</v>
      </c>
      <c r="L104" s="258" t="s">
        <v>695</v>
      </c>
      <c r="M104" s="258" t="s">
        <v>65</v>
      </c>
      <c r="N104" s="258" t="s">
        <v>669</v>
      </c>
      <c r="O104" s="258" t="s">
        <v>670</v>
      </c>
      <c r="P104" s="258" t="s">
        <v>671</v>
      </c>
      <c r="Q104" s="258"/>
      <c r="R104" s="258"/>
      <c r="S104" s="258" t="s">
        <v>745</v>
      </c>
      <c r="T104" s="258" t="s">
        <v>673</v>
      </c>
      <c r="U104" s="258" t="s">
        <v>674</v>
      </c>
      <c r="V104" s="258" t="s">
        <v>746</v>
      </c>
      <c r="W104" s="258"/>
      <c r="X104" s="258" t="s">
        <v>692</v>
      </c>
      <c r="Y104" s="258"/>
      <c r="Z104" s="258">
        <v>2</v>
      </c>
      <c r="AA104" s="258" t="s">
        <v>711</v>
      </c>
      <c r="AB104" s="258" t="s">
        <v>678</v>
      </c>
      <c r="AC104" s="258" t="s">
        <v>679</v>
      </c>
      <c r="AD104" s="259">
        <v>588.34</v>
      </c>
      <c r="AE104" s="259"/>
      <c r="AF104" s="259">
        <v>588.34</v>
      </c>
      <c r="AG104" s="258"/>
      <c r="AH104" s="258"/>
      <c r="AI104" s="258"/>
    </row>
    <row r="105" spans="1:35" ht="14.4" x14ac:dyDescent="0.3">
      <c r="A105" s="228" t="str">
        <f>'Door Comparison'!A101</f>
        <v>D0120.01</v>
      </c>
      <c r="B105" s="258"/>
      <c r="C105" s="258"/>
      <c r="D105" s="258"/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8"/>
      <c r="U105" s="258"/>
      <c r="V105" s="258"/>
      <c r="W105" s="258"/>
      <c r="X105" s="258"/>
      <c r="Y105" s="258"/>
      <c r="Z105" s="258"/>
      <c r="AA105" s="258"/>
      <c r="AB105" s="258"/>
      <c r="AC105" s="258"/>
      <c r="AD105" s="259"/>
      <c r="AE105" s="259"/>
      <c r="AF105" s="259"/>
      <c r="AG105" s="258"/>
      <c r="AH105" s="258"/>
      <c r="AI105" s="258"/>
    </row>
    <row r="106" spans="1:35" ht="14.4" x14ac:dyDescent="0.3">
      <c r="A106" s="228" t="str">
        <f>'Door Comparison'!A102</f>
        <v>D0121.01</v>
      </c>
      <c r="B106" s="258"/>
      <c r="C106" s="258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8"/>
      <c r="AB106" s="258"/>
      <c r="AC106" s="258"/>
      <c r="AD106" s="259"/>
      <c r="AE106" s="259"/>
      <c r="AF106" s="259"/>
      <c r="AG106" s="258"/>
      <c r="AH106" s="258"/>
      <c r="AI106" s="258"/>
    </row>
    <row r="107" spans="1:35" ht="14.4" x14ac:dyDescent="0.3">
      <c r="A107" s="228" t="str">
        <f>'Door Comparison'!A103</f>
        <v>D0121.02</v>
      </c>
      <c r="B107" s="258"/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258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A107" s="258"/>
      <c r="AB107" s="258"/>
      <c r="AC107" s="258"/>
      <c r="AD107" s="259"/>
      <c r="AE107" s="259"/>
      <c r="AF107" s="259"/>
      <c r="AG107" s="258"/>
      <c r="AH107" s="258"/>
      <c r="AI107" s="258"/>
    </row>
    <row r="108" spans="1:35" ht="14.4" x14ac:dyDescent="0.3">
      <c r="A108" s="228" t="str">
        <f>'Door Comparison'!A104</f>
        <v>D0121.03</v>
      </c>
      <c r="B108" s="258"/>
      <c r="C108" s="258"/>
      <c r="D108" s="258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9"/>
      <c r="AE108" s="259"/>
      <c r="AF108" s="259"/>
      <c r="AG108" s="258"/>
      <c r="AH108" s="258"/>
      <c r="AI108" s="258"/>
    </row>
    <row r="109" spans="1:35" ht="14.4" x14ac:dyDescent="0.3">
      <c r="A109" s="228" t="str">
        <f>'Door Comparison'!A105</f>
        <v>D0121.04</v>
      </c>
      <c r="B109" s="258"/>
      <c r="C109" s="258"/>
      <c r="D109" s="258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A109" s="258"/>
      <c r="AB109" s="258"/>
      <c r="AC109" s="258"/>
      <c r="AD109" s="259"/>
      <c r="AE109" s="259"/>
      <c r="AF109" s="259"/>
      <c r="AG109" s="258"/>
      <c r="AH109" s="258"/>
      <c r="AI109" s="258"/>
    </row>
    <row r="110" spans="1:35" ht="14.4" x14ac:dyDescent="0.3">
      <c r="A110" s="228" t="str">
        <f>'Door Comparison'!A106</f>
        <v>D0121.05</v>
      </c>
      <c r="B110" s="258"/>
      <c r="C110" s="258"/>
      <c r="D110" s="258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A110" s="258"/>
      <c r="AB110" s="258"/>
      <c r="AC110" s="258"/>
      <c r="AD110" s="259"/>
      <c r="AE110" s="259"/>
      <c r="AF110" s="259"/>
      <c r="AG110" s="258"/>
      <c r="AH110" s="258"/>
      <c r="AI110" s="258"/>
    </row>
    <row r="111" spans="1:35" ht="14.4" x14ac:dyDescent="0.3">
      <c r="A111" s="228" t="str">
        <f>'Door Comparison'!A107</f>
        <v>D0121.06</v>
      </c>
      <c r="B111" s="258"/>
      <c r="C111" s="258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9"/>
      <c r="AE111" s="259"/>
      <c r="AF111" s="259"/>
      <c r="AG111" s="258"/>
      <c r="AH111" s="258"/>
      <c r="AI111" s="258"/>
    </row>
    <row r="112" spans="1:35" ht="14.4" x14ac:dyDescent="0.3">
      <c r="A112" s="228" t="str">
        <f>'Door Comparison'!A108</f>
        <v>D0201.01</v>
      </c>
      <c r="B112" s="256">
        <v>19</v>
      </c>
      <c r="C112" s="256" t="s">
        <v>753</v>
      </c>
      <c r="D112" s="256" t="s">
        <v>744</v>
      </c>
      <c r="E112" s="256">
        <v>0</v>
      </c>
      <c r="F112" s="256">
        <v>0</v>
      </c>
      <c r="G112" s="256">
        <v>2052</v>
      </c>
      <c r="H112" s="256">
        <v>925</v>
      </c>
      <c r="I112" s="256"/>
      <c r="J112" s="256">
        <v>44</v>
      </c>
      <c r="K112" s="256" t="s">
        <v>690</v>
      </c>
      <c r="L112" s="256" t="s">
        <v>691</v>
      </c>
      <c r="M112" s="256" t="s">
        <v>65</v>
      </c>
      <c r="N112" s="256" t="s">
        <v>669</v>
      </c>
      <c r="O112" s="256" t="s">
        <v>670</v>
      </c>
      <c r="P112" s="256" t="s">
        <v>671</v>
      </c>
      <c r="Q112" s="256"/>
      <c r="R112" s="256"/>
      <c r="S112" s="256" t="s">
        <v>703</v>
      </c>
      <c r="T112" s="256" t="s">
        <v>673</v>
      </c>
      <c r="U112" s="256" t="s">
        <v>674</v>
      </c>
      <c r="V112" s="256" t="s">
        <v>675</v>
      </c>
      <c r="W112" s="256"/>
      <c r="X112" s="256" t="s">
        <v>692</v>
      </c>
      <c r="Y112" s="256"/>
      <c r="Z112" s="256">
        <v>2</v>
      </c>
      <c r="AA112" s="256" t="s">
        <v>711</v>
      </c>
      <c r="AB112" s="256" t="s">
        <v>693</v>
      </c>
      <c r="AC112" s="256" t="s">
        <v>679</v>
      </c>
      <c r="AD112" s="257">
        <v>426.78</v>
      </c>
      <c r="AE112" s="257"/>
      <c r="AF112" s="257">
        <v>426.78</v>
      </c>
      <c r="AG112" s="256"/>
      <c r="AH112" s="256"/>
      <c r="AI112" s="256"/>
    </row>
    <row r="113" spans="1:35" ht="14.4" x14ac:dyDescent="0.3">
      <c r="A113" s="228" t="str">
        <f>'Door Comparison'!A109</f>
        <v>D0202.01</v>
      </c>
      <c r="B113" s="258">
        <v>23</v>
      </c>
      <c r="C113" s="258" t="s">
        <v>754</v>
      </c>
      <c r="D113" s="258" t="s">
        <v>748</v>
      </c>
      <c r="E113" s="258">
        <v>0</v>
      </c>
      <c r="F113" s="258">
        <v>0</v>
      </c>
      <c r="G113" s="258">
        <v>2052</v>
      </c>
      <c r="H113" s="258">
        <v>925</v>
      </c>
      <c r="I113" s="258"/>
      <c r="J113" s="258">
        <v>54</v>
      </c>
      <c r="K113" s="258" t="s">
        <v>667</v>
      </c>
      <c r="L113" s="258" t="s">
        <v>695</v>
      </c>
      <c r="M113" s="258" t="s">
        <v>65</v>
      </c>
      <c r="N113" s="258" t="s">
        <v>669</v>
      </c>
      <c r="O113" s="258" t="s">
        <v>670</v>
      </c>
      <c r="P113" s="258" t="s">
        <v>671</v>
      </c>
      <c r="Q113" s="258"/>
      <c r="R113" s="258"/>
      <c r="S113" s="258" t="s">
        <v>745</v>
      </c>
      <c r="T113" s="258" t="s">
        <v>673</v>
      </c>
      <c r="U113" s="258" t="s">
        <v>674</v>
      </c>
      <c r="V113" s="258" t="s">
        <v>746</v>
      </c>
      <c r="W113" s="258"/>
      <c r="X113" s="258" t="s">
        <v>692</v>
      </c>
      <c r="Y113" s="258"/>
      <c r="Z113" s="258">
        <v>2</v>
      </c>
      <c r="AA113" s="258" t="s">
        <v>711</v>
      </c>
      <c r="AB113" s="258" t="s">
        <v>678</v>
      </c>
      <c r="AC113" s="258" t="s">
        <v>679</v>
      </c>
      <c r="AD113" s="259">
        <v>588.34</v>
      </c>
      <c r="AE113" s="259"/>
      <c r="AF113" s="259">
        <v>588.34</v>
      </c>
      <c r="AG113" s="258"/>
      <c r="AH113" s="258"/>
      <c r="AI113" s="258"/>
    </row>
    <row r="114" spans="1:35" ht="14.4" x14ac:dyDescent="0.3">
      <c r="A114" s="228" t="str">
        <f>'Door Comparison'!A110</f>
        <v>D0206.01</v>
      </c>
      <c r="B114" s="258"/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W114" s="258"/>
      <c r="X114" s="258"/>
      <c r="Y114" s="258"/>
      <c r="Z114" s="258"/>
      <c r="AA114" s="258"/>
      <c r="AB114" s="258"/>
      <c r="AC114" s="258"/>
      <c r="AD114" s="259"/>
      <c r="AE114" s="259"/>
      <c r="AF114" s="259"/>
      <c r="AG114" s="258"/>
      <c r="AH114" s="258"/>
      <c r="AI114" s="258"/>
    </row>
    <row r="115" spans="1:35" ht="14.4" x14ac:dyDescent="0.3">
      <c r="A115" s="228" t="str">
        <f>'Door Comparison'!A111</f>
        <v>D0208.01</v>
      </c>
      <c r="B115" s="258"/>
      <c r="C115" s="258"/>
      <c r="D115" s="258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  <c r="O115" s="258"/>
      <c r="P115" s="258"/>
      <c r="Q115" s="258"/>
      <c r="R115" s="258"/>
      <c r="S115" s="258"/>
      <c r="T115" s="258"/>
      <c r="U115" s="258"/>
      <c r="V115" s="258"/>
      <c r="W115" s="258"/>
      <c r="X115" s="258"/>
      <c r="Y115" s="258"/>
      <c r="Z115" s="258"/>
      <c r="AA115" s="258"/>
      <c r="AB115" s="258"/>
      <c r="AC115" s="258"/>
      <c r="AD115" s="259"/>
      <c r="AE115" s="259"/>
      <c r="AF115" s="259"/>
      <c r="AG115" s="258"/>
      <c r="AH115" s="258"/>
      <c r="AI115" s="258"/>
    </row>
    <row r="116" spans="1:35" ht="14.4" x14ac:dyDescent="0.3">
      <c r="A116" s="228" t="str">
        <f>'Door Comparison'!A112</f>
        <v>D0210.01</v>
      </c>
      <c r="B116" s="256">
        <v>7</v>
      </c>
      <c r="C116" s="256" t="s">
        <v>755</v>
      </c>
      <c r="D116" s="256" t="s">
        <v>748</v>
      </c>
      <c r="E116" s="256">
        <v>0</v>
      </c>
      <c r="F116" s="256">
        <v>0</v>
      </c>
      <c r="G116" s="256">
        <v>2052</v>
      </c>
      <c r="H116" s="256">
        <v>925</v>
      </c>
      <c r="I116" s="256"/>
      <c r="J116" s="256">
        <v>44</v>
      </c>
      <c r="K116" s="256" t="s">
        <v>690</v>
      </c>
      <c r="L116" s="256" t="s">
        <v>691</v>
      </c>
      <c r="M116" s="256" t="s">
        <v>65</v>
      </c>
      <c r="N116" s="256" t="s">
        <v>669</v>
      </c>
      <c r="O116" s="256" t="s">
        <v>670</v>
      </c>
      <c r="P116" s="256" t="s">
        <v>671</v>
      </c>
      <c r="Q116" s="256"/>
      <c r="R116" s="256"/>
      <c r="S116" s="256" t="s">
        <v>703</v>
      </c>
      <c r="T116" s="256" t="s">
        <v>673</v>
      </c>
      <c r="U116" s="256" t="s">
        <v>674</v>
      </c>
      <c r="V116" s="256" t="s">
        <v>675</v>
      </c>
      <c r="W116" s="256"/>
      <c r="X116" s="256" t="s">
        <v>692</v>
      </c>
      <c r="Y116" s="256"/>
      <c r="Z116" s="256">
        <v>2</v>
      </c>
      <c r="AA116" s="256" t="s">
        <v>711</v>
      </c>
      <c r="AB116" s="256" t="s">
        <v>693</v>
      </c>
      <c r="AC116" s="256" t="s">
        <v>679</v>
      </c>
      <c r="AD116" s="257">
        <v>426.75</v>
      </c>
      <c r="AE116" s="257"/>
      <c r="AF116" s="257">
        <v>426.75</v>
      </c>
      <c r="AG116" s="256"/>
      <c r="AH116" s="256"/>
      <c r="AI116" s="256"/>
    </row>
    <row r="117" spans="1:35" ht="14.4" x14ac:dyDescent="0.3">
      <c r="A117" s="228" t="str">
        <f>'Door Comparison'!A113</f>
        <v>D0211.01</v>
      </c>
      <c r="B117" s="258">
        <v>2</v>
      </c>
      <c r="C117" s="258" t="s">
        <v>756</v>
      </c>
      <c r="D117" s="258" t="s">
        <v>748</v>
      </c>
      <c r="E117" s="258">
        <v>0</v>
      </c>
      <c r="F117" s="258">
        <v>0</v>
      </c>
      <c r="G117" s="258">
        <v>2052</v>
      </c>
      <c r="H117" s="258">
        <v>925</v>
      </c>
      <c r="I117" s="258"/>
      <c r="J117" s="258">
        <v>54</v>
      </c>
      <c r="K117" s="258" t="s">
        <v>667</v>
      </c>
      <c r="L117" s="258" t="s">
        <v>695</v>
      </c>
      <c r="M117" s="258" t="s">
        <v>65</v>
      </c>
      <c r="N117" s="258" t="s">
        <v>669</v>
      </c>
      <c r="O117" s="258" t="s">
        <v>670</v>
      </c>
      <c r="P117" s="258" t="s">
        <v>671</v>
      </c>
      <c r="Q117" s="258"/>
      <c r="R117" s="258"/>
      <c r="S117" s="258" t="s">
        <v>745</v>
      </c>
      <c r="T117" s="258" t="s">
        <v>673</v>
      </c>
      <c r="U117" s="258" t="s">
        <v>674</v>
      </c>
      <c r="V117" s="258" t="s">
        <v>746</v>
      </c>
      <c r="W117" s="258"/>
      <c r="X117" s="258" t="s">
        <v>692</v>
      </c>
      <c r="Y117" s="258"/>
      <c r="Z117" s="258">
        <v>2</v>
      </c>
      <c r="AA117" s="258" t="s">
        <v>711</v>
      </c>
      <c r="AB117" s="258" t="s">
        <v>678</v>
      </c>
      <c r="AC117" s="258" t="s">
        <v>679</v>
      </c>
      <c r="AD117" s="259">
        <v>588.34</v>
      </c>
      <c r="AE117" s="259"/>
      <c r="AF117" s="259">
        <v>588.34</v>
      </c>
      <c r="AG117" s="258"/>
      <c r="AH117" s="258"/>
      <c r="AI117" s="258"/>
    </row>
    <row r="118" spans="1:35" ht="14.4" x14ac:dyDescent="0.3">
      <c r="A118" s="228" t="str">
        <f>'Door Comparison'!A114</f>
        <v>D0215.01</v>
      </c>
      <c r="B118" s="258"/>
      <c r="C118" s="258"/>
      <c r="D118" s="258"/>
      <c r="E118" s="258"/>
      <c r="F118" s="258"/>
      <c r="G118" s="258"/>
      <c r="H118" s="258"/>
      <c r="I118" s="258"/>
      <c r="J118" s="258"/>
      <c r="K118" s="258"/>
      <c r="L118" s="258"/>
      <c r="M118" s="258"/>
      <c r="N118" s="258"/>
      <c r="O118" s="258"/>
      <c r="P118" s="258"/>
      <c r="Q118" s="258"/>
      <c r="R118" s="258"/>
      <c r="S118" s="258"/>
      <c r="T118" s="258"/>
      <c r="U118" s="258"/>
      <c r="V118" s="258"/>
      <c r="W118" s="258"/>
      <c r="X118" s="258"/>
      <c r="Y118" s="258"/>
      <c r="Z118" s="258"/>
      <c r="AA118" s="258"/>
      <c r="AB118" s="258"/>
      <c r="AC118" s="258"/>
      <c r="AD118" s="259"/>
      <c r="AE118" s="259"/>
      <c r="AF118" s="259"/>
      <c r="AG118" s="258"/>
      <c r="AH118" s="258"/>
      <c r="AI118" s="258"/>
    </row>
    <row r="119" spans="1:35" ht="14.4" x14ac:dyDescent="0.3">
      <c r="A119" s="228" t="str">
        <f>'Door Comparison'!A115</f>
        <v>D0216.01</v>
      </c>
      <c r="B119" s="258"/>
      <c r="C119" s="258"/>
      <c r="D119" s="258"/>
      <c r="E119" s="258"/>
      <c r="F119" s="258"/>
      <c r="G119" s="258"/>
      <c r="H119" s="258"/>
      <c r="I119" s="258"/>
      <c r="J119" s="258"/>
      <c r="K119" s="258"/>
      <c r="L119" s="258"/>
      <c r="M119" s="258"/>
      <c r="N119" s="258"/>
      <c r="O119" s="258"/>
      <c r="P119" s="258"/>
      <c r="Q119" s="258"/>
      <c r="R119" s="258"/>
      <c r="S119" s="258"/>
      <c r="T119" s="258"/>
      <c r="U119" s="258"/>
      <c r="V119" s="258"/>
      <c r="W119" s="258"/>
      <c r="X119" s="258"/>
      <c r="Y119" s="258"/>
      <c r="Z119" s="258"/>
      <c r="AA119" s="258"/>
      <c r="AB119" s="258"/>
      <c r="AC119" s="258"/>
      <c r="AD119" s="259"/>
      <c r="AE119" s="259"/>
      <c r="AF119" s="259"/>
      <c r="AG119" s="258"/>
      <c r="AH119" s="258"/>
      <c r="AI119" s="258"/>
    </row>
    <row r="120" spans="1:35" ht="14.4" x14ac:dyDescent="0.3">
      <c r="A120" s="228" t="str">
        <f>'Door Comparison'!A116</f>
        <v>D0217.01</v>
      </c>
      <c r="B120" s="256">
        <v>3</v>
      </c>
      <c r="C120" s="256" t="s">
        <v>757</v>
      </c>
      <c r="D120" s="256" t="s">
        <v>748</v>
      </c>
      <c r="E120" s="256">
        <v>0</v>
      </c>
      <c r="F120" s="256">
        <v>0</v>
      </c>
      <c r="G120" s="256">
        <v>2052</v>
      </c>
      <c r="H120" s="256">
        <v>925</v>
      </c>
      <c r="I120" s="256"/>
      <c r="J120" s="256">
        <v>54</v>
      </c>
      <c r="K120" s="256" t="s">
        <v>667</v>
      </c>
      <c r="L120" s="256" t="s">
        <v>695</v>
      </c>
      <c r="M120" s="256" t="s">
        <v>65</v>
      </c>
      <c r="N120" s="256" t="s">
        <v>669</v>
      </c>
      <c r="O120" s="256" t="s">
        <v>670</v>
      </c>
      <c r="P120" s="256" t="s">
        <v>671</v>
      </c>
      <c r="Q120" s="256"/>
      <c r="R120" s="256"/>
      <c r="S120" s="256" t="s">
        <v>745</v>
      </c>
      <c r="T120" s="256" t="s">
        <v>673</v>
      </c>
      <c r="U120" s="256" t="s">
        <v>674</v>
      </c>
      <c r="V120" s="256" t="s">
        <v>746</v>
      </c>
      <c r="W120" s="256"/>
      <c r="X120" s="256" t="s">
        <v>692</v>
      </c>
      <c r="Y120" s="256"/>
      <c r="Z120" s="256">
        <v>2</v>
      </c>
      <c r="AA120" s="256" t="s">
        <v>711</v>
      </c>
      <c r="AB120" s="256" t="s">
        <v>678</v>
      </c>
      <c r="AC120" s="256" t="s">
        <v>679</v>
      </c>
      <c r="AD120" s="257">
        <v>588.34</v>
      </c>
      <c r="AE120" s="257"/>
      <c r="AF120" s="257">
        <v>588.34</v>
      </c>
      <c r="AG120" s="256"/>
      <c r="AH120" s="256" t="s">
        <v>680</v>
      </c>
      <c r="AI120" s="256"/>
    </row>
    <row r="121" spans="1:35" ht="14.4" x14ac:dyDescent="0.3">
      <c r="A121" s="228" t="str">
        <f>'Door Comparison'!A117</f>
        <v>D0218.01</v>
      </c>
      <c r="B121" s="258">
        <v>7</v>
      </c>
      <c r="C121" s="258" t="s">
        <v>758</v>
      </c>
      <c r="D121" s="258" t="s">
        <v>748</v>
      </c>
      <c r="E121" s="258">
        <v>0</v>
      </c>
      <c r="F121" s="258">
        <v>0</v>
      </c>
      <c r="G121" s="258">
        <v>2052</v>
      </c>
      <c r="H121" s="258">
        <v>925</v>
      </c>
      <c r="I121" s="258"/>
      <c r="J121" s="258">
        <v>44</v>
      </c>
      <c r="K121" s="258" t="s">
        <v>690</v>
      </c>
      <c r="L121" s="258" t="s">
        <v>691</v>
      </c>
      <c r="M121" s="258" t="s">
        <v>65</v>
      </c>
      <c r="N121" s="258" t="s">
        <v>669</v>
      </c>
      <c r="O121" s="258" t="s">
        <v>670</v>
      </c>
      <c r="P121" s="258" t="s">
        <v>671</v>
      </c>
      <c r="Q121" s="258"/>
      <c r="R121" s="258"/>
      <c r="S121" s="258" t="s">
        <v>703</v>
      </c>
      <c r="T121" s="258" t="s">
        <v>673</v>
      </c>
      <c r="U121" s="258" t="s">
        <v>674</v>
      </c>
      <c r="V121" s="258" t="s">
        <v>675</v>
      </c>
      <c r="W121" s="258"/>
      <c r="X121" s="258" t="s">
        <v>692</v>
      </c>
      <c r="Y121" s="258"/>
      <c r="Z121" s="258">
        <v>2</v>
      </c>
      <c r="AA121" s="258" t="s">
        <v>711</v>
      </c>
      <c r="AB121" s="258" t="s">
        <v>693</v>
      </c>
      <c r="AC121" s="258" t="s">
        <v>679</v>
      </c>
      <c r="AD121" s="259">
        <v>426.75</v>
      </c>
      <c r="AE121" s="259"/>
      <c r="AF121" s="259">
        <v>426.75</v>
      </c>
      <c r="AG121" s="258"/>
      <c r="AH121" s="258"/>
      <c r="AI121" s="258"/>
    </row>
    <row r="122" spans="1:35" ht="14.4" x14ac:dyDescent="0.3">
      <c r="A122" s="228" t="str">
        <f>'Door Comparison'!A118</f>
        <v>D0220.01</v>
      </c>
      <c r="B122" s="258"/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58"/>
      <c r="N122" s="258"/>
      <c r="O122" s="258"/>
      <c r="P122" s="258"/>
      <c r="Q122" s="258"/>
      <c r="R122" s="258"/>
      <c r="S122" s="258"/>
      <c r="T122" s="258"/>
      <c r="U122" s="258"/>
      <c r="V122" s="258"/>
      <c r="W122" s="258"/>
      <c r="X122" s="258"/>
      <c r="Y122" s="258"/>
      <c r="Z122" s="258"/>
      <c r="AA122" s="258"/>
      <c r="AB122" s="258"/>
      <c r="AC122" s="258"/>
      <c r="AD122" s="259"/>
      <c r="AE122" s="259"/>
      <c r="AF122" s="259"/>
      <c r="AG122" s="258"/>
      <c r="AH122" s="258"/>
      <c r="AI122" s="258"/>
    </row>
    <row r="123" spans="1:35" ht="14.4" x14ac:dyDescent="0.3">
      <c r="A123" s="228" t="str">
        <f>'Door Comparison'!A119</f>
        <v>D0221.01</v>
      </c>
      <c r="B123" s="258"/>
      <c r="C123" s="258"/>
      <c r="D123" s="258"/>
      <c r="E123" s="258"/>
      <c r="F123" s="258"/>
      <c r="G123" s="258"/>
      <c r="H123" s="258"/>
      <c r="I123" s="258"/>
      <c r="J123" s="258"/>
      <c r="K123" s="258"/>
      <c r="L123" s="258"/>
      <c r="M123" s="258"/>
      <c r="N123" s="258"/>
      <c r="O123" s="258"/>
      <c r="P123" s="258"/>
      <c r="Q123" s="258"/>
      <c r="R123" s="258"/>
      <c r="S123" s="258"/>
      <c r="T123" s="258"/>
      <c r="U123" s="258"/>
      <c r="V123" s="258"/>
      <c r="W123" s="258"/>
      <c r="X123" s="258"/>
      <c r="Y123" s="258"/>
      <c r="Z123" s="258"/>
      <c r="AA123" s="258"/>
      <c r="AB123" s="258"/>
      <c r="AC123" s="258"/>
      <c r="AD123" s="259"/>
      <c r="AE123" s="259"/>
      <c r="AF123" s="259"/>
      <c r="AG123" s="258"/>
      <c r="AH123" s="258"/>
      <c r="AI123" s="258"/>
    </row>
    <row r="124" spans="1:35" ht="14.4" x14ac:dyDescent="0.3">
      <c r="A124" s="228" t="str">
        <f>'Door Comparison'!A120</f>
        <v>D0221.02</v>
      </c>
      <c r="B124" s="258"/>
      <c r="C124" s="258"/>
      <c r="D124" s="258"/>
      <c r="E124" s="258"/>
      <c r="F124" s="258"/>
      <c r="G124" s="258"/>
      <c r="H124" s="258"/>
      <c r="I124" s="258"/>
      <c r="J124" s="258"/>
      <c r="K124" s="258"/>
      <c r="L124" s="258"/>
      <c r="M124" s="258"/>
      <c r="N124" s="258"/>
      <c r="O124" s="258"/>
      <c r="P124" s="258"/>
      <c r="Q124" s="258"/>
      <c r="R124" s="258"/>
      <c r="S124" s="258"/>
      <c r="T124" s="258"/>
      <c r="U124" s="258"/>
      <c r="V124" s="258"/>
      <c r="W124" s="258"/>
      <c r="X124" s="258"/>
      <c r="Y124" s="258"/>
      <c r="Z124" s="258"/>
      <c r="AA124" s="258"/>
      <c r="AB124" s="258"/>
      <c r="AC124" s="258"/>
      <c r="AD124" s="259"/>
      <c r="AE124" s="259"/>
      <c r="AF124" s="259"/>
      <c r="AG124" s="258"/>
      <c r="AH124" s="258"/>
      <c r="AI124" s="258"/>
    </row>
    <row r="125" spans="1:35" ht="14.4" x14ac:dyDescent="0.3">
      <c r="A125" s="228" t="str">
        <f>'Door Comparison'!A121</f>
        <v>D0222.01</v>
      </c>
      <c r="B125" s="258"/>
      <c r="C125" s="258"/>
      <c r="D125" s="258"/>
      <c r="E125" s="258"/>
      <c r="F125" s="258"/>
      <c r="G125" s="258"/>
      <c r="H125" s="258"/>
      <c r="I125" s="258"/>
      <c r="J125" s="258"/>
      <c r="K125" s="258"/>
      <c r="L125" s="258"/>
      <c r="M125" s="258"/>
      <c r="N125" s="258"/>
      <c r="O125" s="258"/>
      <c r="P125" s="258"/>
      <c r="Q125" s="258"/>
      <c r="R125" s="258"/>
      <c r="S125" s="258"/>
      <c r="T125" s="258"/>
      <c r="U125" s="258"/>
      <c r="V125" s="258"/>
      <c r="W125" s="258"/>
      <c r="X125" s="258"/>
      <c r="Y125" s="258"/>
      <c r="Z125" s="258"/>
      <c r="AA125" s="258"/>
      <c r="AB125" s="258"/>
      <c r="AC125" s="258"/>
      <c r="AD125" s="259"/>
      <c r="AE125" s="259"/>
      <c r="AF125" s="259"/>
      <c r="AG125" s="258"/>
      <c r="AH125" s="258"/>
      <c r="AI125" s="258"/>
    </row>
    <row r="126" spans="1:35" ht="14.4" x14ac:dyDescent="0.3">
      <c r="A126" s="228" t="str">
        <f>'Door Comparison'!A122</f>
        <v>D0236.06</v>
      </c>
      <c r="B126" s="258"/>
      <c r="C126" s="258"/>
      <c r="D126" s="258"/>
      <c r="E126" s="258"/>
      <c r="F126" s="258"/>
      <c r="G126" s="258"/>
      <c r="H126" s="258"/>
      <c r="I126" s="258"/>
      <c r="J126" s="258"/>
      <c r="K126" s="258"/>
      <c r="L126" s="258"/>
      <c r="M126" s="258"/>
      <c r="N126" s="258"/>
      <c r="O126" s="258"/>
      <c r="P126" s="258"/>
      <c r="Q126" s="258"/>
      <c r="R126" s="258"/>
      <c r="S126" s="258"/>
      <c r="T126" s="258"/>
      <c r="U126" s="258"/>
      <c r="V126" s="258"/>
      <c r="W126" s="258"/>
      <c r="X126" s="258"/>
      <c r="Y126" s="258"/>
      <c r="Z126" s="258"/>
      <c r="AA126" s="258"/>
      <c r="AB126" s="258"/>
      <c r="AC126" s="258"/>
      <c r="AD126" s="259"/>
      <c r="AE126" s="259"/>
      <c r="AF126" s="259"/>
      <c r="AG126" s="258"/>
      <c r="AH126" s="258"/>
      <c r="AI126" s="258"/>
    </row>
    <row r="127" spans="1:35" ht="14.4" x14ac:dyDescent="0.3">
      <c r="A127" s="228" t="str">
        <f>'Door Comparison'!A123</f>
        <v>D0301.01</v>
      </c>
      <c r="B127" s="256">
        <v>1</v>
      </c>
      <c r="C127" s="256" t="s">
        <v>759</v>
      </c>
      <c r="D127" s="256" t="s">
        <v>744</v>
      </c>
      <c r="E127" s="256">
        <v>0</v>
      </c>
      <c r="F127" s="256">
        <v>0</v>
      </c>
      <c r="G127" s="256">
        <v>2052</v>
      </c>
      <c r="H127" s="256">
        <v>925</v>
      </c>
      <c r="I127" s="256"/>
      <c r="J127" s="256">
        <v>44</v>
      </c>
      <c r="K127" s="256" t="s">
        <v>690</v>
      </c>
      <c r="L127" s="256" t="s">
        <v>691</v>
      </c>
      <c r="M127" s="256" t="s">
        <v>65</v>
      </c>
      <c r="N127" s="256" t="s">
        <v>669</v>
      </c>
      <c r="O127" s="256" t="s">
        <v>670</v>
      </c>
      <c r="P127" s="256" t="s">
        <v>671</v>
      </c>
      <c r="Q127" s="256"/>
      <c r="R127" s="256"/>
      <c r="S127" s="256" t="s">
        <v>745</v>
      </c>
      <c r="T127" s="256" t="s">
        <v>673</v>
      </c>
      <c r="U127" s="256" t="s">
        <v>674</v>
      </c>
      <c r="V127" s="256" t="s">
        <v>746</v>
      </c>
      <c r="W127" s="256"/>
      <c r="X127" s="256" t="s">
        <v>692</v>
      </c>
      <c r="Y127" s="256"/>
      <c r="Z127" s="256">
        <v>2</v>
      </c>
      <c r="AA127" s="256" t="s">
        <v>711</v>
      </c>
      <c r="AB127" s="256" t="s">
        <v>693</v>
      </c>
      <c r="AC127" s="256" t="s">
        <v>679</v>
      </c>
      <c r="AD127" s="257">
        <v>447.74</v>
      </c>
      <c r="AE127" s="257"/>
      <c r="AF127" s="257">
        <v>447.74</v>
      </c>
      <c r="AG127" s="256"/>
      <c r="AH127" s="256"/>
      <c r="AI127" s="256"/>
    </row>
    <row r="128" spans="1:35" ht="14.4" x14ac:dyDescent="0.3">
      <c r="A128" s="228" t="str">
        <f>'Door Comparison'!A124</f>
        <v>D0302.01</v>
      </c>
      <c r="B128" s="258">
        <v>8</v>
      </c>
      <c r="C128" s="258" t="s">
        <v>760</v>
      </c>
      <c r="D128" s="258" t="s">
        <v>748</v>
      </c>
      <c r="E128" s="258">
        <v>0</v>
      </c>
      <c r="F128" s="258">
        <v>0</v>
      </c>
      <c r="G128" s="258">
        <v>2052</v>
      </c>
      <c r="H128" s="258">
        <v>925</v>
      </c>
      <c r="I128" s="258"/>
      <c r="J128" s="258">
        <v>54</v>
      </c>
      <c r="K128" s="258" t="s">
        <v>667</v>
      </c>
      <c r="L128" s="258" t="s">
        <v>695</v>
      </c>
      <c r="M128" s="258" t="s">
        <v>65</v>
      </c>
      <c r="N128" s="258" t="s">
        <v>669</v>
      </c>
      <c r="O128" s="258" t="s">
        <v>670</v>
      </c>
      <c r="P128" s="258" t="s">
        <v>671</v>
      </c>
      <c r="Q128" s="258"/>
      <c r="R128" s="258"/>
      <c r="S128" s="258" t="s">
        <v>703</v>
      </c>
      <c r="T128" s="258" t="s">
        <v>673</v>
      </c>
      <c r="U128" s="258" t="s">
        <v>674</v>
      </c>
      <c r="V128" s="258" t="s">
        <v>675</v>
      </c>
      <c r="W128" s="258"/>
      <c r="X128" s="258" t="s">
        <v>692</v>
      </c>
      <c r="Y128" s="258"/>
      <c r="Z128" s="258">
        <v>2</v>
      </c>
      <c r="AA128" s="258" t="s">
        <v>711</v>
      </c>
      <c r="AB128" s="258" t="s">
        <v>678</v>
      </c>
      <c r="AC128" s="258" t="s">
        <v>679</v>
      </c>
      <c r="AD128" s="259">
        <v>564.09</v>
      </c>
      <c r="AE128" s="259"/>
      <c r="AF128" s="259">
        <v>564.09</v>
      </c>
      <c r="AG128" s="258"/>
      <c r="AH128" s="258"/>
      <c r="AI128" s="258"/>
    </row>
    <row r="129" spans="1:35" ht="14.4" x14ac:dyDescent="0.3">
      <c r="A129" s="228" t="str">
        <f>'Door Comparison'!A125</f>
        <v>D0306.01</v>
      </c>
      <c r="B129" s="258"/>
      <c r="C129" s="258"/>
      <c r="D129" s="258"/>
      <c r="E129" s="258"/>
      <c r="F129" s="258"/>
      <c r="G129" s="258"/>
      <c r="H129" s="258"/>
      <c r="I129" s="258"/>
      <c r="J129" s="258"/>
      <c r="K129" s="258"/>
      <c r="L129" s="258"/>
      <c r="M129" s="258"/>
      <c r="N129" s="258"/>
      <c r="O129" s="258"/>
      <c r="P129" s="258"/>
      <c r="Q129" s="258"/>
      <c r="R129" s="258"/>
      <c r="S129" s="258"/>
      <c r="T129" s="258"/>
      <c r="U129" s="258"/>
      <c r="V129" s="258"/>
      <c r="W129" s="258"/>
      <c r="X129" s="258"/>
      <c r="Y129" s="258"/>
      <c r="Z129" s="258"/>
      <c r="AA129" s="258"/>
      <c r="AB129" s="258"/>
      <c r="AC129" s="258"/>
      <c r="AD129" s="259"/>
      <c r="AE129" s="259"/>
      <c r="AF129" s="259"/>
      <c r="AG129" s="258"/>
      <c r="AH129" s="258"/>
      <c r="AI129" s="258"/>
    </row>
    <row r="130" spans="1:35" ht="14.4" x14ac:dyDescent="0.3">
      <c r="A130" s="228" t="str">
        <f>'Door Comparison'!A126</f>
        <v>D0308.01</v>
      </c>
      <c r="B130" s="258"/>
      <c r="C130" s="258"/>
      <c r="D130" s="258"/>
      <c r="E130" s="258"/>
      <c r="F130" s="258"/>
      <c r="G130" s="258"/>
      <c r="H130" s="258"/>
      <c r="I130" s="258"/>
      <c r="J130" s="258"/>
      <c r="K130" s="258"/>
      <c r="L130" s="258"/>
      <c r="M130" s="258"/>
      <c r="N130" s="258"/>
      <c r="O130" s="258"/>
      <c r="P130" s="258"/>
      <c r="Q130" s="258"/>
      <c r="R130" s="258"/>
      <c r="S130" s="258"/>
      <c r="T130" s="258"/>
      <c r="U130" s="258"/>
      <c r="V130" s="258"/>
      <c r="W130" s="258"/>
      <c r="X130" s="258"/>
      <c r="Y130" s="258"/>
      <c r="Z130" s="258"/>
      <c r="AA130" s="258"/>
      <c r="AB130" s="258"/>
      <c r="AC130" s="258"/>
      <c r="AD130" s="259"/>
      <c r="AE130" s="259"/>
      <c r="AF130" s="259"/>
      <c r="AG130" s="258"/>
      <c r="AH130" s="258"/>
      <c r="AI130" s="258"/>
    </row>
    <row r="131" spans="1:35" ht="14.4" x14ac:dyDescent="0.3">
      <c r="A131" s="228" t="str">
        <f>'Door Comparison'!A127</f>
        <v>D0310.01</v>
      </c>
      <c r="B131" s="256">
        <v>7</v>
      </c>
      <c r="C131" s="256" t="s">
        <v>761</v>
      </c>
      <c r="D131" s="256" t="s">
        <v>748</v>
      </c>
      <c r="E131" s="256">
        <v>0</v>
      </c>
      <c r="F131" s="256">
        <v>0</v>
      </c>
      <c r="G131" s="256">
        <v>2052</v>
      </c>
      <c r="H131" s="256">
        <v>925</v>
      </c>
      <c r="I131" s="256"/>
      <c r="J131" s="256">
        <v>44</v>
      </c>
      <c r="K131" s="256" t="s">
        <v>690</v>
      </c>
      <c r="L131" s="256" t="s">
        <v>691</v>
      </c>
      <c r="M131" s="256" t="s">
        <v>65</v>
      </c>
      <c r="N131" s="256" t="s">
        <v>669</v>
      </c>
      <c r="O131" s="256" t="s">
        <v>670</v>
      </c>
      <c r="P131" s="256" t="s">
        <v>671</v>
      </c>
      <c r="Q131" s="256"/>
      <c r="R131" s="256"/>
      <c r="S131" s="256" t="s">
        <v>703</v>
      </c>
      <c r="T131" s="256" t="s">
        <v>673</v>
      </c>
      <c r="U131" s="256" t="s">
        <v>674</v>
      </c>
      <c r="V131" s="256" t="s">
        <v>675</v>
      </c>
      <c r="W131" s="256"/>
      <c r="X131" s="256" t="s">
        <v>692</v>
      </c>
      <c r="Y131" s="256"/>
      <c r="Z131" s="256">
        <v>2</v>
      </c>
      <c r="AA131" s="256" t="s">
        <v>711</v>
      </c>
      <c r="AB131" s="256" t="s">
        <v>693</v>
      </c>
      <c r="AC131" s="256" t="s">
        <v>679</v>
      </c>
      <c r="AD131" s="257">
        <v>426.75</v>
      </c>
      <c r="AE131" s="257"/>
      <c r="AF131" s="257">
        <v>426.75</v>
      </c>
      <c r="AG131" s="256"/>
      <c r="AH131" s="256"/>
      <c r="AI131" s="256"/>
    </row>
    <row r="132" spans="1:35" ht="14.4" x14ac:dyDescent="0.3">
      <c r="A132" s="228" t="str">
        <f>'Door Comparison'!A128</f>
        <v>D0311.01</v>
      </c>
      <c r="B132" s="258">
        <v>2</v>
      </c>
      <c r="C132" s="258" t="s">
        <v>762</v>
      </c>
      <c r="D132" s="258" t="s">
        <v>748</v>
      </c>
      <c r="E132" s="258">
        <v>0</v>
      </c>
      <c r="F132" s="258">
        <v>0</v>
      </c>
      <c r="G132" s="258">
        <v>2052</v>
      </c>
      <c r="H132" s="258">
        <v>925</v>
      </c>
      <c r="I132" s="258"/>
      <c r="J132" s="258">
        <v>54</v>
      </c>
      <c r="K132" s="258" t="s">
        <v>667</v>
      </c>
      <c r="L132" s="258" t="s">
        <v>695</v>
      </c>
      <c r="M132" s="258" t="s">
        <v>65</v>
      </c>
      <c r="N132" s="258" t="s">
        <v>669</v>
      </c>
      <c r="O132" s="258" t="s">
        <v>670</v>
      </c>
      <c r="P132" s="258" t="s">
        <v>671</v>
      </c>
      <c r="Q132" s="258"/>
      <c r="R132" s="258"/>
      <c r="S132" s="258" t="s">
        <v>745</v>
      </c>
      <c r="T132" s="258" t="s">
        <v>673</v>
      </c>
      <c r="U132" s="258" t="s">
        <v>674</v>
      </c>
      <c r="V132" s="258" t="s">
        <v>746</v>
      </c>
      <c r="W132" s="258"/>
      <c r="X132" s="258" t="s">
        <v>692</v>
      </c>
      <c r="Y132" s="258"/>
      <c r="Z132" s="258">
        <v>2</v>
      </c>
      <c r="AA132" s="258" t="s">
        <v>711</v>
      </c>
      <c r="AB132" s="258" t="s">
        <v>678</v>
      </c>
      <c r="AC132" s="258" t="s">
        <v>679</v>
      </c>
      <c r="AD132" s="259">
        <v>588.34</v>
      </c>
      <c r="AE132" s="259"/>
      <c r="AF132" s="259">
        <v>588.34</v>
      </c>
      <c r="AG132" s="258"/>
      <c r="AH132" s="258"/>
      <c r="AI132" s="258"/>
    </row>
    <row r="133" spans="1:35" ht="14.4" x14ac:dyDescent="0.3">
      <c r="A133" s="228" t="str">
        <f>'Door Comparison'!A129</f>
        <v>D0315.01</v>
      </c>
      <c r="B133" s="258"/>
      <c r="C133" s="258"/>
      <c r="D133" s="258"/>
      <c r="E133" s="258"/>
      <c r="F133" s="258"/>
      <c r="G133" s="258"/>
      <c r="H133" s="258"/>
      <c r="I133" s="258"/>
      <c r="J133" s="258"/>
      <c r="K133" s="258"/>
      <c r="L133" s="258"/>
      <c r="M133" s="258"/>
      <c r="N133" s="258"/>
      <c r="O133" s="258"/>
      <c r="P133" s="258"/>
      <c r="Q133" s="258"/>
      <c r="R133" s="258"/>
      <c r="S133" s="258"/>
      <c r="T133" s="258"/>
      <c r="U133" s="258"/>
      <c r="V133" s="258"/>
      <c r="W133" s="258"/>
      <c r="X133" s="258"/>
      <c r="Y133" s="258"/>
      <c r="Z133" s="258"/>
      <c r="AA133" s="258"/>
      <c r="AB133" s="258"/>
      <c r="AC133" s="258"/>
      <c r="AD133" s="259"/>
      <c r="AE133" s="259"/>
      <c r="AF133" s="259"/>
      <c r="AG133" s="258"/>
      <c r="AH133" s="258"/>
      <c r="AI133" s="258"/>
    </row>
    <row r="134" spans="1:35" ht="14.4" x14ac:dyDescent="0.3">
      <c r="A134" s="228" t="str">
        <f>'Door Comparison'!A130</f>
        <v>D0316.01</v>
      </c>
      <c r="B134" s="258"/>
      <c r="C134" s="258"/>
      <c r="D134" s="258"/>
      <c r="E134" s="258"/>
      <c r="F134" s="258"/>
      <c r="G134" s="258"/>
      <c r="H134" s="258"/>
      <c r="I134" s="258"/>
      <c r="J134" s="258"/>
      <c r="K134" s="258"/>
      <c r="L134" s="258"/>
      <c r="M134" s="258"/>
      <c r="N134" s="258"/>
      <c r="O134" s="258"/>
      <c r="P134" s="258"/>
      <c r="Q134" s="258"/>
      <c r="R134" s="258"/>
      <c r="S134" s="258"/>
      <c r="T134" s="258"/>
      <c r="U134" s="258"/>
      <c r="V134" s="258"/>
      <c r="W134" s="258"/>
      <c r="X134" s="258"/>
      <c r="Y134" s="258"/>
      <c r="Z134" s="258"/>
      <c r="AA134" s="258"/>
      <c r="AB134" s="258"/>
      <c r="AC134" s="258"/>
      <c r="AD134" s="259"/>
      <c r="AE134" s="259"/>
      <c r="AF134" s="259"/>
      <c r="AG134" s="258"/>
      <c r="AH134" s="258"/>
      <c r="AI134" s="258"/>
    </row>
    <row r="135" spans="1:35" ht="14.4" x14ac:dyDescent="0.3">
      <c r="A135" s="228" t="str">
        <f>'Door Comparison'!A131</f>
        <v>D0317.01</v>
      </c>
      <c r="B135" s="256">
        <v>3</v>
      </c>
      <c r="C135" s="256" t="s">
        <v>763</v>
      </c>
      <c r="D135" s="256" t="s">
        <v>748</v>
      </c>
      <c r="E135" s="256">
        <v>0</v>
      </c>
      <c r="F135" s="256">
        <v>0</v>
      </c>
      <c r="G135" s="256">
        <v>2052</v>
      </c>
      <c r="H135" s="256">
        <v>925</v>
      </c>
      <c r="I135" s="256"/>
      <c r="J135" s="256">
        <v>54</v>
      </c>
      <c r="K135" s="256" t="s">
        <v>667</v>
      </c>
      <c r="L135" s="256" t="s">
        <v>695</v>
      </c>
      <c r="M135" s="256" t="s">
        <v>65</v>
      </c>
      <c r="N135" s="256" t="s">
        <v>669</v>
      </c>
      <c r="O135" s="256" t="s">
        <v>670</v>
      </c>
      <c r="P135" s="256" t="s">
        <v>671</v>
      </c>
      <c r="Q135" s="256"/>
      <c r="R135" s="256"/>
      <c r="S135" s="256" t="s">
        <v>745</v>
      </c>
      <c r="T135" s="256" t="s">
        <v>673</v>
      </c>
      <c r="U135" s="256" t="s">
        <v>674</v>
      </c>
      <c r="V135" s="256" t="s">
        <v>746</v>
      </c>
      <c r="W135" s="256"/>
      <c r="X135" s="256" t="s">
        <v>692</v>
      </c>
      <c r="Y135" s="256"/>
      <c r="Z135" s="256">
        <v>2</v>
      </c>
      <c r="AA135" s="256" t="s">
        <v>711</v>
      </c>
      <c r="AB135" s="256" t="s">
        <v>678</v>
      </c>
      <c r="AC135" s="256" t="s">
        <v>679</v>
      </c>
      <c r="AD135" s="257">
        <v>588.34</v>
      </c>
      <c r="AE135" s="257"/>
      <c r="AF135" s="257">
        <v>588.34</v>
      </c>
      <c r="AG135" s="256"/>
      <c r="AH135" s="256" t="s">
        <v>680</v>
      </c>
      <c r="AI135" s="256"/>
    </row>
    <row r="136" spans="1:35" ht="14.4" x14ac:dyDescent="0.3">
      <c r="A136" s="228" t="str">
        <f>'Door Comparison'!A132</f>
        <v>D0318.01</v>
      </c>
      <c r="B136" s="258">
        <v>7</v>
      </c>
      <c r="C136" s="258" t="s">
        <v>764</v>
      </c>
      <c r="D136" s="258" t="s">
        <v>748</v>
      </c>
      <c r="E136" s="258">
        <v>0</v>
      </c>
      <c r="F136" s="258">
        <v>0</v>
      </c>
      <c r="G136" s="258">
        <v>2052</v>
      </c>
      <c r="H136" s="258">
        <v>925</v>
      </c>
      <c r="I136" s="258"/>
      <c r="J136" s="258">
        <v>44</v>
      </c>
      <c r="K136" s="258" t="s">
        <v>690</v>
      </c>
      <c r="L136" s="258" t="s">
        <v>691</v>
      </c>
      <c r="M136" s="258" t="s">
        <v>65</v>
      </c>
      <c r="N136" s="258" t="s">
        <v>669</v>
      </c>
      <c r="O136" s="258" t="s">
        <v>670</v>
      </c>
      <c r="P136" s="258" t="s">
        <v>671</v>
      </c>
      <c r="Q136" s="258"/>
      <c r="R136" s="258"/>
      <c r="S136" s="258" t="s">
        <v>703</v>
      </c>
      <c r="T136" s="258" t="s">
        <v>673</v>
      </c>
      <c r="U136" s="258" t="s">
        <v>674</v>
      </c>
      <c r="V136" s="258" t="s">
        <v>675</v>
      </c>
      <c r="W136" s="258"/>
      <c r="X136" s="258" t="s">
        <v>692</v>
      </c>
      <c r="Y136" s="258"/>
      <c r="Z136" s="258">
        <v>2</v>
      </c>
      <c r="AA136" s="258" t="s">
        <v>711</v>
      </c>
      <c r="AB136" s="258" t="s">
        <v>693</v>
      </c>
      <c r="AC136" s="258" t="s">
        <v>679</v>
      </c>
      <c r="AD136" s="259">
        <v>426.75</v>
      </c>
      <c r="AE136" s="259"/>
      <c r="AF136" s="259">
        <v>426.75</v>
      </c>
      <c r="AG136" s="258"/>
      <c r="AH136" s="258"/>
      <c r="AI136" s="258"/>
    </row>
    <row r="137" spans="1:35" ht="14.4" x14ac:dyDescent="0.3">
      <c r="A137" s="228" t="str">
        <f>'Door Comparison'!A133</f>
        <v>D0320.01</v>
      </c>
      <c r="B137" s="258"/>
      <c r="C137" s="258"/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  <c r="T137" s="258"/>
      <c r="U137" s="258"/>
      <c r="V137" s="258"/>
      <c r="W137" s="258"/>
      <c r="X137" s="258"/>
      <c r="Y137" s="258"/>
      <c r="Z137" s="258"/>
      <c r="AA137" s="258"/>
      <c r="AB137" s="258"/>
      <c r="AC137" s="258"/>
      <c r="AD137" s="259"/>
      <c r="AE137" s="259"/>
      <c r="AF137" s="259"/>
      <c r="AG137" s="258"/>
      <c r="AH137" s="258"/>
      <c r="AI137" s="258"/>
    </row>
    <row r="138" spans="1:35" ht="14.4" x14ac:dyDescent="0.3">
      <c r="A138" s="228" t="str">
        <f>'Door Comparison'!A134</f>
        <v>D0321.01</v>
      </c>
      <c r="B138" s="258"/>
      <c r="C138" s="258"/>
      <c r="D138" s="258"/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8"/>
      <c r="AC138" s="258"/>
      <c r="AD138" s="259"/>
      <c r="AE138" s="259"/>
      <c r="AF138" s="259"/>
      <c r="AG138" s="258"/>
      <c r="AH138" s="258"/>
      <c r="AI138" s="258"/>
    </row>
    <row r="139" spans="1:35" ht="14.4" x14ac:dyDescent="0.3">
      <c r="A139" s="228" t="str">
        <f>'Door Comparison'!A135</f>
        <v>D0321.02</v>
      </c>
      <c r="B139" s="258"/>
      <c r="C139" s="258"/>
      <c r="D139" s="258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58"/>
      <c r="P139" s="258"/>
      <c r="Q139" s="258"/>
      <c r="R139" s="258"/>
      <c r="S139" s="258"/>
      <c r="T139" s="258"/>
      <c r="U139" s="258"/>
      <c r="V139" s="258"/>
      <c r="W139" s="258"/>
      <c r="X139" s="258"/>
      <c r="Y139" s="258"/>
      <c r="Z139" s="258"/>
      <c r="AA139" s="258"/>
      <c r="AB139" s="258"/>
      <c r="AC139" s="258"/>
      <c r="AD139" s="259"/>
      <c r="AE139" s="259"/>
      <c r="AF139" s="259"/>
      <c r="AG139" s="258"/>
      <c r="AH139" s="258"/>
      <c r="AI139" s="258"/>
    </row>
    <row r="140" spans="1:35" ht="14.4" x14ac:dyDescent="0.3">
      <c r="A140" s="228" t="str">
        <f>'Door Comparison'!A136</f>
        <v>D0401.01</v>
      </c>
      <c r="B140" s="256">
        <v>1</v>
      </c>
      <c r="C140" s="256" t="s">
        <v>765</v>
      </c>
      <c r="D140" s="256" t="s">
        <v>744</v>
      </c>
      <c r="E140" s="256">
        <v>0</v>
      </c>
      <c r="F140" s="256">
        <v>0</v>
      </c>
      <c r="G140" s="256">
        <v>2052</v>
      </c>
      <c r="H140" s="256">
        <v>925</v>
      </c>
      <c r="I140" s="256"/>
      <c r="J140" s="256">
        <v>44</v>
      </c>
      <c r="K140" s="256" t="s">
        <v>690</v>
      </c>
      <c r="L140" s="256" t="s">
        <v>691</v>
      </c>
      <c r="M140" s="256" t="s">
        <v>65</v>
      </c>
      <c r="N140" s="256" t="s">
        <v>669</v>
      </c>
      <c r="O140" s="256" t="s">
        <v>670</v>
      </c>
      <c r="P140" s="256" t="s">
        <v>671</v>
      </c>
      <c r="Q140" s="256"/>
      <c r="R140" s="256"/>
      <c r="S140" s="256" t="s">
        <v>745</v>
      </c>
      <c r="T140" s="256" t="s">
        <v>673</v>
      </c>
      <c r="U140" s="256" t="s">
        <v>674</v>
      </c>
      <c r="V140" s="256" t="s">
        <v>746</v>
      </c>
      <c r="W140" s="256"/>
      <c r="X140" s="256" t="s">
        <v>692</v>
      </c>
      <c r="Y140" s="256"/>
      <c r="Z140" s="256">
        <v>2</v>
      </c>
      <c r="AA140" s="256" t="s">
        <v>711</v>
      </c>
      <c r="AB140" s="256" t="s">
        <v>693</v>
      </c>
      <c r="AC140" s="256" t="s">
        <v>679</v>
      </c>
      <c r="AD140" s="257">
        <v>447.74</v>
      </c>
      <c r="AE140" s="257"/>
      <c r="AF140" s="257">
        <v>447.74</v>
      </c>
      <c r="AG140" s="256"/>
      <c r="AH140" s="256"/>
      <c r="AI140" s="256"/>
    </row>
    <row r="141" spans="1:35" ht="14.4" x14ac:dyDescent="0.3">
      <c r="A141" s="228" t="str">
        <f>'Door Comparison'!A137</f>
        <v>D0402.01</v>
      </c>
      <c r="B141" s="258">
        <v>8</v>
      </c>
      <c r="C141" s="258" t="s">
        <v>766</v>
      </c>
      <c r="D141" s="258" t="s">
        <v>748</v>
      </c>
      <c r="E141" s="258">
        <v>0</v>
      </c>
      <c r="F141" s="258">
        <v>0</v>
      </c>
      <c r="G141" s="258">
        <v>2052</v>
      </c>
      <c r="H141" s="258">
        <v>925</v>
      </c>
      <c r="I141" s="258"/>
      <c r="J141" s="258">
        <v>54</v>
      </c>
      <c r="K141" s="258" t="s">
        <v>667</v>
      </c>
      <c r="L141" s="258" t="s">
        <v>695</v>
      </c>
      <c r="M141" s="258" t="s">
        <v>65</v>
      </c>
      <c r="N141" s="258" t="s">
        <v>669</v>
      </c>
      <c r="O141" s="258" t="s">
        <v>670</v>
      </c>
      <c r="P141" s="258" t="s">
        <v>671</v>
      </c>
      <c r="Q141" s="258"/>
      <c r="R141" s="258"/>
      <c r="S141" s="258" t="s">
        <v>703</v>
      </c>
      <c r="T141" s="258" t="s">
        <v>673</v>
      </c>
      <c r="U141" s="258" t="s">
        <v>674</v>
      </c>
      <c r="V141" s="258" t="s">
        <v>675</v>
      </c>
      <c r="W141" s="258"/>
      <c r="X141" s="258" t="s">
        <v>692</v>
      </c>
      <c r="Y141" s="258"/>
      <c r="Z141" s="258">
        <v>2</v>
      </c>
      <c r="AA141" s="258" t="s">
        <v>711</v>
      </c>
      <c r="AB141" s="258" t="s">
        <v>678</v>
      </c>
      <c r="AC141" s="258" t="s">
        <v>679</v>
      </c>
      <c r="AD141" s="259">
        <v>564.09</v>
      </c>
      <c r="AE141" s="259"/>
      <c r="AF141" s="259">
        <v>564.09</v>
      </c>
      <c r="AG141" s="258"/>
      <c r="AH141" s="258"/>
      <c r="AI141" s="258"/>
    </row>
    <row r="142" spans="1:35" ht="14.4" x14ac:dyDescent="0.3">
      <c r="A142" s="228" t="str">
        <f>'Door Comparison'!A138</f>
        <v>D0406.01</v>
      </c>
      <c r="B142" s="258"/>
      <c r="C142" s="258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9"/>
      <c r="AE142" s="259"/>
      <c r="AF142" s="259"/>
      <c r="AG142" s="258"/>
      <c r="AH142" s="258"/>
      <c r="AI142" s="258"/>
    </row>
    <row r="143" spans="1:35" ht="14.4" x14ac:dyDescent="0.3">
      <c r="A143" s="228" t="str">
        <f>'Door Comparison'!A139</f>
        <v>D0407.01</v>
      </c>
      <c r="B143" s="258"/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9"/>
      <c r="AE143" s="259"/>
      <c r="AF143" s="259"/>
      <c r="AG143" s="258"/>
      <c r="AH143" s="258"/>
      <c r="AI143" s="258"/>
    </row>
    <row r="144" spans="1:35" ht="14.4" x14ac:dyDescent="0.3">
      <c r="A144" s="228" t="str">
        <f>'Door Comparison'!A140</f>
        <v>D0408.01</v>
      </c>
      <c r="B144" s="258"/>
      <c r="C144" s="258"/>
      <c r="D144" s="258"/>
      <c r="E144" s="258"/>
      <c r="F144" s="258"/>
      <c r="G144" s="258"/>
      <c r="H144" s="258"/>
      <c r="I144" s="258"/>
      <c r="J144" s="258"/>
      <c r="K144" s="258"/>
      <c r="L144" s="258"/>
      <c r="M144" s="258"/>
      <c r="N144" s="258"/>
      <c r="O144" s="258"/>
      <c r="P144" s="258"/>
      <c r="Q144" s="258"/>
      <c r="R144" s="258"/>
      <c r="S144" s="258"/>
      <c r="T144" s="258"/>
      <c r="U144" s="258"/>
      <c r="V144" s="258"/>
      <c r="W144" s="258"/>
      <c r="X144" s="258"/>
      <c r="Y144" s="258"/>
      <c r="Z144" s="258"/>
      <c r="AA144" s="258"/>
      <c r="AB144" s="258"/>
      <c r="AC144" s="258"/>
      <c r="AD144" s="259"/>
      <c r="AE144" s="259"/>
      <c r="AF144" s="259"/>
      <c r="AG144" s="258"/>
      <c r="AH144" s="258"/>
      <c r="AI144" s="258"/>
    </row>
    <row r="145" spans="1:35" ht="14.4" x14ac:dyDescent="0.3">
      <c r="A145" s="228" t="str">
        <f>'Door Comparison'!A141</f>
        <v>D0410.01</v>
      </c>
      <c r="B145" s="256">
        <v>7</v>
      </c>
      <c r="C145" s="256" t="s">
        <v>767</v>
      </c>
      <c r="D145" s="256" t="s">
        <v>748</v>
      </c>
      <c r="E145" s="256">
        <v>0</v>
      </c>
      <c r="F145" s="256">
        <v>0</v>
      </c>
      <c r="G145" s="256">
        <v>2052</v>
      </c>
      <c r="H145" s="256">
        <v>925</v>
      </c>
      <c r="I145" s="256"/>
      <c r="J145" s="256">
        <v>44</v>
      </c>
      <c r="K145" s="256" t="s">
        <v>690</v>
      </c>
      <c r="L145" s="256" t="s">
        <v>691</v>
      </c>
      <c r="M145" s="256" t="s">
        <v>65</v>
      </c>
      <c r="N145" s="256" t="s">
        <v>669</v>
      </c>
      <c r="O145" s="256" t="s">
        <v>670</v>
      </c>
      <c r="P145" s="256" t="s">
        <v>671</v>
      </c>
      <c r="Q145" s="256"/>
      <c r="R145" s="256"/>
      <c r="S145" s="256" t="s">
        <v>703</v>
      </c>
      <c r="T145" s="256" t="s">
        <v>673</v>
      </c>
      <c r="U145" s="256" t="s">
        <v>674</v>
      </c>
      <c r="V145" s="256" t="s">
        <v>675</v>
      </c>
      <c r="W145" s="256"/>
      <c r="X145" s="256" t="s">
        <v>692</v>
      </c>
      <c r="Y145" s="256"/>
      <c r="Z145" s="256">
        <v>2</v>
      </c>
      <c r="AA145" s="256" t="s">
        <v>711</v>
      </c>
      <c r="AB145" s="256" t="s">
        <v>693</v>
      </c>
      <c r="AC145" s="256" t="s">
        <v>679</v>
      </c>
      <c r="AD145" s="257">
        <v>426.75</v>
      </c>
      <c r="AE145" s="257"/>
      <c r="AF145" s="257">
        <v>426.75</v>
      </c>
      <c r="AG145" s="256"/>
      <c r="AH145" s="256"/>
      <c r="AI145" s="256"/>
    </row>
    <row r="146" spans="1:35" ht="14.4" x14ac:dyDescent="0.3">
      <c r="A146" s="228" t="str">
        <f>'Door Comparison'!A142</f>
        <v>D0411.01</v>
      </c>
      <c r="B146" s="258">
        <v>2</v>
      </c>
      <c r="C146" s="258" t="s">
        <v>768</v>
      </c>
      <c r="D146" s="258" t="s">
        <v>748</v>
      </c>
      <c r="E146" s="258">
        <v>0</v>
      </c>
      <c r="F146" s="258">
        <v>0</v>
      </c>
      <c r="G146" s="258">
        <v>2052</v>
      </c>
      <c r="H146" s="258">
        <v>925</v>
      </c>
      <c r="I146" s="258"/>
      <c r="J146" s="258">
        <v>54</v>
      </c>
      <c r="K146" s="258" t="s">
        <v>667</v>
      </c>
      <c r="L146" s="258" t="s">
        <v>695</v>
      </c>
      <c r="M146" s="258" t="s">
        <v>65</v>
      </c>
      <c r="N146" s="258" t="s">
        <v>669</v>
      </c>
      <c r="O146" s="258" t="s">
        <v>670</v>
      </c>
      <c r="P146" s="258" t="s">
        <v>671</v>
      </c>
      <c r="Q146" s="258"/>
      <c r="R146" s="258"/>
      <c r="S146" s="258" t="s">
        <v>745</v>
      </c>
      <c r="T146" s="258" t="s">
        <v>673</v>
      </c>
      <c r="U146" s="258" t="s">
        <v>674</v>
      </c>
      <c r="V146" s="258" t="s">
        <v>746</v>
      </c>
      <c r="W146" s="258"/>
      <c r="X146" s="258" t="s">
        <v>692</v>
      </c>
      <c r="Y146" s="258"/>
      <c r="Z146" s="258">
        <v>2</v>
      </c>
      <c r="AA146" s="258" t="s">
        <v>711</v>
      </c>
      <c r="AB146" s="258" t="s">
        <v>678</v>
      </c>
      <c r="AC146" s="258" t="s">
        <v>679</v>
      </c>
      <c r="AD146" s="259">
        <v>588.34</v>
      </c>
      <c r="AE146" s="259"/>
      <c r="AF146" s="259">
        <v>588.34</v>
      </c>
      <c r="AG146" s="258"/>
      <c r="AH146" s="258"/>
      <c r="AI146" s="258"/>
    </row>
    <row r="147" spans="1:35" ht="14.4" x14ac:dyDescent="0.3">
      <c r="A147" s="228" t="str">
        <f>'Door Comparison'!A143</f>
        <v>D0415.01</v>
      </c>
      <c r="B147" s="258"/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9"/>
      <c r="AE147" s="259"/>
      <c r="AF147" s="259"/>
      <c r="AG147" s="258"/>
      <c r="AH147" s="258"/>
      <c r="AI147" s="258"/>
    </row>
    <row r="148" spans="1:35" ht="14.4" x14ac:dyDescent="0.3">
      <c r="A148" s="228" t="str">
        <f>'Door Comparison'!A144</f>
        <v>D0416.01</v>
      </c>
      <c r="B148" s="258"/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9"/>
      <c r="AE148" s="259"/>
      <c r="AF148" s="259"/>
      <c r="AG148" s="258"/>
      <c r="AH148" s="258"/>
      <c r="AI148" s="258"/>
    </row>
    <row r="149" spans="1:35" ht="14.4" x14ac:dyDescent="0.3">
      <c r="A149" s="228" t="str">
        <f>'Door Comparison'!A145</f>
        <v>D0417.01</v>
      </c>
      <c r="B149" s="256">
        <v>3</v>
      </c>
      <c r="C149" s="256" t="s">
        <v>769</v>
      </c>
      <c r="D149" s="256" t="s">
        <v>748</v>
      </c>
      <c r="E149" s="256">
        <v>0</v>
      </c>
      <c r="F149" s="256">
        <v>0</v>
      </c>
      <c r="G149" s="256">
        <v>2052</v>
      </c>
      <c r="H149" s="256">
        <v>925</v>
      </c>
      <c r="I149" s="256"/>
      <c r="J149" s="256">
        <v>54</v>
      </c>
      <c r="K149" s="256" t="s">
        <v>667</v>
      </c>
      <c r="L149" s="256" t="s">
        <v>695</v>
      </c>
      <c r="M149" s="256" t="s">
        <v>65</v>
      </c>
      <c r="N149" s="256" t="s">
        <v>669</v>
      </c>
      <c r="O149" s="256" t="s">
        <v>670</v>
      </c>
      <c r="P149" s="256" t="s">
        <v>671</v>
      </c>
      <c r="Q149" s="256"/>
      <c r="R149" s="256"/>
      <c r="S149" s="256" t="s">
        <v>745</v>
      </c>
      <c r="T149" s="256" t="s">
        <v>673</v>
      </c>
      <c r="U149" s="256" t="s">
        <v>674</v>
      </c>
      <c r="V149" s="256" t="s">
        <v>746</v>
      </c>
      <c r="W149" s="256"/>
      <c r="X149" s="256" t="s">
        <v>692</v>
      </c>
      <c r="Y149" s="256"/>
      <c r="Z149" s="256">
        <v>2</v>
      </c>
      <c r="AA149" s="256" t="s">
        <v>711</v>
      </c>
      <c r="AB149" s="256" t="s">
        <v>678</v>
      </c>
      <c r="AC149" s="256" t="s">
        <v>679</v>
      </c>
      <c r="AD149" s="257">
        <v>588.34</v>
      </c>
      <c r="AE149" s="257"/>
      <c r="AF149" s="257">
        <v>588.34</v>
      </c>
      <c r="AG149" s="256"/>
      <c r="AH149" s="256" t="s">
        <v>680</v>
      </c>
      <c r="AI149" s="256"/>
    </row>
    <row r="150" spans="1:35" ht="14.4" x14ac:dyDescent="0.3">
      <c r="A150" s="228" t="str">
        <f>'Door Comparison'!A146</f>
        <v>D0418.01</v>
      </c>
      <c r="B150" s="258">
        <v>7</v>
      </c>
      <c r="C150" s="258" t="s">
        <v>770</v>
      </c>
      <c r="D150" s="258" t="s">
        <v>748</v>
      </c>
      <c r="E150" s="258">
        <v>0</v>
      </c>
      <c r="F150" s="258">
        <v>0</v>
      </c>
      <c r="G150" s="258">
        <v>2052</v>
      </c>
      <c r="H150" s="258">
        <v>925</v>
      </c>
      <c r="I150" s="258"/>
      <c r="J150" s="258">
        <v>44</v>
      </c>
      <c r="K150" s="258" t="s">
        <v>690</v>
      </c>
      <c r="L150" s="258" t="s">
        <v>691</v>
      </c>
      <c r="M150" s="258" t="s">
        <v>65</v>
      </c>
      <c r="N150" s="258" t="s">
        <v>669</v>
      </c>
      <c r="O150" s="258" t="s">
        <v>670</v>
      </c>
      <c r="P150" s="258" t="s">
        <v>671</v>
      </c>
      <c r="Q150" s="258"/>
      <c r="R150" s="258"/>
      <c r="S150" s="258" t="s">
        <v>703</v>
      </c>
      <c r="T150" s="258" t="s">
        <v>673</v>
      </c>
      <c r="U150" s="258" t="s">
        <v>674</v>
      </c>
      <c r="V150" s="258" t="s">
        <v>675</v>
      </c>
      <c r="W150" s="258"/>
      <c r="X150" s="258" t="s">
        <v>692</v>
      </c>
      <c r="Y150" s="258"/>
      <c r="Z150" s="258">
        <v>2</v>
      </c>
      <c r="AA150" s="258" t="s">
        <v>711</v>
      </c>
      <c r="AB150" s="258" t="s">
        <v>693</v>
      </c>
      <c r="AC150" s="258" t="s">
        <v>679</v>
      </c>
      <c r="AD150" s="259">
        <v>426.75</v>
      </c>
      <c r="AE150" s="259"/>
      <c r="AF150" s="259">
        <v>426.75</v>
      </c>
      <c r="AG150" s="258"/>
      <c r="AH150" s="258"/>
      <c r="AI150" s="258"/>
    </row>
    <row r="151" spans="1:35" ht="14.4" x14ac:dyDescent="0.3">
      <c r="A151" s="228" t="str">
        <f>'Door Comparison'!A147</f>
        <v>D0420.01</v>
      </c>
      <c r="B151" s="258"/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9"/>
      <c r="AE151" s="259"/>
      <c r="AF151" s="259"/>
      <c r="AG151" s="258"/>
      <c r="AH151" s="258"/>
      <c r="AI151" s="258"/>
    </row>
    <row r="152" spans="1:35" ht="14.4" x14ac:dyDescent="0.3">
      <c r="A152" s="228" t="str">
        <f>'Door Comparison'!A148</f>
        <v>D0421.01</v>
      </c>
      <c r="B152" s="258"/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9"/>
      <c r="AE152" s="259"/>
      <c r="AF152" s="259"/>
      <c r="AG152" s="258"/>
      <c r="AH152" s="258"/>
      <c r="AI152" s="258"/>
    </row>
    <row r="153" spans="1:35" ht="14.4" x14ac:dyDescent="0.3">
      <c r="A153" s="228" t="str">
        <f>'Door Comparison'!A149</f>
        <v>D0421.02</v>
      </c>
      <c r="B153" s="258"/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9"/>
      <c r="AE153" s="259"/>
      <c r="AF153" s="259"/>
      <c r="AG153" s="258"/>
      <c r="AH153" s="258"/>
      <c r="AI153" s="258"/>
    </row>
    <row r="154" spans="1:35" ht="14.4" x14ac:dyDescent="0.3">
      <c r="A154" s="228" t="str">
        <f>'Door Comparison'!A150</f>
        <v>D0501.01</v>
      </c>
      <c r="B154" s="256">
        <v>1</v>
      </c>
      <c r="C154" s="256" t="s">
        <v>771</v>
      </c>
      <c r="D154" s="256" t="s">
        <v>744</v>
      </c>
      <c r="E154" s="256">
        <v>0</v>
      </c>
      <c r="F154" s="256">
        <v>0</v>
      </c>
      <c r="G154" s="256">
        <v>2052</v>
      </c>
      <c r="H154" s="256">
        <v>925</v>
      </c>
      <c r="I154" s="256"/>
      <c r="J154" s="256">
        <v>44</v>
      </c>
      <c r="K154" s="256" t="s">
        <v>690</v>
      </c>
      <c r="L154" s="256" t="s">
        <v>691</v>
      </c>
      <c r="M154" s="256" t="s">
        <v>65</v>
      </c>
      <c r="N154" s="256" t="s">
        <v>669</v>
      </c>
      <c r="O154" s="256" t="s">
        <v>670</v>
      </c>
      <c r="P154" s="256" t="s">
        <v>671</v>
      </c>
      <c r="Q154" s="256"/>
      <c r="R154" s="256"/>
      <c r="S154" s="256" t="s">
        <v>745</v>
      </c>
      <c r="T154" s="256" t="s">
        <v>673</v>
      </c>
      <c r="U154" s="256" t="s">
        <v>674</v>
      </c>
      <c r="V154" s="256" t="s">
        <v>746</v>
      </c>
      <c r="W154" s="256"/>
      <c r="X154" s="256" t="s">
        <v>692</v>
      </c>
      <c r="Y154" s="256"/>
      <c r="Z154" s="256">
        <v>2</v>
      </c>
      <c r="AA154" s="256" t="s">
        <v>711</v>
      </c>
      <c r="AB154" s="256" t="s">
        <v>693</v>
      </c>
      <c r="AC154" s="256" t="s">
        <v>679</v>
      </c>
      <c r="AD154" s="257">
        <v>447.74</v>
      </c>
      <c r="AE154" s="257"/>
      <c r="AF154" s="257">
        <v>447.74</v>
      </c>
      <c r="AG154" s="256"/>
      <c r="AH154" s="256"/>
      <c r="AI154" s="256"/>
    </row>
    <row r="155" spans="1:35" ht="14.4" x14ac:dyDescent="0.3">
      <c r="A155" s="228" t="str">
        <f>'Door Comparison'!A151</f>
        <v>D0502.01</v>
      </c>
      <c r="B155" s="258">
        <v>23</v>
      </c>
      <c r="C155" s="258" t="s">
        <v>772</v>
      </c>
      <c r="D155" s="258" t="s">
        <v>748</v>
      </c>
      <c r="E155" s="258">
        <v>0</v>
      </c>
      <c r="F155" s="258">
        <v>0</v>
      </c>
      <c r="G155" s="258">
        <v>2052</v>
      </c>
      <c r="H155" s="258">
        <v>925</v>
      </c>
      <c r="I155" s="258"/>
      <c r="J155" s="258">
        <v>54</v>
      </c>
      <c r="K155" s="258" t="s">
        <v>667</v>
      </c>
      <c r="L155" s="258" t="s">
        <v>695</v>
      </c>
      <c r="M155" s="258" t="s">
        <v>65</v>
      </c>
      <c r="N155" s="258" t="s">
        <v>669</v>
      </c>
      <c r="O155" s="258" t="s">
        <v>670</v>
      </c>
      <c r="P155" s="258" t="s">
        <v>671</v>
      </c>
      <c r="Q155" s="258"/>
      <c r="R155" s="258"/>
      <c r="S155" s="258" t="s">
        <v>745</v>
      </c>
      <c r="T155" s="258" t="s">
        <v>673</v>
      </c>
      <c r="U155" s="258" t="s">
        <v>674</v>
      </c>
      <c r="V155" s="258" t="s">
        <v>746</v>
      </c>
      <c r="W155" s="258"/>
      <c r="X155" s="258" t="s">
        <v>692</v>
      </c>
      <c r="Y155" s="258"/>
      <c r="Z155" s="258">
        <v>2</v>
      </c>
      <c r="AA155" s="258" t="s">
        <v>711</v>
      </c>
      <c r="AB155" s="258" t="s">
        <v>678</v>
      </c>
      <c r="AC155" s="258" t="s">
        <v>679</v>
      </c>
      <c r="AD155" s="259">
        <v>588.34</v>
      </c>
      <c r="AE155" s="259"/>
      <c r="AF155" s="259">
        <v>588.34</v>
      </c>
      <c r="AG155" s="258"/>
      <c r="AH155" s="258"/>
      <c r="AI155" s="258"/>
    </row>
    <row r="156" spans="1:35" ht="14.4" x14ac:dyDescent="0.3">
      <c r="A156" s="228" t="str">
        <f>'Door Comparison'!A152</f>
        <v>D0506.01</v>
      </c>
      <c r="B156" s="258"/>
      <c r="C156" s="258"/>
      <c r="D156" s="258"/>
      <c r="E156" s="258"/>
      <c r="F156" s="258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258"/>
      <c r="X156" s="258"/>
      <c r="Y156" s="258"/>
      <c r="Z156" s="258"/>
      <c r="AA156" s="258"/>
      <c r="AB156" s="258"/>
      <c r="AC156" s="258"/>
      <c r="AD156" s="259"/>
      <c r="AE156" s="259"/>
      <c r="AF156" s="259"/>
      <c r="AG156" s="258"/>
      <c r="AH156" s="258"/>
      <c r="AI156" s="258"/>
    </row>
    <row r="157" spans="1:35" ht="14.4" x14ac:dyDescent="0.3">
      <c r="A157" s="228" t="str">
        <f>'Door Comparison'!A153</f>
        <v>D0507.01</v>
      </c>
      <c r="B157" s="258"/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9"/>
      <c r="AE157" s="259"/>
      <c r="AF157" s="259"/>
      <c r="AG157" s="258"/>
      <c r="AH157" s="258"/>
      <c r="AI157" s="258"/>
    </row>
    <row r="158" spans="1:35" ht="14.4" x14ac:dyDescent="0.3">
      <c r="A158" s="228" t="str">
        <f>'Door Comparison'!A154</f>
        <v>D0508.01</v>
      </c>
      <c r="B158" s="258"/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9"/>
      <c r="AE158" s="259"/>
      <c r="AF158" s="259"/>
      <c r="AG158" s="258"/>
      <c r="AH158" s="258"/>
      <c r="AI158" s="258"/>
    </row>
    <row r="159" spans="1:35" ht="14.4" x14ac:dyDescent="0.3">
      <c r="A159" s="228" t="str">
        <f>'Door Comparison'!A155</f>
        <v>D0510.01</v>
      </c>
      <c r="B159" s="256">
        <v>7</v>
      </c>
      <c r="C159" s="256" t="s">
        <v>773</v>
      </c>
      <c r="D159" s="256" t="s">
        <v>748</v>
      </c>
      <c r="E159" s="256">
        <v>0</v>
      </c>
      <c r="F159" s="256">
        <v>0</v>
      </c>
      <c r="G159" s="256">
        <v>2052</v>
      </c>
      <c r="H159" s="256">
        <v>925</v>
      </c>
      <c r="I159" s="256"/>
      <c r="J159" s="256">
        <v>44</v>
      </c>
      <c r="K159" s="256" t="s">
        <v>690</v>
      </c>
      <c r="L159" s="256" t="s">
        <v>691</v>
      </c>
      <c r="M159" s="256" t="s">
        <v>65</v>
      </c>
      <c r="N159" s="256" t="s">
        <v>669</v>
      </c>
      <c r="O159" s="256" t="s">
        <v>670</v>
      </c>
      <c r="P159" s="256" t="s">
        <v>671</v>
      </c>
      <c r="Q159" s="256"/>
      <c r="R159" s="256"/>
      <c r="S159" s="256" t="s">
        <v>703</v>
      </c>
      <c r="T159" s="256" t="s">
        <v>673</v>
      </c>
      <c r="U159" s="256" t="s">
        <v>674</v>
      </c>
      <c r="V159" s="256" t="s">
        <v>675</v>
      </c>
      <c r="W159" s="256"/>
      <c r="X159" s="256" t="s">
        <v>692</v>
      </c>
      <c r="Y159" s="256"/>
      <c r="Z159" s="256">
        <v>2</v>
      </c>
      <c r="AA159" s="256" t="s">
        <v>711</v>
      </c>
      <c r="AB159" s="256" t="s">
        <v>693</v>
      </c>
      <c r="AC159" s="256" t="s">
        <v>679</v>
      </c>
      <c r="AD159" s="257">
        <v>426.75</v>
      </c>
      <c r="AE159" s="257"/>
      <c r="AF159" s="257">
        <v>426.75</v>
      </c>
      <c r="AG159" s="256"/>
      <c r="AH159" s="256"/>
      <c r="AI159" s="256"/>
    </row>
    <row r="160" spans="1:35" ht="14.4" x14ac:dyDescent="0.3">
      <c r="A160" s="228" t="str">
        <f>'Door Comparison'!A156</f>
        <v>D0511.01</v>
      </c>
      <c r="B160" s="258">
        <v>2</v>
      </c>
      <c r="C160" s="258" t="s">
        <v>774</v>
      </c>
      <c r="D160" s="258" t="s">
        <v>748</v>
      </c>
      <c r="E160" s="258">
        <v>0</v>
      </c>
      <c r="F160" s="258">
        <v>0</v>
      </c>
      <c r="G160" s="258">
        <v>2052</v>
      </c>
      <c r="H160" s="258">
        <v>925</v>
      </c>
      <c r="I160" s="258"/>
      <c r="J160" s="258">
        <v>54</v>
      </c>
      <c r="K160" s="258" t="s">
        <v>667</v>
      </c>
      <c r="L160" s="258" t="s">
        <v>695</v>
      </c>
      <c r="M160" s="258" t="s">
        <v>65</v>
      </c>
      <c r="N160" s="258" t="s">
        <v>669</v>
      </c>
      <c r="O160" s="258" t="s">
        <v>670</v>
      </c>
      <c r="P160" s="258" t="s">
        <v>671</v>
      </c>
      <c r="Q160" s="258"/>
      <c r="R160" s="258"/>
      <c r="S160" s="258" t="s">
        <v>745</v>
      </c>
      <c r="T160" s="258" t="s">
        <v>673</v>
      </c>
      <c r="U160" s="258" t="s">
        <v>674</v>
      </c>
      <c r="V160" s="258" t="s">
        <v>746</v>
      </c>
      <c r="W160" s="258"/>
      <c r="X160" s="258" t="s">
        <v>692</v>
      </c>
      <c r="Y160" s="258"/>
      <c r="Z160" s="258">
        <v>2</v>
      </c>
      <c r="AA160" s="258" t="s">
        <v>711</v>
      </c>
      <c r="AB160" s="258" t="s">
        <v>678</v>
      </c>
      <c r="AC160" s="258" t="s">
        <v>679</v>
      </c>
      <c r="AD160" s="259">
        <v>588.34</v>
      </c>
      <c r="AE160" s="259"/>
      <c r="AF160" s="259">
        <v>588.34</v>
      </c>
      <c r="AG160" s="258"/>
      <c r="AH160" s="258"/>
      <c r="AI160" s="258"/>
    </row>
    <row r="161" spans="1:35" ht="14.4" x14ac:dyDescent="0.3">
      <c r="A161" s="228" t="str">
        <f>'Door Comparison'!A157</f>
        <v>D0515.01</v>
      </c>
      <c r="B161" s="258"/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9"/>
      <c r="AE161" s="259"/>
      <c r="AF161" s="259"/>
      <c r="AG161" s="258"/>
      <c r="AH161" s="258"/>
      <c r="AI161" s="258"/>
    </row>
    <row r="162" spans="1:35" ht="14.4" x14ac:dyDescent="0.3">
      <c r="A162" s="228" t="str">
        <f>'Door Comparison'!A158</f>
        <v>D0516.01</v>
      </c>
      <c r="B162" s="258"/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9"/>
      <c r="AE162" s="259"/>
      <c r="AF162" s="259"/>
      <c r="AG162" s="258"/>
      <c r="AH162" s="258"/>
      <c r="AI162" s="258"/>
    </row>
    <row r="163" spans="1:35" ht="14.4" x14ac:dyDescent="0.3">
      <c r="A163" s="228" t="str">
        <f>'Door Comparison'!A159</f>
        <v>D0517.01</v>
      </c>
      <c r="B163" s="256">
        <v>3</v>
      </c>
      <c r="C163" s="256" t="s">
        <v>775</v>
      </c>
      <c r="D163" s="256" t="s">
        <v>748</v>
      </c>
      <c r="E163" s="256">
        <v>0</v>
      </c>
      <c r="F163" s="256">
        <v>0</v>
      </c>
      <c r="G163" s="256">
        <v>2052</v>
      </c>
      <c r="H163" s="256">
        <v>925</v>
      </c>
      <c r="I163" s="256"/>
      <c r="J163" s="256">
        <v>54</v>
      </c>
      <c r="K163" s="256" t="s">
        <v>667</v>
      </c>
      <c r="L163" s="256" t="s">
        <v>695</v>
      </c>
      <c r="M163" s="256" t="s">
        <v>65</v>
      </c>
      <c r="N163" s="256" t="s">
        <v>669</v>
      </c>
      <c r="O163" s="256" t="s">
        <v>670</v>
      </c>
      <c r="P163" s="256" t="s">
        <v>671</v>
      </c>
      <c r="Q163" s="256"/>
      <c r="R163" s="256"/>
      <c r="S163" s="256" t="s">
        <v>745</v>
      </c>
      <c r="T163" s="256" t="s">
        <v>673</v>
      </c>
      <c r="U163" s="256" t="s">
        <v>674</v>
      </c>
      <c r="V163" s="256" t="s">
        <v>746</v>
      </c>
      <c r="W163" s="256"/>
      <c r="X163" s="256" t="s">
        <v>692</v>
      </c>
      <c r="Y163" s="256"/>
      <c r="Z163" s="256">
        <v>2</v>
      </c>
      <c r="AA163" s="256" t="s">
        <v>711</v>
      </c>
      <c r="AB163" s="256" t="s">
        <v>678</v>
      </c>
      <c r="AC163" s="256" t="s">
        <v>679</v>
      </c>
      <c r="AD163" s="257">
        <v>588.34</v>
      </c>
      <c r="AE163" s="257"/>
      <c r="AF163" s="257">
        <v>588.34</v>
      </c>
      <c r="AG163" s="256"/>
      <c r="AH163" s="256" t="s">
        <v>680</v>
      </c>
      <c r="AI163" s="256"/>
    </row>
    <row r="164" spans="1:35" ht="14.4" x14ac:dyDescent="0.3">
      <c r="A164" s="228" t="str">
        <f>'Door Comparison'!A160</f>
        <v>D0518.01</v>
      </c>
      <c r="B164" s="258">
        <v>23</v>
      </c>
      <c r="C164" s="258" t="s">
        <v>776</v>
      </c>
      <c r="D164" s="258" t="s">
        <v>748</v>
      </c>
      <c r="E164" s="258">
        <v>0</v>
      </c>
      <c r="F164" s="258">
        <v>0</v>
      </c>
      <c r="G164" s="258">
        <v>2052</v>
      </c>
      <c r="H164" s="258">
        <v>925</v>
      </c>
      <c r="I164" s="258"/>
      <c r="J164" s="258">
        <v>54</v>
      </c>
      <c r="K164" s="258" t="s">
        <v>667</v>
      </c>
      <c r="L164" s="258" t="s">
        <v>695</v>
      </c>
      <c r="M164" s="258" t="s">
        <v>65</v>
      </c>
      <c r="N164" s="258" t="s">
        <v>669</v>
      </c>
      <c r="O164" s="258" t="s">
        <v>670</v>
      </c>
      <c r="P164" s="258" t="s">
        <v>671</v>
      </c>
      <c r="Q164" s="258"/>
      <c r="R164" s="258"/>
      <c r="S164" s="258" t="s">
        <v>745</v>
      </c>
      <c r="T164" s="258" t="s">
        <v>673</v>
      </c>
      <c r="U164" s="258" t="s">
        <v>674</v>
      </c>
      <c r="V164" s="258" t="s">
        <v>746</v>
      </c>
      <c r="W164" s="258"/>
      <c r="X164" s="258" t="s">
        <v>692</v>
      </c>
      <c r="Y164" s="258"/>
      <c r="Z164" s="258">
        <v>2</v>
      </c>
      <c r="AA164" s="258" t="s">
        <v>711</v>
      </c>
      <c r="AB164" s="258" t="s">
        <v>678</v>
      </c>
      <c r="AC164" s="258" t="s">
        <v>679</v>
      </c>
      <c r="AD164" s="259">
        <v>588.34</v>
      </c>
      <c r="AE164" s="259"/>
      <c r="AF164" s="259">
        <v>588.34</v>
      </c>
      <c r="AG164" s="258"/>
      <c r="AH164" s="258"/>
      <c r="AI164" s="258"/>
    </row>
    <row r="165" spans="1:35" ht="14.4" x14ac:dyDescent="0.3">
      <c r="A165" s="228" t="str">
        <f>'Door Comparison'!A161</f>
        <v>D0520.01</v>
      </c>
      <c r="B165" s="258"/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9"/>
      <c r="AE165" s="259"/>
      <c r="AF165" s="259"/>
      <c r="AG165" s="258"/>
      <c r="AH165" s="258"/>
      <c r="AI165" s="258"/>
    </row>
    <row r="166" spans="1:35" ht="14.4" x14ac:dyDescent="0.3">
      <c r="A166" s="228" t="str">
        <f>'Door Comparison'!A162</f>
        <v>D0521.01</v>
      </c>
      <c r="B166" s="258"/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9"/>
      <c r="AE166" s="259"/>
      <c r="AF166" s="259"/>
      <c r="AG166" s="258"/>
      <c r="AH166" s="258"/>
      <c r="AI166" s="258"/>
    </row>
    <row r="167" spans="1:35" ht="14.4" x14ac:dyDescent="0.3">
      <c r="A167" s="228" t="str">
        <f>'Door Comparison'!A163</f>
        <v>D0521.02</v>
      </c>
      <c r="B167" s="258"/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  <c r="AC167" s="258"/>
      <c r="AD167" s="259"/>
      <c r="AE167" s="259"/>
      <c r="AF167" s="259"/>
      <c r="AG167" s="258"/>
      <c r="AH167" s="258"/>
      <c r="AI167" s="258"/>
    </row>
    <row r="168" spans="1:35" ht="14.4" x14ac:dyDescent="0.3">
      <c r="A168" s="228" t="str">
        <f>'Door Comparison'!A164</f>
        <v>D0521.03</v>
      </c>
      <c r="B168" s="258"/>
      <c r="C168" s="258"/>
      <c r="D168" s="258"/>
      <c r="E168" s="258"/>
      <c r="F168" s="258"/>
      <c r="G168" s="258"/>
      <c r="H168" s="258"/>
      <c r="I168" s="258"/>
      <c r="J168" s="258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  <c r="AC168" s="258"/>
      <c r="AD168" s="259"/>
      <c r="AE168" s="259"/>
      <c r="AF168" s="259"/>
      <c r="AG168" s="258"/>
      <c r="AH168" s="258"/>
      <c r="AI168" s="258"/>
    </row>
    <row r="169" spans="1:35" ht="14.4" x14ac:dyDescent="0.3">
      <c r="A169" s="228" t="str">
        <f>'Door Comparison'!A165</f>
        <v>D0601.01</v>
      </c>
      <c r="B169" s="256">
        <v>25</v>
      </c>
      <c r="C169" s="256" t="s">
        <v>777</v>
      </c>
      <c r="D169" s="256" t="s">
        <v>744</v>
      </c>
      <c r="E169" s="256">
        <v>0</v>
      </c>
      <c r="F169" s="256">
        <v>0</v>
      </c>
      <c r="G169" s="256">
        <v>2052</v>
      </c>
      <c r="H169" s="256">
        <v>925</v>
      </c>
      <c r="I169" s="256"/>
      <c r="J169" s="256">
        <v>44</v>
      </c>
      <c r="K169" s="256" t="s">
        <v>690</v>
      </c>
      <c r="L169" s="256" t="s">
        <v>691</v>
      </c>
      <c r="M169" s="256" t="s">
        <v>65</v>
      </c>
      <c r="N169" s="256" t="s">
        <v>669</v>
      </c>
      <c r="O169" s="256" t="s">
        <v>670</v>
      </c>
      <c r="P169" s="256" t="s">
        <v>671</v>
      </c>
      <c r="Q169" s="256"/>
      <c r="R169" s="256"/>
      <c r="S169" s="256" t="s">
        <v>745</v>
      </c>
      <c r="T169" s="256" t="s">
        <v>673</v>
      </c>
      <c r="U169" s="256" t="s">
        <v>674</v>
      </c>
      <c r="V169" s="256" t="s">
        <v>746</v>
      </c>
      <c r="W169" s="256"/>
      <c r="X169" s="256" t="s">
        <v>692</v>
      </c>
      <c r="Y169" s="256"/>
      <c r="Z169" s="256"/>
      <c r="AA169" s="256"/>
      <c r="AB169" s="256"/>
      <c r="AC169" s="256"/>
      <c r="AD169" s="257">
        <v>263.94</v>
      </c>
      <c r="AE169" s="257"/>
      <c r="AF169" s="257">
        <v>263.94</v>
      </c>
      <c r="AG169" s="256"/>
      <c r="AH169" s="256"/>
      <c r="AI169" s="256"/>
    </row>
    <row r="170" spans="1:35" ht="14.4" x14ac:dyDescent="0.3">
      <c r="A170" s="228" t="str">
        <f>'Door Comparison'!A166</f>
        <v>D0602.01</v>
      </c>
      <c r="B170" s="258">
        <v>8</v>
      </c>
      <c r="C170" s="258" t="s">
        <v>778</v>
      </c>
      <c r="D170" s="258" t="s">
        <v>748</v>
      </c>
      <c r="E170" s="258">
        <v>0</v>
      </c>
      <c r="F170" s="258">
        <v>0</v>
      </c>
      <c r="G170" s="258">
        <v>2052</v>
      </c>
      <c r="H170" s="258">
        <v>925</v>
      </c>
      <c r="I170" s="258"/>
      <c r="J170" s="258">
        <v>54</v>
      </c>
      <c r="K170" s="258" t="s">
        <v>667</v>
      </c>
      <c r="L170" s="258" t="s">
        <v>695</v>
      </c>
      <c r="M170" s="258" t="s">
        <v>65</v>
      </c>
      <c r="N170" s="258" t="s">
        <v>669</v>
      </c>
      <c r="O170" s="258" t="s">
        <v>670</v>
      </c>
      <c r="P170" s="258" t="s">
        <v>671</v>
      </c>
      <c r="Q170" s="258"/>
      <c r="R170" s="258"/>
      <c r="S170" s="258" t="s">
        <v>703</v>
      </c>
      <c r="T170" s="258" t="s">
        <v>673</v>
      </c>
      <c r="U170" s="258" t="s">
        <v>674</v>
      </c>
      <c r="V170" s="258" t="s">
        <v>675</v>
      </c>
      <c r="W170" s="258"/>
      <c r="X170" s="258" t="s">
        <v>692</v>
      </c>
      <c r="Y170" s="258"/>
      <c r="Z170" s="258">
        <v>2</v>
      </c>
      <c r="AA170" s="258" t="s">
        <v>711</v>
      </c>
      <c r="AB170" s="258" t="s">
        <v>678</v>
      </c>
      <c r="AC170" s="258" t="s">
        <v>679</v>
      </c>
      <c r="AD170" s="259">
        <v>564.09</v>
      </c>
      <c r="AE170" s="259"/>
      <c r="AF170" s="259">
        <v>564.09</v>
      </c>
      <c r="AG170" s="258"/>
      <c r="AH170" s="258"/>
      <c r="AI170" s="258"/>
    </row>
    <row r="171" spans="1:35" ht="14.4" x14ac:dyDescent="0.3">
      <c r="A171" s="228" t="str">
        <f>'Door Comparison'!A167</f>
        <v>D0606.01</v>
      </c>
      <c r="B171" s="258"/>
      <c r="C171" s="258"/>
      <c r="D171" s="258"/>
      <c r="E171" s="258"/>
      <c r="F171" s="258"/>
      <c r="G171" s="258"/>
      <c r="H171" s="258"/>
      <c r="I171" s="258"/>
      <c r="J171" s="258"/>
      <c r="K171" s="258"/>
      <c r="L171" s="258"/>
      <c r="M171" s="258"/>
      <c r="N171" s="258"/>
      <c r="O171" s="258"/>
      <c r="P171" s="258"/>
      <c r="Q171" s="258"/>
      <c r="R171" s="258"/>
      <c r="S171" s="258"/>
      <c r="T171" s="258"/>
      <c r="U171" s="258"/>
      <c r="V171" s="258"/>
      <c r="W171" s="258"/>
      <c r="X171" s="258"/>
      <c r="Y171" s="258"/>
      <c r="Z171" s="258"/>
      <c r="AA171" s="258"/>
      <c r="AB171" s="258"/>
      <c r="AC171" s="258"/>
      <c r="AD171" s="259"/>
      <c r="AE171" s="259"/>
      <c r="AF171" s="259"/>
      <c r="AG171" s="258"/>
      <c r="AH171" s="258"/>
      <c r="AI171" s="258"/>
    </row>
    <row r="172" spans="1:35" ht="14.4" x14ac:dyDescent="0.3">
      <c r="A172" s="228" t="str">
        <f>'Door Comparison'!A168</f>
        <v>D0607.01</v>
      </c>
      <c r="B172" s="258"/>
      <c r="C172" s="258"/>
      <c r="D172" s="258"/>
      <c r="E172" s="258"/>
      <c r="F172" s="258"/>
      <c r="G172" s="258"/>
      <c r="H172" s="258"/>
      <c r="I172" s="258"/>
      <c r="J172" s="258"/>
      <c r="K172" s="258"/>
      <c r="L172" s="258"/>
      <c r="M172" s="258"/>
      <c r="N172" s="258"/>
      <c r="O172" s="258"/>
      <c r="P172" s="258"/>
      <c r="Q172" s="258"/>
      <c r="R172" s="258"/>
      <c r="S172" s="258"/>
      <c r="T172" s="258"/>
      <c r="U172" s="258"/>
      <c r="V172" s="258"/>
      <c r="W172" s="258"/>
      <c r="X172" s="258"/>
      <c r="Y172" s="258"/>
      <c r="Z172" s="258"/>
      <c r="AA172" s="258"/>
      <c r="AB172" s="258"/>
      <c r="AC172" s="258"/>
      <c r="AD172" s="259"/>
      <c r="AE172" s="259"/>
      <c r="AF172" s="259"/>
      <c r="AG172" s="258"/>
      <c r="AH172" s="258"/>
      <c r="AI172" s="258"/>
    </row>
    <row r="173" spans="1:35" ht="14.4" x14ac:dyDescent="0.3">
      <c r="A173" s="228" t="str">
        <f>'Door Comparison'!A169</f>
        <v>D0608.01</v>
      </c>
      <c r="B173" s="258"/>
      <c r="C173" s="258"/>
      <c r="D173" s="258"/>
      <c r="E173" s="258"/>
      <c r="F173" s="258"/>
      <c r="G173" s="258"/>
      <c r="H173" s="258"/>
      <c r="I173" s="258"/>
      <c r="J173" s="258"/>
      <c r="K173" s="258"/>
      <c r="L173" s="258"/>
      <c r="M173" s="258"/>
      <c r="N173" s="258"/>
      <c r="O173" s="258"/>
      <c r="P173" s="258"/>
      <c r="Q173" s="258"/>
      <c r="R173" s="258"/>
      <c r="S173" s="258"/>
      <c r="T173" s="258"/>
      <c r="U173" s="258"/>
      <c r="V173" s="258"/>
      <c r="W173" s="258"/>
      <c r="X173" s="258"/>
      <c r="Y173" s="258"/>
      <c r="Z173" s="258"/>
      <c r="AA173" s="258"/>
      <c r="AB173" s="258"/>
      <c r="AC173" s="258"/>
      <c r="AD173" s="259"/>
      <c r="AE173" s="259"/>
      <c r="AF173" s="259"/>
      <c r="AG173" s="258"/>
      <c r="AH173" s="258"/>
      <c r="AI173" s="258"/>
    </row>
    <row r="174" spans="1:35" ht="14.4" x14ac:dyDescent="0.3">
      <c r="A174" s="228" t="str">
        <f>'Door Comparison'!A170</f>
        <v>D0610.01</v>
      </c>
      <c r="B174" s="256">
        <v>7</v>
      </c>
      <c r="C174" s="256" t="s">
        <v>779</v>
      </c>
      <c r="D174" s="256" t="s">
        <v>748</v>
      </c>
      <c r="E174" s="256">
        <v>0</v>
      </c>
      <c r="F174" s="256">
        <v>0</v>
      </c>
      <c r="G174" s="256">
        <v>2052</v>
      </c>
      <c r="H174" s="256">
        <v>925</v>
      </c>
      <c r="I174" s="256"/>
      <c r="J174" s="256">
        <v>44</v>
      </c>
      <c r="K174" s="256" t="s">
        <v>690</v>
      </c>
      <c r="L174" s="256" t="s">
        <v>691</v>
      </c>
      <c r="M174" s="256" t="s">
        <v>65</v>
      </c>
      <c r="N174" s="256" t="s">
        <v>669</v>
      </c>
      <c r="O174" s="256" t="s">
        <v>670</v>
      </c>
      <c r="P174" s="256" t="s">
        <v>671</v>
      </c>
      <c r="Q174" s="256"/>
      <c r="R174" s="256"/>
      <c r="S174" s="256" t="s">
        <v>703</v>
      </c>
      <c r="T174" s="256" t="s">
        <v>673</v>
      </c>
      <c r="U174" s="256" t="s">
        <v>674</v>
      </c>
      <c r="V174" s="256" t="s">
        <v>675</v>
      </c>
      <c r="W174" s="256"/>
      <c r="X174" s="256" t="s">
        <v>692</v>
      </c>
      <c r="Y174" s="256"/>
      <c r="Z174" s="256">
        <v>2</v>
      </c>
      <c r="AA174" s="256" t="s">
        <v>711</v>
      </c>
      <c r="AB174" s="256" t="s">
        <v>693</v>
      </c>
      <c r="AC174" s="256" t="s">
        <v>679</v>
      </c>
      <c r="AD174" s="257">
        <v>426.75</v>
      </c>
      <c r="AE174" s="257"/>
      <c r="AF174" s="257">
        <v>426.75</v>
      </c>
      <c r="AG174" s="256"/>
      <c r="AH174" s="256"/>
      <c r="AI174" s="256"/>
    </row>
    <row r="175" spans="1:35" ht="14.4" x14ac:dyDescent="0.3">
      <c r="A175" s="228" t="str">
        <f>'Door Comparison'!A171</f>
        <v>D0611.01</v>
      </c>
      <c r="B175" s="258">
        <v>23</v>
      </c>
      <c r="C175" s="258" t="s">
        <v>780</v>
      </c>
      <c r="D175" s="258" t="s">
        <v>748</v>
      </c>
      <c r="E175" s="258">
        <v>0</v>
      </c>
      <c r="F175" s="258">
        <v>0</v>
      </c>
      <c r="G175" s="258">
        <v>2052</v>
      </c>
      <c r="H175" s="258">
        <v>925</v>
      </c>
      <c r="I175" s="258"/>
      <c r="J175" s="258">
        <v>54</v>
      </c>
      <c r="K175" s="258" t="s">
        <v>667</v>
      </c>
      <c r="L175" s="258" t="s">
        <v>695</v>
      </c>
      <c r="M175" s="258" t="s">
        <v>65</v>
      </c>
      <c r="N175" s="258" t="s">
        <v>669</v>
      </c>
      <c r="O175" s="258" t="s">
        <v>670</v>
      </c>
      <c r="P175" s="258" t="s">
        <v>671</v>
      </c>
      <c r="Q175" s="258"/>
      <c r="R175" s="258"/>
      <c r="S175" s="258" t="s">
        <v>745</v>
      </c>
      <c r="T175" s="258" t="s">
        <v>673</v>
      </c>
      <c r="U175" s="258" t="s">
        <v>674</v>
      </c>
      <c r="V175" s="258" t="s">
        <v>746</v>
      </c>
      <c r="W175" s="258"/>
      <c r="X175" s="258" t="s">
        <v>692</v>
      </c>
      <c r="Y175" s="258"/>
      <c r="Z175" s="258">
        <v>2</v>
      </c>
      <c r="AA175" s="258" t="s">
        <v>711</v>
      </c>
      <c r="AB175" s="258" t="s">
        <v>678</v>
      </c>
      <c r="AC175" s="258" t="s">
        <v>679</v>
      </c>
      <c r="AD175" s="259">
        <v>588.34</v>
      </c>
      <c r="AE175" s="259"/>
      <c r="AF175" s="259">
        <v>588.34</v>
      </c>
      <c r="AG175" s="258"/>
      <c r="AH175" s="258"/>
      <c r="AI175" s="258"/>
    </row>
    <row r="176" spans="1:35" ht="14.4" x14ac:dyDescent="0.3">
      <c r="A176" s="228" t="str">
        <f>'Door Comparison'!A172</f>
        <v>D0615.01</v>
      </c>
      <c r="B176" s="258"/>
      <c r="C176" s="258"/>
      <c r="D176" s="258"/>
      <c r="E176" s="258"/>
      <c r="F176" s="258"/>
      <c r="G176" s="258"/>
      <c r="H176" s="258"/>
      <c r="I176" s="258"/>
      <c r="J176" s="258"/>
      <c r="K176" s="258"/>
      <c r="L176" s="258"/>
      <c r="M176" s="258"/>
      <c r="N176" s="258"/>
      <c r="O176" s="258"/>
      <c r="P176" s="258"/>
      <c r="Q176" s="258"/>
      <c r="R176" s="258"/>
      <c r="S176" s="258"/>
      <c r="T176" s="258"/>
      <c r="U176" s="258"/>
      <c r="V176" s="258"/>
      <c r="W176" s="258"/>
      <c r="X176" s="258"/>
      <c r="Y176" s="258"/>
      <c r="Z176" s="258"/>
      <c r="AA176" s="258"/>
      <c r="AB176" s="258"/>
      <c r="AC176" s="258"/>
      <c r="AD176" s="259"/>
      <c r="AE176" s="259"/>
      <c r="AF176" s="259"/>
      <c r="AG176" s="258"/>
      <c r="AH176" s="258"/>
      <c r="AI176" s="258"/>
    </row>
    <row r="177" spans="1:35" ht="14.4" x14ac:dyDescent="0.3">
      <c r="A177" s="228" t="str">
        <f>'Door Comparison'!A173</f>
        <v>D0616.01</v>
      </c>
      <c r="B177" s="258"/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8"/>
      <c r="AC177" s="258"/>
      <c r="AD177" s="259"/>
      <c r="AE177" s="259"/>
      <c r="AF177" s="259"/>
      <c r="AG177" s="258"/>
      <c r="AH177" s="258"/>
      <c r="AI177" s="258"/>
    </row>
    <row r="178" spans="1:35" ht="14.4" x14ac:dyDescent="0.3">
      <c r="A178" s="228" t="str">
        <f>'Door Comparison'!A174</f>
        <v>D0617.01</v>
      </c>
      <c r="B178" s="256">
        <v>23</v>
      </c>
      <c r="C178" s="256" t="s">
        <v>781</v>
      </c>
      <c r="D178" s="256" t="s">
        <v>748</v>
      </c>
      <c r="E178" s="256">
        <v>0</v>
      </c>
      <c r="F178" s="256">
        <v>0</v>
      </c>
      <c r="G178" s="256">
        <v>2052</v>
      </c>
      <c r="H178" s="256">
        <v>925</v>
      </c>
      <c r="I178" s="256"/>
      <c r="J178" s="256">
        <v>54</v>
      </c>
      <c r="K178" s="256" t="s">
        <v>667</v>
      </c>
      <c r="L178" s="256" t="s">
        <v>695</v>
      </c>
      <c r="M178" s="256" t="s">
        <v>65</v>
      </c>
      <c r="N178" s="256" t="s">
        <v>669</v>
      </c>
      <c r="O178" s="256" t="s">
        <v>670</v>
      </c>
      <c r="P178" s="256" t="s">
        <v>671</v>
      </c>
      <c r="Q178" s="256"/>
      <c r="R178" s="256"/>
      <c r="S178" s="256" t="s">
        <v>745</v>
      </c>
      <c r="T178" s="256" t="s">
        <v>673</v>
      </c>
      <c r="U178" s="256" t="s">
        <v>674</v>
      </c>
      <c r="V178" s="256" t="s">
        <v>746</v>
      </c>
      <c r="W178" s="256"/>
      <c r="X178" s="256" t="s">
        <v>692</v>
      </c>
      <c r="Y178" s="256"/>
      <c r="Z178" s="256">
        <v>2</v>
      </c>
      <c r="AA178" s="256" t="s">
        <v>711</v>
      </c>
      <c r="AB178" s="256" t="s">
        <v>678</v>
      </c>
      <c r="AC178" s="256" t="s">
        <v>679</v>
      </c>
      <c r="AD178" s="257">
        <v>588.34</v>
      </c>
      <c r="AE178" s="257"/>
      <c r="AF178" s="257">
        <v>588.34</v>
      </c>
      <c r="AG178" s="256"/>
      <c r="AH178" s="256"/>
      <c r="AI178" s="256"/>
    </row>
    <row r="179" spans="1:35" ht="14.4" x14ac:dyDescent="0.3">
      <c r="A179" s="228" t="str">
        <f>'Door Comparison'!A175</f>
        <v>D0618.01</v>
      </c>
      <c r="B179" s="258">
        <v>7</v>
      </c>
      <c r="C179" s="258" t="s">
        <v>782</v>
      </c>
      <c r="D179" s="258" t="s">
        <v>748</v>
      </c>
      <c r="E179" s="258">
        <v>0</v>
      </c>
      <c r="F179" s="258">
        <v>0</v>
      </c>
      <c r="G179" s="258">
        <v>2052</v>
      </c>
      <c r="H179" s="258">
        <v>925</v>
      </c>
      <c r="I179" s="258"/>
      <c r="J179" s="258">
        <v>44</v>
      </c>
      <c r="K179" s="258" t="s">
        <v>690</v>
      </c>
      <c r="L179" s="258" t="s">
        <v>691</v>
      </c>
      <c r="M179" s="258" t="s">
        <v>65</v>
      </c>
      <c r="N179" s="258" t="s">
        <v>669</v>
      </c>
      <c r="O179" s="258" t="s">
        <v>670</v>
      </c>
      <c r="P179" s="258" t="s">
        <v>671</v>
      </c>
      <c r="Q179" s="258"/>
      <c r="R179" s="258"/>
      <c r="S179" s="258" t="s">
        <v>703</v>
      </c>
      <c r="T179" s="258" t="s">
        <v>673</v>
      </c>
      <c r="U179" s="258" t="s">
        <v>674</v>
      </c>
      <c r="V179" s="258" t="s">
        <v>675</v>
      </c>
      <c r="W179" s="258"/>
      <c r="X179" s="258" t="s">
        <v>692</v>
      </c>
      <c r="Y179" s="258"/>
      <c r="Z179" s="258">
        <v>2</v>
      </c>
      <c r="AA179" s="258" t="s">
        <v>711</v>
      </c>
      <c r="AB179" s="258" t="s">
        <v>693</v>
      </c>
      <c r="AC179" s="258" t="s">
        <v>679</v>
      </c>
      <c r="AD179" s="259">
        <v>426.75</v>
      </c>
      <c r="AE179" s="259"/>
      <c r="AF179" s="259">
        <v>426.75</v>
      </c>
      <c r="AG179" s="258"/>
      <c r="AH179" s="258"/>
      <c r="AI179" s="258"/>
    </row>
    <row r="180" spans="1:35" ht="14.4" x14ac:dyDescent="0.3">
      <c r="A180" s="228" t="str">
        <f>'Door Comparison'!A176</f>
        <v>D0620.01</v>
      </c>
      <c r="B180" s="258"/>
      <c r="C180" s="258"/>
      <c r="D180" s="258"/>
      <c r="E180" s="258"/>
      <c r="F180" s="258"/>
      <c r="G180" s="258"/>
      <c r="H180" s="258"/>
      <c r="I180" s="258"/>
      <c r="J180" s="258"/>
      <c r="K180" s="258"/>
      <c r="L180" s="258"/>
      <c r="M180" s="258"/>
      <c r="N180" s="258"/>
      <c r="O180" s="258"/>
      <c r="P180" s="258"/>
      <c r="Q180" s="258"/>
      <c r="R180" s="258"/>
      <c r="S180" s="258"/>
      <c r="T180" s="258"/>
      <c r="U180" s="258"/>
      <c r="V180" s="258"/>
      <c r="W180" s="258"/>
      <c r="X180" s="258"/>
      <c r="Y180" s="258"/>
      <c r="Z180" s="258"/>
      <c r="AA180" s="258"/>
      <c r="AB180" s="258"/>
      <c r="AC180" s="258"/>
      <c r="AD180" s="259"/>
      <c r="AE180" s="259"/>
      <c r="AF180" s="259"/>
      <c r="AG180" s="258"/>
      <c r="AH180" s="258"/>
      <c r="AI180" s="258"/>
    </row>
    <row r="181" spans="1:35" ht="14.4" x14ac:dyDescent="0.3">
      <c r="A181" s="228" t="str">
        <f>'Door Comparison'!A177</f>
        <v>D0621.01</v>
      </c>
      <c r="B181" s="258"/>
      <c r="C181" s="258"/>
      <c r="D181" s="258"/>
      <c r="E181" s="258"/>
      <c r="F181" s="258"/>
      <c r="G181" s="258"/>
      <c r="H181" s="258"/>
      <c r="I181" s="258"/>
      <c r="J181" s="258"/>
      <c r="K181" s="258"/>
      <c r="L181" s="258"/>
      <c r="M181" s="258"/>
      <c r="N181" s="258"/>
      <c r="O181" s="258"/>
      <c r="P181" s="258"/>
      <c r="Q181" s="258"/>
      <c r="R181" s="258"/>
      <c r="S181" s="258"/>
      <c r="T181" s="258"/>
      <c r="U181" s="258"/>
      <c r="V181" s="258"/>
      <c r="W181" s="258"/>
      <c r="X181" s="258"/>
      <c r="Y181" s="258"/>
      <c r="Z181" s="258"/>
      <c r="AA181" s="258"/>
      <c r="AB181" s="258"/>
      <c r="AC181" s="258"/>
      <c r="AD181" s="259"/>
      <c r="AE181" s="259"/>
      <c r="AF181" s="259"/>
      <c r="AG181" s="258"/>
      <c r="AH181" s="258"/>
      <c r="AI181" s="258"/>
    </row>
    <row r="182" spans="1:35" ht="14.4" x14ac:dyDescent="0.3">
      <c r="A182" s="228" t="str">
        <f>'Door Comparison'!A178</f>
        <v>D0622.01</v>
      </c>
      <c r="B182" s="258"/>
      <c r="C182" s="258"/>
      <c r="D182" s="258"/>
      <c r="E182" s="258"/>
      <c r="F182" s="258"/>
      <c r="G182" s="258"/>
      <c r="H182" s="258"/>
      <c r="I182" s="258"/>
      <c r="J182" s="258"/>
      <c r="K182" s="258"/>
      <c r="L182" s="258"/>
      <c r="M182" s="258"/>
      <c r="N182" s="258"/>
      <c r="O182" s="258"/>
      <c r="P182" s="258"/>
      <c r="Q182" s="258"/>
      <c r="R182" s="258"/>
      <c r="S182" s="258"/>
      <c r="T182" s="258"/>
      <c r="U182" s="258"/>
      <c r="V182" s="258"/>
      <c r="W182" s="258"/>
      <c r="X182" s="258"/>
      <c r="Y182" s="258"/>
      <c r="Z182" s="258"/>
      <c r="AA182" s="258"/>
      <c r="AB182" s="258"/>
      <c r="AC182" s="258"/>
      <c r="AD182" s="259"/>
      <c r="AE182" s="259"/>
      <c r="AF182" s="259"/>
      <c r="AG182" s="258"/>
      <c r="AH182" s="258"/>
      <c r="AI182" s="258"/>
    </row>
    <row r="183" spans="1:35" ht="14.4" x14ac:dyDescent="0.3">
      <c r="A183" s="228" t="str">
        <f>'Door Comparison'!A179</f>
        <v>D0622.02</v>
      </c>
      <c r="B183" s="258"/>
      <c r="C183" s="258"/>
      <c r="D183" s="258"/>
      <c r="E183" s="258"/>
      <c r="F183" s="258"/>
      <c r="G183" s="258"/>
      <c r="H183" s="258"/>
      <c r="I183" s="258"/>
      <c r="J183" s="258"/>
      <c r="K183" s="258"/>
      <c r="L183" s="258"/>
      <c r="M183" s="258"/>
      <c r="N183" s="258"/>
      <c r="O183" s="258"/>
      <c r="P183" s="258"/>
      <c r="Q183" s="258"/>
      <c r="R183" s="258"/>
      <c r="S183" s="258"/>
      <c r="T183" s="258"/>
      <c r="U183" s="258"/>
      <c r="V183" s="258"/>
      <c r="W183" s="258"/>
      <c r="X183" s="258"/>
      <c r="Y183" s="258"/>
      <c r="Z183" s="258"/>
      <c r="AA183" s="258"/>
      <c r="AB183" s="258"/>
      <c r="AC183" s="258"/>
      <c r="AD183" s="259"/>
      <c r="AE183" s="259"/>
      <c r="AF183" s="259"/>
      <c r="AG183" s="258"/>
      <c r="AH183" s="258"/>
      <c r="AI183" s="258"/>
    </row>
    <row r="184" spans="1:35" ht="14.4" x14ac:dyDescent="0.3">
      <c r="A184" s="228" t="str">
        <f>'Door Comparison'!A180</f>
        <v>D0701.01</v>
      </c>
      <c r="B184" s="256">
        <v>4</v>
      </c>
      <c r="C184" s="256" t="s">
        <v>783</v>
      </c>
      <c r="D184" s="256" t="s">
        <v>744</v>
      </c>
      <c r="E184" s="256">
        <v>0</v>
      </c>
      <c r="F184" s="256">
        <v>0</v>
      </c>
      <c r="G184" s="256">
        <v>2052</v>
      </c>
      <c r="H184" s="256">
        <v>925</v>
      </c>
      <c r="I184" s="256"/>
      <c r="J184" s="256">
        <v>44</v>
      </c>
      <c r="K184" s="256" t="s">
        <v>690</v>
      </c>
      <c r="L184" s="256" t="s">
        <v>691</v>
      </c>
      <c r="M184" s="256" t="s">
        <v>65</v>
      </c>
      <c r="N184" s="256" t="s">
        <v>669</v>
      </c>
      <c r="O184" s="256" t="s">
        <v>670</v>
      </c>
      <c r="P184" s="256" t="s">
        <v>671</v>
      </c>
      <c r="Q184" s="256"/>
      <c r="R184" s="256"/>
      <c r="S184" s="256" t="s">
        <v>745</v>
      </c>
      <c r="T184" s="256" t="s">
        <v>673</v>
      </c>
      <c r="U184" s="256" t="s">
        <v>674</v>
      </c>
      <c r="V184" s="256" t="s">
        <v>746</v>
      </c>
      <c r="W184" s="256"/>
      <c r="X184" s="256" t="s">
        <v>692</v>
      </c>
      <c r="Y184" s="256"/>
      <c r="Z184" s="256"/>
      <c r="AA184" s="256"/>
      <c r="AB184" s="256"/>
      <c r="AC184" s="256"/>
      <c r="AD184" s="257">
        <v>263.94</v>
      </c>
      <c r="AE184" s="257"/>
      <c r="AF184" s="257">
        <v>263.94</v>
      </c>
      <c r="AG184" s="256"/>
      <c r="AH184" s="256"/>
      <c r="AI184" s="256"/>
    </row>
    <row r="185" spans="1:35" ht="14.4" x14ac:dyDescent="0.3">
      <c r="A185" s="228" t="str">
        <f>'Door Comparison'!A181</f>
        <v>D0702.01</v>
      </c>
      <c r="B185" s="258">
        <v>10</v>
      </c>
      <c r="C185" s="258" t="s">
        <v>784</v>
      </c>
      <c r="D185" s="258" t="s">
        <v>748</v>
      </c>
      <c r="E185" s="258">
        <v>0</v>
      </c>
      <c r="F185" s="258">
        <v>0</v>
      </c>
      <c r="G185" s="258">
        <v>2052</v>
      </c>
      <c r="H185" s="258">
        <v>925</v>
      </c>
      <c r="I185" s="258"/>
      <c r="J185" s="258">
        <v>54</v>
      </c>
      <c r="K185" s="258" t="s">
        <v>667</v>
      </c>
      <c r="L185" s="258" t="s">
        <v>695</v>
      </c>
      <c r="M185" s="258" t="s">
        <v>65</v>
      </c>
      <c r="N185" s="258" t="s">
        <v>669</v>
      </c>
      <c r="O185" s="258" t="s">
        <v>670</v>
      </c>
      <c r="P185" s="258" t="s">
        <v>671</v>
      </c>
      <c r="Q185" s="258"/>
      <c r="R185" s="258"/>
      <c r="S185" s="258" t="s">
        <v>703</v>
      </c>
      <c r="T185" s="258" t="s">
        <v>673</v>
      </c>
      <c r="U185" s="258" t="s">
        <v>674</v>
      </c>
      <c r="V185" s="258" t="s">
        <v>675</v>
      </c>
      <c r="W185" s="258"/>
      <c r="X185" s="258" t="s">
        <v>692</v>
      </c>
      <c r="Y185" s="258"/>
      <c r="Z185" s="258">
        <v>2</v>
      </c>
      <c r="AA185" s="258" t="s">
        <v>711</v>
      </c>
      <c r="AB185" s="258" t="s">
        <v>678</v>
      </c>
      <c r="AC185" s="258" t="s">
        <v>679</v>
      </c>
      <c r="AD185" s="259">
        <v>564.09</v>
      </c>
      <c r="AE185" s="259"/>
      <c r="AF185" s="259">
        <v>564.09</v>
      </c>
      <c r="AG185" s="258"/>
      <c r="AH185" s="258"/>
      <c r="AI185" s="258"/>
    </row>
    <row r="186" spans="1:35" ht="14.4" x14ac:dyDescent="0.3">
      <c r="A186" s="228" t="str">
        <f>'Door Comparison'!A182</f>
        <v>D0706.01</v>
      </c>
      <c r="B186" s="258"/>
      <c r="C186" s="258"/>
      <c r="D186" s="258"/>
      <c r="E186" s="258"/>
      <c r="F186" s="258"/>
      <c r="G186" s="258"/>
      <c r="H186" s="258"/>
      <c r="I186" s="258"/>
      <c r="J186" s="258"/>
      <c r="K186" s="258"/>
      <c r="L186" s="258"/>
      <c r="M186" s="258"/>
      <c r="N186" s="258"/>
      <c r="O186" s="258"/>
      <c r="P186" s="258"/>
      <c r="Q186" s="258"/>
      <c r="R186" s="258"/>
      <c r="S186" s="258"/>
      <c r="T186" s="258"/>
      <c r="U186" s="258"/>
      <c r="V186" s="258"/>
      <c r="W186" s="258"/>
      <c r="X186" s="258"/>
      <c r="Y186" s="258"/>
      <c r="Z186" s="258"/>
      <c r="AA186" s="258"/>
      <c r="AB186" s="258"/>
      <c r="AC186" s="258"/>
      <c r="AD186" s="259"/>
      <c r="AE186" s="259"/>
      <c r="AF186" s="259"/>
      <c r="AG186" s="258"/>
      <c r="AH186" s="258"/>
      <c r="AI186" s="258"/>
    </row>
    <row r="187" spans="1:35" ht="14.4" x14ac:dyDescent="0.3">
      <c r="A187" s="228" t="str">
        <f>'Door Comparison'!A183</f>
        <v>D0707.01</v>
      </c>
      <c r="B187" s="258"/>
      <c r="C187" s="258"/>
      <c r="D187" s="258"/>
      <c r="E187" s="258"/>
      <c r="F187" s="258"/>
      <c r="G187" s="258"/>
      <c r="H187" s="258"/>
      <c r="I187" s="258"/>
      <c r="J187" s="258"/>
      <c r="K187" s="258"/>
      <c r="L187" s="258"/>
      <c r="M187" s="258"/>
      <c r="N187" s="258"/>
      <c r="O187" s="258"/>
      <c r="P187" s="258"/>
      <c r="Q187" s="258"/>
      <c r="R187" s="258"/>
      <c r="S187" s="258"/>
      <c r="T187" s="258"/>
      <c r="U187" s="258"/>
      <c r="V187" s="258"/>
      <c r="W187" s="258"/>
      <c r="X187" s="258"/>
      <c r="Y187" s="258"/>
      <c r="Z187" s="258"/>
      <c r="AA187" s="258"/>
      <c r="AB187" s="258"/>
      <c r="AC187" s="258"/>
      <c r="AD187" s="259"/>
      <c r="AE187" s="259"/>
      <c r="AF187" s="259"/>
      <c r="AG187" s="258"/>
      <c r="AH187" s="258"/>
      <c r="AI187" s="258"/>
    </row>
    <row r="188" spans="1:35" ht="14.4" x14ac:dyDescent="0.3">
      <c r="A188" s="228" t="str">
        <f>'Door Comparison'!A184</f>
        <v>D0708.01</v>
      </c>
      <c r="B188" s="258"/>
      <c r="C188" s="258"/>
      <c r="D188" s="258"/>
      <c r="E188" s="258"/>
      <c r="F188" s="258"/>
      <c r="G188" s="258"/>
      <c r="H188" s="258"/>
      <c r="I188" s="258"/>
      <c r="J188" s="258"/>
      <c r="K188" s="258"/>
      <c r="L188" s="258"/>
      <c r="M188" s="258"/>
      <c r="N188" s="258"/>
      <c r="O188" s="258"/>
      <c r="P188" s="258"/>
      <c r="Q188" s="258"/>
      <c r="R188" s="258"/>
      <c r="S188" s="258"/>
      <c r="T188" s="258"/>
      <c r="U188" s="258"/>
      <c r="V188" s="258"/>
      <c r="W188" s="258"/>
      <c r="X188" s="258"/>
      <c r="Y188" s="258"/>
      <c r="Z188" s="258"/>
      <c r="AA188" s="258"/>
      <c r="AB188" s="258"/>
      <c r="AC188" s="258"/>
      <c r="AD188" s="259"/>
      <c r="AE188" s="259"/>
      <c r="AF188" s="259"/>
      <c r="AG188" s="258"/>
      <c r="AH188" s="258"/>
      <c r="AI188" s="258"/>
    </row>
    <row r="189" spans="1:35" ht="14.4" x14ac:dyDescent="0.3">
      <c r="A189" s="228" t="str">
        <f>'Door Comparison'!A185</f>
        <v>D0709.01</v>
      </c>
      <c r="B189" s="256">
        <v>23</v>
      </c>
      <c r="C189" s="256" t="s">
        <v>785</v>
      </c>
      <c r="D189" s="256" t="s">
        <v>748</v>
      </c>
      <c r="E189" s="256">
        <v>0</v>
      </c>
      <c r="F189" s="256">
        <v>0</v>
      </c>
      <c r="G189" s="256">
        <v>2052</v>
      </c>
      <c r="H189" s="256">
        <v>925</v>
      </c>
      <c r="I189" s="256"/>
      <c r="J189" s="256">
        <v>54</v>
      </c>
      <c r="K189" s="256" t="s">
        <v>667</v>
      </c>
      <c r="L189" s="256" t="s">
        <v>695</v>
      </c>
      <c r="M189" s="256" t="s">
        <v>65</v>
      </c>
      <c r="N189" s="256" t="s">
        <v>669</v>
      </c>
      <c r="O189" s="256" t="s">
        <v>670</v>
      </c>
      <c r="P189" s="256" t="s">
        <v>671</v>
      </c>
      <c r="Q189" s="256"/>
      <c r="R189" s="256"/>
      <c r="S189" s="256" t="s">
        <v>745</v>
      </c>
      <c r="T189" s="256" t="s">
        <v>673</v>
      </c>
      <c r="U189" s="256" t="s">
        <v>674</v>
      </c>
      <c r="V189" s="256" t="s">
        <v>746</v>
      </c>
      <c r="W189" s="256"/>
      <c r="X189" s="256" t="s">
        <v>692</v>
      </c>
      <c r="Y189" s="256"/>
      <c r="Z189" s="256">
        <v>2</v>
      </c>
      <c r="AA189" s="256" t="s">
        <v>711</v>
      </c>
      <c r="AB189" s="256" t="s">
        <v>678</v>
      </c>
      <c r="AC189" s="256" t="s">
        <v>679</v>
      </c>
      <c r="AD189" s="257">
        <v>588.34</v>
      </c>
      <c r="AE189" s="257"/>
      <c r="AF189" s="257">
        <v>588.34</v>
      </c>
      <c r="AG189" s="256"/>
      <c r="AH189" s="256"/>
      <c r="AI189" s="256"/>
    </row>
    <row r="190" spans="1:35" ht="14.4" x14ac:dyDescent="0.3">
      <c r="A190" s="228" t="str">
        <f>'Door Comparison'!A186</f>
        <v>D0711.01</v>
      </c>
      <c r="B190" s="258">
        <v>5</v>
      </c>
      <c r="C190" s="258" t="s">
        <v>786</v>
      </c>
      <c r="D190" s="258" t="s">
        <v>748</v>
      </c>
      <c r="E190" s="258">
        <v>0</v>
      </c>
      <c r="F190" s="258">
        <v>0</v>
      </c>
      <c r="G190" s="258">
        <v>2052</v>
      </c>
      <c r="H190" s="258">
        <v>925</v>
      </c>
      <c r="I190" s="258"/>
      <c r="J190" s="258">
        <v>54</v>
      </c>
      <c r="K190" s="258" t="s">
        <v>667</v>
      </c>
      <c r="L190" s="258" t="s">
        <v>695</v>
      </c>
      <c r="M190" s="258" t="s">
        <v>65</v>
      </c>
      <c r="N190" s="258" t="s">
        <v>669</v>
      </c>
      <c r="O190" s="258" t="s">
        <v>670</v>
      </c>
      <c r="P190" s="258" t="s">
        <v>671</v>
      </c>
      <c r="Q190" s="258"/>
      <c r="R190" s="258"/>
      <c r="S190" s="258" t="s">
        <v>745</v>
      </c>
      <c r="T190" s="258" t="s">
        <v>673</v>
      </c>
      <c r="U190" s="258" t="s">
        <v>674</v>
      </c>
      <c r="V190" s="258" t="s">
        <v>746</v>
      </c>
      <c r="W190" s="258"/>
      <c r="X190" s="258" t="s">
        <v>692</v>
      </c>
      <c r="Y190" s="258"/>
      <c r="Z190" s="258">
        <v>2</v>
      </c>
      <c r="AA190" s="258" t="s">
        <v>711</v>
      </c>
      <c r="AB190" s="258" t="s">
        <v>678</v>
      </c>
      <c r="AC190" s="258" t="s">
        <v>679</v>
      </c>
      <c r="AD190" s="259">
        <v>588.34</v>
      </c>
      <c r="AE190" s="259"/>
      <c r="AF190" s="259">
        <v>588.34</v>
      </c>
      <c r="AG190" s="258"/>
      <c r="AH190" s="258"/>
      <c r="AI190" s="258"/>
    </row>
    <row r="191" spans="1:35" ht="14.4" x14ac:dyDescent="0.3">
      <c r="A191" s="228" t="str">
        <f>'Door Comparison'!A187</f>
        <v>D0715.01</v>
      </c>
      <c r="B191" s="258"/>
      <c r="C191" s="258"/>
      <c r="D191" s="258"/>
      <c r="E191" s="258"/>
      <c r="F191" s="258"/>
      <c r="G191" s="258"/>
      <c r="H191" s="258"/>
      <c r="I191" s="258"/>
      <c r="J191" s="258"/>
      <c r="K191" s="258"/>
      <c r="L191" s="258"/>
      <c r="M191" s="258"/>
      <c r="N191" s="258"/>
      <c r="O191" s="258"/>
      <c r="P191" s="258"/>
      <c r="Q191" s="258"/>
      <c r="R191" s="258"/>
      <c r="S191" s="258"/>
      <c r="T191" s="258"/>
      <c r="U191" s="258"/>
      <c r="V191" s="258"/>
      <c r="W191" s="258"/>
      <c r="X191" s="258"/>
      <c r="Y191" s="258"/>
      <c r="Z191" s="258"/>
      <c r="AA191" s="258"/>
      <c r="AB191" s="258"/>
      <c r="AC191" s="258"/>
      <c r="AD191" s="259"/>
      <c r="AE191" s="259"/>
      <c r="AF191" s="259"/>
      <c r="AG191" s="258"/>
      <c r="AH191" s="258"/>
      <c r="AI191" s="258"/>
    </row>
    <row r="192" spans="1:35" ht="14.4" x14ac:dyDescent="0.3">
      <c r="A192" s="228" t="str">
        <f>'Door Comparison'!A188</f>
        <v>D0716.01</v>
      </c>
      <c r="B192" s="258"/>
      <c r="C192" s="258"/>
      <c r="D192" s="258"/>
      <c r="E192" s="258"/>
      <c r="F192" s="258"/>
      <c r="G192" s="258"/>
      <c r="H192" s="258"/>
      <c r="I192" s="258"/>
      <c r="J192" s="258"/>
      <c r="K192" s="258"/>
      <c r="L192" s="258"/>
      <c r="M192" s="258"/>
      <c r="N192" s="258"/>
      <c r="O192" s="258"/>
      <c r="P192" s="258"/>
      <c r="Q192" s="258"/>
      <c r="R192" s="258"/>
      <c r="S192" s="258"/>
      <c r="T192" s="258"/>
      <c r="U192" s="258"/>
      <c r="V192" s="258"/>
      <c r="W192" s="258"/>
      <c r="X192" s="258"/>
      <c r="Y192" s="258"/>
      <c r="Z192" s="258"/>
      <c r="AA192" s="258"/>
      <c r="AB192" s="258"/>
      <c r="AC192" s="258"/>
      <c r="AD192" s="259"/>
      <c r="AE192" s="259"/>
      <c r="AF192" s="259"/>
      <c r="AG192" s="258"/>
      <c r="AH192" s="258"/>
      <c r="AI192" s="258"/>
    </row>
    <row r="193" spans="1:35" ht="14.4" x14ac:dyDescent="0.3">
      <c r="A193" s="228" t="str">
        <f>'Door Comparison'!A189</f>
        <v>D0717.01</v>
      </c>
      <c r="B193" s="256">
        <v>6</v>
      </c>
      <c r="C193" s="256" t="s">
        <v>787</v>
      </c>
      <c r="D193" s="256" t="s">
        <v>748</v>
      </c>
      <c r="E193" s="256">
        <v>0</v>
      </c>
      <c r="F193" s="256">
        <v>0</v>
      </c>
      <c r="G193" s="256">
        <v>2052</v>
      </c>
      <c r="H193" s="256">
        <v>925</v>
      </c>
      <c r="I193" s="256"/>
      <c r="J193" s="256">
        <v>54</v>
      </c>
      <c r="K193" s="256" t="s">
        <v>667</v>
      </c>
      <c r="L193" s="256" t="s">
        <v>695</v>
      </c>
      <c r="M193" s="256" t="s">
        <v>65</v>
      </c>
      <c r="N193" s="256" t="s">
        <v>669</v>
      </c>
      <c r="O193" s="256" t="s">
        <v>670</v>
      </c>
      <c r="P193" s="256" t="s">
        <v>671</v>
      </c>
      <c r="Q193" s="256"/>
      <c r="R193" s="256"/>
      <c r="S193" s="256" t="s">
        <v>745</v>
      </c>
      <c r="T193" s="256" t="s">
        <v>673</v>
      </c>
      <c r="U193" s="256" t="s">
        <v>674</v>
      </c>
      <c r="V193" s="256" t="s">
        <v>746</v>
      </c>
      <c r="W193" s="256"/>
      <c r="X193" s="256" t="s">
        <v>692</v>
      </c>
      <c r="Y193" s="256"/>
      <c r="Z193" s="256">
        <v>2</v>
      </c>
      <c r="AA193" s="256" t="s">
        <v>711</v>
      </c>
      <c r="AB193" s="256" t="s">
        <v>678</v>
      </c>
      <c r="AC193" s="256" t="s">
        <v>679</v>
      </c>
      <c r="AD193" s="257">
        <v>588.34</v>
      </c>
      <c r="AE193" s="257"/>
      <c r="AF193" s="257">
        <v>588.34</v>
      </c>
      <c r="AG193" s="256"/>
      <c r="AH193" s="256" t="s">
        <v>680</v>
      </c>
      <c r="AI193" s="256"/>
    </row>
    <row r="194" spans="1:35" ht="14.4" x14ac:dyDescent="0.3">
      <c r="A194" s="228" t="str">
        <f>'Door Comparison'!A190</f>
        <v>D0718.01</v>
      </c>
      <c r="B194" s="258">
        <v>9</v>
      </c>
      <c r="C194" s="258" t="s">
        <v>788</v>
      </c>
      <c r="D194" s="258" t="s">
        <v>748</v>
      </c>
      <c r="E194" s="258">
        <v>0</v>
      </c>
      <c r="F194" s="258">
        <v>0</v>
      </c>
      <c r="G194" s="258">
        <v>2052</v>
      </c>
      <c r="H194" s="258">
        <v>925</v>
      </c>
      <c r="I194" s="258"/>
      <c r="J194" s="258">
        <v>44</v>
      </c>
      <c r="K194" s="258" t="s">
        <v>690</v>
      </c>
      <c r="L194" s="258" t="s">
        <v>691</v>
      </c>
      <c r="M194" s="258" t="s">
        <v>65</v>
      </c>
      <c r="N194" s="258" t="s">
        <v>669</v>
      </c>
      <c r="O194" s="258" t="s">
        <v>670</v>
      </c>
      <c r="P194" s="258" t="s">
        <v>671</v>
      </c>
      <c r="Q194" s="258"/>
      <c r="R194" s="258"/>
      <c r="S194" s="258" t="s">
        <v>703</v>
      </c>
      <c r="T194" s="258" t="s">
        <v>673</v>
      </c>
      <c r="U194" s="258" t="s">
        <v>674</v>
      </c>
      <c r="V194" s="258" t="s">
        <v>675</v>
      </c>
      <c r="W194" s="258"/>
      <c r="X194" s="258" t="s">
        <v>692</v>
      </c>
      <c r="Y194" s="258"/>
      <c r="Z194" s="258">
        <v>2</v>
      </c>
      <c r="AA194" s="258" t="s">
        <v>711</v>
      </c>
      <c r="AB194" s="258" t="s">
        <v>693</v>
      </c>
      <c r="AC194" s="258" t="s">
        <v>679</v>
      </c>
      <c r="AD194" s="259">
        <v>426.75</v>
      </c>
      <c r="AE194" s="259"/>
      <c r="AF194" s="259">
        <v>426.75</v>
      </c>
      <c r="AG194" s="258"/>
      <c r="AH194" s="258"/>
      <c r="AI194" s="258"/>
    </row>
    <row r="195" spans="1:35" ht="14.4" x14ac:dyDescent="0.3">
      <c r="A195" s="228" t="str">
        <f>'Door Comparison'!A191</f>
        <v>D0720.01</v>
      </c>
      <c r="B195" s="258"/>
      <c r="C195" s="258"/>
      <c r="D195" s="258"/>
      <c r="E195" s="258"/>
      <c r="F195" s="258"/>
      <c r="G195" s="258"/>
      <c r="H195" s="258"/>
      <c r="I195" s="258"/>
      <c r="J195" s="258"/>
      <c r="K195" s="258"/>
      <c r="L195" s="258"/>
      <c r="M195" s="258"/>
      <c r="N195" s="258"/>
      <c r="O195" s="258"/>
      <c r="P195" s="258"/>
      <c r="Q195" s="258"/>
      <c r="R195" s="258"/>
      <c r="S195" s="258"/>
      <c r="T195" s="258"/>
      <c r="U195" s="258"/>
      <c r="V195" s="258"/>
      <c r="W195" s="258"/>
      <c r="X195" s="258"/>
      <c r="Y195" s="258"/>
      <c r="Z195" s="258"/>
      <c r="AA195" s="258"/>
      <c r="AB195" s="258"/>
      <c r="AC195" s="258"/>
      <c r="AD195" s="259"/>
      <c r="AE195" s="259"/>
      <c r="AF195" s="259"/>
      <c r="AG195" s="258"/>
      <c r="AH195" s="258"/>
      <c r="AI195" s="258"/>
    </row>
    <row r="196" spans="1:35" ht="14.4" x14ac:dyDescent="0.3">
      <c r="A196" s="228" t="str">
        <f>'Door Comparison'!A192</f>
        <v>D0721.01</v>
      </c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58"/>
      <c r="Q196" s="258"/>
      <c r="R196" s="258"/>
      <c r="S196" s="258"/>
      <c r="T196" s="258"/>
      <c r="U196" s="258"/>
      <c r="V196" s="258"/>
      <c r="W196" s="258"/>
      <c r="X196" s="258"/>
      <c r="Y196" s="258"/>
      <c r="Z196" s="258"/>
      <c r="AA196" s="258"/>
      <c r="AB196" s="258"/>
      <c r="AC196" s="258"/>
      <c r="AD196" s="259"/>
      <c r="AE196" s="259"/>
      <c r="AF196" s="259"/>
      <c r="AG196" s="258"/>
      <c r="AH196" s="258"/>
      <c r="AI196" s="258"/>
    </row>
    <row r="197" spans="1:35" ht="14.4" x14ac:dyDescent="0.3">
      <c r="A197" s="228" t="str">
        <f>'Door Comparison'!A193</f>
        <v>D0721.02</v>
      </c>
      <c r="B197" s="258"/>
      <c r="C197" s="258"/>
      <c r="D197" s="258"/>
      <c r="E197" s="258"/>
      <c r="F197" s="258"/>
      <c r="G197" s="258"/>
      <c r="H197" s="258"/>
      <c r="I197" s="258"/>
      <c r="J197" s="258"/>
      <c r="K197" s="258"/>
      <c r="L197" s="258"/>
      <c r="M197" s="258"/>
      <c r="N197" s="258"/>
      <c r="O197" s="258"/>
      <c r="P197" s="258"/>
      <c r="Q197" s="258"/>
      <c r="R197" s="258"/>
      <c r="S197" s="258"/>
      <c r="T197" s="258"/>
      <c r="U197" s="258"/>
      <c r="V197" s="258"/>
      <c r="W197" s="258"/>
      <c r="X197" s="258"/>
      <c r="Y197" s="258"/>
      <c r="Z197" s="258"/>
      <c r="AA197" s="258"/>
      <c r="AB197" s="258"/>
      <c r="AC197" s="258"/>
      <c r="AD197" s="259"/>
      <c r="AE197" s="259"/>
      <c r="AF197" s="259"/>
      <c r="AG197" s="258"/>
      <c r="AH197" s="258"/>
      <c r="AI197" s="258"/>
    </row>
    <row r="198" spans="1:35" ht="14.4" x14ac:dyDescent="0.3">
      <c r="A198" s="228" t="str">
        <f>'Door Comparison'!A194</f>
        <v>D0801.01</v>
      </c>
      <c r="B198" s="256">
        <v>4</v>
      </c>
      <c r="C198" s="256" t="s">
        <v>789</v>
      </c>
      <c r="D198" s="256" t="s">
        <v>744</v>
      </c>
      <c r="E198" s="256">
        <v>0</v>
      </c>
      <c r="F198" s="256">
        <v>0</v>
      </c>
      <c r="G198" s="256">
        <v>2052</v>
      </c>
      <c r="H198" s="256">
        <v>925</v>
      </c>
      <c r="I198" s="256"/>
      <c r="J198" s="256">
        <v>44</v>
      </c>
      <c r="K198" s="256" t="s">
        <v>690</v>
      </c>
      <c r="L198" s="256" t="s">
        <v>691</v>
      </c>
      <c r="M198" s="256" t="s">
        <v>65</v>
      </c>
      <c r="N198" s="256" t="s">
        <v>669</v>
      </c>
      <c r="O198" s="256" t="s">
        <v>670</v>
      </c>
      <c r="P198" s="256" t="s">
        <v>671</v>
      </c>
      <c r="Q198" s="256"/>
      <c r="R198" s="256"/>
      <c r="S198" s="256" t="s">
        <v>745</v>
      </c>
      <c r="T198" s="256" t="s">
        <v>673</v>
      </c>
      <c r="U198" s="256" t="s">
        <v>674</v>
      </c>
      <c r="V198" s="256" t="s">
        <v>746</v>
      </c>
      <c r="W198" s="256"/>
      <c r="X198" s="256" t="s">
        <v>692</v>
      </c>
      <c r="Y198" s="256"/>
      <c r="Z198" s="256"/>
      <c r="AA198" s="256"/>
      <c r="AB198" s="256"/>
      <c r="AC198" s="256"/>
      <c r="AD198" s="257">
        <v>263.94</v>
      </c>
      <c r="AE198" s="257"/>
      <c r="AF198" s="257">
        <v>263.94</v>
      </c>
      <c r="AG198" s="256"/>
      <c r="AH198" s="256"/>
      <c r="AI198" s="256"/>
    </row>
    <row r="199" spans="1:35" ht="14.4" x14ac:dyDescent="0.3">
      <c r="A199" s="228" t="str">
        <f>'Door Comparison'!A195</f>
        <v>D0802.01</v>
      </c>
      <c r="B199" s="258">
        <v>10</v>
      </c>
      <c r="C199" s="258" t="s">
        <v>790</v>
      </c>
      <c r="D199" s="258" t="s">
        <v>748</v>
      </c>
      <c r="E199" s="258">
        <v>0</v>
      </c>
      <c r="F199" s="258">
        <v>0</v>
      </c>
      <c r="G199" s="258">
        <v>2052</v>
      </c>
      <c r="H199" s="258">
        <v>925</v>
      </c>
      <c r="I199" s="258"/>
      <c r="J199" s="258">
        <v>54</v>
      </c>
      <c r="K199" s="258" t="s">
        <v>667</v>
      </c>
      <c r="L199" s="258" t="s">
        <v>695</v>
      </c>
      <c r="M199" s="258" t="s">
        <v>65</v>
      </c>
      <c r="N199" s="258" t="s">
        <v>669</v>
      </c>
      <c r="O199" s="258" t="s">
        <v>670</v>
      </c>
      <c r="P199" s="258" t="s">
        <v>671</v>
      </c>
      <c r="Q199" s="258"/>
      <c r="R199" s="258"/>
      <c r="S199" s="258" t="s">
        <v>703</v>
      </c>
      <c r="T199" s="258" t="s">
        <v>673</v>
      </c>
      <c r="U199" s="258" t="s">
        <v>674</v>
      </c>
      <c r="V199" s="258" t="s">
        <v>675</v>
      </c>
      <c r="W199" s="258"/>
      <c r="X199" s="258" t="s">
        <v>692</v>
      </c>
      <c r="Y199" s="258"/>
      <c r="Z199" s="258">
        <v>2</v>
      </c>
      <c r="AA199" s="258" t="s">
        <v>711</v>
      </c>
      <c r="AB199" s="258" t="s">
        <v>678</v>
      </c>
      <c r="AC199" s="258" t="s">
        <v>679</v>
      </c>
      <c r="AD199" s="259">
        <v>564.09</v>
      </c>
      <c r="AE199" s="259"/>
      <c r="AF199" s="259">
        <v>564.09</v>
      </c>
      <c r="AG199" s="258"/>
      <c r="AH199" s="258"/>
      <c r="AI199" s="258"/>
    </row>
    <row r="200" spans="1:35" ht="14.4" x14ac:dyDescent="0.3">
      <c r="A200" s="228" t="str">
        <f>'Door Comparison'!A196</f>
        <v>D0806.01</v>
      </c>
      <c r="B200" s="258"/>
      <c r="C200" s="258"/>
      <c r="D200" s="258"/>
      <c r="E200" s="258"/>
      <c r="F200" s="258"/>
      <c r="G200" s="258"/>
      <c r="H200" s="258"/>
      <c r="I200" s="258"/>
      <c r="J200" s="258"/>
      <c r="K200" s="258"/>
      <c r="L200" s="258"/>
      <c r="M200" s="258"/>
      <c r="N200" s="258"/>
      <c r="O200" s="258"/>
      <c r="P200" s="258"/>
      <c r="Q200" s="258"/>
      <c r="R200" s="258"/>
      <c r="S200" s="258"/>
      <c r="T200" s="258"/>
      <c r="U200" s="258"/>
      <c r="V200" s="258"/>
      <c r="W200" s="258"/>
      <c r="X200" s="258"/>
      <c r="Y200" s="258"/>
      <c r="Z200" s="258"/>
      <c r="AA200" s="258"/>
      <c r="AB200" s="258"/>
      <c r="AC200" s="258"/>
      <c r="AD200" s="259"/>
      <c r="AE200" s="259"/>
      <c r="AF200" s="259"/>
      <c r="AG200" s="258"/>
      <c r="AH200" s="258"/>
      <c r="AI200" s="258"/>
    </row>
    <row r="201" spans="1:35" ht="14.4" x14ac:dyDescent="0.3">
      <c r="A201" s="228" t="str">
        <f>'Door Comparison'!A197</f>
        <v>D0807.01</v>
      </c>
      <c r="B201" s="258"/>
      <c r="C201" s="258"/>
      <c r="D201" s="258"/>
      <c r="E201" s="258"/>
      <c r="F201" s="258"/>
      <c r="G201" s="258"/>
      <c r="H201" s="258"/>
      <c r="I201" s="258"/>
      <c r="J201" s="258"/>
      <c r="K201" s="258"/>
      <c r="L201" s="258"/>
      <c r="M201" s="258"/>
      <c r="N201" s="258"/>
      <c r="O201" s="258"/>
      <c r="P201" s="258"/>
      <c r="Q201" s="258"/>
      <c r="R201" s="258"/>
      <c r="S201" s="258"/>
      <c r="T201" s="258"/>
      <c r="U201" s="258"/>
      <c r="V201" s="258"/>
      <c r="W201" s="258"/>
      <c r="X201" s="258"/>
      <c r="Y201" s="258"/>
      <c r="Z201" s="258"/>
      <c r="AA201" s="258"/>
      <c r="AB201" s="258"/>
      <c r="AC201" s="258"/>
      <c r="AD201" s="259"/>
      <c r="AE201" s="259"/>
      <c r="AF201" s="259"/>
      <c r="AG201" s="258"/>
      <c r="AH201" s="258"/>
      <c r="AI201" s="258"/>
    </row>
    <row r="202" spans="1:35" ht="14.4" x14ac:dyDescent="0.3">
      <c r="A202" s="228" t="str">
        <f>'Door Comparison'!A198</f>
        <v>D0808.01</v>
      </c>
      <c r="B202" s="258"/>
      <c r="C202" s="258"/>
      <c r="D202" s="258"/>
      <c r="E202" s="258"/>
      <c r="F202" s="258"/>
      <c r="G202" s="258"/>
      <c r="H202" s="258"/>
      <c r="I202" s="258"/>
      <c r="J202" s="258"/>
      <c r="K202" s="258"/>
      <c r="L202" s="258"/>
      <c r="M202" s="258"/>
      <c r="N202" s="258"/>
      <c r="O202" s="258"/>
      <c r="P202" s="258"/>
      <c r="Q202" s="258"/>
      <c r="R202" s="258"/>
      <c r="S202" s="258"/>
      <c r="T202" s="258"/>
      <c r="U202" s="258"/>
      <c r="V202" s="258"/>
      <c r="W202" s="258"/>
      <c r="X202" s="258"/>
      <c r="Y202" s="258"/>
      <c r="Z202" s="258"/>
      <c r="AA202" s="258"/>
      <c r="AB202" s="258"/>
      <c r="AC202" s="258"/>
      <c r="AD202" s="259"/>
      <c r="AE202" s="259"/>
      <c r="AF202" s="259"/>
      <c r="AG202" s="258"/>
      <c r="AH202" s="258"/>
      <c r="AI202" s="258"/>
    </row>
    <row r="203" spans="1:35" ht="14.4" x14ac:dyDescent="0.3">
      <c r="A203" s="228" t="str">
        <f>'Door Comparison'!A199</f>
        <v>D0809.01</v>
      </c>
      <c r="B203" s="256">
        <v>23</v>
      </c>
      <c r="C203" s="256" t="s">
        <v>791</v>
      </c>
      <c r="D203" s="256" t="s">
        <v>748</v>
      </c>
      <c r="E203" s="256">
        <v>0</v>
      </c>
      <c r="F203" s="256">
        <v>0</v>
      </c>
      <c r="G203" s="256">
        <v>2052</v>
      </c>
      <c r="H203" s="256">
        <v>925</v>
      </c>
      <c r="I203" s="256"/>
      <c r="J203" s="256">
        <v>54</v>
      </c>
      <c r="K203" s="256" t="s">
        <v>667</v>
      </c>
      <c r="L203" s="256" t="s">
        <v>695</v>
      </c>
      <c r="M203" s="256" t="s">
        <v>65</v>
      </c>
      <c r="N203" s="256" t="s">
        <v>669</v>
      </c>
      <c r="O203" s="256" t="s">
        <v>670</v>
      </c>
      <c r="P203" s="256" t="s">
        <v>671</v>
      </c>
      <c r="Q203" s="256"/>
      <c r="R203" s="256"/>
      <c r="S203" s="256" t="s">
        <v>745</v>
      </c>
      <c r="T203" s="256" t="s">
        <v>673</v>
      </c>
      <c r="U203" s="256" t="s">
        <v>674</v>
      </c>
      <c r="V203" s="256" t="s">
        <v>746</v>
      </c>
      <c r="W203" s="256"/>
      <c r="X203" s="256" t="s">
        <v>692</v>
      </c>
      <c r="Y203" s="256"/>
      <c r="Z203" s="256">
        <v>2</v>
      </c>
      <c r="AA203" s="256" t="s">
        <v>711</v>
      </c>
      <c r="AB203" s="256" t="s">
        <v>678</v>
      </c>
      <c r="AC203" s="256" t="s">
        <v>679</v>
      </c>
      <c r="AD203" s="257">
        <v>588.34</v>
      </c>
      <c r="AE203" s="257"/>
      <c r="AF203" s="257">
        <v>588.34</v>
      </c>
      <c r="AG203" s="256"/>
      <c r="AH203" s="256"/>
      <c r="AI203" s="256"/>
    </row>
    <row r="204" spans="1:35" ht="14.4" x14ac:dyDescent="0.3">
      <c r="A204" s="228" t="str">
        <f>'Door Comparison'!A200</f>
        <v>D0811.01</v>
      </c>
      <c r="B204" s="258">
        <v>5</v>
      </c>
      <c r="C204" s="258" t="s">
        <v>792</v>
      </c>
      <c r="D204" s="258" t="s">
        <v>748</v>
      </c>
      <c r="E204" s="258">
        <v>0</v>
      </c>
      <c r="F204" s="258">
        <v>0</v>
      </c>
      <c r="G204" s="258">
        <v>2052</v>
      </c>
      <c r="H204" s="258">
        <v>925</v>
      </c>
      <c r="I204" s="258"/>
      <c r="J204" s="258">
        <v>54</v>
      </c>
      <c r="K204" s="258" t="s">
        <v>667</v>
      </c>
      <c r="L204" s="258" t="s">
        <v>695</v>
      </c>
      <c r="M204" s="258" t="s">
        <v>65</v>
      </c>
      <c r="N204" s="258" t="s">
        <v>669</v>
      </c>
      <c r="O204" s="258" t="s">
        <v>670</v>
      </c>
      <c r="P204" s="258" t="s">
        <v>671</v>
      </c>
      <c r="Q204" s="258"/>
      <c r="R204" s="258"/>
      <c r="S204" s="258" t="s">
        <v>745</v>
      </c>
      <c r="T204" s="258" t="s">
        <v>673</v>
      </c>
      <c r="U204" s="258" t="s">
        <v>674</v>
      </c>
      <c r="V204" s="258" t="s">
        <v>746</v>
      </c>
      <c r="W204" s="258"/>
      <c r="X204" s="258" t="s">
        <v>692</v>
      </c>
      <c r="Y204" s="258"/>
      <c r="Z204" s="258">
        <v>2</v>
      </c>
      <c r="AA204" s="258" t="s">
        <v>711</v>
      </c>
      <c r="AB204" s="258" t="s">
        <v>678</v>
      </c>
      <c r="AC204" s="258" t="s">
        <v>679</v>
      </c>
      <c r="AD204" s="259">
        <v>588.34</v>
      </c>
      <c r="AE204" s="259"/>
      <c r="AF204" s="259">
        <v>588.34</v>
      </c>
      <c r="AG204" s="258"/>
      <c r="AH204" s="258"/>
      <c r="AI204" s="258"/>
    </row>
    <row r="205" spans="1:35" ht="14.4" x14ac:dyDescent="0.3">
      <c r="A205" s="228" t="str">
        <f>'Door Comparison'!A201</f>
        <v>D0815.01</v>
      </c>
      <c r="B205" s="258"/>
      <c r="C205" s="258"/>
      <c r="D205" s="258"/>
      <c r="E205" s="258"/>
      <c r="F205" s="258"/>
      <c r="G205" s="258"/>
      <c r="H205" s="258"/>
      <c r="I205" s="258"/>
      <c r="J205" s="258"/>
      <c r="K205" s="258"/>
      <c r="L205" s="258"/>
      <c r="M205" s="258"/>
      <c r="N205" s="258"/>
      <c r="O205" s="258"/>
      <c r="P205" s="258"/>
      <c r="Q205" s="258"/>
      <c r="R205" s="258"/>
      <c r="S205" s="258"/>
      <c r="T205" s="258"/>
      <c r="U205" s="258"/>
      <c r="V205" s="258"/>
      <c r="W205" s="258"/>
      <c r="X205" s="258"/>
      <c r="Y205" s="258"/>
      <c r="Z205" s="258"/>
      <c r="AA205" s="258"/>
      <c r="AB205" s="258"/>
      <c r="AC205" s="258"/>
      <c r="AD205" s="259"/>
      <c r="AE205" s="259"/>
      <c r="AF205" s="259"/>
      <c r="AG205" s="258"/>
      <c r="AH205" s="258"/>
      <c r="AI205" s="258"/>
    </row>
    <row r="206" spans="1:35" ht="14.4" x14ac:dyDescent="0.3">
      <c r="A206" s="228" t="str">
        <f>'Door Comparison'!A202</f>
        <v>D0816.01</v>
      </c>
      <c r="B206" s="258"/>
      <c r="C206" s="258"/>
      <c r="D206" s="258"/>
      <c r="E206" s="258"/>
      <c r="F206" s="258"/>
      <c r="G206" s="258"/>
      <c r="H206" s="258"/>
      <c r="I206" s="258"/>
      <c r="J206" s="258"/>
      <c r="K206" s="258"/>
      <c r="L206" s="258"/>
      <c r="M206" s="258"/>
      <c r="N206" s="258"/>
      <c r="O206" s="258"/>
      <c r="P206" s="258"/>
      <c r="Q206" s="258"/>
      <c r="R206" s="258"/>
      <c r="S206" s="258"/>
      <c r="T206" s="258"/>
      <c r="U206" s="258"/>
      <c r="V206" s="258"/>
      <c r="W206" s="258"/>
      <c r="X206" s="258"/>
      <c r="Y206" s="258"/>
      <c r="Z206" s="258"/>
      <c r="AA206" s="258"/>
      <c r="AB206" s="258"/>
      <c r="AC206" s="258"/>
      <c r="AD206" s="259"/>
      <c r="AE206" s="259"/>
      <c r="AF206" s="259"/>
      <c r="AG206" s="258"/>
      <c r="AH206" s="258"/>
      <c r="AI206" s="258"/>
    </row>
    <row r="207" spans="1:35" ht="14.4" x14ac:dyDescent="0.3">
      <c r="A207" s="228" t="str">
        <f>'Door Comparison'!A203</f>
        <v>D0817.01</v>
      </c>
      <c r="B207" s="256">
        <v>6</v>
      </c>
      <c r="C207" s="256" t="s">
        <v>793</v>
      </c>
      <c r="D207" s="256" t="s">
        <v>748</v>
      </c>
      <c r="E207" s="256">
        <v>0</v>
      </c>
      <c r="F207" s="256">
        <v>0</v>
      </c>
      <c r="G207" s="256">
        <v>2052</v>
      </c>
      <c r="H207" s="256">
        <v>925</v>
      </c>
      <c r="I207" s="256"/>
      <c r="J207" s="256">
        <v>54</v>
      </c>
      <c r="K207" s="256" t="s">
        <v>667</v>
      </c>
      <c r="L207" s="256" t="s">
        <v>695</v>
      </c>
      <c r="M207" s="256" t="s">
        <v>65</v>
      </c>
      <c r="N207" s="256" t="s">
        <v>669</v>
      </c>
      <c r="O207" s="256" t="s">
        <v>670</v>
      </c>
      <c r="P207" s="256" t="s">
        <v>671</v>
      </c>
      <c r="Q207" s="256"/>
      <c r="R207" s="256"/>
      <c r="S207" s="256" t="s">
        <v>745</v>
      </c>
      <c r="T207" s="256" t="s">
        <v>673</v>
      </c>
      <c r="U207" s="256" t="s">
        <v>674</v>
      </c>
      <c r="V207" s="256" t="s">
        <v>746</v>
      </c>
      <c r="W207" s="256"/>
      <c r="X207" s="256" t="s">
        <v>692</v>
      </c>
      <c r="Y207" s="256"/>
      <c r="Z207" s="256">
        <v>2</v>
      </c>
      <c r="AA207" s="256" t="s">
        <v>711</v>
      </c>
      <c r="AB207" s="256" t="s">
        <v>678</v>
      </c>
      <c r="AC207" s="256" t="s">
        <v>679</v>
      </c>
      <c r="AD207" s="257">
        <v>588.34</v>
      </c>
      <c r="AE207" s="257"/>
      <c r="AF207" s="257">
        <v>588.34</v>
      </c>
      <c r="AG207" s="256"/>
      <c r="AH207" s="256" t="s">
        <v>680</v>
      </c>
      <c r="AI207" s="256"/>
    </row>
    <row r="208" spans="1:35" ht="14.4" x14ac:dyDescent="0.3">
      <c r="A208" s="228" t="str">
        <f>'Door Comparison'!A204</f>
        <v>D0818.01</v>
      </c>
      <c r="B208" s="258">
        <v>9</v>
      </c>
      <c r="C208" s="258" t="s">
        <v>794</v>
      </c>
      <c r="D208" s="258" t="s">
        <v>748</v>
      </c>
      <c r="E208" s="258">
        <v>0</v>
      </c>
      <c r="F208" s="258">
        <v>0</v>
      </c>
      <c r="G208" s="258">
        <v>2052</v>
      </c>
      <c r="H208" s="258">
        <v>925</v>
      </c>
      <c r="I208" s="258"/>
      <c r="J208" s="258">
        <v>44</v>
      </c>
      <c r="K208" s="258" t="s">
        <v>690</v>
      </c>
      <c r="L208" s="258" t="s">
        <v>691</v>
      </c>
      <c r="M208" s="258" t="s">
        <v>65</v>
      </c>
      <c r="N208" s="258" t="s">
        <v>669</v>
      </c>
      <c r="O208" s="258" t="s">
        <v>670</v>
      </c>
      <c r="P208" s="258" t="s">
        <v>671</v>
      </c>
      <c r="Q208" s="258"/>
      <c r="R208" s="258"/>
      <c r="S208" s="258" t="s">
        <v>703</v>
      </c>
      <c r="T208" s="258" t="s">
        <v>673</v>
      </c>
      <c r="U208" s="258" t="s">
        <v>674</v>
      </c>
      <c r="V208" s="258" t="s">
        <v>675</v>
      </c>
      <c r="W208" s="258"/>
      <c r="X208" s="258" t="s">
        <v>692</v>
      </c>
      <c r="Y208" s="258"/>
      <c r="Z208" s="258">
        <v>2</v>
      </c>
      <c r="AA208" s="258" t="s">
        <v>711</v>
      </c>
      <c r="AB208" s="258" t="s">
        <v>693</v>
      </c>
      <c r="AC208" s="258" t="s">
        <v>679</v>
      </c>
      <c r="AD208" s="259">
        <v>426.75</v>
      </c>
      <c r="AE208" s="259"/>
      <c r="AF208" s="259">
        <v>426.75</v>
      </c>
      <c r="AG208" s="258"/>
      <c r="AH208" s="258"/>
      <c r="AI208" s="258"/>
    </row>
    <row r="209" spans="1:35" ht="14.4" x14ac:dyDescent="0.3">
      <c r="A209" s="228" t="str">
        <f>'Door Comparison'!A205</f>
        <v>D0820.01</v>
      </c>
      <c r="B209" s="258"/>
      <c r="C209" s="258"/>
      <c r="D209" s="258"/>
      <c r="E209" s="258"/>
      <c r="F209" s="258"/>
      <c r="G209" s="258"/>
      <c r="H209" s="258"/>
      <c r="I209" s="258"/>
      <c r="J209" s="258"/>
      <c r="K209" s="258"/>
      <c r="L209" s="258"/>
      <c r="M209" s="258"/>
      <c r="N209" s="258"/>
      <c r="O209" s="258"/>
      <c r="P209" s="258"/>
      <c r="Q209" s="258"/>
      <c r="R209" s="258"/>
      <c r="S209" s="258"/>
      <c r="T209" s="258"/>
      <c r="U209" s="258"/>
      <c r="V209" s="258"/>
      <c r="W209" s="258"/>
      <c r="X209" s="258"/>
      <c r="Y209" s="258"/>
      <c r="Z209" s="258"/>
      <c r="AA209" s="258"/>
      <c r="AB209" s="258"/>
      <c r="AC209" s="258"/>
      <c r="AD209" s="259"/>
      <c r="AE209" s="259"/>
      <c r="AF209" s="259"/>
      <c r="AG209" s="258"/>
      <c r="AH209" s="258"/>
      <c r="AI209" s="258"/>
    </row>
    <row r="210" spans="1:35" ht="14.4" x14ac:dyDescent="0.3">
      <c r="A210" s="228" t="str">
        <f>'Door Comparison'!A206</f>
        <v>D0821.01</v>
      </c>
      <c r="B210" s="258"/>
      <c r="C210" s="258"/>
      <c r="D210" s="258"/>
      <c r="E210" s="258"/>
      <c r="F210" s="258"/>
      <c r="G210" s="258"/>
      <c r="H210" s="258"/>
      <c r="I210" s="258"/>
      <c r="J210" s="258"/>
      <c r="K210" s="258"/>
      <c r="L210" s="258"/>
      <c r="M210" s="258"/>
      <c r="N210" s="258"/>
      <c r="O210" s="258"/>
      <c r="P210" s="258"/>
      <c r="Q210" s="258"/>
      <c r="R210" s="258"/>
      <c r="S210" s="258"/>
      <c r="T210" s="258"/>
      <c r="U210" s="258"/>
      <c r="V210" s="258"/>
      <c r="W210" s="258"/>
      <c r="X210" s="258"/>
      <c r="Y210" s="258"/>
      <c r="Z210" s="258"/>
      <c r="AA210" s="258"/>
      <c r="AB210" s="258"/>
      <c r="AC210" s="258"/>
      <c r="AD210" s="259"/>
      <c r="AE210" s="259"/>
      <c r="AF210" s="259"/>
      <c r="AG210" s="258"/>
      <c r="AH210" s="258"/>
      <c r="AI210" s="258"/>
    </row>
    <row r="211" spans="1:35" ht="14.4" x14ac:dyDescent="0.3">
      <c r="A211" s="228" t="str">
        <f>'Door Comparison'!A207</f>
        <v>D0821.02</v>
      </c>
      <c r="B211" s="258"/>
      <c r="C211" s="258"/>
      <c r="D211" s="258"/>
      <c r="E211" s="258"/>
      <c r="F211" s="258"/>
      <c r="G211" s="258"/>
      <c r="H211" s="258"/>
      <c r="I211" s="258"/>
      <c r="J211" s="258"/>
      <c r="K211" s="258"/>
      <c r="L211" s="258"/>
      <c r="M211" s="258"/>
      <c r="N211" s="258"/>
      <c r="O211" s="258"/>
      <c r="P211" s="258"/>
      <c r="Q211" s="258"/>
      <c r="R211" s="258"/>
      <c r="S211" s="258"/>
      <c r="T211" s="258"/>
      <c r="U211" s="258"/>
      <c r="V211" s="258"/>
      <c r="W211" s="258"/>
      <c r="X211" s="258"/>
      <c r="Y211" s="258"/>
      <c r="Z211" s="258"/>
      <c r="AA211" s="258"/>
      <c r="AB211" s="258"/>
      <c r="AC211" s="258"/>
      <c r="AD211" s="259"/>
      <c r="AE211" s="259"/>
      <c r="AF211" s="259"/>
      <c r="AG211" s="258"/>
      <c r="AH211" s="258"/>
      <c r="AI211" s="258"/>
    </row>
    <row r="212" spans="1:35" ht="14.4" x14ac:dyDescent="0.3">
      <c r="A212" s="228" t="str">
        <f>'Door Comparison'!A208</f>
        <v>D0822.01</v>
      </c>
      <c r="B212" s="258"/>
      <c r="C212" s="258"/>
      <c r="D212" s="258"/>
      <c r="E212" s="258"/>
      <c r="F212" s="258"/>
      <c r="G212" s="258"/>
      <c r="H212" s="258"/>
      <c r="I212" s="258"/>
      <c r="J212" s="258"/>
      <c r="K212" s="258"/>
      <c r="L212" s="258"/>
      <c r="M212" s="258"/>
      <c r="N212" s="258"/>
      <c r="O212" s="258"/>
      <c r="P212" s="258"/>
      <c r="Q212" s="258"/>
      <c r="R212" s="258"/>
      <c r="S212" s="258"/>
      <c r="T212" s="258"/>
      <c r="U212" s="258"/>
      <c r="V212" s="258"/>
      <c r="W212" s="258"/>
      <c r="X212" s="258"/>
      <c r="Y212" s="258"/>
      <c r="Z212" s="258"/>
      <c r="AA212" s="258"/>
      <c r="AB212" s="258"/>
      <c r="AC212" s="258"/>
      <c r="AD212" s="259"/>
      <c r="AE212" s="259"/>
      <c r="AF212" s="259"/>
      <c r="AG212" s="258"/>
      <c r="AH212" s="258"/>
      <c r="AI212" s="258"/>
    </row>
    <row r="213" spans="1:35" ht="14.4" x14ac:dyDescent="0.3">
      <c r="A213" s="228" t="str">
        <f>'Door Comparison'!A209</f>
        <v>D0901.01</v>
      </c>
      <c r="B213" s="256">
        <v>4</v>
      </c>
      <c r="C213" s="256" t="s">
        <v>795</v>
      </c>
      <c r="D213" s="256" t="s">
        <v>744</v>
      </c>
      <c r="E213" s="256">
        <v>0</v>
      </c>
      <c r="F213" s="256">
        <v>0</v>
      </c>
      <c r="G213" s="256">
        <v>2052</v>
      </c>
      <c r="H213" s="256">
        <v>925</v>
      </c>
      <c r="I213" s="256"/>
      <c r="J213" s="256">
        <v>44</v>
      </c>
      <c r="K213" s="256" t="s">
        <v>690</v>
      </c>
      <c r="L213" s="256" t="s">
        <v>691</v>
      </c>
      <c r="M213" s="256" t="s">
        <v>65</v>
      </c>
      <c r="N213" s="256" t="s">
        <v>669</v>
      </c>
      <c r="O213" s="256" t="s">
        <v>670</v>
      </c>
      <c r="P213" s="256" t="s">
        <v>671</v>
      </c>
      <c r="Q213" s="256"/>
      <c r="R213" s="256"/>
      <c r="S213" s="256" t="s">
        <v>745</v>
      </c>
      <c r="T213" s="256" t="s">
        <v>673</v>
      </c>
      <c r="U213" s="256" t="s">
        <v>674</v>
      </c>
      <c r="V213" s="256" t="s">
        <v>746</v>
      </c>
      <c r="W213" s="256"/>
      <c r="X213" s="256" t="s">
        <v>692</v>
      </c>
      <c r="Y213" s="256"/>
      <c r="Z213" s="256"/>
      <c r="AA213" s="256"/>
      <c r="AB213" s="256"/>
      <c r="AC213" s="256"/>
      <c r="AD213" s="257">
        <v>263.94</v>
      </c>
      <c r="AE213" s="257"/>
      <c r="AF213" s="257">
        <v>263.94</v>
      </c>
      <c r="AG213" s="256"/>
      <c r="AH213" s="256"/>
      <c r="AI213" s="256"/>
    </row>
    <row r="214" spans="1:35" ht="14.4" x14ac:dyDescent="0.3">
      <c r="A214" s="228" t="str">
        <f>'Door Comparison'!A210</f>
        <v>D0902.01</v>
      </c>
      <c r="B214" s="258">
        <v>23</v>
      </c>
      <c r="C214" s="258" t="s">
        <v>796</v>
      </c>
      <c r="D214" s="258" t="s">
        <v>748</v>
      </c>
      <c r="E214" s="258">
        <v>0</v>
      </c>
      <c r="F214" s="258">
        <v>0</v>
      </c>
      <c r="G214" s="258">
        <v>2052</v>
      </c>
      <c r="H214" s="258">
        <v>925</v>
      </c>
      <c r="I214" s="258"/>
      <c r="J214" s="258">
        <v>54</v>
      </c>
      <c r="K214" s="258" t="s">
        <v>667</v>
      </c>
      <c r="L214" s="258" t="s">
        <v>695</v>
      </c>
      <c r="M214" s="258" t="s">
        <v>65</v>
      </c>
      <c r="N214" s="258" t="s">
        <v>669</v>
      </c>
      <c r="O214" s="258" t="s">
        <v>670</v>
      </c>
      <c r="P214" s="258" t="s">
        <v>671</v>
      </c>
      <c r="Q214" s="258"/>
      <c r="R214" s="258"/>
      <c r="S214" s="258" t="s">
        <v>745</v>
      </c>
      <c r="T214" s="258" t="s">
        <v>673</v>
      </c>
      <c r="U214" s="258" t="s">
        <v>674</v>
      </c>
      <c r="V214" s="258" t="s">
        <v>746</v>
      </c>
      <c r="W214" s="258"/>
      <c r="X214" s="258" t="s">
        <v>692</v>
      </c>
      <c r="Y214" s="258"/>
      <c r="Z214" s="258">
        <v>2</v>
      </c>
      <c r="AA214" s="258" t="s">
        <v>711</v>
      </c>
      <c r="AB214" s="258" t="s">
        <v>678</v>
      </c>
      <c r="AC214" s="258" t="s">
        <v>679</v>
      </c>
      <c r="AD214" s="259">
        <v>588.34</v>
      </c>
      <c r="AE214" s="259"/>
      <c r="AF214" s="259">
        <v>588.34</v>
      </c>
      <c r="AG214" s="258"/>
      <c r="AH214" s="258"/>
      <c r="AI214" s="258"/>
    </row>
    <row r="215" spans="1:35" ht="14.4" x14ac:dyDescent="0.3">
      <c r="A215" s="228" t="str">
        <f>'Door Comparison'!A211</f>
        <v>D0906.01</v>
      </c>
      <c r="B215" s="258"/>
      <c r="C215" s="258"/>
      <c r="D215" s="258"/>
      <c r="E215" s="258"/>
      <c r="F215" s="258"/>
      <c r="G215" s="258"/>
      <c r="H215" s="258"/>
      <c r="I215" s="258"/>
      <c r="J215" s="258"/>
      <c r="K215" s="258"/>
      <c r="L215" s="258"/>
      <c r="M215" s="258"/>
      <c r="N215" s="258"/>
      <c r="O215" s="258"/>
      <c r="P215" s="258"/>
      <c r="Q215" s="258"/>
      <c r="R215" s="258"/>
      <c r="S215" s="258"/>
      <c r="T215" s="258"/>
      <c r="U215" s="258"/>
      <c r="V215" s="258"/>
      <c r="W215" s="258"/>
      <c r="X215" s="258"/>
      <c r="Y215" s="258"/>
      <c r="Z215" s="258"/>
      <c r="AA215" s="258"/>
      <c r="AB215" s="258"/>
      <c r="AC215" s="258"/>
      <c r="AD215" s="259"/>
      <c r="AE215" s="259"/>
      <c r="AF215" s="259"/>
      <c r="AG215" s="258"/>
      <c r="AH215" s="258"/>
      <c r="AI215" s="258"/>
    </row>
    <row r="216" spans="1:35" ht="14.4" x14ac:dyDescent="0.3">
      <c r="A216" s="228" t="str">
        <f>'Door Comparison'!A212</f>
        <v>D0907.01</v>
      </c>
      <c r="B216" s="258"/>
      <c r="C216" s="258"/>
      <c r="D216" s="258"/>
      <c r="E216" s="258"/>
      <c r="F216" s="258"/>
      <c r="G216" s="258"/>
      <c r="H216" s="258"/>
      <c r="I216" s="258"/>
      <c r="J216" s="258"/>
      <c r="K216" s="258"/>
      <c r="L216" s="258"/>
      <c r="M216" s="258"/>
      <c r="N216" s="258"/>
      <c r="O216" s="258"/>
      <c r="P216" s="258"/>
      <c r="Q216" s="258"/>
      <c r="R216" s="258"/>
      <c r="S216" s="258"/>
      <c r="T216" s="258"/>
      <c r="U216" s="258"/>
      <c r="V216" s="258"/>
      <c r="W216" s="258"/>
      <c r="X216" s="258"/>
      <c r="Y216" s="258"/>
      <c r="Z216" s="258"/>
      <c r="AA216" s="258"/>
      <c r="AB216" s="258"/>
      <c r="AC216" s="258"/>
      <c r="AD216" s="259"/>
      <c r="AE216" s="259"/>
      <c r="AF216" s="259"/>
      <c r="AG216" s="258"/>
      <c r="AH216" s="258"/>
      <c r="AI216" s="258"/>
    </row>
    <row r="217" spans="1:35" ht="14.4" x14ac:dyDescent="0.3">
      <c r="A217" s="228" t="str">
        <f>'Door Comparison'!A213</f>
        <v>D0908.01</v>
      </c>
      <c r="B217" s="258"/>
      <c r="C217" s="258"/>
      <c r="D217" s="258"/>
      <c r="E217" s="258"/>
      <c r="F217" s="258"/>
      <c r="G217" s="258"/>
      <c r="H217" s="258"/>
      <c r="I217" s="258"/>
      <c r="J217" s="258"/>
      <c r="K217" s="258"/>
      <c r="L217" s="258"/>
      <c r="M217" s="258"/>
      <c r="N217" s="258"/>
      <c r="O217" s="258"/>
      <c r="P217" s="258"/>
      <c r="Q217" s="258"/>
      <c r="R217" s="258"/>
      <c r="S217" s="258"/>
      <c r="T217" s="258"/>
      <c r="U217" s="258"/>
      <c r="V217" s="258"/>
      <c r="W217" s="258"/>
      <c r="X217" s="258"/>
      <c r="Y217" s="258"/>
      <c r="Z217" s="258"/>
      <c r="AA217" s="258"/>
      <c r="AB217" s="258"/>
      <c r="AC217" s="258"/>
      <c r="AD217" s="259"/>
      <c r="AE217" s="259"/>
      <c r="AF217" s="259"/>
      <c r="AG217" s="258"/>
      <c r="AH217" s="258"/>
      <c r="AI217" s="258"/>
    </row>
    <row r="218" spans="1:35" ht="14.4" x14ac:dyDescent="0.3">
      <c r="A218" s="228" t="str">
        <f>'Door Comparison'!A214</f>
        <v>D0910.01</v>
      </c>
      <c r="B218" s="256">
        <v>9</v>
      </c>
      <c r="C218" s="256" t="s">
        <v>797</v>
      </c>
      <c r="D218" s="256" t="s">
        <v>748</v>
      </c>
      <c r="E218" s="256">
        <v>0</v>
      </c>
      <c r="F218" s="256">
        <v>0</v>
      </c>
      <c r="G218" s="256">
        <v>2052</v>
      </c>
      <c r="H218" s="256">
        <v>925</v>
      </c>
      <c r="I218" s="256"/>
      <c r="J218" s="256">
        <v>44</v>
      </c>
      <c r="K218" s="256" t="s">
        <v>690</v>
      </c>
      <c r="L218" s="256" t="s">
        <v>691</v>
      </c>
      <c r="M218" s="256" t="s">
        <v>65</v>
      </c>
      <c r="N218" s="256" t="s">
        <v>669</v>
      </c>
      <c r="O218" s="256" t="s">
        <v>670</v>
      </c>
      <c r="P218" s="256" t="s">
        <v>671</v>
      </c>
      <c r="Q218" s="256"/>
      <c r="R218" s="256"/>
      <c r="S218" s="256" t="s">
        <v>703</v>
      </c>
      <c r="T218" s="256" t="s">
        <v>673</v>
      </c>
      <c r="U218" s="256" t="s">
        <v>674</v>
      </c>
      <c r="V218" s="256" t="s">
        <v>675</v>
      </c>
      <c r="W218" s="256"/>
      <c r="X218" s="256" t="s">
        <v>692</v>
      </c>
      <c r="Y218" s="256"/>
      <c r="Z218" s="256">
        <v>2</v>
      </c>
      <c r="AA218" s="256" t="s">
        <v>711</v>
      </c>
      <c r="AB218" s="256" t="s">
        <v>693</v>
      </c>
      <c r="AC218" s="256" t="s">
        <v>679</v>
      </c>
      <c r="AD218" s="257">
        <v>426.75</v>
      </c>
      <c r="AE218" s="257"/>
      <c r="AF218" s="257">
        <v>426.75</v>
      </c>
      <c r="AG218" s="256"/>
      <c r="AH218" s="256"/>
      <c r="AI218" s="256"/>
    </row>
    <row r="219" spans="1:35" ht="14.4" x14ac:dyDescent="0.3">
      <c r="A219" s="228" t="str">
        <f>'Door Comparison'!A215</f>
        <v>D0911.01</v>
      </c>
      <c r="B219" s="258">
        <v>5</v>
      </c>
      <c r="C219" s="258" t="s">
        <v>798</v>
      </c>
      <c r="D219" s="258" t="s">
        <v>748</v>
      </c>
      <c r="E219" s="258">
        <v>0</v>
      </c>
      <c r="F219" s="258">
        <v>0</v>
      </c>
      <c r="G219" s="258">
        <v>2052</v>
      </c>
      <c r="H219" s="258">
        <v>925</v>
      </c>
      <c r="I219" s="258"/>
      <c r="J219" s="258">
        <v>54</v>
      </c>
      <c r="K219" s="258" t="s">
        <v>667</v>
      </c>
      <c r="L219" s="258" t="s">
        <v>695</v>
      </c>
      <c r="M219" s="258" t="s">
        <v>65</v>
      </c>
      <c r="N219" s="258" t="s">
        <v>669</v>
      </c>
      <c r="O219" s="258" t="s">
        <v>670</v>
      </c>
      <c r="P219" s="258" t="s">
        <v>671</v>
      </c>
      <c r="Q219" s="258"/>
      <c r="R219" s="258"/>
      <c r="S219" s="258" t="s">
        <v>745</v>
      </c>
      <c r="T219" s="258" t="s">
        <v>673</v>
      </c>
      <c r="U219" s="258" t="s">
        <v>674</v>
      </c>
      <c r="V219" s="258" t="s">
        <v>746</v>
      </c>
      <c r="W219" s="258"/>
      <c r="X219" s="258" t="s">
        <v>692</v>
      </c>
      <c r="Y219" s="258"/>
      <c r="Z219" s="258">
        <v>2</v>
      </c>
      <c r="AA219" s="258" t="s">
        <v>711</v>
      </c>
      <c r="AB219" s="258" t="s">
        <v>678</v>
      </c>
      <c r="AC219" s="258" t="s">
        <v>679</v>
      </c>
      <c r="AD219" s="259">
        <v>588.34</v>
      </c>
      <c r="AE219" s="259"/>
      <c r="AF219" s="259">
        <v>588.34</v>
      </c>
      <c r="AG219" s="258"/>
      <c r="AH219" s="258"/>
      <c r="AI219" s="258"/>
    </row>
    <row r="220" spans="1:35" ht="14.4" x14ac:dyDescent="0.3">
      <c r="A220" s="228" t="str">
        <f>'Door Comparison'!A216</f>
        <v>D0915.01</v>
      </c>
      <c r="B220" s="258"/>
      <c r="C220" s="258"/>
      <c r="D220" s="258"/>
      <c r="E220" s="258"/>
      <c r="F220" s="258"/>
      <c r="G220" s="258"/>
      <c r="H220" s="258"/>
      <c r="I220" s="258"/>
      <c r="J220" s="258"/>
      <c r="K220" s="258"/>
      <c r="L220" s="258"/>
      <c r="M220" s="258"/>
      <c r="N220" s="258"/>
      <c r="O220" s="258"/>
      <c r="P220" s="258"/>
      <c r="Q220" s="258"/>
      <c r="R220" s="258"/>
      <c r="S220" s="258"/>
      <c r="T220" s="258"/>
      <c r="U220" s="258"/>
      <c r="V220" s="258"/>
      <c r="W220" s="258"/>
      <c r="X220" s="258"/>
      <c r="Y220" s="258"/>
      <c r="Z220" s="258"/>
      <c r="AA220" s="258"/>
      <c r="AB220" s="258"/>
      <c r="AC220" s="258"/>
      <c r="AD220" s="259"/>
      <c r="AE220" s="259"/>
      <c r="AF220" s="259"/>
      <c r="AG220" s="258"/>
      <c r="AH220" s="258"/>
      <c r="AI220" s="258"/>
    </row>
    <row r="221" spans="1:35" ht="14.4" x14ac:dyDescent="0.3">
      <c r="A221" s="228" t="str">
        <f>'Door Comparison'!A217</f>
        <v>D0916.01</v>
      </c>
      <c r="B221" s="258"/>
      <c r="C221" s="258"/>
      <c r="D221" s="258"/>
      <c r="E221" s="258"/>
      <c r="F221" s="258"/>
      <c r="G221" s="258"/>
      <c r="H221" s="258"/>
      <c r="I221" s="258"/>
      <c r="J221" s="258"/>
      <c r="K221" s="258"/>
      <c r="L221" s="258"/>
      <c r="M221" s="258"/>
      <c r="N221" s="258"/>
      <c r="O221" s="258"/>
      <c r="P221" s="258"/>
      <c r="Q221" s="258"/>
      <c r="R221" s="258"/>
      <c r="S221" s="258"/>
      <c r="T221" s="258"/>
      <c r="U221" s="258"/>
      <c r="V221" s="258"/>
      <c r="W221" s="258"/>
      <c r="X221" s="258"/>
      <c r="Y221" s="258"/>
      <c r="Z221" s="258"/>
      <c r="AA221" s="258"/>
      <c r="AB221" s="258"/>
      <c r="AC221" s="258"/>
      <c r="AD221" s="259"/>
      <c r="AE221" s="259"/>
      <c r="AF221" s="259"/>
      <c r="AG221" s="258"/>
      <c r="AH221" s="258"/>
      <c r="AI221" s="258"/>
    </row>
    <row r="222" spans="1:35" ht="14.4" x14ac:dyDescent="0.3">
      <c r="A222" s="228" t="str">
        <f>'Door Comparison'!A218</f>
        <v>D0917.01</v>
      </c>
      <c r="B222" s="256">
        <v>6</v>
      </c>
      <c r="C222" s="256" t="s">
        <v>799</v>
      </c>
      <c r="D222" s="256" t="s">
        <v>748</v>
      </c>
      <c r="E222" s="256">
        <v>0</v>
      </c>
      <c r="F222" s="256">
        <v>0</v>
      </c>
      <c r="G222" s="256">
        <v>2052</v>
      </c>
      <c r="H222" s="256">
        <v>925</v>
      </c>
      <c r="I222" s="256"/>
      <c r="J222" s="256">
        <v>54</v>
      </c>
      <c r="K222" s="256" t="s">
        <v>667</v>
      </c>
      <c r="L222" s="256" t="s">
        <v>695</v>
      </c>
      <c r="M222" s="256" t="s">
        <v>65</v>
      </c>
      <c r="N222" s="256" t="s">
        <v>669</v>
      </c>
      <c r="O222" s="256" t="s">
        <v>670</v>
      </c>
      <c r="P222" s="256" t="s">
        <v>671</v>
      </c>
      <c r="Q222" s="256"/>
      <c r="R222" s="256"/>
      <c r="S222" s="256" t="s">
        <v>745</v>
      </c>
      <c r="T222" s="256" t="s">
        <v>673</v>
      </c>
      <c r="U222" s="256" t="s">
        <v>674</v>
      </c>
      <c r="V222" s="256" t="s">
        <v>746</v>
      </c>
      <c r="W222" s="256"/>
      <c r="X222" s="256" t="s">
        <v>692</v>
      </c>
      <c r="Y222" s="256"/>
      <c r="Z222" s="256">
        <v>2</v>
      </c>
      <c r="AA222" s="256" t="s">
        <v>711</v>
      </c>
      <c r="AB222" s="256" t="s">
        <v>678</v>
      </c>
      <c r="AC222" s="256" t="s">
        <v>679</v>
      </c>
      <c r="AD222" s="257">
        <v>588.34</v>
      </c>
      <c r="AE222" s="257"/>
      <c r="AF222" s="257">
        <v>588.34</v>
      </c>
      <c r="AG222" s="256"/>
      <c r="AH222" s="256" t="s">
        <v>680</v>
      </c>
      <c r="AI222" s="256"/>
    </row>
    <row r="223" spans="1:35" ht="14.4" x14ac:dyDescent="0.3">
      <c r="A223" s="228" t="str">
        <f>'Door Comparison'!A219</f>
        <v>D0918.01</v>
      </c>
      <c r="B223" s="258">
        <v>9</v>
      </c>
      <c r="C223" s="258" t="s">
        <v>800</v>
      </c>
      <c r="D223" s="258" t="s">
        <v>748</v>
      </c>
      <c r="E223" s="258">
        <v>0</v>
      </c>
      <c r="F223" s="258">
        <v>0</v>
      </c>
      <c r="G223" s="258">
        <v>2052</v>
      </c>
      <c r="H223" s="258">
        <v>925</v>
      </c>
      <c r="I223" s="258"/>
      <c r="J223" s="258">
        <v>44</v>
      </c>
      <c r="K223" s="258" t="s">
        <v>690</v>
      </c>
      <c r="L223" s="258" t="s">
        <v>691</v>
      </c>
      <c r="M223" s="258" t="s">
        <v>65</v>
      </c>
      <c r="N223" s="258" t="s">
        <v>669</v>
      </c>
      <c r="O223" s="258" t="s">
        <v>670</v>
      </c>
      <c r="P223" s="258" t="s">
        <v>671</v>
      </c>
      <c r="Q223" s="258"/>
      <c r="R223" s="258"/>
      <c r="S223" s="258" t="s">
        <v>703</v>
      </c>
      <c r="T223" s="258" t="s">
        <v>673</v>
      </c>
      <c r="U223" s="258" t="s">
        <v>674</v>
      </c>
      <c r="V223" s="258" t="s">
        <v>675</v>
      </c>
      <c r="W223" s="258"/>
      <c r="X223" s="258" t="s">
        <v>692</v>
      </c>
      <c r="Y223" s="258"/>
      <c r="Z223" s="258">
        <v>2</v>
      </c>
      <c r="AA223" s="258" t="s">
        <v>711</v>
      </c>
      <c r="AB223" s="258" t="s">
        <v>693</v>
      </c>
      <c r="AC223" s="258" t="s">
        <v>679</v>
      </c>
      <c r="AD223" s="259">
        <v>426.75</v>
      </c>
      <c r="AE223" s="259"/>
      <c r="AF223" s="259">
        <v>426.75</v>
      </c>
      <c r="AG223" s="258"/>
      <c r="AH223" s="258"/>
      <c r="AI223" s="258"/>
    </row>
    <row r="224" spans="1:35" ht="14.4" x14ac:dyDescent="0.3">
      <c r="A224" s="228" t="str">
        <f>'Door Comparison'!A220</f>
        <v>D0920.01</v>
      </c>
      <c r="B224" s="258"/>
      <c r="C224" s="258"/>
      <c r="D224" s="258"/>
      <c r="E224" s="258"/>
      <c r="F224" s="258"/>
      <c r="G224" s="258"/>
      <c r="H224" s="258"/>
      <c r="I224" s="258"/>
      <c r="J224" s="258"/>
      <c r="K224" s="258"/>
      <c r="L224" s="258"/>
      <c r="M224" s="258"/>
      <c r="N224" s="258"/>
      <c r="O224" s="258"/>
      <c r="P224" s="258"/>
      <c r="Q224" s="258"/>
      <c r="R224" s="258"/>
      <c r="S224" s="258"/>
      <c r="T224" s="258"/>
      <c r="U224" s="258"/>
      <c r="V224" s="258"/>
      <c r="W224" s="258"/>
      <c r="X224" s="258"/>
      <c r="Y224" s="258"/>
      <c r="Z224" s="258"/>
      <c r="AA224" s="258"/>
      <c r="AB224" s="258"/>
      <c r="AC224" s="258"/>
      <c r="AD224" s="259"/>
      <c r="AE224" s="259"/>
      <c r="AF224" s="259"/>
      <c r="AG224" s="258"/>
      <c r="AH224" s="258"/>
      <c r="AI224" s="258"/>
    </row>
    <row r="225" spans="1:35" ht="14.4" x14ac:dyDescent="0.3">
      <c r="A225" s="228" t="str">
        <f>'Door Comparison'!A221</f>
        <v>D0921.01</v>
      </c>
      <c r="B225" s="258"/>
      <c r="C225" s="258"/>
      <c r="D225" s="258"/>
      <c r="E225" s="258"/>
      <c r="F225" s="258"/>
      <c r="G225" s="258"/>
      <c r="H225" s="258"/>
      <c r="I225" s="258"/>
      <c r="J225" s="258"/>
      <c r="K225" s="258"/>
      <c r="L225" s="258"/>
      <c r="M225" s="258"/>
      <c r="N225" s="258"/>
      <c r="O225" s="258"/>
      <c r="P225" s="258"/>
      <c r="Q225" s="258"/>
      <c r="R225" s="258"/>
      <c r="S225" s="258"/>
      <c r="T225" s="258"/>
      <c r="U225" s="258"/>
      <c r="V225" s="258"/>
      <c r="W225" s="258"/>
      <c r="X225" s="258"/>
      <c r="Y225" s="258"/>
      <c r="Z225" s="258"/>
      <c r="AA225" s="258"/>
      <c r="AB225" s="258"/>
      <c r="AC225" s="258"/>
      <c r="AD225" s="259"/>
      <c r="AE225" s="259"/>
      <c r="AF225" s="259"/>
      <c r="AG225" s="258"/>
      <c r="AH225" s="258"/>
      <c r="AI225" s="258"/>
    </row>
    <row r="226" spans="1:35" ht="14.4" x14ac:dyDescent="0.3">
      <c r="A226" s="228" t="str">
        <f>'Door Comparison'!A222</f>
        <v>D0921.02</v>
      </c>
      <c r="B226" s="258"/>
      <c r="C226" s="258"/>
      <c r="D226" s="258"/>
      <c r="E226" s="258"/>
      <c r="F226" s="258"/>
      <c r="G226" s="258"/>
      <c r="H226" s="258"/>
      <c r="I226" s="258"/>
      <c r="J226" s="258"/>
      <c r="K226" s="258"/>
      <c r="L226" s="258"/>
      <c r="M226" s="258"/>
      <c r="N226" s="258"/>
      <c r="O226" s="258"/>
      <c r="P226" s="258"/>
      <c r="Q226" s="258"/>
      <c r="R226" s="258"/>
      <c r="S226" s="258"/>
      <c r="T226" s="258"/>
      <c r="U226" s="258"/>
      <c r="V226" s="258"/>
      <c r="W226" s="258"/>
      <c r="X226" s="258"/>
      <c r="Y226" s="258"/>
      <c r="Z226" s="258"/>
      <c r="AA226" s="258"/>
      <c r="AB226" s="258"/>
      <c r="AC226" s="258"/>
      <c r="AD226" s="259"/>
      <c r="AE226" s="259"/>
      <c r="AF226" s="259"/>
      <c r="AG226" s="258"/>
      <c r="AH226" s="258"/>
      <c r="AI226" s="258"/>
    </row>
    <row r="227" spans="1:35" ht="14.4" x14ac:dyDescent="0.3">
      <c r="A227" s="228" t="str">
        <f>'Door Comparison'!A223</f>
        <v>D1001.01</v>
      </c>
      <c r="B227" s="256">
        <v>4</v>
      </c>
      <c r="C227" s="256" t="s">
        <v>801</v>
      </c>
      <c r="D227" s="256" t="s">
        <v>744</v>
      </c>
      <c r="E227" s="256">
        <v>0</v>
      </c>
      <c r="F227" s="256">
        <v>0</v>
      </c>
      <c r="G227" s="256">
        <v>2052</v>
      </c>
      <c r="H227" s="256">
        <v>925</v>
      </c>
      <c r="I227" s="256"/>
      <c r="J227" s="256">
        <v>44</v>
      </c>
      <c r="K227" s="256" t="s">
        <v>690</v>
      </c>
      <c r="L227" s="256" t="s">
        <v>691</v>
      </c>
      <c r="M227" s="256" t="s">
        <v>65</v>
      </c>
      <c r="N227" s="256" t="s">
        <v>669</v>
      </c>
      <c r="O227" s="256" t="s">
        <v>670</v>
      </c>
      <c r="P227" s="256" t="s">
        <v>671</v>
      </c>
      <c r="Q227" s="256"/>
      <c r="R227" s="256"/>
      <c r="S227" s="256" t="s">
        <v>745</v>
      </c>
      <c r="T227" s="256" t="s">
        <v>673</v>
      </c>
      <c r="U227" s="256" t="s">
        <v>674</v>
      </c>
      <c r="V227" s="256" t="s">
        <v>746</v>
      </c>
      <c r="W227" s="256"/>
      <c r="X227" s="256" t="s">
        <v>692</v>
      </c>
      <c r="Y227" s="256"/>
      <c r="Z227" s="256"/>
      <c r="AA227" s="256"/>
      <c r="AB227" s="256"/>
      <c r="AC227" s="256"/>
      <c r="AD227" s="257">
        <v>263.94</v>
      </c>
      <c r="AE227" s="257"/>
      <c r="AF227" s="257">
        <v>263.94</v>
      </c>
      <c r="AG227" s="256"/>
      <c r="AH227" s="256"/>
      <c r="AI227" s="256"/>
    </row>
    <row r="228" spans="1:35" ht="14.4" x14ac:dyDescent="0.3">
      <c r="A228" s="228" t="str">
        <f>'Door Comparison'!A224</f>
        <v>D1002.01</v>
      </c>
      <c r="B228" s="258">
        <v>23</v>
      </c>
      <c r="C228" s="258" t="s">
        <v>802</v>
      </c>
      <c r="D228" s="258" t="s">
        <v>748</v>
      </c>
      <c r="E228" s="258">
        <v>0</v>
      </c>
      <c r="F228" s="258">
        <v>0</v>
      </c>
      <c r="G228" s="258">
        <v>2052</v>
      </c>
      <c r="H228" s="258">
        <v>925</v>
      </c>
      <c r="I228" s="258"/>
      <c r="J228" s="258">
        <v>54</v>
      </c>
      <c r="K228" s="258" t="s">
        <v>667</v>
      </c>
      <c r="L228" s="258" t="s">
        <v>695</v>
      </c>
      <c r="M228" s="258" t="s">
        <v>65</v>
      </c>
      <c r="N228" s="258" t="s">
        <v>669</v>
      </c>
      <c r="O228" s="258" t="s">
        <v>670</v>
      </c>
      <c r="P228" s="258" t="s">
        <v>671</v>
      </c>
      <c r="Q228" s="258"/>
      <c r="R228" s="258"/>
      <c r="S228" s="258" t="s">
        <v>745</v>
      </c>
      <c r="T228" s="258" t="s">
        <v>673</v>
      </c>
      <c r="U228" s="258" t="s">
        <v>674</v>
      </c>
      <c r="V228" s="258" t="s">
        <v>746</v>
      </c>
      <c r="W228" s="258"/>
      <c r="X228" s="258" t="s">
        <v>692</v>
      </c>
      <c r="Y228" s="258"/>
      <c r="Z228" s="258">
        <v>2</v>
      </c>
      <c r="AA228" s="258" t="s">
        <v>711</v>
      </c>
      <c r="AB228" s="258" t="s">
        <v>678</v>
      </c>
      <c r="AC228" s="258" t="s">
        <v>679</v>
      </c>
      <c r="AD228" s="259">
        <v>588.34</v>
      </c>
      <c r="AE228" s="259"/>
      <c r="AF228" s="259">
        <v>588.34</v>
      </c>
      <c r="AG228" s="258"/>
      <c r="AH228" s="258"/>
      <c r="AI228" s="258"/>
    </row>
    <row r="229" spans="1:35" ht="14.4" x14ac:dyDescent="0.3">
      <c r="A229" s="228" t="str">
        <f>'Door Comparison'!A225</f>
        <v>D1006.01</v>
      </c>
      <c r="B229" s="258"/>
      <c r="C229" s="258"/>
      <c r="D229" s="258"/>
      <c r="E229" s="258"/>
      <c r="F229" s="258"/>
      <c r="G229" s="258"/>
      <c r="H229" s="258"/>
      <c r="I229" s="258"/>
      <c r="J229" s="258"/>
      <c r="K229" s="258"/>
      <c r="L229" s="258"/>
      <c r="M229" s="258"/>
      <c r="N229" s="258"/>
      <c r="O229" s="258"/>
      <c r="P229" s="258"/>
      <c r="Q229" s="258"/>
      <c r="R229" s="258"/>
      <c r="S229" s="258"/>
      <c r="T229" s="258"/>
      <c r="U229" s="258"/>
      <c r="V229" s="258"/>
      <c r="W229" s="258"/>
      <c r="X229" s="258"/>
      <c r="Y229" s="258"/>
      <c r="Z229" s="258"/>
      <c r="AA229" s="258"/>
      <c r="AB229" s="258"/>
      <c r="AC229" s="258"/>
      <c r="AD229" s="259"/>
      <c r="AE229" s="259"/>
      <c r="AF229" s="259"/>
      <c r="AG229" s="258"/>
      <c r="AH229" s="258"/>
      <c r="AI229" s="258"/>
    </row>
    <row r="230" spans="1:35" ht="14.4" x14ac:dyDescent="0.3">
      <c r="A230" s="228" t="str">
        <f>'Door Comparison'!A226</f>
        <v>D1007.01</v>
      </c>
      <c r="B230" s="258"/>
      <c r="C230" s="258"/>
      <c r="D230" s="258"/>
      <c r="E230" s="258"/>
      <c r="F230" s="258"/>
      <c r="G230" s="258"/>
      <c r="H230" s="258"/>
      <c r="I230" s="258"/>
      <c r="J230" s="258"/>
      <c r="K230" s="258"/>
      <c r="L230" s="258"/>
      <c r="M230" s="258"/>
      <c r="N230" s="258"/>
      <c r="O230" s="258"/>
      <c r="P230" s="258"/>
      <c r="Q230" s="258"/>
      <c r="R230" s="258"/>
      <c r="S230" s="258"/>
      <c r="T230" s="258"/>
      <c r="U230" s="258"/>
      <c r="V230" s="258"/>
      <c r="W230" s="258"/>
      <c r="X230" s="258"/>
      <c r="Y230" s="258"/>
      <c r="Z230" s="258"/>
      <c r="AA230" s="258"/>
      <c r="AB230" s="258"/>
      <c r="AC230" s="258"/>
      <c r="AD230" s="259"/>
      <c r="AE230" s="259"/>
      <c r="AF230" s="259"/>
      <c r="AG230" s="258"/>
      <c r="AH230" s="258"/>
      <c r="AI230" s="258"/>
    </row>
    <row r="231" spans="1:35" ht="14.4" x14ac:dyDescent="0.3">
      <c r="A231" s="228" t="str">
        <f>'Door Comparison'!A227</f>
        <v>D1008.01</v>
      </c>
      <c r="B231" s="258"/>
      <c r="C231" s="258"/>
      <c r="D231" s="258"/>
      <c r="E231" s="258"/>
      <c r="F231" s="258"/>
      <c r="G231" s="258"/>
      <c r="H231" s="258"/>
      <c r="I231" s="258"/>
      <c r="J231" s="258"/>
      <c r="K231" s="258"/>
      <c r="L231" s="258"/>
      <c r="M231" s="258"/>
      <c r="N231" s="258"/>
      <c r="O231" s="258"/>
      <c r="P231" s="258"/>
      <c r="Q231" s="258"/>
      <c r="R231" s="258"/>
      <c r="S231" s="258"/>
      <c r="T231" s="258"/>
      <c r="U231" s="258"/>
      <c r="V231" s="258"/>
      <c r="W231" s="258"/>
      <c r="X231" s="258"/>
      <c r="Y231" s="258"/>
      <c r="Z231" s="258"/>
      <c r="AA231" s="258"/>
      <c r="AB231" s="258"/>
      <c r="AC231" s="258"/>
      <c r="AD231" s="259"/>
      <c r="AE231" s="259"/>
      <c r="AF231" s="259"/>
      <c r="AG231" s="258"/>
      <c r="AH231" s="258"/>
      <c r="AI231" s="258"/>
    </row>
    <row r="232" spans="1:35" ht="14.4" x14ac:dyDescent="0.3">
      <c r="A232" s="228" t="str">
        <f>'Door Comparison'!A228</f>
        <v>D1010.01</v>
      </c>
      <c r="B232" s="256">
        <v>9</v>
      </c>
      <c r="C232" s="256" t="s">
        <v>803</v>
      </c>
      <c r="D232" s="256" t="s">
        <v>748</v>
      </c>
      <c r="E232" s="256">
        <v>0</v>
      </c>
      <c r="F232" s="256">
        <v>0</v>
      </c>
      <c r="G232" s="256">
        <v>2052</v>
      </c>
      <c r="H232" s="256">
        <v>925</v>
      </c>
      <c r="I232" s="256"/>
      <c r="J232" s="256">
        <v>44</v>
      </c>
      <c r="K232" s="256" t="s">
        <v>690</v>
      </c>
      <c r="L232" s="256" t="s">
        <v>691</v>
      </c>
      <c r="M232" s="256" t="s">
        <v>65</v>
      </c>
      <c r="N232" s="256" t="s">
        <v>669</v>
      </c>
      <c r="O232" s="256" t="s">
        <v>670</v>
      </c>
      <c r="P232" s="256" t="s">
        <v>671</v>
      </c>
      <c r="Q232" s="256"/>
      <c r="R232" s="256"/>
      <c r="S232" s="256" t="s">
        <v>703</v>
      </c>
      <c r="T232" s="256" t="s">
        <v>673</v>
      </c>
      <c r="U232" s="256" t="s">
        <v>674</v>
      </c>
      <c r="V232" s="256" t="s">
        <v>675</v>
      </c>
      <c r="W232" s="256"/>
      <c r="X232" s="256" t="s">
        <v>692</v>
      </c>
      <c r="Y232" s="256"/>
      <c r="Z232" s="256">
        <v>2</v>
      </c>
      <c r="AA232" s="256" t="s">
        <v>711</v>
      </c>
      <c r="AB232" s="256" t="s">
        <v>693</v>
      </c>
      <c r="AC232" s="256" t="s">
        <v>679</v>
      </c>
      <c r="AD232" s="257">
        <v>426.75</v>
      </c>
      <c r="AE232" s="257"/>
      <c r="AF232" s="257">
        <v>426.75</v>
      </c>
      <c r="AG232" s="256"/>
      <c r="AH232" s="256"/>
      <c r="AI232" s="256"/>
    </row>
    <row r="233" spans="1:35" ht="14.4" x14ac:dyDescent="0.3">
      <c r="A233" s="228" t="str">
        <f>'Door Comparison'!A229</f>
        <v>D1011.01</v>
      </c>
      <c r="B233" s="258">
        <v>5</v>
      </c>
      <c r="C233" s="258" t="s">
        <v>804</v>
      </c>
      <c r="D233" s="258" t="s">
        <v>748</v>
      </c>
      <c r="E233" s="258">
        <v>0</v>
      </c>
      <c r="F233" s="258">
        <v>0</v>
      </c>
      <c r="G233" s="258">
        <v>2052</v>
      </c>
      <c r="H233" s="258">
        <v>925</v>
      </c>
      <c r="I233" s="258"/>
      <c r="J233" s="258">
        <v>54</v>
      </c>
      <c r="K233" s="258" t="s">
        <v>667</v>
      </c>
      <c r="L233" s="258" t="s">
        <v>695</v>
      </c>
      <c r="M233" s="258" t="s">
        <v>65</v>
      </c>
      <c r="N233" s="258" t="s">
        <v>669</v>
      </c>
      <c r="O233" s="258" t="s">
        <v>670</v>
      </c>
      <c r="P233" s="258" t="s">
        <v>671</v>
      </c>
      <c r="Q233" s="258"/>
      <c r="R233" s="258"/>
      <c r="S233" s="258" t="s">
        <v>745</v>
      </c>
      <c r="T233" s="258" t="s">
        <v>673</v>
      </c>
      <c r="U233" s="258" t="s">
        <v>674</v>
      </c>
      <c r="V233" s="258" t="s">
        <v>746</v>
      </c>
      <c r="W233" s="258"/>
      <c r="X233" s="258" t="s">
        <v>692</v>
      </c>
      <c r="Y233" s="258"/>
      <c r="Z233" s="258">
        <v>2</v>
      </c>
      <c r="AA233" s="258" t="s">
        <v>711</v>
      </c>
      <c r="AB233" s="258" t="s">
        <v>678</v>
      </c>
      <c r="AC233" s="258" t="s">
        <v>679</v>
      </c>
      <c r="AD233" s="259">
        <v>588.34</v>
      </c>
      <c r="AE233" s="259"/>
      <c r="AF233" s="259">
        <v>588.34</v>
      </c>
      <c r="AG233" s="258"/>
      <c r="AH233" s="258"/>
      <c r="AI233" s="258"/>
    </row>
    <row r="234" spans="1:35" ht="14.4" x14ac:dyDescent="0.3">
      <c r="A234" s="228" t="str">
        <f>'Door Comparison'!A230</f>
        <v>D1015.01</v>
      </c>
      <c r="B234" s="258"/>
      <c r="C234" s="258"/>
      <c r="D234" s="258"/>
      <c r="E234" s="258"/>
      <c r="F234" s="258"/>
      <c r="G234" s="258"/>
      <c r="H234" s="258"/>
      <c r="I234" s="258"/>
      <c r="J234" s="258"/>
      <c r="K234" s="258"/>
      <c r="L234" s="258"/>
      <c r="M234" s="258"/>
      <c r="N234" s="258"/>
      <c r="O234" s="258"/>
      <c r="P234" s="258"/>
      <c r="Q234" s="258"/>
      <c r="R234" s="258"/>
      <c r="S234" s="258"/>
      <c r="T234" s="258"/>
      <c r="U234" s="258"/>
      <c r="V234" s="258"/>
      <c r="W234" s="258"/>
      <c r="X234" s="258"/>
      <c r="Y234" s="258"/>
      <c r="Z234" s="258"/>
      <c r="AA234" s="258"/>
      <c r="AB234" s="258"/>
      <c r="AC234" s="258"/>
      <c r="AD234" s="259"/>
      <c r="AE234" s="259"/>
      <c r="AF234" s="259"/>
      <c r="AG234" s="258"/>
      <c r="AH234" s="258"/>
      <c r="AI234" s="258"/>
    </row>
    <row r="235" spans="1:35" ht="14.4" x14ac:dyDescent="0.3">
      <c r="A235" s="228" t="str">
        <f>'Door Comparison'!A231</f>
        <v>D1016.01</v>
      </c>
      <c r="B235" s="258"/>
      <c r="C235" s="258"/>
      <c r="D235" s="258"/>
      <c r="E235" s="258"/>
      <c r="F235" s="258"/>
      <c r="G235" s="258"/>
      <c r="H235" s="258"/>
      <c r="I235" s="258"/>
      <c r="J235" s="258"/>
      <c r="K235" s="258"/>
      <c r="L235" s="258"/>
      <c r="M235" s="258"/>
      <c r="N235" s="258"/>
      <c r="O235" s="258"/>
      <c r="P235" s="258"/>
      <c r="Q235" s="258"/>
      <c r="R235" s="258"/>
      <c r="S235" s="258"/>
      <c r="T235" s="258"/>
      <c r="U235" s="258"/>
      <c r="V235" s="258"/>
      <c r="W235" s="258"/>
      <c r="X235" s="258"/>
      <c r="Y235" s="258"/>
      <c r="Z235" s="258"/>
      <c r="AA235" s="258"/>
      <c r="AB235" s="258"/>
      <c r="AC235" s="258"/>
      <c r="AD235" s="259"/>
      <c r="AE235" s="259"/>
      <c r="AF235" s="259"/>
      <c r="AG235" s="258"/>
      <c r="AH235" s="258"/>
      <c r="AI235" s="258"/>
    </row>
    <row r="236" spans="1:35" ht="14.4" x14ac:dyDescent="0.3">
      <c r="A236" s="228" t="str">
        <f>'Door Comparison'!A232</f>
        <v>D1017.01</v>
      </c>
      <c r="B236" s="256">
        <v>6</v>
      </c>
      <c r="C236" s="256" t="s">
        <v>805</v>
      </c>
      <c r="D236" s="256" t="s">
        <v>748</v>
      </c>
      <c r="E236" s="256">
        <v>0</v>
      </c>
      <c r="F236" s="256">
        <v>0</v>
      </c>
      <c r="G236" s="256">
        <v>2052</v>
      </c>
      <c r="H236" s="256">
        <v>925</v>
      </c>
      <c r="I236" s="256"/>
      <c r="J236" s="256">
        <v>54</v>
      </c>
      <c r="K236" s="256" t="s">
        <v>667</v>
      </c>
      <c r="L236" s="256" t="s">
        <v>695</v>
      </c>
      <c r="M236" s="256" t="s">
        <v>65</v>
      </c>
      <c r="N236" s="256" t="s">
        <v>669</v>
      </c>
      <c r="O236" s="256" t="s">
        <v>670</v>
      </c>
      <c r="P236" s="256" t="s">
        <v>671</v>
      </c>
      <c r="Q236" s="256"/>
      <c r="R236" s="256"/>
      <c r="S236" s="256" t="s">
        <v>745</v>
      </c>
      <c r="T236" s="256" t="s">
        <v>673</v>
      </c>
      <c r="U236" s="256" t="s">
        <v>674</v>
      </c>
      <c r="V236" s="256" t="s">
        <v>746</v>
      </c>
      <c r="W236" s="256"/>
      <c r="X236" s="256" t="s">
        <v>692</v>
      </c>
      <c r="Y236" s="256"/>
      <c r="Z236" s="256">
        <v>2</v>
      </c>
      <c r="AA236" s="256" t="s">
        <v>711</v>
      </c>
      <c r="AB236" s="256" t="s">
        <v>678</v>
      </c>
      <c r="AC236" s="256" t="s">
        <v>679</v>
      </c>
      <c r="AD236" s="257">
        <v>588.34</v>
      </c>
      <c r="AE236" s="257"/>
      <c r="AF236" s="257">
        <v>588.34</v>
      </c>
      <c r="AG236" s="256"/>
      <c r="AH236" s="256" t="s">
        <v>680</v>
      </c>
      <c r="AI236" s="256"/>
    </row>
    <row r="237" spans="1:35" ht="14.4" x14ac:dyDescent="0.3">
      <c r="A237" s="228" t="str">
        <f>'Door Comparison'!A233</f>
        <v>D1018.01</v>
      </c>
      <c r="B237" s="258">
        <v>23</v>
      </c>
      <c r="C237" s="258" t="s">
        <v>806</v>
      </c>
      <c r="D237" s="258" t="s">
        <v>748</v>
      </c>
      <c r="E237" s="258">
        <v>0</v>
      </c>
      <c r="F237" s="258">
        <v>0</v>
      </c>
      <c r="G237" s="258">
        <v>2052</v>
      </c>
      <c r="H237" s="258">
        <v>925</v>
      </c>
      <c r="I237" s="258"/>
      <c r="J237" s="258">
        <v>54</v>
      </c>
      <c r="K237" s="258" t="s">
        <v>667</v>
      </c>
      <c r="L237" s="258" t="s">
        <v>695</v>
      </c>
      <c r="M237" s="258" t="s">
        <v>65</v>
      </c>
      <c r="N237" s="258" t="s">
        <v>669</v>
      </c>
      <c r="O237" s="258" t="s">
        <v>670</v>
      </c>
      <c r="P237" s="258" t="s">
        <v>671</v>
      </c>
      <c r="Q237" s="258"/>
      <c r="R237" s="258"/>
      <c r="S237" s="258" t="s">
        <v>745</v>
      </c>
      <c r="T237" s="258" t="s">
        <v>673</v>
      </c>
      <c r="U237" s="258" t="s">
        <v>674</v>
      </c>
      <c r="V237" s="258" t="s">
        <v>746</v>
      </c>
      <c r="W237" s="258"/>
      <c r="X237" s="258" t="s">
        <v>692</v>
      </c>
      <c r="Y237" s="258"/>
      <c r="Z237" s="258">
        <v>2</v>
      </c>
      <c r="AA237" s="258" t="s">
        <v>711</v>
      </c>
      <c r="AB237" s="258" t="s">
        <v>678</v>
      </c>
      <c r="AC237" s="258" t="s">
        <v>679</v>
      </c>
      <c r="AD237" s="259">
        <v>588.34</v>
      </c>
      <c r="AE237" s="259"/>
      <c r="AF237" s="259">
        <v>588.34</v>
      </c>
      <c r="AG237" s="258"/>
      <c r="AH237" s="258"/>
      <c r="AI237" s="258"/>
    </row>
    <row r="238" spans="1:35" ht="14.4" x14ac:dyDescent="0.3">
      <c r="A238" s="228" t="str">
        <f>'Door Comparison'!A234</f>
        <v>D1020.01</v>
      </c>
      <c r="B238" s="258"/>
      <c r="C238" s="258"/>
      <c r="D238" s="258"/>
      <c r="E238" s="258"/>
      <c r="F238" s="258"/>
      <c r="G238" s="258"/>
      <c r="H238" s="258"/>
      <c r="I238" s="258"/>
      <c r="J238" s="258"/>
      <c r="K238" s="258"/>
      <c r="L238" s="258"/>
      <c r="M238" s="258"/>
      <c r="N238" s="258"/>
      <c r="O238" s="258"/>
      <c r="P238" s="258"/>
      <c r="Q238" s="258"/>
      <c r="R238" s="258"/>
      <c r="S238" s="258"/>
      <c r="T238" s="258"/>
      <c r="U238" s="258"/>
      <c r="V238" s="258"/>
      <c r="W238" s="258"/>
      <c r="X238" s="258"/>
      <c r="Y238" s="258"/>
      <c r="Z238" s="258"/>
      <c r="AA238" s="258"/>
      <c r="AB238" s="258"/>
      <c r="AC238" s="258"/>
      <c r="AD238" s="259"/>
      <c r="AE238" s="259"/>
      <c r="AF238" s="259"/>
      <c r="AG238" s="258"/>
      <c r="AH238" s="258"/>
      <c r="AI238" s="258"/>
    </row>
    <row r="239" spans="1:35" ht="14.4" x14ac:dyDescent="0.3">
      <c r="A239" s="228" t="str">
        <f>'Door Comparison'!A235</f>
        <v>D1021.01</v>
      </c>
      <c r="B239" s="258"/>
      <c r="C239" s="258"/>
      <c r="D239" s="258"/>
      <c r="E239" s="258"/>
      <c r="F239" s="258"/>
      <c r="G239" s="258"/>
      <c r="H239" s="258"/>
      <c r="I239" s="258"/>
      <c r="J239" s="258"/>
      <c r="K239" s="258"/>
      <c r="L239" s="258"/>
      <c r="M239" s="258"/>
      <c r="N239" s="258"/>
      <c r="O239" s="258"/>
      <c r="P239" s="258"/>
      <c r="Q239" s="258"/>
      <c r="R239" s="258"/>
      <c r="S239" s="258"/>
      <c r="T239" s="258"/>
      <c r="U239" s="258"/>
      <c r="V239" s="258"/>
      <c r="W239" s="258"/>
      <c r="X239" s="258"/>
      <c r="Y239" s="258"/>
      <c r="Z239" s="258"/>
      <c r="AA239" s="258"/>
      <c r="AB239" s="258"/>
      <c r="AC239" s="258"/>
      <c r="AD239" s="259"/>
      <c r="AE239" s="259"/>
      <c r="AF239" s="259"/>
      <c r="AG239" s="258"/>
      <c r="AH239" s="258"/>
      <c r="AI239" s="258"/>
    </row>
    <row r="240" spans="1:35" ht="14.4" x14ac:dyDescent="0.3">
      <c r="A240" s="228" t="str">
        <f>'Door Comparison'!A236</f>
        <v>D1021.02</v>
      </c>
      <c r="B240" s="258"/>
      <c r="C240" s="258"/>
      <c r="D240" s="258"/>
      <c r="E240" s="258"/>
      <c r="F240" s="258"/>
      <c r="G240" s="258"/>
      <c r="H240" s="258"/>
      <c r="I240" s="258"/>
      <c r="J240" s="258"/>
      <c r="K240" s="258"/>
      <c r="L240" s="258"/>
      <c r="M240" s="258"/>
      <c r="N240" s="258"/>
      <c r="O240" s="258"/>
      <c r="P240" s="258"/>
      <c r="Q240" s="258"/>
      <c r="R240" s="258"/>
      <c r="S240" s="258"/>
      <c r="T240" s="258"/>
      <c r="U240" s="258"/>
      <c r="V240" s="258"/>
      <c r="W240" s="258"/>
      <c r="X240" s="258"/>
      <c r="Y240" s="258"/>
      <c r="Z240" s="258"/>
      <c r="AA240" s="258"/>
      <c r="AB240" s="258"/>
      <c r="AC240" s="258"/>
      <c r="AD240" s="259"/>
      <c r="AE240" s="259"/>
      <c r="AF240" s="259"/>
      <c r="AG240" s="258"/>
      <c r="AH240" s="258"/>
      <c r="AI240" s="258"/>
    </row>
    <row r="241" spans="1:35" ht="14.4" x14ac:dyDescent="0.3">
      <c r="A241" s="228" t="str">
        <f>'Door Comparison'!A237</f>
        <v>D1021.03</v>
      </c>
      <c r="B241" s="258"/>
      <c r="C241" s="258"/>
      <c r="D241" s="258"/>
      <c r="E241" s="258"/>
      <c r="F241" s="258"/>
      <c r="G241" s="258"/>
      <c r="H241" s="258"/>
      <c r="I241" s="258"/>
      <c r="J241" s="258"/>
      <c r="K241" s="258"/>
      <c r="L241" s="258"/>
      <c r="M241" s="258"/>
      <c r="N241" s="258"/>
      <c r="O241" s="258"/>
      <c r="P241" s="258"/>
      <c r="Q241" s="258"/>
      <c r="R241" s="258"/>
      <c r="S241" s="258"/>
      <c r="T241" s="258"/>
      <c r="U241" s="258"/>
      <c r="V241" s="258"/>
      <c r="W241" s="258"/>
      <c r="X241" s="258"/>
      <c r="Y241" s="258"/>
      <c r="Z241" s="258"/>
      <c r="AA241" s="258"/>
      <c r="AB241" s="258"/>
      <c r="AC241" s="258"/>
      <c r="AD241" s="259"/>
      <c r="AE241" s="259"/>
      <c r="AF241" s="259"/>
      <c r="AG241" s="258"/>
      <c r="AH241" s="258"/>
      <c r="AI241" s="258"/>
    </row>
    <row r="242" spans="1:35" ht="14.4" x14ac:dyDescent="0.3">
      <c r="A242" s="228" t="str">
        <f>'Door Comparison'!A238</f>
        <v>D1021.04</v>
      </c>
      <c r="B242" s="258"/>
      <c r="C242" s="258"/>
      <c r="D242" s="258"/>
      <c r="E242" s="258"/>
      <c r="F242" s="258"/>
      <c r="G242" s="258"/>
      <c r="H242" s="258"/>
      <c r="I242" s="258"/>
      <c r="J242" s="258"/>
      <c r="K242" s="258"/>
      <c r="L242" s="258"/>
      <c r="M242" s="258"/>
      <c r="N242" s="258"/>
      <c r="O242" s="258"/>
      <c r="P242" s="258"/>
      <c r="Q242" s="258"/>
      <c r="R242" s="258"/>
      <c r="S242" s="258"/>
      <c r="T242" s="258"/>
      <c r="U242" s="258"/>
      <c r="V242" s="258"/>
      <c r="W242" s="258"/>
      <c r="X242" s="258"/>
      <c r="Y242" s="258"/>
      <c r="Z242" s="258"/>
      <c r="AA242" s="258"/>
      <c r="AB242" s="258"/>
      <c r="AC242" s="258"/>
      <c r="AD242" s="259"/>
      <c r="AE242" s="259"/>
      <c r="AF242" s="259"/>
      <c r="AG242" s="258"/>
      <c r="AH242" s="258"/>
      <c r="AI242" s="258"/>
    </row>
    <row r="243" spans="1:35" ht="14.4" x14ac:dyDescent="0.3">
      <c r="A243" s="228" t="str">
        <f>'Door Comparison'!A239</f>
        <v>D1101.01</v>
      </c>
      <c r="B243" s="258"/>
      <c r="C243" s="258"/>
      <c r="D243" s="258"/>
      <c r="E243" s="258"/>
      <c r="F243" s="258"/>
      <c r="G243" s="258"/>
      <c r="H243" s="258"/>
      <c r="I243" s="258"/>
      <c r="J243" s="258"/>
      <c r="K243" s="258"/>
      <c r="L243" s="258"/>
      <c r="M243" s="258"/>
      <c r="N243" s="258"/>
      <c r="O243" s="258"/>
      <c r="P243" s="258"/>
      <c r="Q243" s="258"/>
      <c r="R243" s="258"/>
      <c r="S243" s="258"/>
      <c r="T243" s="258"/>
      <c r="U243" s="258"/>
      <c r="V243" s="258"/>
      <c r="W243" s="258"/>
      <c r="X243" s="258"/>
      <c r="Y243" s="258"/>
      <c r="Z243" s="258"/>
      <c r="AA243" s="258"/>
      <c r="AB243" s="258"/>
      <c r="AC243" s="258"/>
      <c r="AD243" s="259"/>
      <c r="AE243" s="259"/>
      <c r="AF243" s="259"/>
      <c r="AG243" s="258"/>
      <c r="AH243" s="258"/>
      <c r="AI243" s="258"/>
    </row>
    <row r="244" spans="1:35" ht="14.4" x14ac:dyDescent="0.3">
      <c r="A244" s="228" t="str">
        <f>'Door Comparison'!A240</f>
        <v>D1102.01</v>
      </c>
      <c r="B244" s="256">
        <v>23</v>
      </c>
      <c r="C244" s="256" t="s">
        <v>807</v>
      </c>
      <c r="D244" s="256" t="s">
        <v>748</v>
      </c>
      <c r="E244" s="256">
        <v>0</v>
      </c>
      <c r="F244" s="256">
        <v>0</v>
      </c>
      <c r="G244" s="256">
        <v>2052</v>
      </c>
      <c r="H244" s="256">
        <v>925</v>
      </c>
      <c r="I244" s="256"/>
      <c r="J244" s="256">
        <v>54</v>
      </c>
      <c r="K244" s="256" t="s">
        <v>667</v>
      </c>
      <c r="L244" s="256" t="s">
        <v>695</v>
      </c>
      <c r="M244" s="256" t="s">
        <v>65</v>
      </c>
      <c r="N244" s="256" t="s">
        <v>669</v>
      </c>
      <c r="O244" s="256" t="s">
        <v>670</v>
      </c>
      <c r="P244" s="256" t="s">
        <v>671</v>
      </c>
      <c r="Q244" s="256"/>
      <c r="R244" s="256"/>
      <c r="S244" s="256" t="s">
        <v>745</v>
      </c>
      <c r="T244" s="256" t="s">
        <v>673</v>
      </c>
      <c r="U244" s="256" t="s">
        <v>674</v>
      </c>
      <c r="V244" s="256" t="s">
        <v>746</v>
      </c>
      <c r="W244" s="256"/>
      <c r="X244" s="256" t="s">
        <v>692</v>
      </c>
      <c r="Y244" s="256"/>
      <c r="Z244" s="256">
        <v>2</v>
      </c>
      <c r="AA244" s="256" t="s">
        <v>711</v>
      </c>
      <c r="AB244" s="256" t="s">
        <v>678</v>
      </c>
      <c r="AC244" s="256" t="s">
        <v>679</v>
      </c>
      <c r="AD244" s="257">
        <v>588.34</v>
      </c>
      <c r="AE244" s="257"/>
      <c r="AF244" s="257">
        <v>588.34</v>
      </c>
      <c r="AG244" s="256"/>
      <c r="AH244" s="256"/>
      <c r="AI244" s="256"/>
    </row>
    <row r="245" spans="1:35" ht="14.4" x14ac:dyDescent="0.3">
      <c r="A245" s="228" t="str">
        <f>'Door Comparison'!A241</f>
        <v>D1109.01</v>
      </c>
      <c r="B245" s="256"/>
      <c r="C245" s="256"/>
      <c r="D245" s="256"/>
      <c r="E245" s="256"/>
      <c r="F245" s="256"/>
      <c r="G245" s="256"/>
      <c r="H245" s="256"/>
      <c r="I245" s="256"/>
      <c r="J245" s="256"/>
      <c r="K245" s="256"/>
      <c r="L245" s="256"/>
      <c r="M245" s="256"/>
      <c r="N245" s="256"/>
      <c r="O245" s="256"/>
      <c r="P245" s="256"/>
      <c r="Q245" s="256"/>
      <c r="R245" s="256"/>
      <c r="S245" s="256"/>
      <c r="T245" s="256"/>
      <c r="U245" s="256"/>
      <c r="V245" s="256"/>
      <c r="W245" s="256"/>
      <c r="X245" s="256"/>
      <c r="Y245" s="256"/>
      <c r="Z245" s="256"/>
      <c r="AA245" s="256"/>
      <c r="AB245" s="256"/>
      <c r="AC245" s="256"/>
      <c r="AD245" s="257"/>
      <c r="AE245" s="257"/>
      <c r="AF245" s="257"/>
      <c r="AG245" s="256"/>
      <c r="AH245" s="256"/>
      <c r="AI245" s="256"/>
    </row>
    <row r="246" spans="1:35" ht="14.4" x14ac:dyDescent="0.3">
      <c r="A246" s="228" t="str">
        <f>'Door Comparison'!A242</f>
        <v>D1109.02</v>
      </c>
      <c r="B246" s="258">
        <v>23</v>
      </c>
      <c r="C246" s="258" t="s">
        <v>808</v>
      </c>
      <c r="D246" s="258" t="s">
        <v>748</v>
      </c>
      <c r="E246" s="258">
        <v>0</v>
      </c>
      <c r="F246" s="258">
        <v>0</v>
      </c>
      <c r="G246" s="258">
        <v>2052</v>
      </c>
      <c r="H246" s="258">
        <v>925</v>
      </c>
      <c r="I246" s="258"/>
      <c r="J246" s="258">
        <v>54</v>
      </c>
      <c r="K246" s="258" t="s">
        <v>667</v>
      </c>
      <c r="L246" s="258" t="s">
        <v>695</v>
      </c>
      <c r="M246" s="258" t="s">
        <v>65</v>
      </c>
      <c r="N246" s="258" t="s">
        <v>669</v>
      </c>
      <c r="O246" s="258" t="s">
        <v>670</v>
      </c>
      <c r="P246" s="258" t="s">
        <v>671</v>
      </c>
      <c r="Q246" s="258"/>
      <c r="R246" s="258"/>
      <c r="S246" s="258" t="s">
        <v>745</v>
      </c>
      <c r="T246" s="258" t="s">
        <v>673</v>
      </c>
      <c r="U246" s="258" t="s">
        <v>674</v>
      </c>
      <c r="V246" s="258" t="s">
        <v>746</v>
      </c>
      <c r="W246" s="258"/>
      <c r="X246" s="258" t="s">
        <v>692</v>
      </c>
      <c r="Y246" s="258"/>
      <c r="Z246" s="258">
        <v>2</v>
      </c>
      <c r="AA246" s="258" t="s">
        <v>711</v>
      </c>
      <c r="AB246" s="258" t="s">
        <v>678</v>
      </c>
      <c r="AC246" s="258" t="s">
        <v>679</v>
      </c>
      <c r="AD246" s="259">
        <v>588.34</v>
      </c>
      <c r="AE246" s="259"/>
      <c r="AF246" s="259">
        <v>588.34</v>
      </c>
      <c r="AG246" s="258"/>
      <c r="AH246" s="258"/>
      <c r="AI246" s="258"/>
    </row>
    <row r="247" spans="1:35" ht="14.4" x14ac:dyDescent="0.3">
      <c r="A247" s="228" t="str">
        <f>'Door Comparison'!A243</f>
        <v>D1115.01</v>
      </c>
      <c r="B247" s="258"/>
      <c r="C247" s="258"/>
      <c r="D247" s="258"/>
      <c r="E247" s="258"/>
      <c r="F247" s="258"/>
      <c r="G247" s="258"/>
      <c r="H247" s="258"/>
      <c r="I247" s="258"/>
      <c r="J247" s="258"/>
      <c r="K247" s="258"/>
      <c r="L247" s="258"/>
      <c r="M247" s="258"/>
      <c r="N247" s="258"/>
      <c r="O247" s="258"/>
      <c r="P247" s="258"/>
      <c r="Q247" s="258"/>
      <c r="R247" s="258"/>
      <c r="S247" s="258"/>
      <c r="T247" s="258"/>
      <c r="U247" s="258"/>
      <c r="V247" s="258"/>
      <c r="W247" s="258"/>
      <c r="X247" s="258"/>
      <c r="Y247" s="258"/>
      <c r="Z247" s="258"/>
      <c r="AA247" s="258"/>
      <c r="AB247" s="258"/>
      <c r="AC247" s="258"/>
      <c r="AD247" s="259"/>
      <c r="AE247" s="259"/>
      <c r="AF247" s="259"/>
      <c r="AG247" s="258"/>
      <c r="AH247" s="258"/>
      <c r="AI247" s="258"/>
    </row>
    <row r="248" spans="1:35" ht="14.4" x14ac:dyDescent="0.3">
      <c r="A248" s="228" t="str">
        <f>'Door Comparison'!A244</f>
        <v>D1117.01</v>
      </c>
      <c r="B248" s="258"/>
      <c r="C248" s="258"/>
      <c r="D248" s="258"/>
      <c r="E248" s="258"/>
      <c r="F248" s="258"/>
      <c r="G248" s="258"/>
      <c r="H248" s="258"/>
      <c r="I248" s="258"/>
      <c r="J248" s="258"/>
      <c r="K248" s="258"/>
      <c r="L248" s="258"/>
      <c r="M248" s="258"/>
      <c r="N248" s="258"/>
      <c r="O248" s="258"/>
      <c r="P248" s="258"/>
      <c r="Q248" s="258"/>
      <c r="R248" s="258"/>
      <c r="S248" s="258"/>
      <c r="T248" s="258"/>
      <c r="U248" s="258"/>
      <c r="V248" s="258"/>
      <c r="W248" s="258"/>
      <c r="X248" s="258"/>
      <c r="Y248" s="258"/>
      <c r="Z248" s="258"/>
      <c r="AA248" s="258"/>
      <c r="AB248" s="258"/>
      <c r="AC248" s="258"/>
      <c r="AD248" s="259"/>
      <c r="AE248" s="259"/>
      <c r="AF248" s="259"/>
      <c r="AG248" s="258"/>
      <c r="AH248" s="258"/>
      <c r="AI248" s="258"/>
    </row>
    <row r="249" spans="1:35" ht="14.4" x14ac:dyDescent="0.3">
      <c r="A249" s="228" t="str">
        <f>'Door Comparison'!A245</f>
        <v>D1118.01</v>
      </c>
      <c r="B249" s="258"/>
      <c r="C249" s="258"/>
      <c r="D249" s="258"/>
      <c r="E249" s="258"/>
      <c r="F249" s="258"/>
      <c r="G249" s="258"/>
      <c r="H249" s="258"/>
      <c r="I249" s="258"/>
      <c r="J249" s="258"/>
      <c r="K249" s="258"/>
      <c r="L249" s="258"/>
      <c r="M249" s="258"/>
      <c r="N249" s="258"/>
      <c r="O249" s="258"/>
      <c r="P249" s="258"/>
      <c r="Q249" s="258"/>
      <c r="R249" s="258"/>
      <c r="S249" s="258"/>
      <c r="T249" s="258"/>
      <c r="U249" s="258"/>
      <c r="V249" s="258"/>
      <c r="W249" s="258"/>
      <c r="X249" s="258"/>
      <c r="Y249" s="258"/>
      <c r="Z249" s="258"/>
      <c r="AA249" s="258"/>
      <c r="AB249" s="258"/>
      <c r="AC249" s="258"/>
      <c r="AD249" s="259"/>
      <c r="AE249" s="259"/>
      <c r="AF249" s="259"/>
      <c r="AG249" s="258"/>
      <c r="AH249" s="258"/>
      <c r="AI249" s="258"/>
    </row>
    <row r="250" spans="1:35" ht="14.4" x14ac:dyDescent="0.3">
      <c r="A250" s="228"/>
      <c r="B250" s="258"/>
      <c r="C250" s="258"/>
      <c r="D250" s="258"/>
      <c r="E250" s="258"/>
      <c r="F250" s="258"/>
      <c r="G250" s="258"/>
      <c r="H250" s="258"/>
      <c r="I250" s="258"/>
      <c r="J250" s="258"/>
      <c r="K250" s="258"/>
      <c r="L250" s="258"/>
      <c r="M250" s="258"/>
      <c r="N250" s="258"/>
      <c r="O250" s="258"/>
      <c r="P250" s="258"/>
      <c r="Q250" s="258"/>
      <c r="R250" s="258"/>
      <c r="S250" s="258"/>
      <c r="T250" s="258"/>
      <c r="U250" s="258"/>
      <c r="V250" s="258"/>
      <c r="W250" s="258"/>
      <c r="X250" s="258"/>
      <c r="Y250" s="258"/>
      <c r="Z250" s="258"/>
      <c r="AA250" s="258"/>
      <c r="AB250" s="258"/>
      <c r="AC250" s="258"/>
      <c r="AD250" s="259"/>
      <c r="AE250" s="259"/>
      <c r="AF250" s="276"/>
      <c r="AG250" s="258"/>
      <c r="AH250" s="258"/>
      <c r="AI250" s="258"/>
    </row>
    <row r="251" spans="1:35" ht="15" thickBot="1" x14ac:dyDescent="0.35">
      <c r="A251" s="228"/>
      <c r="B251" s="258"/>
      <c r="C251" s="258"/>
      <c r="D251" s="258"/>
      <c r="E251" s="258"/>
      <c r="F251" s="258"/>
      <c r="G251" s="258"/>
      <c r="H251" s="258"/>
      <c r="I251" s="258"/>
      <c r="J251" s="258"/>
      <c r="K251" s="258"/>
      <c r="L251" s="258"/>
      <c r="M251" s="258"/>
      <c r="N251" s="258"/>
      <c r="O251" s="258"/>
      <c r="P251" s="258"/>
      <c r="Q251" s="258"/>
      <c r="R251" s="258"/>
      <c r="S251" s="258"/>
      <c r="T251" s="258"/>
      <c r="U251" s="258"/>
      <c r="V251" s="258"/>
      <c r="W251" s="258"/>
      <c r="X251" s="258"/>
      <c r="Y251" s="258"/>
      <c r="Z251" s="258"/>
      <c r="AA251" s="258"/>
      <c r="AB251" s="258"/>
      <c r="AC251" s="258"/>
      <c r="AD251" s="259"/>
      <c r="AE251" s="259"/>
      <c r="AF251" s="277">
        <f>SUM(AF13:AF250)</f>
        <v>70558.7</v>
      </c>
      <c r="AG251" s="258"/>
      <c r="AH251" s="258"/>
      <c r="AI251" s="258"/>
    </row>
    <row r="252" spans="1:35" ht="15" thickTop="1" x14ac:dyDescent="0.3">
      <c r="A252" s="228"/>
      <c r="B252" s="258"/>
      <c r="C252" s="258"/>
      <c r="D252" s="258"/>
      <c r="E252" s="258"/>
      <c r="F252" s="258"/>
      <c r="G252" s="258"/>
      <c r="H252" s="258"/>
      <c r="I252" s="258"/>
      <c r="J252" s="258"/>
      <c r="K252" s="258"/>
      <c r="L252" s="258"/>
      <c r="M252" s="258"/>
      <c r="N252" s="258"/>
      <c r="O252" s="258"/>
      <c r="P252" s="258"/>
      <c r="Q252" s="258"/>
      <c r="R252" s="258"/>
      <c r="S252" s="258"/>
      <c r="T252" s="258"/>
      <c r="U252" s="258"/>
      <c r="V252" s="258"/>
      <c r="W252" s="258"/>
      <c r="X252" s="258"/>
      <c r="Y252" s="258"/>
      <c r="Z252" s="258"/>
      <c r="AA252" s="258"/>
      <c r="AB252" s="258"/>
      <c r="AC252" s="258"/>
      <c r="AD252" s="259"/>
      <c r="AE252" s="259"/>
      <c r="AF252" s="259"/>
      <c r="AG252" s="258"/>
      <c r="AH252" s="258"/>
      <c r="AI252" s="258"/>
    </row>
    <row r="253" spans="1:35" s="275" customFormat="1" ht="14.4" x14ac:dyDescent="0.3">
      <c r="A253" s="272"/>
      <c r="B253" s="273"/>
      <c r="C253" s="273"/>
      <c r="D253" s="273"/>
      <c r="E253" s="273"/>
      <c r="F253" s="273"/>
      <c r="G253" s="273"/>
      <c r="H253" s="273"/>
      <c r="I253" s="273"/>
      <c r="J253" s="273"/>
      <c r="K253" s="273"/>
      <c r="L253" s="273"/>
      <c r="M253" s="273"/>
      <c r="N253" s="273"/>
      <c r="O253" s="273"/>
      <c r="P253" s="273"/>
      <c r="Q253" s="273"/>
      <c r="R253" s="273"/>
      <c r="S253" s="273"/>
      <c r="T253" s="273"/>
      <c r="U253" s="273"/>
      <c r="V253" s="273"/>
      <c r="W253" s="273"/>
      <c r="X253" s="273"/>
      <c r="Y253" s="273"/>
      <c r="Z253" s="273"/>
      <c r="AA253" s="273"/>
      <c r="AB253" s="273"/>
      <c r="AC253" s="273"/>
      <c r="AD253" s="274"/>
      <c r="AE253" s="274"/>
      <c r="AF253" s="274"/>
      <c r="AG253" s="273"/>
      <c r="AH253" s="273"/>
      <c r="AI253" s="273"/>
    </row>
    <row r="254" spans="1:35" ht="14.4" x14ac:dyDescent="0.3">
      <c r="A254" s="228"/>
      <c r="B254" s="258">
        <v>15</v>
      </c>
      <c r="C254" s="258" t="s">
        <v>710</v>
      </c>
      <c r="D254" s="258" t="s">
        <v>698</v>
      </c>
      <c r="E254" s="258">
        <v>0</v>
      </c>
      <c r="F254" s="258">
        <v>0</v>
      </c>
      <c r="G254" s="258">
        <v>2052</v>
      </c>
      <c r="H254" s="258">
        <v>961</v>
      </c>
      <c r="I254" s="258">
        <v>961</v>
      </c>
      <c r="J254" s="258">
        <v>44</v>
      </c>
      <c r="K254" s="258" t="s">
        <v>690</v>
      </c>
      <c r="L254" s="258" t="s">
        <v>691</v>
      </c>
      <c r="M254" s="258" t="s">
        <v>65</v>
      </c>
      <c r="N254" s="258" t="s">
        <v>669</v>
      </c>
      <c r="O254" s="258" t="s">
        <v>670</v>
      </c>
      <c r="P254" s="258" t="s">
        <v>671</v>
      </c>
      <c r="Q254" s="258" t="s">
        <v>670</v>
      </c>
      <c r="R254" s="258" t="s">
        <v>671</v>
      </c>
      <c r="S254" s="258" t="s">
        <v>672</v>
      </c>
      <c r="T254" s="258" t="s">
        <v>673</v>
      </c>
      <c r="U254" s="258" t="s">
        <v>674</v>
      </c>
      <c r="V254" s="258" t="s">
        <v>675</v>
      </c>
      <c r="W254" s="258" t="s">
        <v>675</v>
      </c>
      <c r="X254" s="258" t="s">
        <v>692</v>
      </c>
      <c r="Y254" s="258" t="s">
        <v>676</v>
      </c>
      <c r="Z254" s="258">
        <v>2</v>
      </c>
      <c r="AA254" s="258" t="s">
        <v>711</v>
      </c>
      <c r="AB254" s="258" t="s">
        <v>693</v>
      </c>
      <c r="AC254" s="258" t="s">
        <v>679</v>
      </c>
      <c r="AD254" s="259">
        <v>1054.98</v>
      </c>
      <c r="AE254" s="259"/>
      <c r="AF254" s="259">
        <v>1054.98</v>
      </c>
      <c r="AG254" s="258"/>
      <c r="AH254" s="258"/>
      <c r="AI254" s="258"/>
    </row>
    <row r="255" spans="1:35" ht="14.4" x14ac:dyDescent="0.3">
      <c r="A255" s="228"/>
      <c r="B255" s="258">
        <v>15</v>
      </c>
      <c r="C255" s="258" t="s">
        <v>713</v>
      </c>
      <c r="D255" s="258" t="s">
        <v>698</v>
      </c>
      <c r="E255" s="258">
        <v>0</v>
      </c>
      <c r="F255" s="258">
        <v>0</v>
      </c>
      <c r="G255" s="258">
        <v>2052</v>
      </c>
      <c r="H255" s="258">
        <v>961</v>
      </c>
      <c r="I255" s="258">
        <v>961</v>
      </c>
      <c r="J255" s="258">
        <v>44</v>
      </c>
      <c r="K255" s="258" t="s">
        <v>690</v>
      </c>
      <c r="L255" s="258" t="s">
        <v>691</v>
      </c>
      <c r="M255" s="258" t="s">
        <v>65</v>
      </c>
      <c r="N255" s="258" t="s">
        <v>669</v>
      </c>
      <c r="O255" s="258" t="s">
        <v>670</v>
      </c>
      <c r="P255" s="258" t="s">
        <v>671</v>
      </c>
      <c r="Q255" s="258" t="s">
        <v>670</v>
      </c>
      <c r="R255" s="258" t="s">
        <v>671</v>
      </c>
      <c r="S255" s="258" t="s">
        <v>672</v>
      </c>
      <c r="T255" s="258" t="s">
        <v>673</v>
      </c>
      <c r="U255" s="258" t="s">
        <v>674</v>
      </c>
      <c r="V255" s="258" t="s">
        <v>675</v>
      </c>
      <c r="W255" s="258" t="s">
        <v>675</v>
      </c>
      <c r="X255" s="258" t="s">
        <v>692</v>
      </c>
      <c r="Y255" s="258" t="s">
        <v>676</v>
      </c>
      <c r="Z255" s="258">
        <v>2</v>
      </c>
      <c r="AA255" s="258" t="s">
        <v>711</v>
      </c>
      <c r="AB255" s="258" t="s">
        <v>693</v>
      </c>
      <c r="AC255" s="258" t="s">
        <v>679</v>
      </c>
      <c r="AD255" s="259">
        <v>1054.98</v>
      </c>
      <c r="AE255" s="259"/>
      <c r="AF255" s="259">
        <v>1054.98</v>
      </c>
      <c r="AG255" s="258"/>
      <c r="AH255" s="258"/>
      <c r="AI255" s="258"/>
    </row>
    <row r="256" spans="1:35" ht="14.4" x14ac:dyDescent="0.3">
      <c r="A256" s="228"/>
      <c r="B256" s="256"/>
      <c r="C256" s="256"/>
      <c r="D256" s="256"/>
      <c r="E256" s="256"/>
      <c r="F256" s="256"/>
      <c r="G256" s="256"/>
      <c r="H256" s="256"/>
      <c r="I256" s="256"/>
      <c r="J256" s="256"/>
      <c r="K256" s="256"/>
      <c r="L256" s="256"/>
      <c r="M256" s="256"/>
      <c r="N256" s="256"/>
      <c r="O256" s="256"/>
      <c r="P256" s="256"/>
      <c r="Q256" s="256"/>
      <c r="R256" s="256"/>
      <c r="S256" s="256"/>
      <c r="T256" s="256"/>
      <c r="U256" s="256"/>
      <c r="V256" s="256"/>
      <c r="W256" s="256"/>
      <c r="X256" s="256"/>
      <c r="Y256" s="256"/>
      <c r="Z256" s="256"/>
      <c r="AA256" s="256"/>
      <c r="AB256" s="256"/>
      <c r="AC256" s="256"/>
      <c r="AD256" s="257"/>
      <c r="AE256" s="257"/>
      <c r="AF256" s="257"/>
      <c r="AG256" s="256"/>
      <c r="AH256" s="256"/>
      <c r="AI256" s="256"/>
    </row>
    <row r="257" spans="1:35" ht="14.4" x14ac:dyDescent="0.3">
      <c r="A257" s="228"/>
      <c r="B257" s="260" t="s">
        <v>809</v>
      </c>
      <c r="C257" s="260"/>
      <c r="D257" s="260"/>
      <c r="E257" s="260"/>
      <c r="F257" s="260"/>
      <c r="G257" s="260"/>
      <c r="H257" s="260"/>
      <c r="I257" s="260"/>
      <c r="J257" s="260"/>
      <c r="K257" s="260"/>
      <c r="L257" s="260"/>
      <c r="M257" s="260"/>
      <c r="N257" s="260"/>
      <c r="O257" s="260"/>
      <c r="P257" s="260"/>
      <c r="Q257" s="260"/>
      <c r="R257" s="260"/>
      <c r="S257" s="260"/>
      <c r="T257" s="260"/>
      <c r="U257" s="260"/>
      <c r="V257" s="260"/>
      <c r="W257" s="260"/>
      <c r="X257" s="260"/>
      <c r="Y257" s="260"/>
      <c r="Z257" s="260"/>
      <c r="AA257" s="260"/>
      <c r="AB257" s="260"/>
      <c r="AC257" s="260"/>
      <c r="AD257" s="261">
        <v>69136.759999999995</v>
      </c>
      <c r="AE257" s="261">
        <v>3531.9</v>
      </c>
      <c r="AF257" s="261">
        <v>72668.66</v>
      </c>
      <c r="AG257" s="260"/>
      <c r="AH257" s="260"/>
      <c r="AI257" s="260"/>
    </row>
    <row r="258" spans="1:35" x14ac:dyDescent="0.25">
      <c r="A258" s="228"/>
    </row>
    <row r="259" spans="1:35" ht="14.4" x14ac:dyDescent="0.3">
      <c r="A259" s="228"/>
      <c r="B259" s="262" t="s">
        <v>810</v>
      </c>
      <c r="C259" s="263"/>
      <c r="D259" s="263"/>
      <c r="E259" s="263"/>
      <c r="F259" s="263"/>
      <c r="G259" s="263"/>
      <c r="H259" s="263"/>
      <c r="I259" s="263"/>
      <c r="J259" s="263"/>
      <c r="K259" s="263"/>
      <c r="L259" s="263"/>
      <c r="M259" s="263"/>
      <c r="N259" s="263"/>
      <c r="O259" s="263"/>
      <c r="P259" s="263"/>
      <c r="Q259" s="263"/>
      <c r="R259" s="263"/>
      <c r="S259" s="263"/>
      <c r="T259" s="263"/>
      <c r="U259" s="263"/>
      <c r="V259" s="263"/>
      <c r="W259" s="263"/>
      <c r="X259" s="263"/>
      <c r="Y259" s="263"/>
      <c r="Z259" s="263"/>
      <c r="AA259" s="263"/>
      <c r="AB259" s="263"/>
      <c r="AC259" s="263"/>
      <c r="AD259" s="263"/>
      <c r="AE259" s="263"/>
      <c r="AF259" s="263"/>
      <c r="AG259" s="263"/>
      <c r="AH259" s="263"/>
      <c r="AI259" s="264"/>
    </row>
    <row r="260" spans="1:35" ht="14.4" x14ac:dyDescent="0.3">
      <c r="A260" s="228"/>
      <c r="B260" s="265"/>
      <c r="AI260" s="266"/>
    </row>
    <row r="261" spans="1:35" x14ac:dyDescent="0.25">
      <c r="A261" s="228"/>
      <c r="B261" s="267">
        <v>1</v>
      </c>
      <c r="C261" t="s">
        <v>811</v>
      </c>
      <c r="AI261" s="266"/>
    </row>
    <row r="262" spans="1:35" x14ac:dyDescent="0.25">
      <c r="A262" s="228"/>
      <c r="B262" s="267">
        <v>2</v>
      </c>
      <c r="C262" t="s">
        <v>812</v>
      </c>
      <c r="AI262" s="266"/>
    </row>
    <row r="263" spans="1:35" x14ac:dyDescent="0.25">
      <c r="A263" s="228"/>
      <c r="B263" s="267">
        <v>3</v>
      </c>
      <c r="C263" t="s">
        <v>813</v>
      </c>
      <c r="AI263" s="266"/>
    </row>
    <row r="264" spans="1:35" x14ac:dyDescent="0.25">
      <c r="A264" s="228"/>
      <c r="B264" s="267">
        <v>4</v>
      </c>
      <c r="C264" t="s">
        <v>814</v>
      </c>
      <c r="AI264" s="266"/>
    </row>
    <row r="265" spans="1:35" x14ac:dyDescent="0.25">
      <c r="A265" s="228"/>
      <c r="B265" s="267">
        <v>5</v>
      </c>
      <c r="C265" t="s">
        <v>815</v>
      </c>
      <c r="AI265" s="266"/>
    </row>
    <row r="266" spans="1:35" ht="14.4" x14ac:dyDescent="0.3">
      <c r="A266" s="228"/>
      <c r="B266" s="265"/>
      <c r="AI266" s="266"/>
    </row>
    <row r="267" spans="1:35" ht="14.4" x14ac:dyDescent="0.3">
      <c r="A267" s="228"/>
      <c r="B267" s="265" t="s">
        <v>816</v>
      </c>
      <c r="AI267" s="266"/>
    </row>
    <row r="268" spans="1:35" ht="14.4" x14ac:dyDescent="0.3">
      <c r="A268" s="228"/>
      <c r="B268" s="265"/>
      <c r="AI268" s="266"/>
    </row>
    <row r="269" spans="1:35" x14ac:dyDescent="0.25">
      <c r="A269" s="228"/>
      <c r="B269" s="267">
        <v>1</v>
      </c>
      <c r="C269" t="s">
        <v>817</v>
      </c>
      <c r="AI269" s="266"/>
    </row>
    <row r="270" spans="1:35" x14ac:dyDescent="0.25">
      <c r="A270" s="228"/>
      <c r="B270" s="267">
        <v>2</v>
      </c>
      <c r="C270" t="s">
        <v>818</v>
      </c>
      <c r="AI270" s="266"/>
    </row>
    <row r="271" spans="1:35" ht="14.4" x14ac:dyDescent="0.3">
      <c r="A271" s="228"/>
      <c r="B271" s="265"/>
      <c r="AI271" s="266"/>
    </row>
    <row r="272" spans="1:35" ht="14.4" x14ac:dyDescent="0.3">
      <c r="A272" s="228"/>
      <c r="B272" s="265"/>
      <c r="AI272" s="266"/>
    </row>
    <row r="273" spans="1:35" ht="14.4" x14ac:dyDescent="0.3">
      <c r="A273" s="228"/>
      <c r="B273" s="265" t="s">
        <v>819</v>
      </c>
      <c r="AI273" s="266"/>
    </row>
    <row r="274" spans="1:35" ht="14.4" x14ac:dyDescent="0.3">
      <c r="A274" s="228"/>
      <c r="B274" s="265"/>
      <c r="AI274" s="266"/>
    </row>
    <row r="275" spans="1:35" x14ac:dyDescent="0.25">
      <c r="A275" s="228"/>
      <c r="B275" s="268" t="s">
        <v>671</v>
      </c>
      <c r="C275" t="s">
        <v>820</v>
      </c>
      <c r="AI275" s="266"/>
    </row>
    <row r="276" spans="1:35" ht="14.4" x14ac:dyDescent="0.3">
      <c r="A276" s="228"/>
      <c r="B276" s="265"/>
      <c r="AI276" s="266"/>
    </row>
    <row r="277" spans="1:35" ht="14.4" x14ac:dyDescent="0.3">
      <c r="A277" s="228"/>
      <c r="B277" s="265"/>
      <c r="AI277" s="266"/>
    </row>
    <row r="278" spans="1:35" ht="14.4" x14ac:dyDescent="0.3">
      <c r="A278" s="228"/>
      <c r="B278" s="265" t="s">
        <v>821</v>
      </c>
      <c r="AI278" s="266"/>
    </row>
    <row r="279" spans="1:35" ht="14.4" x14ac:dyDescent="0.3">
      <c r="A279" s="228"/>
      <c r="B279" s="265"/>
      <c r="AI279" s="266"/>
    </row>
    <row r="280" spans="1:35" x14ac:dyDescent="0.25">
      <c r="A280" s="228"/>
      <c r="B280" s="268" t="s">
        <v>746</v>
      </c>
      <c r="C280" t="s">
        <v>822</v>
      </c>
      <c r="AI280" s="266"/>
    </row>
    <row r="281" spans="1:35" x14ac:dyDescent="0.25">
      <c r="A281" s="228"/>
      <c r="B281" s="268" t="s">
        <v>675</v>
      </c>
      <c r="C281" t="s">
        <v>823</v>
      </c>
      <c r="AI281" s="266"/>
    </row>
    <row r="282" spans="1:35" ht="14.4" x14ac:dyDescent="0.3">
      <c r="A282" s="228"/>
      <c r="B282" s="265"/>
      <c r="AI282" s="266"/>
    </row>
    <row r="283" spans="1:35" ht="14.4" x14ac:dyDescent="0.3">
      <c r="A283" s="228"/>
      <c r="B283" s="265"/>
      <c r="AI283" s="266"/>
    </row>
    <row r="284" spans="1:35" ht="14.4" x14ac:dyDescent="0.3">
      <c r="A284" s="228"/>
      <c r="B284" s="265" t="s">
        <v>824</v>
      </c>
      <c r="AI284" s="266"/>
    </row>
    <row r="285" spans="1:35" ht="14.4" x14ac:dyDescent="0.3">
      <c r="A285" s="228"/>
      <c r="B285" s="265"/>
      <c r="AI285" s="266"/>
    </row>
    <row r="286" spans="1:35" x14ac:dyDescent="0.25">
      <c r="A286" s="228"/>
      <c r="B286" s="268" t="s">
        <v>825</v>
      </c>
      <c r="C286" t="s">
        <v>826</v>
      </c>
      <c r="AI286" s="266"/>
    </row>
    <row r="287" spans="1:35" x14ac:dyDescent="0.25">
      <c r="A287" s="228"/>
      <c r="B287" s="268" t="s">
        <v>827</v>
      </c>
      <c r="C287" t="s">
        <v>828</v>
      </c>
      <c r="AI287" s="266"/>
    </row>
    <row r="288" spans="1:35" ht="14.4" x14ac:dyDescent="0.3">
      <c r="A288" s="228"/>
      <c r="B288" s="265"/>
      <c r="AI288" s="266"/>
    </row>
    <row r="289" spans="1:35" x14ac:dyDescent="0.25">
      <c r="A289" s="228"/>
      <c r="B289" s="269" t="s">
        <v>829</v>
      </c>
      <c r="C289" s="270" t="s">
        <v>828</v>
      </c>
      <c r="D289" s="270"/>
      <c r="E289" s="270"/>
      <c r="F289" s="270"/>
      <c r="G289" s="270"/>
      <c r="H289" s="270"/>
      <c r="I289" s="270"/>
      <c r="J289" s="270"/>
      <c r="K289" s="270"/>
      <c r="L289" s="270"/>
      <c r="M289" s="270"/>
      <c r="N289" s="270"/>
      <c r="O289" s="270"/>
      <c r="P289" s="270"/>
      <c r="Q289" s="270"/>
      <c r="R289" s="270"/>
      <c r="S289" s="270"/>
      <c r="T289" s="270"/>
      <c r="U289" s="270"/>
      <c r="V289" s="270"/>
      <c r="W289" s="270"/>
      <c r="X289" s="270"/>
      <c r="Y289" s="270"/>
      <c r="Z289" s="270"/>
      <c r="AA289" s="270"/>
      <c r="AB289" s="270"/>
      <c r="AC289" s="270"/>
      <c r="AD289" s="270"/>
      <c r="AE289" s="270"/>
      <c r="AF289" s="270"/>
      <c r="AG289" s="270"/>
      <c r="AH289" s="270"/>
      <c r="AI289" s="271"/>
    </row>
    <row r="290" spans="1:35" x14ac:dyDescent="0.25">
      <c r="A290" s="228"/>
    </row>
    <row r="291" spans="1:35" x14ac:dyDescent="0.25">
      <c r="A291" s="228"/>
    </row>
    <row r="292" spans="1:35" x14ac:dyDescent="0.25">
      <c r="A292" s="228"/>
    </row>
    <row r="293" spans="1:35" x14ac:dyDescent="0.25">
      <c r="A293" s="228"/>
    </row>
    <row r="294" spans="1:35" x14ac:dyDescent="0.25">
      <c r="A294" s="228"/>
    </row>
    <row r="295" spans="1:35" x14ac:dyDescent="0.25">
      <c r="A295" s="228"/>
    </row>
    <row r="296" spans="1:35" x14ac:dyDescent="0.25">
      <c r="A296" s="228"/>
    </row>
    <row r="297" spans="1:35" x14ac:dyDescent="0.25">
      <c r="A297" s="228"/>
    </row>
    <row r="298" spans="1:35" x14ac:dyDescent="0.25">
      <c r="A298" s="228"/>
    </row>
    <row r="299" spans="1:35" x14ac:dyDescent="0.25">
      <c r="A299" s="228"/>
    </row>
    <row r="300" spans="1:35" x14ac:dyDescent="0.25">
      <c r="A300" s="228"/>
    </row>
    <row r="301" spans="1:35" x14ac:dyDescent="0.25">
      <c r="A301" s="228"/>
    </row>
    <row r="302" spans="1:35" x14ac:dyDescent="0.25">
      <c r="A302" s="228"/>
    </row>
    <row r="303" spans="1:35" x14ac:dyDescent="0.25">
      <c r="A303" s="228"/>
    </row>
    <row r="304" spans="1:35" x14ac:dyDescent="0.25">
      <c r="A304" s="228"/>
    </row>
    <row r="305" spans="1:1" x14ac:dyDescent="0.25">
      <c r="A305" s="228"/>
    </row>
    <row r="306" spans="1:1" x14ac:dyDescent="0.25">
      <c r="A306" s="228"/>
    </row>
    <row r="307" spans="1:1" x14ac:dyDescent="0.25">
      <c r="A307" s="228"/>
    </row>
    <row r="308" spans="1:1" x14ac:dyDescent="0.25">
      <c r="A308" s="228"/>
    </row>
    <row r="309" spans="1:1" x14ac:dyDescent="0.25">
      <c r="A309" s="228"/>
    </row>
    <row r="310" spans="1:1" x14ac:dyDescent="0.25">
      <c r="A310" s="228"/>
    </row>
    <row r="311" spans="1:1" x14ac:dyDescent="0.25">
      <c r="A311" s="228"/>
    </row>
    <row r="312" spans="1:1" x14ac:dyDescent="0.25">
      <c r="A312" s="228"/>
    </row>
    <row r="313" spans="1:1" x14ac:dyDescent="0.25">
      <c r="A313" s="228"/>
    </row>
    <row r="314" spans="1:1" x14ac:dyDescent="0.25">
      <c r="A314" s="228"/>
    </row>
    <row r="315" spans="1:1" x14ac:dyDescent="0.25">
      <c r="A315" s="228"/>
    </row>
    <row r="316" spans="1:1" x14ac:dyDescent="0.25">
      <c r="A316" s="228"/>
    </row>
    <row r="317" spans="1:1" x14ac:dyDescent="0.25">
      <c r="A317" s="228"/>
    </row>
    <row r="318" spans="1:1" x14ac:dyDescent="0.25">
      <c r="A318" s="228"/>
    </row>
    <row r="319" spans="1:1" x14ac:dyDescent="0.25">
      <c r="A319" s="228"/>
    </row>
    <row r="320" spans="1:1" x14ac:dyDescent="0.25">
      <c r="A320" s="228"/>
    </row>
    <row r="321" spans="1:1" x14ac:dyDescent="0.25">
      <c r="A321" s="228"/>
    </row>
    <row r="322" spans="1:1" x14ac:dyDescent="0.25">
      <c r="A322" s="228"/>
    </row>
    <row r="323" spans="1:1" x14ac:dyDescent="0.25">
      <c r="A323" s="228"/>
    </row>
    <row r="324" spans="1:1" x14ac:dyDescent="0.25">
      <c r="A324" s="228"/>
    </row>
    <row r="325" spans="1:1" x14ac:dyDescent="0.25">
      <c r="A325" s="228"/>
    </row>
    <row r="326" spans="1:1" x14ac:dyDescent="0.25">
      <c r="A326" s="228"/>
    </row>
    <row r="327" spans="1:1" x14ac:dyDescent="0.25">
      <c r="A327" s="228"/>
    </row>
    <row r="328" spans="1:1" x14ac:dyDescent="0.25">
      <c r="A328" s="228"/>
    </row>
    <row r="329" spans="1:1" x14ac:dyDescent="0.25">
      <c r="A329" s="228"/>
    </row>
    <row r="330" spans="1:1" x14ac:dyDescent="0.25">
      <c r="A330" s="228"/>
    </row>
    <row r="331" spans="1:1" x14ac:dyDescent="0.25">
      <c r="A331" s="228"/>
    </row>
    <row r="332" spans="1:1" x14ac:dyDescent="0.25">
      <c r="A332" s="228"/>
    </row>
    <row r="333" spans="1:1" x14ac:dyDescent="0.25">
      <c r="A333" s="228"/>
    </row>
    <row r="334" spans="1:1" x14ac:dyDescent="0.25">
      <c r="A334" s="228"/>
    </row>
    <row r="335" spans="1:1" x14ac:dyDescent="0.25">
      <c r="A335" s="228"/>
    </row>
    <row r="336" spans="1:1" x14ac:dyDescent="0.25">
      <c r="A336" s="228"/>
    </row>
    <row r="337" spans="1:1" x14ac:dyDescent="0.25">
      <c r="A337" s="228"/>
    </row>
    <row r="338" spans="1:1" x14ac:dyDescent="0.25">
      <c r="A338" s="228"/>
    </row>
    <row r="339" spans="1:1" x14ac:dyDescent="0.25">
      <c r="A339" s="228"/>
    </row>
    <row r="340" spans="1:1" x14ac:dyDescent="0.25">
      <c r="A340" s="228"/>
    </row>
    <row r="341" spans="1:1" x14ac:dyDescent="0.25">
      <c r="A341" s="228"/>
    </row>
    <row r="342" spans="1:1" x14ac:dyDescent="0.25">
      <c r="A342" s="228"/>
    </row>
    <row r="343" spans="1:1" x14ac:dyDescent="0.25">
      <c r="A343" s="228"/>
    </row>
    <row r="344" spans="1:1" x14ac:dyDescent="0.25">
      <c r="A344" s="228"/>
    </row>
    <row r="345" spans="1:1" x14ac:dyDescent="0.25">
      <c r="A345" s="228"/>
    </row>
    <row r="346" spans="1:1" x14ac:dyDescent="0.25">
      <c r="A346" s="228"/>
    </row>
    <row r="347" spans="1:1" x14ac:dyDescent="0.25">
      <c r="A347" s="228"/>
    </row>
    <row r="348" spans="1:1" x14ac:dyDescent="0.25">
      <c r="A348" s="228"/>
    </row>
    <row r="349" spans="1:1" x14ac:dyDescent="0.25">
      <c r="A349" s="228"/>
    </row>
    <row r="350" spans="1:1" x14ac:dyDescent="0.25">
      <c r="A350" s="228"/>
    </row>
    <row r="351" spans="1:1" x14ac:dyDescent="0.25">
      <c r="A351" s="228"/>
    </row>
    <row r="352" spans="1:1" x14ac:dyDescent="0.25">
      <c r="A352" s="228"/>
    </row>
    <row r="353" spans="1:1" x14ac:dyDescent="0.25">
      <c r="A353" s="228"/>
    </row>
    <row r="354" spans="1:1" x14ac:dyDescent="0.25">
      <c r="A354" s="228"/>
    </row>
    <row r="355" spans="1:1" x14ac:dyDescent="0.25">
      <c r="A355" s="228"/>
    </row>
    <row r="356" spans="1:1" x14ac:dyDescent="0.25">
      <c r="A356" s="228"/>
    </row>
    <row r="357" spans="1:1" x14ac:dyDescent="0.25">
      <c r="A357" s="228"/>
    </row>
    <row r="358" spans="1:1" x14ac:dyDescent="0.25">
      <c r="A358" s="228"/>
    </row>
    <row r="359" spans="1:1" x14ac:dyDescent="0.25">
      <c r="A359" s="228"/>
    </row>
    <row r="360" spans="1:1" x14ac:dyDescent="0.25">
      <c r="A360" s="228"/>
    </row>
    <row r="361" spans="1:1" x14ac:dyDescent="0.25">
      <c r="A361" s="228"/>
    </row>
    <row r="362" spans="1:1" x14ac:dyDescent="0.25">
      <c r="A362" s="228"/>
    </row>
    <row r="363" spans="1:1" x14ac:dyDescent="0.25">
      <c r="A363" s="228"/>
    </row>
    <row r="364" spans="1:1" x14ac:dyDescent="0.25">
      <c r="A364" s="228"/>
    </row>
    <row r="365" spans="1:1" x14ac:dyDescent="0.25">
      <c r="A365" s="228"/>
    </row>
    <row r="366" spans="1:1" x14ac:dyDescent="0.25">
      <c r="A366" s="228"/>
    </row>
    <row r="367" spans="1:1" x14ac:dyDescent="0.25">
      <c r="A367" s="228"/>
    </row>
    <row r="368" spans="1:1" x14ac:dyDescent="0.25">
      <c r="A368" s="228"/>
    </row>
    <row r="369" spans="1:1" x14ac:dyDescent="0.25">
      <c r="A369" s="228"/>
    </row>
    <row r="370" spans="1:1" x14ac:dyDescent="0.25">
      <c r="A370" s="228"/>
    </row>
    <row r="371" spans="1:1" x14ac:dyDescent="0.25">
      <c r="A371" s="228"/>
    </row>
    <row r="372" spans="1:1" x14ac:dyDescent="0.25">
      <c r="A372" s="228"/>
    </row>
    <row r="373" spans="1:1" x14ac:dyDescent="0.25">
      <c r="A373" s="228"/>
    </row>
    <row r="374" spans="1:1" x14ac:dyDescent="0.25">
      <c r="A374" s="228"/>
    </row>
    <row r="375" spans="1:1" x14ac:dyDescent="0.25">
      <c r="A375" s="228"/>
    </row>
    <row r="376" spans="1:1" x14ac:dyDescent="0.25">
      <c r="A376" s="228"/>
    </row>
    <row r="377" spans="1:1" x14ac:dyDescent="0.25">
      <c r="A377" s="228"/>
    </row>
    <row r="378" spans="1:1" x14ac:dyDescent="0.25">
      <c r="A378" s="228"/>
    </row>
    <row r="379" spans="1:1" x14ac:dyDescent="0.25">
      <c r="A379" s="228"/>
    </row>
    <row r="380" spans="1:1" x14ac:dyDescent="0.25">
      <c r="A380" s="228"/>
    </row>
  </sheetData>
  <mergeCells count="25">
    <mergeCell ref="AG11:AH11"/>
    <mergeCell ref="B11:D11"/>
    <mergeCell ref="E11:K11"/>
    <mergeCell ref="L11:M11"/>
    <mergeCell ref="N11:W11"/>
    <mergeCell ref="Y11:AC11"/>
    <mergeCell ref="AD11:AF11"/>
    <mergeCell ref="B5:E5"/>
    <mergeCell ref="F5:K5"/>
    <mergeCell ref="L5:AI9"/>
    <mergeCell ref="B6:E6"/>
    <mergeCell ref="F6:K6"/>
    <mergeCell ref="B7:E7"/>
    <mergeCell ref="F7:K7"/>
    <mergeCell ref="B8:E8"/>
    <mergeCell ref="F8:K8"/>
    <mergeCell ref="B9:K9"/>
    <mergeCell ref="B4:E4"/>
    <mergeCell ref="F4:K4"/>
    <mergeCell ref="L4:AI4"/>
    <mergeCell ref="B2:E2"/>
    <mergeCell ref="F2:K2"/>
    <mergeCell ref="L2:AI3"/>
    <mergeCell ref="B3:E3"/>
    <mergeCell ref="F3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Door Comparison</vt:lpstr>
      <vt:lpstr>Door Labour</vt:lpstr>
      <vt:lpstr>Ironmongery</vt:lpstr>
      <vt:lpstr>Door Materials</vt:lpstr>
      <vt:lpstr>Door Summary</vt:lpstr>
      <vt:lpstr>JMS</vt:lpstr>
      <vt:lpstr>FRS</vt:lpstr>
      <vt:lpstr>'Door Comparison'!Print_Titles</vt:lpstr>
      <vt:lpstr>'Door Labour'!Print_Titles</vt:lpstr>
      <vt:lpstr>'Door Materials'!Print_Titles</vt:lpstr>
      <vt:lpstr>'Door Summary'!Print_Titles</vt:lpstr>
      <vt:lpstr>Ironmongery!Print_Titles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2021-01-25T11:21:28Z</cp:lastPrinted>
  <dcterms:created xsi:type="dcterms:W3CDTF">2001-04-04T13:06:35Z</dcterms:created>
  <dcterms:modified xsi:type="dcterms:W3CDTF">2021-01-25T11:22:32Z</dcterms:modified>
</cp:coreProperties>
</file>