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VSW Red Car Park\"/>
    </mc:Choice>
  </mc:AlternateContent>
  <xr:revisionPtr revIDLastSave="0" documentId="13_ncr:1_{74617D64-97F4-454A-B6F7-9FF9BBF71F5F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Door Comparison" sheetId="6" r:id="rId1"/>
    <sheet name="Door Labour" sheetId="5" r:id="rId2"/>
    <sheet name="Ironmongery" sheetId="11" r:id="rId3"/>
    <sheet name="Door Materials" sheetId="4" r:id="rId4"/>
    <sheet name="Door Summary" sheetId="7" r:id="rId5"/>
    <sheet name="JMS 1" sheetId="15" r:id="rId6"/>
    <sheet name="JMS 2" sheetId="16" r:id="rId7"/>
    <sheet name="JMS 3" sheetId="17" r:id="rId8"/>
    <sheet name="JMS combined" sheetId="18" r:id="rId9"/>
  </sheets>
  <externalReferences>
    <externalReference r:id="rId10"/>
  </externalReferences>
  <definedNames>
    <definedName name="_xlnm._FilterDatabase" localSheetId="0" hidden="1">'Door Comparison'!$A$8:$P$216</definedName>
    <definedName name="_xlnm._FilterDatabase" localSheetId="1" hidden="1">'Door Labour'!$A$7:$Z$214</definedName>
    <definedName name="_xlnm._FilterDatabase" localSheetId="3" hidden="1">'Door Materials'!$A$7:$Y$214</definedName>
    <definedName name="_xlnm._FilterDatabase" localSheetId="4" hidden="1">'Door Summary'!$A$6:$N$214</definedName>
    <definedName name="_xlnm._FilterDatabase" localSheetId="5" hidden="1">'JMS 1'!$A$9:$AG$903</definedName>
    <definedName name="_xlnm._FilterDatabase" localSheetId="6" hidden="1">'JMS 2'!$A$5:$AB$55</definedName>
    <definedName name="_xlnm._FilterDatabase" localSheetId="7" hidden="1">'JMS 3'!$A$3:$AB$65</definedName>
    <definedName name="_xlnm._FilterDatabase" localSheetId="8" hidden="1">'JMS combined'!$A$2:$AB$209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Summary'!$1:$7</definedName>
    <definedName name="_xlnm.Print_Titles" localSheetId="2">Ironmongery!$4:$7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0" i="6" l="1"/>
  <c r="P19" i="6"/>
  <c r="P70" i="6"/>
  <c r="P64" i="6"/>
  <c r="P61" i="6"/>
  <c r="P24" i="6"/>
  <c r="S24" i="4" s="1"/>
  <c r="P18" i="6"/>
  <c r="P14" i="6"/>
  <c r="P65" i="6"/>
  <c r="P15" i="6"/>
  <c r="P60" i="6"/>
  <c r="Z214" i="5"/>
  <c r="B214" i="5"/>
  <c r="A214" i="5"/>
  <c r="Z213" i="5"/>
  <c r="B213" i="5"/>
  <c r="A213" i="5"/>
  <c r="Z212" i="5"/>
  <c r="B212" i="5"/>
  <c r="A212" i="5"/>
  <c r="Z211" i="5"/>
  <c r="B211" i="5"/>
  <c r="A211" i="5"/>
  <c r="Z210" i="5"/>
  <c r="B210" i="5"/>
  <c r="A210" i="5"/>
  <c r="Z209" i="5"/>
  <c r="B209" i="5"/>
  <c r="A209" i="5"/>
  <c r="L208" i="5"/>
  <c r="K208" i="5"/>
  <c r="J208" i="5"/>
  <c r="I208" i="5"/>
  <c r="H208" i="5"/>
  <c r="G208" i="5"/>
  <c r="F208" i="5"/>
  <c r="E208" i="5"/>
  <c r="D208" i="5"/>
  <c r="C208" i="5"/>
  <c r="B208" i="5"/>
  <c r="A208" i="5"/>
  <c r="Z207" i="5"/>
  <c r="B207" i="5"/>
  <c r="A207" i="5"/>
  <c r="L206" i="5"/>
  <c r="K206" i="5"/>
  <c r="J206" i="5"/>
  <c r="I206" i="5"/>
  <c r="H206" i="5"/>
  <c r="G206" i="5"/>
  <c r="F206" i="5"/>
  <c r="E206" i="5"/>
  <c r="D206" i="5"/>
  <c r="C206" i="5"/>
  <c r="B206" i="5"/>
  <c r="A206" i="5"/>
  <c r="Z205" i="5"/>
  <c r="B205" i="5"/>
  <c r="A205" i="5"/>
  <c r="Z204" i="5"/>
  <c r="B204" i="5"/>
  <c r="A204" i="5"/>
  <c r="Z203" i="5"/>
  <c r="B203" i="5"/>
  <c r="A203" i="5"/>
  <c r="Z202" i="5"/>
  <c r="B202" i="5"/>
  <c r="A202" i="5"/>
  <c r="L201" i="5"/>
  <c r="K201" i="5"/>
  <c r="J201" i="5"/>
  <c r="I201" i="5"/>
  <c r="H201" i="5"/>
  <c r="G201" i="5"/>
  <c r="F201" i="5"/>
  <c r="E201" i="5"/>
  <c r="D201" i="5"/>
  <c r="C201" i="5"/>
  <c r="B201" i="5"/>
  <c r="A201" i="5"/>
  <c r="L200" i="5"/>
  <c r="K200" i="5"/>
  <c r="J200" i="5"/>
  <c r="I200" i="5"/>
  <c r="H200" i="5"/>
  <c r="G200" i="5"/>
  <c r="F200" i="5"/>
  <c r="E200" i="5"/>
  <c r="D200" i="5"/>
  <c r="C200" i="5"/>
  <c r="B200" i="5"/>
  <c r="A200" i="5"/>
  <c r="Z199" i="5"/>
  <c r="B199" i="5"/>
  <c r="A199" i="5"/>
  <c r="Z198" i="5"/>
  <c r="B198" i="5"/>
  <c r="A198" i="5"/>
  <c r="L197" i="5"/>
  <c r="K197" i="5"/>
  <c r="J197" i="5"/>
  <c r="I197" i="5"/>
  <c r="H197" i="5"/>
  <c r="G197" i="5"/>
  <c r="F197" i="5"/>
  <c r="E197" i="5"/>
  <c r="D197" i="5"/>
  <c r="C197" i="5"/>
  <c r="B197" i="5"/>
  <c r="A197" i="5"/>
  <c r="L196" i="5"/>
  <c r="K196" i="5"/>
  <c r="J196" i="5"/>
  <c r="I196" i="5"/>
  <c r="H196" i="5"/>
  <c r="G196" i="5"/>
  <c r="F196" i="5"/>
  <c r="E196" i="5"/>
  <c r="D196" i="5"/>
  <c r="C196" i="5"/>
  <c r="B196" i="5"/>
  <c r="A196" i="5"/>
  <c r="Z195" i="5"/>
  <c r="B195" i="5"/>
  <c r="A195" i="5"/>
  <c r="Z194" i="5"/>
  <c r="B194" i="5"/>
  <c r="A194" i="5"/>
  <c r="Z193" i="5"/>
  <c r="B193" i="5"/>
  <c r="A193" i="5"/>
  <c r="L192" i="5"/>
  <c r="K192" i="5"/>
  <c r="J192" i="5"/>
  <c r="I192" i="5"/>
  <c r="H192" i="5"/>
  <c r="G192" i="5"/>
  <c r="F192" i="5"/>
  <c r="E192" i="5"/>
  <c r="D192" i="5"/>
  <c r="C192" i="5"/>
  <c r="B192" i="5"/>
  <c r="A192" i="5"/>
  <c r="L191" i="5"/>
  <c r="K191" i="5"/>
  <c r="J191" i="5"/>
  <c r="I191" i="5"/>
  <c r="H191" i="5"/>
  <c r="G191" i="5"/>
  <c r="F191" i="5"/>
  <c r="E191" i="5"/>
  <c r="D191" i="5"/>
  <c r="C191" i="5"/>
  <c r="B191" i="5"/>
  <c r="A191" i="5"/>
  <c r="Z190" i="5"/>
  <c r="B190" i="5"/>
  <c r="A190" i="5"/>
  <c r="L189" i="5"/>
  <c r="K189" i="5"/>
  <c r="J189" i="5"/>
  <c r="I189" i="5"/>
  <c r="H189" i="5"/>
  <c r="G189" i="5"/>
  <c r="F189" i="5"/>
  <c r="E189" i="5"/>
  <c r="D189" i="5"/>
  <c r="C189" i="5"/>
  <c r="B189" i="5"/>
  <c r="A189" i="5"/>
  <c r="L188" i="5"/>
  <c r="K188" i="5"/>
  <c r="J188" i="5"/>
  <c r="I188" i="5"/>
  <c r="H188" i="5"/>
  <c r="G188" i="5"/>
  <c r="F188" i="5"/>
  <c r="E188" i="5"/>
  <c r="D188" i="5"/>
  <c r="C188" i="5"/>
  <c r="B188" i="5"/>
  <c r="A188" i="5"/>
  <c r="Z187" i="5"/>
  <c r="B187" i="5"/>
  <c r="A187" i="5"/>
  <c r="Z186" i="5"/>
  <c r="B186" i="5"/>
  <c r="A186" i="5"/>
  <c r="L185" i="5"/>
  <c r="K185" i="5"/>
  <c r="J185" i="5"/>
  <c r="I185" i="5"/>
  <c r="H185" i="5"/>
  <c r="G185" i="5"/>
  <c r="F185" i="5"/>
  <c r="E185" i="5"/>
  <c r="D185" i="5"/>
  <c r="C185" i="5"/>
  <c r="B185" i="5"/>
  <c r="A185" i="5"/>
  <c r="L184" i="5"/>
  <c r="K184" i="5"/>
  <c r="J184" i="5"/>
  <c r="I184" i="5"/>
  <c r="H184" i="5"/>
  <c r="G184" i="5"/>
  <c r="F184" i="5"/>
  <c r="E184" i="5"/>
  <c r="D184" i="5"/>
  <c r="C184" i="5"/>
  <c r="B184" i="5"/>
  <c r="A184" i="5"/>
  <c r="Z183" i="5"/>
  <c r="B183" i="5"/>
  <c r="A183" i="5"/>
  <c r="Z182" i="5"/>
  <c r="B182" i="5"/>
  <c r="A182" i="5"/>
  <c r="Z181" i="5"/>
  <c r="B181" i="5"/>
  <c r="A181" i="5"/>
  <c r="L180" i="5"/>
  <c r="K180" i="5"/>
  <c r="J180" i="5"/>
  <c r="I180" i="5"/>
  <c r="H180" i="5"/>
  <c r="G180" i="5"/>
  <c r="F180" i="5"/>
  <c r="E180" i="5"/>
  <c r="D180" i="5"/>
  <c r="C180" i="5"/>
  <c r="B180" i="5"/>
  <c r="A180" i="5"/>
  <c r="L179" i="5"/>
  <c r="K179" i="5"/>
  <c r="J179" i="5"/>
  <c r="I179" i="5"/>
  <c r="H179" i="5"/>
  <c r="G179" i="5"/>
  <c r="F179" i="5"/>
  <c r="E179" i="5"/>
  <c r="D179" i="5"/>
  <c r="C179" i="5"/>
  <c r="B179" i="5"/>
  <c r="A179" i="5"/>
  <c r="Z178" i="5"/>
  <c r="B178" i="5"/>
  <c r="A178" i="5"/>
  <c r="Z177" i="5"/>
  <c r="B177" i="5"/>
  <c r="A177" i="5"/>
  <c r="L176" i="5"/>
  <c r="K176" i="5"/>
  <c r="J176" i="5"/>
  <c r="I176" i="5"/>
  <c r="H176" i="5"/>
  <c r="G176" i="5"/>
  <c r="F176" i="5"/>
  <c r="E176" i="5"/>
  <c r="D176" i="5"/>
  <c r="C176" i="5"/>
  <c r="B176" i="5"/>
  <c r="A176" i="5"/>
  <c r="L175" i="5"/>
  <c r="K175" i="5"/>
  <c r="J175" i="5"/>
  <c r="I175" i="5"/>
  <c r="H175" i="5"/>
  <c r="G175" i="5"/>
  <c r="F175" i="5"/>
  <c r="E175" i="5"/>
  <c r="D175" i="5"/>
  <c r="C175" i="5"/>
  <c r="B175" i="5"/>
  <c r="A175" i="5"/>
  <c r="Z174" i="5"/>
  <c r="B174" i="5"/>
  <c r="A174" i="5"/>
  <c r="Z173" i="5"/>
  <c r="B173" i="5"/>
  <c r="A173" i="5"/>
  <c r="L172" i="5"/>
  <c r="K172" i="5"/>
  <c r="J172" i="5"/>
  <c r="I172" i="5"/>
  <c r="H172" i="5"/>
  <c r="G172" i="5"/>
  <c r="F172" i="5"/>
  <c r="E172" i="5"/>
  <c r="D172" i="5"/>
  <c r="C172" i="5"/>
  <c r="B172" i="5"/>
  <c r="A172" i="5"/>
  <c r="L171" i="5"/>
  <c r="K171" i="5"/>
  <c r="J171" i="5"/>
  <c r="I171" i="5"/>
  <c r="H171" i="5"/>
  <c r="G171" i="5"/>
  <c r="F171" i="5"/>
  <c r="E171" i="5"/>
  <c r="D171" i="5"/>
  <c r="C171" i="5"/>
  <c r="B171" i="5"/>
  <c r="A171" i="5"/>
  <c r="Z170" i="5"/>
  <c r="B170" i="5"/>
  <c r="A170" i="5"/>
  <c r="Z169" i="5"/>
  <c r="B169" i="5"/>
  <c r="A169" i="5"/>
  <c r="Z168" i="5"/>
  <c r="B168" i="5"/>
  <c r="A168" i="5"/>
  <c r="L167" i="5"/>
  <c r="K167" i="5"/>
  <c r="J167" i="5"/>
  <c r="I167" i="5"/>
  <c r="H167" i="5"/>
  <c r="G167" i="5"/>
  <c r="F167" i="5"/>
  <c r="E167" i="5"/>
  <c r="D167" i="5"/>
  <c r="C167" i="5"/>
  <c r="B167" i="5"/>
  <c r="A167" i="5"/>
  <c r="L166" i="5"/>
  <c r="K166" i="5"/>
  <c r="J166" i="5"/>
  <c r="I166" i="5"/>
  <c r="H166" i="5"/>
  <c r="G166" i="5"/>
  <c r="F166" i="5"/>
  <c r="E166" i="5"/>
  <c r="D166" i="5"/>
  <c r="C166" i="5"/>
  <c r="B166" i="5"/>
  <c r="A166" i="5"/>
  <c r="Z165" i="5"/>
  <c r="B165" i="5"/>
  <c r="A165" i="5"/>
  <c r="L164" i="5"/>
  <c r="K164" i="5"/>
  <c r="J164" i="5"/>
  <c r="I164" i="5"/>
  <c r="H164" i="5"/>
  <c r="G164" i="5"/>
  <c r="F164" i="5"/>
  <c r="E164" i="5"/>
  <c r="D164" i="5"/>
  <c r="C164" i="5"/>
  <c r="B164" i="5"/>
  <c r="A164" i="5"/>
  <c r="L163" i="5"/>
  <c r="K163" i="5"/>
  <c r="J163" i="5"/>
  <c r="I163" i="5"/>
  <c r="H163" i="5"/>
  <c r="G163" i="5"/>
  <c r="F163" i="5"/>
  <c r="E163" i="5"/>
  <c r="D163" i="5"/>
  <c r="C163" i="5"/>
  <c r="B163" i="5"/>
  <c r="A163" i="5"/>
  <c r="Z162" i="5"/>
  <c r="B162" i="5"/>
  <c r="A162" i="5"/>
  <c r="Z161" i="5"/>
  <c r="B161" i="5"/>
  <c r="A161" i="5"/>
  <c r="L160" i="5"/>
  <c r="K160" i="5"/>
  <c r="J160" i="5"/>
  <c r="I160" i="5"/>
  <c r="H160" i="5"/>
  <c r="G160" i="5"/>
  <c r="F160" i="5"/>
  <c r="E160" i="5"/>
  <c r="D160" i="5"/>
  <c r="C160" i="5"/>
  <c r="B160" i="5"/>
  <c r="A160" i="5"/>
  <c r="L159" i="5"/>
  <c r="K159" i="5"/>
  <c r="J159" i="5"/>
  <c r="I159" i="5"/>
  <c r="H159" i="5"/>
  <c r="G159" i="5"/>
  <c r="F159" i="5"/>
  <c r="E159" i="5"/>
  <c r="D159" i="5"/>
  <c r="C159" i="5"/>
  <c r="B159" i="5"/>
  <c r="A159" i="5"/>
  <c r="Z158" i="5"/>
  <c r="B158" i="5"/>
  <c r="A158" i="5"/>
  <c r="Z157" i="5"/>
  <c r="B157" i="5"/>
  <c r="A157" i="5"/>
  <c r="Z156" i="5"/>
  <c r="B156" i="5"/>
  <c r="A156" i="5"/>
  <c r="L155" i="5"/>
  <c r="K155" i="5"/>
  <c r="J155" i="5"/>
  <c r="I155" i="5"/>
  <c r="H155" i="5"/>
  <c r="G155" i="5"/>
  <c r="F155" i="5"/>
  <c r="E155" i="5"/>
  <c r="D155" i="5"/>
  <c r="C155" i="5"/>
  <c r="B155" i="5"/>
  <c r="A155" i="5"/>
  <c r="L154" i="5"/>
  <c r="K154" i="5"/>
  <c r="J154" i="5"/>
  <c r="I154" i="5"/>
  <c r="H154" i="5"/>
  <c r="G154" i="5"/>
  <c r="F154" i="5"/>
  <c r="E154" i="5"/>
  <c r="D154" i="5"/>
  <c r="C154" i="5"/>
  <c r="B154" i="5"/>
  <c r="A154" i="5"/>
  <c r="Z153" i="5"/>
  <c r="B153" i="5"/>
  <c r="A153" i="5"/>
  <c r="Z152" i="5"/>
  <c r="B152" i="5"/>
  <c r="A152" i="5"/>
  <c r="L151" i="5"/>
  <c r="K151" i="5"/>
  <c r="J151" i="5"/>
  <c r="I151" i="5"/>
  <c r="H151" i="5"/>
  <c r="G151" i="5"/>
  <c r="F151" i="5"/>
  <c r="E151" i="5"/>
  <c r="D151" i="5"/>
  <c r="C151" i="5"/>
  <c r="B151" i="5"/>
  <c r="A151" i="5"/>
  <c r="L150" i="5"/>
  <c r="K150" i="5"/>
  <c r="J150" i="5"/>
  <c r="I150" i="5"/>
  <c r="H150" i="5"/>
  <c r="G150" i="5"/>
  <c r="F150" i="5"/>
  <c r="E150" i="5"/>
  <c r="D150" i="5"/>
  <c r="C150" i="5"/>
  <c r="B150" i="5"/>
  <c r="A150" i="5"/>
  <c r="Z149" i="5"/>
  <c r="B149" i="5"/>
  <c r="A149" i="5"/>
  <c r="Z148" i="5"/>
  <c r="B148" i="5"/>
  <c r="A148" i="5"/>
  <c r="L147" i="5"/>
  <c r="K147" i="5"/>
  <c r="J147" i="5"/>
  <c r="I147" i="5"/>
  <c r="H147" i="5"/>
  <c r="G147" i="5"/>
  <c r="F147" i="5"/>
  <c r="E147" i="5"/>
  <c r="D147" i="5"/>
  <c r="C147" i="5"/>
  <c r="B147" i="5"/>
  <c r="A147" i="5"/>
  <c r="L146" i="5"/>
  <c r="K146" i="5"/>
  <c r="J146" i="5"/>
  <c r="I146" i="5"/>
  <c r="H146" i="5"/>
  <c r="G146" i="5"/>
  <c r="F146" i="5"/>
  <c r="E146" i="5"/>
  <c r="D146" i="5"/>
  <c r="C146" i="5"/>
  <c r="B146" i="5"/>
  <c r="A146" i="5"/>
  <c r="Z145" i="5"/>
  <c r="B145" i="5"/>
  <c r="A145" i="5"/>
  <c r="Z144" i="5"/>
  <c r="B144" i="5"/>
  <c r="A144" i="5"/>
  <c r="Z143" i="5"/>
  <c r="B143" i="5"/>
  <c r="A143" i="5"/>
  <c r="L142" i="5"/>
  <c r="K142" i="5"/>
  <c r="J142" i="5"/>
  <c r="I142" i="5"/>
  <c r="H142" i="5"/>
  <c r="G142" i="5"/>
  <c r="F142" i="5"/>
  <c r="E142" i="5"/>
  <c r="D142" i="5"/>
  <c r="C142" i="5"/>
  <c r="B142" i="5"/>
  <c r="A142" i="5"/>
  <c r="L141" i="5"/>
  <c r="K141" i="5"/>
  <c r="J141" i="5"/>
  <c r="I141" i="5"/>
  <c r="H141" i="5"/>
  <c r="G141" i="5"/>
  <c r="F141" i="5"/>
  <c r="E141" i="5"/>
  <c r="D141" i="5"/>
  <c r="C141" i="5"/>
  <c r="B141" i="5"/>
  <c r="A141" i="5"/>
  <c r="Z140" i="5"/>
  <c r="B140" i="5"/>
  <c r="A140" i="5"/>
  <c r="L139" i="5"/>
  <c r="K139" i="5"/>
  <c r="J139" i="5"/>
  <c r="I139" i="5"/>
  <c r="H139" i="5"/>
  <c r="G139" i="5"/>
  <c r="F139" i="5"/>
  <c r="E139" i="5"/>
  <c r="D139" i="5"/>
  <c r="C139" i="5"/>
  <c r="B139" i="5"/>
  <c r="A139" i="5"/>
  <c r="L138" i="5"/>
  <c r="K138" i="5"/>
  <c r="J138" i="5"/>
  <c r="I138" i="5"/>
  <c r="H138" i="5"/>
  <c r="G138" i="5"/>
  <c r="F138" i="5"/>
  <c r="E138" i="5"/>
  <c r="D138" i="5"/>
  <c r="C138" i="5"/>
  <c r="B138" i="5"/>
  <c r="A138" i="5"/>
  <c r="Z137" i="5"/>
  <c r="B137" i="5"/>
  <c r="A137" i="5"/>
  <c r="Z136" i="5"/>
  <c r="B136" i="5"/>
  <c r="A136" i="5"/>
  <c r="L135" i="5"/>
  <c r="K135" i="5"/>
  <c r="J135" i="5"/>
  <c r="I135" i="5"/>
  <c r="H135" i="5"/>
  <c r="G135" i="5"/>
  <c r="F135" i="5"/>
  <c r="E135" i="5"/>
  <c r="D135" i="5"/>
  <c r="C135" i="5"/>
  <c r="B135" i="5"/>
  <c r="A135" i="5"/>
  <c r="L134" i="5"/>
  <c r="K134" i="5"/>
  <c r="J134" i="5"/>
  <c r="I134" i="5"/>
  <c r="H134" i="5"/>
  <c r="G134" i="5"/>
  <c r="F134" i="5"/>
  <c r="E134" i="5"/>
  <c r="D134" i="5"/>
  <c r="C134" i="5"/>
  <c r="B134" i="5"/>
  <c r="A134" i="5"/>
  <c r="Z133" i="5"/>
  <c r="B133" i="5"/>
  <c r="A133" i="5"/>
  <c r="Z132" i="5"/>
  <c r="B132" i="5"/>
  <c r="A132" i="5"/>
  <c r="Z131" i="5"/>
  <c r="B131" i="5"/>
  <c r="A131" i="5"/>
  <c r="L130" i="5"/>
  <c r="K130" i="5"/>
  <c r="J130" i="5"/>
  <c r="I130" i="5"/>
  <c r="H130" i="5"/>
  <c r="G130" i="5"/>
  <c r="F130" i="5"/>
  <c r="E130" i="5"/>
  <c r="D130" i="5"/>
  <c r="C130" i="5"/>
  <c r="B130" i="5"/>
  <c r="A130" i="5"/>
  <c r="L129" i="5"/>
  <c r="K129" i="5"/>
  <c r="J129" i="5"/>
  <c r="I129" i="5"/>
  <c r="H129" i="5"/>
  <c r="G129" i="5"/>
  <c r="F129" i="5"/>
  <c r="E129" i="5"/>
  <c r="D129" i="5"/>
  <c r="C129" i="5"/>
  <c r="B129" i="5"/>
  <c r="A129" i="5"/>
  <c r="Z128" i="5"/>
  <c r="B128" i="5"/>
  <c r="A128" i="5"/>
  <c r="L127" i="5"/>
  <c r="K127" i="5"/>
  <c r="J127" i="5"/>
  <c r="I127" i="5"/>
  <c r="H127" i="5"/>
  <c r="G127" i="5"/>
  <c r="F127" i="5"/>
  <c r="E127" i="5"/>
  <c r="D127" i="5"/>
  <c r="C127" i="5"/>
  <c r="B127" i="5"/>
  <c r="A127" i="5"/>
  <c r="L126" i="5"/>
  <c r="K126" i="5"/>
  <c r="J126" i="5"/>
  <c r="I126" i="5"/>
  <c r="H126" i="5"/>
  <c r="G126" i="5"/>
  <c r="F126" i="5"/>
  <c r="E126" i="5"/>
  <c r="D126" i="5"/>
  <c r="C126" i="5"/>
  <c r="B126" i="5"/>
  <c r="A126" i="5"/>
  <c r="Z125" i="5"/>
  <c r="B125" i="5"/>
  <c r="A125" i="5"/>
  <c r="Z124" i="5"/>
  <c r="B124" i="5"/>
  <c r="A124" i="5"/>
  <c r="L123" i="5"/>
  <c r="K123" i="5"/>
  <c r="J123" i="5"/>
  <c r="I123" i="5"/>
  <c r="H123" i="5"/>
  <c r="G123" i="5"/>
  <c r="F123" i="5"/>
  <c r="E123" i="5"/>
  <c r="D123" i="5"/>
  <c r="C123" i="5"/>
  <c r="B123" i="5"/>
  <c r="A123" i="5"/>
  <c r="L122" i="5"/>
  <c r="K122" i="5"/>
  <c r="J122" i="5"/>
  <c r="I122" i="5"/>
  <c r="H122" i="5"/>
  <c r="G122" i="5"/>
  <c r="F122" i="5"/>
  <c r="E122" i="5"/>
  <c r="D122" i="5"/>
  <c r="C122" i="5"/>
  <c r="B122" i="5"/>
  <c r="A122" i="5"/>
  <c r="Z121" i="5"/>
  <c r="B121" i="5"/>
  <c r="A121" i="5"/>
  <c r="Z120" i="5"/>
  <c r="B120" i="5"/>
  <c r="A120" i="5"/>
  <c r="Z119" i="5"/>
  <c r="B119" i="5"/>
  <c r="A119" i="5"/>
  <c r="L118" i="5"/>
  <c r="K118" i="5"/>
  <c r="J118" i="5"/>
  <c r="I118" i="5"/>
  <c r="H118" i="5"/>
  <c r="G118" i="5"/>
  <c r="F118" i="5"/>
  <c r="E118" i="5"/>
  <c r="D118" i="5"/>
  <c r="C118" i="5"/>
  <c r="B118" i="5"/>
  <c r="A118" i="5"/>
  <c r="L117" i="5"/>
  <c r="K117" i="5"/>
  <c r="J117" i="5"/>
  <c r="I117" i="5"/>
  <c r="H117" i="5"/>
  <c r="G117" i="5"/>
  <c r="F117" i="5"/>
  <c r="E117" i="5"/>
  <c r="D117" i="5"/>
  <c r="C117" i="5"/>
  <c r="B117" i="5"/>
  <c r="A117" i="5"/>
  <c r="Z116" i="5"/>
  <c r="B116" i="5"/>
  <c r="A116" i="5"/>
  <c r="L115" i="5"/>
  <c r="K115" i="5"/>
  <c r="J115" i="5"/>
  <c r="I115" i="5"/>
  <c r="H115" i="5"/>
  <c r="G115" i="5"/>
  <c r="F115" i="5"/>
  <c r="E115" i="5"/>
  <c r="D115" i="5"/>
  <c r="C115" i="5"/>
  <c r="B115" i="5"/>
  <c r="A115" i="5"/>
  <c r="L114" i="5"/>
  <c r="K114" i="5"/>
  <c r="J114" i="5"/>
  <c r="I114" i="5"/>
  <c r="H114" i="5"/>
  <c r="G114" i="5"/>
  <c r="F114" i="5"/>
  <c r="E114" i="5"/>
  <c r="D114" i="5"/>
  <c r="C114" i="5"/>
  <c r="B114" i="5"/>
  <c r="A114" i="5"/>
  <c r="L113" i="5"/>
  <c r="K113" i="5"/>
  <c r="J113" i="5"/>
  <c r="I113" i="5"/>
  <c r="H113" i="5"/>
  <c r="G113" i="5"/>
  <c r="F113" i="5"/>
  <c r="E113" i="5"/>
  <c r="D113" i="5"/>
  <c r="C113" i="5"/>
  <c r="B113" i="5"/>
  <c r="A113" i="5"/>
  <c r="L112" i="5"/>
  <c r="K112" i="5"/>
  <c r="J112" i="5"/>
  <c r="I112" i="5"/>
  <c r="H112" i="5"/>
  <c r="G112" i="5"/>
  <c r="F112" i="5"/>
  <c r="E112" i="5"/>
  <c r="D112" i="5"/>
  <c r="C112" i="5"/>
  <c r="B112" i="5"/>
  <c r="A112" i="5"/>
  <c r="L111" i="5"/>
  <c r="K111" i="5"/>
  <c r="J111" i="5"/>
  <c r="I111" i="5"/>
  <c r="H111" i="5"/>
  <c r="G111" i="5"/>
  <c r="F111" i="5"/>
  <c r="E111" i="5"/>
  <c r="D111" i="5"/>
  <c r="C111" i="5"/>
  <c r="B111" i="5"/>
  <c r="A111" i="5"/>
  <c r="L110" i="5"/>
  <c r="K110" i="5"/>
  <c r="J110" i="5"/>
  <c r="I110" i="5"/>
  <c r="H110" i="5"/>
  <c r="G110" i="5"/>
  <c r="F110" i="5"/>
  <c r="E110" i="5"/>
  <c r="D110" i="5"/>
  <c r="C110" i="5"/>
  <c r="B110" i="5"/>
  <c r="A110" i="5"/>
  <c r="L109" i="5"/>
  <c r="K109" i="5"/>
  <c r="J109" i="5"/>
  <c r="I109" i="5"/>
  <c r="H109" i="5"/>
  <c r="G109" i="5"/>
  <c r="F109" i="5"/>
  <c r="E109" i="5"/>
  <c r="D109" i="5"/>
  <c r="C109" i="5"/>
  <c r="B109" i="5"/>
  <c r="A109" i="5"/>
  <c r="L108" i="5"/>
  <c r="K108" i="5"/>
  <c r="J108" i="5"/>
  <c r="I108" i="5"/>
  <c r="H108" i="5"/>
  <c r="G108" i="5"/>
  <c r="F108" i="5"/>
  <c r="E108" i="5"/>
  <c r="D108" i="5"/>
  <c r="C108" i="5"/>
  <c r="B108" i="5"/>
  <c r="A108" i="5"/>
  <c r="L107" i="5"/>
  <c r="K107" i="5"/>
  <c r="J107" i="5"/>
  <c r="I107" i="5"/>
  <c r="H107" i="5"/>
  <c r="G107" i="5"/>
  <c r="F107" i="5"/>
  <c r="E107" i="5"/>
  <c r="D107" i="5"/>
  <c r="C107" i="5"/>
  <c r="B107" i="5"/>
  <c r="A107" i="5"/>
  <c r="L106" i="5"/>
  <c r="K106" i="5"/>
  <c r="J106" i="5"/>
  <c r="I106" i="5"/>
  <c r="H106" i="5"/>
  <c r="G106" i="5"/>
  <c r="F106" i="5"/>
  <c r="E106" i="5"/>
  <c r="D106" i="5"/>
  <c r="C106" i="5"/>
  <c r="B106" i="5"/>
  <c r="A106" i="5"/>
  <c r="L105" i="5"/>
  <c r="K105" i="5"/>
  <c r="J105" i="5"/>
  <c r="I105" i="5"/>
  <c r="H105" i="5"/>
  <c r="G105" i="5"/>
  <c r="F105" i="5"/>
  <c r="E105" i="5"/>
  <c r="D105" i="5"/>
  <c r="C105" i="5"/>
  <c r="B105" i="5"/>
  <c r="A105" i="5"/>
  <c r="L104" i="5"/>
  <c r="K104" i="5"/>
  <c r="J104" i="5"/>
  <c r="I104" i="5"/>
  <c r="H104" i="5"/>
  <c r="G104" i="5"/>
  <c r="F104" i="5"/>
  <c r="E104" i="5"/>
  <c r="D104" i="5"/>
  <c r="C104" i="5"/>
  <c r="B104" i="5"/>
  <c r="A104" i="5"/>
  <c r="Z103" i="5"/>
  <c r="B103" i="5"/>
  <c r="A103" i="5"/>
  <c r="Z102" i="5"/>
  <c r="B102" i="5"/>
  <c r="A102" i="5"/>
  <c r="Z101" i="5"/>
  <c r="B101" i="5"/>
  <c r="A101" i="5"/>
  <c r="Z100" i="5"/>
  <c r="B100" i="5"/>
  <c r="A100" i="5"/>
  <c r="L99" i="5"/>
  <c r="K99" i="5"/>
  <c r="J99" i="5"/>
  <c r="I99" i="5"/>
  <c r="H99" i="5"/>
  <c r="G99" i="5"/>
  <c r="F99" i="5"/>
  <c r="E99" i="5"/>
  <c r="D99" i="5"/>
  <c r="C99" i="5"/>
  <c r="B99" i="5"/>
  <c r="A99" i="5"/>
  <c r="L98" i="5"/>
  <c r="K98" i="5"/>
  <c r="J98" i="5"/>
  <c r="I98" i="5"/>
  <c r="H98" i="5"/>
  <c r="G98" i="5"/>
  <c r="F98" i="5"/>
  <c r="E98" i="5"/>
  <c r="D98" i="5"/>
  <c r="C98" i="5"/>
  <c r="B98" i="5"/>
  <c r="A98" i="5"/>
  <c r="Z97" i="5"/>
  <c r="B97" i="5"/>
  <c r="A97" i="5"/>
  <c r="Z96" i="5"/>
  <c r="B96" i="5"/>
  <c r="A96" i="5"/>
  <c r="L95" i="5"/>
  <c r="K95" i="5"/>
  <c r="J95" i="5"/>
  <c r="I95" i="5"/>
  <c r="H95" i="5"/>
  <c r="G95" i="5"/>
  <c r="F95" i="5"/>
  <c r="E95" i="5"/>
  <c r="D95" i="5"/>
  <c r="C95" i="5"/>
  <c r="B95" i="5"/>
  <c r="A95" i="5"/>
  <c r="L94" i="5"/>
  <c r="K94" i="5"/>
  <c r="J94" i="5"/>
  <c r="I94" i="5"/>
  <c r="H94" i="5"/>
  <c r="G94" i="5"/>
  <c r="F94" i="5"/>
  <c r="E94" i="5"/>
  <c r="D94" i="5"/>
  <c r="C94" i="5"/>
  <c r="B94" i="5"/>
  <c r="A94" i="5"/>
  <c r="Z93" i="5"/>
  <c r="B93" i="5"/>
  <c r="A93" i="5"/>
  <c r="Z92" i="5"/>
  <c r="B92" i="5"/>
  <c r="A92" i="5"/>
  <c r="Z91" i="5"/>
  <c r="B91" i="5"/>
  <c r="A91" i="5"/>
  <c r="L90" i="5"/>
  <c r="K90" i="5"/>
  <c r="J90" i="5"/>
  <c r="I90" i="5"/>
  <c r="H90" i="5"/>
  <c r="G90" i="5"/>
  <c r="F90" i="5"/>
  <c r="E90" i="5"/>
  <c r="D90" i="5"/>
  <c r="C90" i="5"/>
  <c r="B90" i="5"/>
  <c r="A90" i="5"/>
  <c r="L89" i="5"/>
  <c r="K89" i="5"/>
  <c r="J89" i="5"/>
  <c r="I89" i="5"/>
  <c r="H89" i="5"/>
  <c r="G89" i="5"/>
  <c r="F89" i="5"/>
  <c r="E89" i="5"/>
  <c r="D89" i="5"/>
  <c r="C89" i="5"/>
  <c r="B89" i="5"/>
  <c r="A89" i="5"/>
  <c r="L88" i="5"/>
  <c r="K88" i="5"/>
  <c r="J88" i="5"/>
  <c r="I88" i="5"/>
  <c r="H88" i="5"/>
  <c r="G88" i="5"/>
  <c r="F88" i="5"/>
  <c r="E88" i="5"/>
  <c r="D88" i="5"/>
  <c r="C88" i="5"/>
  <c r="B88" i="5"/>
  <c r="A88" i="5"/>
  <c r="L87" i="5"/>
  <c r="K87" i="5"/>
  <c r="J87" i="5"/>
  <c r="I87" i="5"/>
  <c r="H87" i="5"/>
  <c r="G87" i="5"/>
  <c r="F87" i="5"/>
  <c r="E87" i="5"/>
  <c r="D87" i="5"/>
  <c r="C87" i="5"/>
  <c r="B87" i="5"/>
  <c r="A87" i="5"/>
  <c r="L86" i="5"/>
  <c r="K86" i="5"/>
  <c r="J86" i="5"/>
  <c r="I86" i="5"/>
  <c r="H86" i="5"/>
  <c r="G86" i="5"/>
  <c r="F86" i="5"/>
  <c r="E86" i="5"/>
  <c r="D86" i="5"/>
  <c r="C86" i="5"/>
  <c r="B86" i="5"/>
  <c r="A86" i="5"/>
  <c r="L85" i="5"/>
  <c r="K85" i="5"/>
  <c r="J85" i="5"/>
  <c r="I85" i="5"/>
  <c r="H85" i="5"/>
  <c r="G85" i="5"/>
  <c r="F85" i="5"/>
  <c r="E85" i="5"/>
  <c r="D85" i="5"/>
  <c r="C85" i="5"/>
  <c r="B85" i="5"/>
  <c r="A85" i="5"/>
  <c r="L84" i="5"/>
  <c r="K84" i="5"/>
  <c r="J84" i="5"/>
  <c r="I84" i="5"/>
  <c r="H84" i="5"/>
  <c r="G84" i="5"/>
  <c r="F84" i="5"/>
  <c r="E84" i="5"/>
  <c r="D84" i="5"/>
  <c r="C84" i="5"/>
  <c r="B84" i="5"/>
  <c r="A84" i="5"/>
  <c r="L83" i="5"/>
  <c r="K83" i="5"/>
  <c r="J83" i="5"/>
  <c r="I83" i="5"/>
  <c r="H83" i="5"/>
  <c r="G83" i="5"/>
  <c r="F83" i="5"/>
  <c r="E83" i="5"/>
  <c r="D83" i="5"/>
  <c r="C83" i="5"/>
  <c r="B83" i="5"/>
  <c r="A83" i="5"/>
  <c r="L82" i="5"/>
  <c r="K82" i="5"/>
  <c r="J82" i="5"/>
  <c r="I82" i="5"/>
  <c r="H82" i="5"/>
  <c r="G82" i="5"/>
  <c r="F82" i="5"/>
  <c r="E82" i="5"/>
  <c r="D82" i="5"/>
  <c r="C82" i="5"/>
  <c r="B82" i="5"/>
  <c r="A82" i="5"/>
  <c r="Z81" i="5"/>
  <c r="B81" i="5"/>
  <c r="A81" i="5"/>
  <c r="Z80" i="5"/>
  <c r="B80" i="5"/>
  <c r="A80" i="5"/>
  <c r="Z79" i="5"/>
  <c r="B79" i="5"/>
  <c r="A79" i="5"/>
  <c r="L78" i="5"/>
  <c r="K78" i="5"/>
  <c r="J78" i="5"/>
  <c r="I78" i="5"/>
  <c r="H78" i="5"/>
  <c r="G78" i="5"/>
  <c r="F78" i="5"/>
  <c r="E78" i="5"/>
  <c r="D78" i="5"/>
  <c r="C78" i="5"/>
  <c r="B78" i="5"/>
  <c r="A78" i="5"/>
  <c r="L77" i="5"/>
  <c r="K77" i="5"/>
  <c r="J77" i="5"/>
  <c r="I77" i="5"/>
  <c r="H77" i="5"/>
  <c r="G77" i="5"/>
  <c r="F77" i="5"/>
  <c r="E77" i="5"/>
  <c r="D77" i="5"/>
  <c r="C77" i="5"/>
  <c r="B77" i="5"/>
  <c r="A77" i="5"/>
  <c r="L76" i="5"/>
  <c r="K76" i="5"/>
  <c r="J76" i="5"/>
  <c r="I76" i="5"/>
  <c r="H76" i="5"/>
  <c r="G76" i="5"/>
  <c r="F76" i="5"/>
  <c r="E76" i="5"/>
  <c r="D76" i="5"/>
  <c r="C76" i="5"/>
  <c r="B76" i="5"/>
  <c r="A76" i="5"/>
  <c r="L75" i="5"/>
  <c r="K75" i="5"/>
  <c r="J75" i="5"/>
  <c r="I75" i="5"/>
  <c r="H75" i="5"/>
  <c r="G75" i="5"/>
  <c r="F75" i="5"/>
  <c r="E75" i="5"/>
  <c r="D75" i="5"/>
  <c r="C75" i="5"/>
  <c r="B75" i="5"/>
  <c r="A75" i="5"/>
  <c r="L74" i="5"/>
  <c r="K74" i="5"/>
  <c r="J74" i="5"/>
  <c r="I74" i="5"/>
  <c r="H74" i="5"/>
  <c r="G74" i="5"/>
  <c r="F74" i="5"/>
  <c r="E74" i="5"/>
  <c r="D74" i="5"/>
  <c r="C74" i="5"/>
  <c r="B74" i="5"/>
  <c r="A74" i="5"/>
  <c r="L73" i="5"/>
  <c r="K73" i="5"/>
  <c r="J73" i="5"/>
  <c r="I73" i="5"/>
  <c r="H73" i="5"/>
  <c r="G73" i="5"/>
  <c r="F73" i="5"/>
  <c r="E73" i="5"/>
  <c r="D73" i="5"/>
  <c r="C73" i="5"/>
  <c r="B73" i="5"/>
  <c r="A73" i="5"/>
  <c r="L72" i="5"/>
  <c r="K72" i="5"/>
  <c r="J72" i="5"/>
  <c r="I72" i="5"/>
  <c r="H72" i="5"/>
  <c r="G72" i="5"/>
  <c r="F72" i="5"/>
  <c r="E72" i="5"/>
  <c r="D72" i="5"/>
  <c r="C72" i="5"/>
  <c r="B72" i="5"/>
  <c r="A72" i="5"/>
  <c r="L71" i="5"/>
  <c r="K71" i="5"/>
  <c r="J71" i="5"/>
  <c r="I71" i="5"/>
  <c r="H71" i="5"/>
  <c r="G71" i="5"/>
  <c r="F71" i="5"/>
  <c r="E71" i="5"/>
  <c r="D71" i="5"/>
  <c r="C71" i="5"/>
  <c r="B71" i="5"/>
  <c r="A71" i="5"/>
  <c r="L70" i="5"/>
  <c r="K70" i="5"/>
  <c r="J70" i="5"/>
  <c r="I70" i="5"/>
  <c r="H70" i="5"/>
  <c r="G70" i="5"/>
  <c r="F70" i="5"/>
  <c r="E70" i="5"/>
  <c r="D70" i="5"/>
  <c r="C70" i="5"/>
  <c r="B70" i="5"/>
  <c r="A70" i="5"/>
  <c r="L69" i="5"/>
  <c r="K69" i="5"/>
  <c r="J69" i="5"/>
  <c r="I69" i="5"/>
  <c r="H69" i="5"/>
  <c r="G69" i="5"/>
  <c r="F69" i="5"/>
  <c r="E69" i="5"/>
  <c r="D69" i="5"/>
  <c r="C69" i="5"/>
  <c r="B69" i="5"/>
  <c r="A69" i="5"/>
  <c r="L68" i="5"/>
  <c r="K68" i="5"/>
  <c r="J68" i="5"/>
  <c r="I68" i="5"/>
  <c r="H68" i="5"/>
  <c r="G68" i="5"/>
  <c r="F68" i="5"/>
  <c r="E68" i="5"/>
  <c r="D68" i="5"/>
  <c r="C68" i="5"/>
  <c r="B68" i="5"/>
  <c r="A68" i="5"/>
  <c r="L67" i="5"/>
  <c r="K67" i="5"/>
  <c r="J67" i="5"/>
  <c r="I67" i="5"/>
  <c r="H67" i="5"/>
  <c r="G67" i="5"/>
  <c r="F67" i="5"/>
  <c r="E67" i="5"/>
  <c r="D67" i="5"/>
  <c r="C67" i="5"/>
  <c r="B67" i="5"/>
  <c r="A67" i="5"/>
  <c r="Z66" i="5"/>
  <c r="B66" i="5"/>
  <c r="A66" i="5"/>
  <c r="L65" i="5"/>
  <c r="K65" i="5"/>
  <c r="J65" i="5"/>
  <c r="I65" i="5"/>
  <c r="H65" i="5"/>
  <c r="G65" i="5"/>
  <c r="F65" i="5"/>
  <c r="E65" i="5"/>
  <c r="D65" i="5"/>
  <c r="C65" i="5"/>
  <c r="B65" i="5"/>
  <c r="A65" i="5"/>
  <c r="L64" i="5"/>
  <c r="K64" i="5"/>
  <c r="J64" i="5"/>
  <c r="I64" i="5"/>
  <c r="H64" i="5"/>
  <c r="G64" i="5"/>
  <c r="F64" i="5"/>
  <c r="E64" i="5"/>
  <c r="D64" i="5"/>
  <c r="C64" i="5"/>
  <c r="B64" i="5"/>
  <c r="A64" i="5"/>
  <c r="Z63" i="5"/>
  <c r="B63" i="5"/>
  <c r="A63" i="5"/>
  <c r="Z62" i="5"/>
  <c r="B62" i="5"/>
  <c r="A62" i="5"/>
  <c r="L61" i="5"/>
  <c r="K61" i="5"/>
  <c r="J61" i="5"/>
  <c r="I61" i="5"/>
  <c r="H61" i="5"/>
  <c r="G61" i="5"/>
  <c r="F61" i="5"/>
  <c r="E61" i="5"/>
  <c r="D61" i="5"/>
  <c r="C61" i="5"/>
  <c r="B61" i="5"/>
  <c r="A61" i="5"/>
  <c r="L60" i="5"/>
  <c r="K60" i="5"/>
  <c r="J60" i="5"/>
  <c r="I60" i="5"/>
  <c r="H60" i="5"/>
  <c r="G60" i="5"/>
  <c r="F60" i="5"/>
  <c r="E60" i="5"/>
  <c r="D60" i="5"/>
  <c r="C60" i="5"/>
  <c r="B60" i="5"/>
  <c r="A60" i="5"/>
  <c r="Z59" i="5"/>
  <c r="B59" i="5"/>
  <c r="A59" i="5"/>
  <c r="Z58" i="5"/>
  <c r="B58" i="5"/>
  <c r="A58" i="5"/>
  <c r="Z57" i="5"/>
  <c r="B57" i="5"/>
  <c r="A57" i="5"/>
  <c r="Z56" i="5"/>
  <c r="B56" i="5"/>
  <c r="A56" i="5"/>
  <c r="L55" i="5"/>
  <c r="K55" i="5"/>
  <c r="J55" i="5"/>
  <c r="I55" i="5"/>
  <c r="H55" i="5"/>
  <c r="G55" i="5"/>
  <c r="F55" i="5"/>
  <c r="E55" i="5"/>
  <c r="D55" i="5"/>
  <c r="C55" i="5"/>
  <c r="B55" i="5"/>
  <c r="A55" i="5"/>
  <c r="Z54" i="5"/>
  <c r="B54" i="5"/>
  <c r="A54" i="5"/>
  <c r="L53" i="5"/>
  <c r="K53" i="5"/>
  <c r="J53" i="5"/>
  <c r="I53" i="5"/>
  <c r="H53" i="5"/>
  <c r="G53" i="5"/>
  <c r="F53" i="5"/>
  <c r="E53" i="5"/>
  <c r="D53" i="5"/>
  <c r="C53" i="5"/>
  <c r="B53" i="5"/>
  <c r="A53" i="5"/>
  <c r="L52" i="5"/>
  <c r="K52" i="5"/>
  <c r="J52" i="5"/>
  <c r="I52" i="5"/>
  <c r="H52" i="5"/>
  <c r="G52" i="5"/>
  <c r="F52" i="5"/>
  <c r="E52" i="5"/>
  <c r="D52" i="5"/>
  <c r="C52" i="5"/>
  <c r="B52" i="5"/>
  <c r="A52" i="5"/>
  <c r="L51" i="5"/>
  <c r="K51" i="5"/>
  <c r="J51" i="5"/>
  <c r="I51" i="5"/>
  <c r="H51" i="5"/>
  <c r="G51" i="5"/>
  <c r="F51" i="5"/>
  <c r="E51" i="5"/>
  <c r="D51" i="5"/>
  <c r="C51" i="5"/>
  <c r="B51" i="5"/>
  <c r="A51" i="5"/>
  <c r="L50" i="5"/>
  <c r="K50" i="5"/>
  <c r="J50" i="5"/>
  <c r="I50" i="5"/>
  <c r="H50" i="5"/>
  <c r="G50" i="5"/>
  <c r="F50" i="5"/>
  <c r="E50" i="5"/>
  <c r="D50" i="5"/>
  <c r="C50" i="5"/>
  <c r="B50" i="5"/>
  <c r="A50" i="5"/>
  <c r="L49" i="5"/>
  <c r="K49" i="5"/>
  <c r="J49" i="5"/>
  <c r="I49" i="5"/>
  <c r="H49" i="5"/>
  <c r="G49" i="5"/>
  <c r="F49" i="5"/>
  <c r="E49" i="5"/>
  <c r="D49" i="5"/>
  <c r="C49" i="5"/>
  <c r="B49" i="5"/>
  <c r="A49" i="5"/>
  <c r="Z48" i="5"/>
  <c r="B48" i="5"/>
  <c r="A48" i="5"/>
  <c r="Z47" i="5"/>
  <c r="B47" i="5"/>
  <c r="A47" i="5"/>
  <c r="Z46" i="5"/>
  <c r="B46" i="5"/>
  <c r="A46" i="5"/>
  <c r="Z45" i="5"/>
  <c r="B45" i="5"/>
  <c r="A45" i="5"/>
  <c r="Z44" i="5"/>
  <c r="B44" i="5"/>
  <c r="A44" i="5"/>
  <c r="Z43" i="5"/>
  <c r="B43" i="5"/>
  <c r="A43" i="5"/>
  <c r="Z42" i="5"/>
  <c r="B42" i="5"/>
  <c r="A42" i="5"/>
  <c r="Z41" i="5"/>
  <c r="B41" i="5"/>
  <c r="A41" i="5"/>
  <c r="Z40" i="5"/>
  <c r="B40" i="5"/>
  <c r="A40" i="5"/>
  <c r="L39" i="5"/>
  <c r="K39" i="5"/>
  <c r="J39" i="5"/>
  <c r="I39" i="5"/>
  <c r="H39" i="5"/>
  <c r="G39" i="5"/>
  <c r="F39" i="5"/>
  <c r="E39" i="5"/>
  <c r="D39" i="5"/>
  <c r="C39" i="5"/>
  <c r="B39" i="5"/>
  <c r="A39" i="5"/>
  <c r="L38" i="5"/>
  <c r="K38" i="5"/>
  <c r="J38" i="5"/>
  <c r="I38" i="5"/>
  <c r="H38" i="5"/>
  <c r="G38" i="5"/>
  <c r="F38" i="5"/>
  <c r="E38" i="5"/>
  <c r="D38" i="5"/>
  <c r="C38" i="5"/>
  <c r="B38" i="5"/>
  <c r="A38" i="5"/>
  <c r="L37" i="5"/>
  <c r="K37" i="5"/>
  <c r="J37" i="5"/>
  <c r="I37" i="5"/>
  <c r="H37" i="5"/>
  <c r="G37" i="5"/>
  <c r="F37" i="5"/>
  <c r="E37" i="5"/>
  <c r="D37" i="5"/>
  <c r="C37" i="5"/>
  <c r="B37" i="5"/>
  <c r="A37" i="5"/>
  <c r="L36" i="5"/>
  <c r="K36" i="5"/>
  <c r="J36" i="5"/>
  <c r="I36" i="5"/>
  <c r="H36" i="5"/>
  <c r="G36" i="5"/>
  <c r="F36" i="5"/>
  <c r="E36" i="5"/>
  <c r="D36" i="5"/>
  <c r="C36" i="5"/>
  <c r="B36" i="5"/>
  <c r="A36" i="5"/>
  <c r="L35" i="5"/>
  <c r="K35" i="5"/>
  <c r="J35" i="5"/>
  <c r="I35" i="5"/>
  <c r="H35" i="5"/>
  <c r="G35" i="5"/>
  <c r="F35" i="5"/>
  <c r="E35" i="5"/>
  <c r="D35" i="5"/>
  <c r="C35" i="5"/>
  <c r="B35" i="5"/>
  <c r="A35" i="5"/>
  <c r="L34" i="5"/>
  <c r="K34" i="5"/>
  <c r="J34" i="5"/>
  <c r="I34" i="5"/>
  <c r="H34" i="5"/>
  <c r="G34" i="5"/>
  <c r="F34" i="5"/>
  <c r="E34" i="5"/>
  <c r="D34" i="5"/>
  <c r="C34" i="5"/>
  <c r="B34" i="5"/>
  <c r="A34" i="5"/>
  <c r="L33" i="5"/>
  <c r="K33" i="5"/>
  <c r="J33" i="5"/>
  <c r="I33" i="5"/>
  <c r="H33" i="5"/>
  <c r="G33" i="5"/>
  <c r="F33" i="5"/>
  <c r="E33" i="5"/>
  <c r="D33" i="5"/>
  <c r="C33" i="5"/>
  <c r="B33" i="5"/>
  <c r="A33" i="5"/>
  <c r="L32" i="5"/>
  <c r="K32" i="5"/>
  <c r="J32" i="5"/>
  <c r="I32" i="5"/>
  <c r="H32" i="5"/>
  <c r="G32" i="5"/>
  <c r="F32" i="5"/>
  <c r="E32" i="5"/>
  <c r="D32" i="5"/>
  <c r="C32" i="5"/>
  <c r="B32" i="5"/>
  <c r="A32" i="5"/>
  <c r="L31" i="5"/>
  <c r="K31" i="5"/>
  <c r="J31" i="5"/>
  <c r="I31" i="5"/>
  <c r="H31" i="5"/>
  <c r="G31" i="5"/>
  <c r="F31" i="5"/>
  <c r="E31" i="5"/>
  <c r="D31" i="5"/>
  <c r="C31" i="5"/>
  <c r="B31" i="5"/>
  <c r="A31" i="5"/>
  <c r="L30" i="5"/>
  <c r="K30" i="5"/>
  <c r="J30" i="5"/>
  <c r="I30" i="5"/>
  <c r="H30" i="5"/>
  <c r="G30" i="5"/>
  <c r="F30" i="5"/>
  <c r="E30" i="5"/>
  <c r="D30" i="5"/>
  <c r="C30" i="5"/>
  <c r="B30" i="5"/>
  <c r="A30" i="5"/>
  <c r="L29" i="5"/>
  <c r="K29" i="5"/>
  <c r="J29" i="5"/>
  <c r="I29" i="5"/>
  <c r="H29" i="5"/>
  <c r="G29" i="5"/>
  <c r="F29" i="5"/>
  <c r="E29" i="5"/>
  <c r="D29" i="5"/>
  <c r="C29" i="5"/>
  <c r="B29" i="5"/>
  <c r="A29" i="5"/>
  <c r="L28" i="5"/>
  <c r="K28" i="5"/>
  <c r="J28" i="5"/>
  <c r="I28" i="5"/>
  <c r="H28" i="5"/>
  <c r="G28" i="5"/>
  <c r="F28" i="5"/>
  <c r="E28" i="5"/>
  <c r="D28" i="5"/>
  <c r="C28" i="5"/>
  <c r="B28" i="5"/>
  <c r="A28" i="5"/>
  <c r="L27" i="5"/>
  <c r="K27" i="5"/>
  <c r="J27" i="5"/>
  <c r="I27" i="5"/>
  <c r="H27" i="5"/>
  <c r="G27" i="5"/>
  <c r="F27" i="5"/>
  <c r="E27" i="5"/>
  <c r="D27" i="5"/>
  <c r="C27" i="5"/>
  <c r="B27" i="5"/>
  <c r="A27" i="5"/>
  <c r="L26" i="5"/>
  <c r="K26" i="5"/>
  <c r="J26" i="5"/>
  <c r="I26" i="5"/>
  <c r="H26" i="5"/>
  <c r="G26" i="5"/>
  <c r="F26" i="5"/>
  <c r="E26" i="5"/>
  <c r="D26" i="5"/>
  <c r="C26" i="5"/>
  <c r="B26" i="5"/>
  <c r="A26" i="5"/>
  <c r="Z25" i="5"/>
  <c r="B25" i="5"/>
  <c r="A25" i="5"/>
  <c r="L24" i="5"/>
  <c r="K24" i="5"/>
  <c r="J24" i="5"/>
  <c r="I24" i="5"/>
  <c r="H24" i="5"/>
  <c r="G24" i="5"/>
  <c r="F24" i="5"/>
  <c r="E24" i="5"/>
  <c r="D24" i="5"/>
  <c r="C24" i="5"/>
  <c r="B24" i="5"/>
  <c r="A24" i="5"/>
  <c r="L23" i="5"/>
  <c r="K23" i="5"/>
  <c r="J23" i="5"/>
  <c r="I23" i="5"/>
  <c r="H23" i="5"/>
  <c r="G23" i="5"/>
  <c r="F23" i="5"/>
  <c r="E23" i="5"/>
  <c r="D23" i="5"/>
  <c r="C23" i="5"/>
  <c r="B23" i="5"/>
  <c r="A23" i="5"/>
  <c r="L22" i="5"/>
  <c r="K22" i="5"/>
  <c r="J22" i="5"/>
  <c r="I22" i="5"/>
  <c r="H22" i="5"/>
  <c r="G22" i="5"/>
  <c r="F22" i="5"/>
  <c r="E22" i="5"/>
  <c r="D22" i="5"/>
  <c r="C22" i="5"/>
  <c r="B22" i="5"/>
  <c r="A22" i="5"/>
  <c r="Z21" i="5"/>
  <c r="B21" i="5"/>
  <c r="A21" i="5"/>
  <c r="Z20" i="5"/>
  <c r="B20" i="5"/>
  <c r="A20" i="5"/>
  <c r="L19" i="5"/>
  <c r="K19" i="5"/>
  <c r="J19" i="5"/>
  <c r="I19" i="5"/>
  <c r="H19" i="5"/>
  <c r="G19" i="5"/>
  <c r="F19" i="5"/>
  <c r="E19" i="5"/>
  <c r="D19" i="5"/>
  <c r="C19" i="5"/>
  <c r="B19" i="5"/>
  <c r="A19" i="5"/>
  <c r="L18" i="5"/>
  <c r="K18" i="5"/>
  <c r="J18" i="5"/>
  <c r="I18" i="5"/>
  <c r="H18" i="5"/>
  <c r="G18" i="5"/>
  <c r="F18" i="5"/>
  <c r="E18" i="5"/>
  <c r="D18" i="5"/>
  <c r="C18" i="5"/>
  <c r="B18" i="5"/>
  <c r="A18" i="5"/>
  <c r="Z17" i="5"/>
  <c r="B17" i="5"/>
  <c r="A17" i="5"/>
  <c r="Z16" i="5"/>
  <c r="B16" i="5"/>
  <c r="A16" i="5"/>
  <c r="L15" i="5"/>
  <c r="K15" i="5"/>
  <c r="J15" i="5"/>
  <c r="I15" i="5"/>
  <c r="H15" i="5"/>
  <c r="G15" i="5"/>
  <c r="F15" i="5"/>
  <c r="E15" i="5"/>
  <c r="D15" i="5"/>
  <c r="C15" i="5"/>
  <c r="B15" i="5"/>
  <c r="A15" i="5"/>
  <c r="L14" i="5"/>
  <c r="K14" i="5"/>
  <c r="J14" i="5"/>
  <c r="I14" i="5"/>
  <c r="H14" i="5"/>
  <c r="G14" i="5"/>
  <c r="F14" i="5"/>
  <c r="E14" i="5"/>
  <c r="D14" i="5"/>
  <c r="C14" i="5"/>
  <c r="B14" i="5"/>
  <c r="A14" i="5"/>
  <c r="Z13" i="5"/>
  <c r="B13" i="5"/>
  <c r="A13" i="5"/>
  <c r="Z12" i="5"/>
  <c r="B12" i="5"/>
  <c r="A12" i="5"/>
  <c r="Z11" i="5"/>
  <c r="B11" i="5"/>
  <c r="A11" i="5"/>
  <c r="Z10" i="5"/>
  <c r="B10" i="5"/>
  <c r="A10" i="5"/>
  <c r="C9" i="5"/>
  <c r="C6" i="5"/>
  <c r="C5" i="5"/>
  <c r="N213" i="7"/>
  <c r="B213" i="7"/>
  <c r="A213" i="7"/>
  <c r="N212" i="7"/>
  <c r="B212" i="7"/>
  <c r="A212" i="7"/>
  <c r="N211" i="7"/>
  <c r="B211" i="7"/>
  <c r="A211" i="7"/>
  <c r="N210" i="7"/>
  <c r="B210" i="7"/>
  <c r="A210" i="7"/>
  <c r="N209" i="7"/>
  <c r="B209" i="7"/>
  <c r="A209" i="7"/>
  <c r="N208" i="7"/>
  <c r="B208" i="7"/>
  <c r="A208" i="7"/>
  <c r="D207" i="7"/>
  <c r="C207" i="7"/>
  <c r="B207" i="7"/>
  <c r="A207" i="7"/>
  <c r="N206" i="7"/>
  <c r="B206" i="7"/>
  <c r="A206" i="7"/>
  <c r="D205" i="7"/>
  <c r="C205" i="7"/>
  <c r="B205" i="7"/>
  <c r="A205" i="7"/>
  <c r="N204" i="7"/>
  <c r="B204" i="7"/>
  <c r="A204" i="7"/>
  <c r="N203" i="7"/>
  <c r="B203" i="7"/>
  <c r="A203" i="7"/>
  <c r="N202" i="7"/>
  <c r="B202" i="7"/>
  <c r="A202" i="7"/>
  <c r="N201" i="7"/>
  <c r="B201" i="7"/>
  <c r="A201" i="7"/>
  <c r="D200" i="7"/>
  <c r="C200" i="7"/>
  <c r="B200" i="7"/>
  <c r="A200" i="7"/>
  <c r="D199" i="7"/>
  <c r="C199" i="7"/>
  <c r="B199" i="7"/>
  <c r="A199" i="7"/>
  <c r="N198" i="7"/>
  <c r="B198" i="7"/>
  <c r="A198" i="7"/>
  <c r="N197" i="7"/>
  <c r="B197" i="7"/>
  <c r="A197" i="7"/>
  <c r="D196" i="7"/>
  <c r="C196" i="7"/>
  <c r="B196" i="7"/>
  <c r="A196" i="7"/>
  <c r="D195" i="7"/>
  <c r="C195" i="7"/>
  <c r="B195" i="7"/>
  <c r="A195" i="7"/>
  <c r="N194" i="7"/>
  <c r="B194" i="7"/>
  <c r="A194" i="7"/>
  <c r="N193" i="7"/>
  <c r="B193" i="7"/>
  <c r="A193" i="7"/>
  <c r="N192" i="7"/>
  <c r="B192" i="7"/>
  <c r="A192" i="7"/>
  <c r="D191" i="7"/>
  <c r="C191" i="7"/>
  <c r="B191" i="7"/>
  <c r="A191" i="7"/>
  <c r="D190" i="7"/>
  <c r="C190" i="7"/>
  <c r="B190" i="7"/>
  <c r="A190" i="7"/>
  <c r="N189" i="7"/>
  <c r="B189" i="7"/>
  <c r="A189" i="7"/>
  <c r="D188" i="7"/>
  <c r="C188" i="7"/>
  <c r="B188" i="7"/>
  <c r="A188" i="7"/>
  <c r="D187" i="7"/>
  <c r="C187" i="7"/>
  <c r="B187" i="7"/>
  <c r="A187" i="7"/>
  <c r="N186" i="7"/>
  <c r="B186" i="7"/>
  <c r="A186" i="7"/>
  <c r="N185" i="7"/>
  <c r="B185" i="7"/>
  <c r="A185" i="7"/>
  <c r="D184" i="7"/>
  <c r="C184" i="7"/>
  <c r="B184" i="7"/>
  <c r="A184" i="7"/>
  <c r="D183" i="7"/>
  <c r="C183" i="7"/>
  <c r="B183" i="7"/>
  <c r="A183" i="7"/>
  <c r="N182" i="7"/>
  <c r="B182" i="7"/>
  <c r="A182" i="7"/>
  <c r="N181" i="7"/>
  <c r="B181" i="7"/>
  <c r="A181" i="7"/>
  <c r="N180" i="7"/>
  <c r="B180" i="7"/>
  <c r="A180" i="7"/>
  <c r="D179" i="7"/>
  <c r="C179" i="7"/>
  <c r="B179" i="7"/>
  <c r="A179" i="7"/>
  <c r="D178" i="7"/>
  <c r="C178" i="7"/>
  <c r="B178" i="7"/>
  <c r="A178" i="7"/>
  <c r="N177" i="7"/>
  <c r="B177" i="7"/>
  <c r="A177" i="7"/>
  <c r="N176" i="7"/>
  <c r="B176" i="7"/>
  <c r="A176" i="7"/>
  <c r="D175" i="7"/>
  <c r="C175" i="7"/>
  <c r="B175" i="7"/>
  <c r="A175" i="7"/>
  <c r="D174" i="7"/>
  <c r="C174" i="7"/>
  <c r="B174" i="7"/>
  <c r="A174" i="7"/>
  <c r="N173" i="7"/>
  <c r="B173" i="7"/>
  <c r="A173" i="7"/>
  <c r="N172" i="7"/>
  <c r="B172" i="7"/>
  <c r="A172" i="7"/>
  <c r="D171" i="7"/>
  <c r="C171" i="7"/>
  <c r="B171" i="7"/>
  <c r="A171" i="7"/>
  <c r="D170" i="7"/>
  <c r="C170" i="7"/>
  <c r="B170" i="7"/>
  <c r="A170" i="7"/>
  <c r="N169" i="7"/>
  <c r="B169" i="7"/>
  <c r="A169" i="7"/>
  <c r="N168" i="7"/>
  <c r="B168" i="7"/>
  <c r="A168" i="7"/>
  <c r="N167" i="7"/>
  <c r="B167" i="7"/>
  <c r="A167" i="7"/>
  <c r="D166" i="7"/>
  <c r="C166" i="7"/>
  <c r="B166" i="7"/>
  <c r="A166" i="7"/>
  <c r="D165" i="7"/>
  <c r="C165" i="7"/>
  <c r="B165" i="7"/>
  <c r="A165" i="7"/>
  <c r="N164" i="7"/>
  <c r="B164" i="7"/>
  <c r="A164" i="7"/>
  <c r="D163" i="7"/>
  <c r="C163" i="7"/>
  <c r="B163" i="7"/>
  <c r="A163" i="7"/>
  <c r="D162" i="7"/>
  <c r="C162" i="7"/>
  <c r="B162" i="7"/>
  <c r="A162" i="7"/>
  <c r="N161" i="7"/>
  <c r="B161" i="7"/>
  <c r="A161" i="7"/>
  <c r="N160" i="7"/>
  <c r="B160" i="7"/>
  <c r="A160" i="7"/>
  <c r="D159" i="7"/>
  <c r="C159" i="7"/>
  <c r="B159" i="7"/>
  <c r="A159" i="7"/>
  <c r="D158" i="7"/>
  <c r="C158" i="7"/>
  <c r="B158" i="7"/>
  <c r="A158" i="7"/>
  <c r="N157" i="7"/>
  <c r="B157" i="7"/>
  <c r="A157" i="7"/>
  <c r="N156" i="7"/>
  <c r="B156" i="7"/>
  <c r="A156" i="7"/>
  <c r="N155" i="7"/>
  <c r="B155" i="7"/>
  <c r="A155" i="7"/>
  <c r="D154" i="7"/>
  <c r="C154" i="7"/>
  <c r="B154" i="7"/>
  <c r="A154" i="7"/>
  <c r="D153" i="7"/>
  <c r="C153" i="7"/>
  <c r="B153" i="7"/>
  <c r="A153" i="7"/>
  <c r="N152" i="7"/>
  <c r="B152" i="7"/>
  <c r="A152" i="7"/>
  <c r="N151" i="7"/>
  <c r="B151" i="7"/>
  <c r="A151" i="7"/>
  <c r="D150" i="7"/>
  <c r="C150" i="7"/>
  <c r="B150" i="7"/>
  <c r="A150" i="7"/>
  <c r="D149" i="7"/>
  <c r="C149" i="7"/>
  <c r="B149" i="7"/>
  <c r="A149" i="7"/>
  <c r="N148" i="7"/>
  <c r="B148" i="7"/>
  <c r="A148" i="7"/>
  <c r="N147" i="7"/>
  <c r="B147" i="7"/>
  <c r="A147" i="7"/>
  <c r="D146" i="7"/>
  <c r="C146" i="7"/>
  <c r="B146" i="7"/>
  <c r="A146" i="7"/>
  <c r="D145" i="7"/>
  <c r="C145" i="7"/>
  <c r="B145" i="7"/>
  <c r="A145" i="7"/>
  <c r="N144" i="7"/>
  <c r="B144" i="7"/>
  <c r="A144" i="7"/>
  <c r="N143" i="7"/>
  <c r="B143" i="7"/>
  <c r="A143" i="7"/>
  <c r="N142" i="7"/>
  <c r="B142" i="7"/>
  <c r="A142" i="7"/>
  <c r="D141" i="7"/>
  <c r="C141" i="7"/>
  <c r="B141" i="7"/>
  <c r="A141" i="7"/>
  <c r="D140" i="7"/>
  <c r="C140" i="7"/>
  <c r="B140" i="7"/>
  <c r="A140" i="7"/>
  <c r="N139" i="7"/>
  <c r="B139" i="7"/>
  <c r="A139" i="7"/>
  <c r="D138" i="7"/>
  <c r="C138" i="7"/>
  <c r="B138" i="7"/>
  <c r="A138" i="7"/>
  <c r="D137" i="7"/>
  <c r="C137" i="7"/>
  <c r="B137" i="7"/>
  <c r="A137" i="7"/>
  <c r="N136" i="7"/>
  <c r="B136" i="7"/>
  <c r="A136" i="7"/>
  <c r="N135" i="7"/>
  <c r="B135" i="7"/>
  <c r="A135" i="7"/>
  <c r="D134" i="7"/>
  <c r="C134" i="7"/>
  <c r="B134" i="7"/>
  <c r="A134" i="7"/>
  <c r="D133" i="7"/>
  <c r="C133" i="7"/>
  <c r="B133" i="7"/>
  <c r="A133" i="7"/>
  <c r="N132" i="7"/>
  <c r="B132" i="7"/>
  <c r="A132" i="7"/>
  <c r="N131" i="7"/>
  <c r="B131" i="7"/>
  <c r="A131" i="7"/>
  <c r="N130" i="7"/>
  <c r="B130" i="7"/>
  <c r="A130" i="7"/>
  <c r="D129" i="7"/>
  <c r="C129" i="7"/>
  <c r="B129" i="7"/>
  <c r="A129" i="7"/>
  <c r="D128" i="7"/>
  <c r="C128" i="7"/>
  <c r="B128" i="7"/>
  <c r="A128" i="7"/>
  <c r="N127" i="7"/>
  <c r="B127" i="7"/>
  <c r="A127" i="7"/>
  <c r="D126" i="7"/>
  <c r="C126" i="7"/>
  <c r="B126" i="7"/>
  <c r="A126" i="7"/>
  <c r="D125" i="7"/>
  <c r="C125" i="7"/>
  <c r="B125" i="7"/>
  <c r="A125" i="7"/>
  <c r="N124" i="7"/>
  <c r="B124" i="7"/>
  <c r="A124" i="7"/>
  <c r="N123" i="7"/>
  <c r="B123" i="7"/>
  <c r="A123" i="7"/>
  <c r="D122" i="7"/>
  <c r="C122" i="7"/>
  <c r="B122" i="7"/>
  <c r="A122" i="7"/>
  <c r="D121" i="7"/>
  <c r="C121" i="7"/>
  <c r="B121" i="7"/>
  <c r="A121" i="7"/>
  <c r="N120" i="7"/>
  <c r="B120" i="7"/>
  <c r="A120" i="7"/>
  <c r="N119" i="7"/>
  <c r="B119" i="7"/>
  <c r="A119" i="7"/>
  <c r="N118" i="7"/>
  <c r="B118" i="7"/>
  <c r="A118" i="7"/>
  <c r="D117" i="7"/>
  <c r="C117" i="7"/>
  <c r="B117" i="7"/>
  <c r="A117" i="7"/>
  <c r="D116" i="7"/>
  <c r="C116" i="7"/>
  <c r="B116" i="7"/>
  <c r="A116" i="7"/>
  <c r="N115" i="7"/>
  <c r="B115" i="7"/>
  <c r="A115" i="7"/>
  <c r="D114" i="7"/>
  <c r="C114" i="7"/>
  <c r="B114" i="7"/>
  <c r="A114" i="7"/>
  <c r="D113" i="7"/>
  <c r="C113" i="7"/>
  <c r="B113" i="7"/>
  <c r="A113" i="7"/>
  <c r="D112" i="7"/>
  <c r="C112" i="7"/>
  <c r="B112" i="7"/>
  <c r="A112" i="7"/>
  <c r="D111" i="7"/>
  <c r="C111" i="7"/>
  <c r="B111" i="7"/>
  <c r="A111" i="7"/>
  <c r="D110" i="7"/>
  <c r="C110" i="7"/>
  <c r="B110" i="7"/>
  <c r="A110" i="7"/>
  <c r="D109" i="7"/>
  <c r="C109" i="7"/>
  <c r="B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D104" i="7"/>
  <c r="C104" i="7"/>
  <c r="B104" i="7"/>
  <c r="A104" i="7"/>
  <c r="D103" i="7"/>
  <c r="C103" i="7"/>
  <c r="B103" i="7"/>
  <c r="A103" i="7"/>
  <c r="N102" i="7"/>
  <c r="B102" i="7"/>
  <c r="A102" i="7"/>
  <c r="N101" i="7"/>
  <c r="B101" i="7"/>
  <c r="A101" i="7"/>
  <c r="N100" i="7"/>
  <c r="B100" i="7"/>
  <c r="A100" i="7"/>
  <c r="N99" i="7"/>
  <c r="B99" i="7"/>
  <c r="A99" i="7"/>
  <c r="D98" i="7"/>
  <c r="C98" i="7"/>
  <c r="B98" i="7"/>
  <c r="A98" i="7"/>
  <c r="D97" i="7"/>
  <c r="C97" i="7"/>
  <c r="B97" i="7"/>
  <c r="A97" i="7"/>
  <c r="N96" i="7"/>
  <c r="B96" i="7"/>
  <c r="A96" i="7"/>
  <c r="N95" i="7"/>
  <c r="B95" i="7"/>
  <c r="A95" i="7"/>
  <c r="D94" i="7"/>
  <c r="C94" i="7"/>
  <c r="B94" i="7"/>
  <c r="A94" i="7"/>
  <c r="D93" i="7"/>
  <c r="C93" i="7"/>
  <c r="B93" i="7"/>
  <c r="A93" i="7"/>
  <c r="N92" i="7"/>
  <c r="B92" i="7"/>
  <c r="A92" i="7"/>
  <c r="N91" i="7"/>
  <c r="B91" i="7"/>
  <c r="A91" i="7"/>
  <c r="N90" i="7"/>
  <c r="B90" i="7"/>
  <c r="A90" i="7"/>
  <c r="D89" i="7"/>
  <c r="C89" i="7"/>
  <c r="B89" i="7"/>
  <c r="A89" i="7"/>
  <c r="D88" i="7"/>
  <c r="C88" i="7"/>
  <c r="B88" i="7"/>
  <c r="A88" i="7"/>
  <c r="D87" i="7"/>
  <c r="C87" i="7"/>
  <c r="B87" i="7"/>
  <c r="A87" i="7"/>
  <c r="D86" i="7"/>
  <c r="C86" i="7"/>
  <c r="B86" i="7"/>
  <c r="A86" i="7"/>
  <c r="D85" i="7"/>
  <c r="C85" i="7"/>
  <c r="B85" i="7"/>
  <c r="A85" i="7"/>
  <c r="D84" i="7"/>
  <c r="C84" i="7"/>
  <c r="B84" i="7"/>
  <c r="A84" i="7"/>
  <c r="D83" i="7"/>
  <c r="C83" i="7"/>
  <c r="B83" i="7"/>
  <c r="A83" i="7"/>
  <c r="D82" i="7"/>
  <c r="C82" i="7"/>
  <c r="B82" i="7"/>
  <c r="A82" i="7"/>
  <c r="D81" i="7"/>
  <c r="C81" i="7"/>
  <c r="B81" i="7"/>
  <c r="A81" i="7"/>
  <c r="N80" i="7"/>
  <c r="B80" i="7"/>
  <c r="A80" i="7"/>
  <c r="N79" i="7"/>
  <c r="B79" i="7"/>
  <c r="A79" i="7"/>
  <c r="N78" i="7"/>
  <c r="B78" i="7"/>
  <c r="A78" i="7"/>
  <c r="D77" i="7"/>
  <c r="C77" i="7"/>
  <c r="B77" i="7"/>
  <c r="A77" i="7"/>
  <c r="D76" i="7"/>
  <c r="C76" i="7"/>
  <c r="B76" i="7"/>
  <c r="A76" i="7"/>
  <c r="D75" i="7"/>
  <c r="C75" i="7"/>
  <c r="B75" i="7"/>
  <c r="A75" i="7"/>
  <c r="D74" i="7"/>
  <c r="C74" i="7"/>
  <c r="B74" i="7"/>
  <c r="A74" i="7"/>
  <c r="D73" i="7"/>
  <c r="C73" i="7"/>
  <c r="B73" i="7"/>
  <c r="A73" i="7"/>
  <c r="D72" i="7"/>
  <c r="C72" i="7"/>
  <c r="B72" i="7"/>
  <c r="A72" i="7"/>
  <c r="D71" i="7"/>
  <c r="C71" i="7"/>
  <c r="B71" i="7"/>
  <c r="A71" i="7"/>
  <c r="D70" i="7"/>
  <c r="C70" i="7"/>
  <c r="B70" i="7"/>
  <c r="A70" i="7"/>
  <c r="D69" i="7"/>
  <c r="C69" i="7"/>
  <c r="B69" i="7"/>
  <c r="A69" i="7"/>
  <c r="D68" i="7"/>
  <c r="C68" i="7"/>
  <c r="B68" i="7"/>
  <c r="A68" i="7"/>
  <c r="D67" i="7"/>
  <c r="C67" i="7"/>
  <c r="B67" i="7"/>
  <c r="A67" i="7"/>
  <c r="D66" i="7"/>
  <c r="C66" i="7"/>
  <c r="B66" i="7"/>
  <c r="A66" i="7"/>
  <c r="N65" i="7"/>
  <c r="B65" i="7"/>
  <c r="A65" i="7"/>
  <c r="D64" i="7"/>
  <c r="C64" i="7"/>
  <c r="B64" i="7"/>
  <c r="A64" i="7"/>
  <c r="D63" i="7"/>
  <c r="C63" i="7"/>
  <c r="B63" i="7"/>
  <c r="A63" i="7"/>
  <c r="N62" i="7"/>
  <c r="B62" i="7"/>
  <c r="A62" i="7"/>
  <c r="N61" i="7"/>
  <c r="B61" i="7"/>
  <c r="A61" i="7"/>
  <c r="D60" i="7"/>
  <c r="C60" i="7"/>
  <c r="B60" i="7"/>
  <c r="A60" i="7"/>
  <c r="D59" i="7"/>
  <c r="C59" i="7"/>
  <c r="B59" i="7"/>
  <c r="A59" i="7"/>
  <c r="N58" i="7"/>
  <c r="B58" i="7"/>
  <c r="A58" i="7"/>
  <c r="N57" i="7"/>
  <c r="B57" i="7"/>
  <c r="A57" i="7"/>
  <c r="N56" i="7"/>
  <c r="B56" i="7"/>
  <c r="A56" i="7"/>
  <c r="N55" i="7"/>
  <c r="B55" i="7"/>
  <c r="A55" i="7"/>
  <c r="D54" i="7"/>
  <c r="C54" i="7"/>
  <c r="B54" i="7"/>
  <c r="A54" i="7"/>
  <c r="N53" i="7"/>
  <c r="B53" i="7"/>
  <c r="A53" i="7"/>
  <c r="D52" i="7"/>
  <c r="C52" i="7"/>
  <c r="B52" i="7"/>
  <c r="A52" i="7"/>
  <c r="D51" i="7"/>
  <c r="C51" i="7"/>
  <c r="B51" i="7"/>
  <c r="A51" i="7"/>
  <c r="D50" i="7"/>
  <c r="C50" i="7"/>
  <c r="B50" i="7"/>
  <c r="A50" i="7"/>
  <c r="D49" i="7"/>
  <c r="C49" i="7"/>
  <c r="B49" i="7"/>
  <c r="A49" i="7"/>
  <c r="D48" i="7"/>
  <c r="C48" i="7"/>
  <c r="B48" i="7"/>
  <c r="A48" i="7"/>
  <c r="N47" i="7"/>
  <c r="B47" i="7"/>
  <c r="A47" i="7"/>
  <c r="N46" i="7"/>
  <c r="B46" i="7"/>
  <c r="A46" i="7"/>
  <c r="N45" i="7"/>
  <c r="B45" i="7"/>
  <c r="A45" i="7"/>
  <c r="N44" i="7"/>
  <c r="B44" i="7"/>
  <c r="A44" i="7"/>
  <c r="N43" i="7"/>
  <c r="B43" i="7"/>
  <c r="A43" i="7"/>
  <c r="N42" i="7"/>
  <c r="B42" i="7"/>
  <c r="A42" i="7"/>
  <c r="N41" i="7"/>
  <c r="B41" i="7"/>
  <c r="A41" i="7"/>
  <c r="N40" i="7"/>
  <c r="B40" i="7"/>
  <c r="A40" i="7"/>
  <c r="N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D28" i="7"/>
  <c r="C28" i="7"/>
  <c r="B28" i="7"/>
  <c r="A28" i="7"/>
  <c r="D27" i="7"/>
  <c r="C27" i="7"/>
  <c r="B27" i="7"/>
  <c r="A27" i="7"/>
  <c r="D26" i="7"/>
  <c r="C26" i="7"/>
  <c r="B26" i="7"/>
  <c r="A26" i="7"/>
  <c r="D25" i="7"/>
  <c r="C25" i="7"/>
  <c r="B25" i="7"/>
  <c r="A25" i="7"/>
  <c r="N24" i="7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N20" i="7"/>
  <c r="B20" i="7"/>
  <c r="A20" i="7"/>
  <c r="N19" i="7"/>
  <c r="B19" i="7"/>
  <c r="A19" i="7"/>
  <c r="D18" i="7"/>
  <c r="C18" i="7"/>
  <c r="B18" i="7"/>
  <c r="A18" i="7"/>
  <c r="D17" i="7"/>
  <c r="C17" i="7"/>
  <c r="B17" i="7"/>
  <c r="A17" i="7"/>
  <c r="N16" i="7"/>
  <c r="B16" i="7"/>
  <c r="A16" i="7"/>
  <c r="N15" i="7"/>
  <c r="B15" i="7"/>
  <c r="A15" i="7"/>
  <c r="D14" i="7"/>
  <c r="C14" i="7"/>
  <c r="B14" i="7"/>
  <c r="A14" i="7"/>
  <c r="D13" i="7"/>
  <c r="C13" i="7"/>
  <c r="B13" i="7"/>
  <c r="A13" i="7"/>
  <c r="N12" i="7"/>
  <c r="B12" i="7"/>
  <c r="A12" i="7"/>
  <c r="N11" i="7"/>
  <c r="B11" i="7"/>
  <c r="A11" i="7"/>
  <c r="N10" i="7"/>
  <c r="B10" i="7"/>
  <c r="A10" i="7"/>
  <c r="N9" i="7"/>
  <c r="B9" i="7"/>
  <c r="A9" i="7"/>
  <c r="C8" i="7"/>
  <c r="X214" i="4"/>
  <c r="X213" i="4"/>
  <c r="X212" i="4"/>
  <c r="X211" i="4"/>
  <c r="X210" i="4"/>
  <c r="X209" i="4"/>
  <c r="X207" i="4"/>
  <c r="X205" i="4"/>
  <c r="X204" i="4"/>
  <c r="X203" i="4"/>
  <c r="X202" i="4"/>
  <c r="X199" i="4"/>
  <c r="X198" i="4"/>
  <c r="X195" i="4"/>
  <c r="X194" i="4"/>
  <c r="X193" i="4"/>
  <c r="X190" i="4"/>
  <c r="X187" i="4"/>
  <c r="X186" i="4"/>
  <c r="X183" i="4"/>
  <c r="X182" i="4"/>
  <c r="X181" i="4"/>
  <c r="X178" i="4"/>
  <c r="X177" i="4"/>
  <c r="X174" i="4"/>
  <c r="X173" i="4"/>
  <c r="X170" i="4"/>
  <c r="X169" i="4"/>
  <c r="X168" i="4"/>
  <c r="X165" i="4"/>
  <c r="X162" i="4"/>
  <c r="X161" i="4"/>
  <c r="X158" i="4"/>
  <c r="X157" i="4"/>
  <c r="X156" i="4"/>
  <c r="X153" i="4"/>
  <c r="X152" i="4"/>
  <c r="X149" i="4"/>
  <c r="X148" i="4"/>
  <c r="X145" i="4"/>
  <c r="X144" i="4"/>
  <c r="X143" i="4"/>
  <c r="X140" i="4"/>
  <c r="X137" i="4"/>
  <c r="X136" i="4"/>
  <c r="X133" i="4"/>
  <c r="X132" i="4"/>
  <c r="X131" i="4"/>
  <c r="X128" i="4"/>
  <c r="X125" i="4"/>
  <c r="X124" i="4"/>
  <c r="X121" i="4"/>
  <c r="X120" i="4"/>
  <c r="X119" i="4"/>
  <c r="X116" i="4"/>
  <c r="X103" i="4"/>
  <c r="X102" i="4"/>
  <c r="X101" i="4"/>
  <c r="X100" i="4"/>
  <c r="X97" i="4"/>
  <c r="X96" i="4"/>
  <c r="X93" i="4"/>
  <c r="X92" i="4"/>
  <c r="X91" i="4"/>
  <c r="X81" i="4"/>
  <c r="X80" i="4"/>
  <c r="X79" i="4"/>
  <c r="X66" i="4"/>
  <c r="X63" i="4"/>
  <c r="X62" i="4"/>
  <c r="X59" i="4"/>
  <c r="X58" i="4"/>
  <c r="X57" i="4"/>
  <c r="X56" i="4"/>
  <c r="X54" i="4"/>
  <c r="X48" i="4"/>
  <c r="X47" i="4"/>
  <c r="X46" i="4"/>
  <c r="X45" i="4"/>
  <c r="X44" i="4"/>
  <c r="X43" i="4"/>
  <c r="X42" i="4"/>
  <c r="X41" i="4"/>
  <c r="X40" i="4"/>
  <c r="X25" i="4"/>
  <c r="X21" i="4"/>
  <c r="X20" i="4"/>
  <c r="X17" i="4"/>
  <c r="X16" i="4"/>
  <c r="X13" i="4"/>
  <c r="X12" i="4"/>
  <c r="X11" i="4"/>
  <c r="X10" i="4"/>
  <c r="B214" i="4"/>
  <c r="A214" i="4"/>
  <c r="B213" i="4"/>
  <c r="A213" i="4"/>
  <c r="B212" i="4"/>
  <c r="A212" i="4"/>
  <c r="B211" i="4"/>
  <c r="A211" i="4"/>
  <c r="B210" i="4"/>
  <c r="A210" i="4"/>
  <c r="B209" i="4"/>
  <c r="A209" i="4"/>
  <c r="S208" i="4"/>
  <c r="L208" i="4"/>
  <c r="K208" i="4"/>
  <c r="J208" i="4"/>
  <c r="H208" i="4"/>
  <c r="G208" i="4"/>
  <c r="E208" i="4"/>
  <c r="D208" i="4"/>
  <c r="C208" i="4"/>
  <c r="B208" i="4"/>
  <c r="A208" i="4"/>
  <c r="B207" i="4"/>
  <c r="A207" i="4"/>
  <c r="S206" i="4"/>
  <c r="L206" i="4"/>
  <c r="K206" i="4"/>
  <c r="J206" i="4"/>
  <c r="H206" i="4"/>
  <c r="G206" i="4"/>
  <c r="E206" i="4"/>
  <c r="D206" i="4"/>
  <c r="C206" i="4"/>
  <c r="B206" i="4"/>
  <c r="A206" i="4"/>
  <c r="B205" i="4"/>
  <c r="A205" i="4"/>
  <c r="B204" i="4"/>
  <c r="A204" i="4"/>
  <c r="B203" i="4"/>
  <c r="A203" i="4"/>
  <c r="B202" i="4"/>
  <c r="A202" i="4"/>
  <c r="S201" i="4"/>
  <c r="L201" i="4"/>
  <c r="K201" i="4"/>
  <c r="J201" i="4"/>
  <c r="H201" i="4"/>
  <c r="G201" i="4"/>
  <c r="E201" i="4"/>
  <c r="D201" i="4"/>
  <c r="C201" i="4"/>
  <c r="B201" i="4"/>
  <c r="A201" i="4"/>
  <c r="S200" i="4"/>
  <c r="L200" i="4"/>
  <c r="K200" i="4"/>
  <c r="J200" i="4"/>
  <c r="H200" i="4"/>
  <c r="G200" i="4"/>
  <c r="E200" i="4"/>
  <c r="D200" i="4"/>
  <c r="C200" i="4"/>
  <c r="B200" i="4"/>
  <c r="A200" i="4"/>
  <c r="B199" i="4"/>
  <c r="A199" i="4"/>
  <c r="B198" i="4"/>
  <c r="A198" i="4"/>
  <c r="S197" i="4"/>
  <c r="L197" i="4"/>
  <c r="K197" i="4"/>
  <c r="J197" i="4"/>
  <c r="H197" i="4"/>
  <c r="G197" i="4"/>
  <c r="E197" i="4"/>
  <c r="D197" i="4"/>
  <c r="C197" i="4"/>
  <c r="B197" i="4"/>
  <c r="A197" i="4"/>
  <c r="S196" i="4"/>
  <c r="L196" i="4"/>
  <c r="K196" i="4"/>
  <c r="J196" i="4"/>
  <c r="H196" i="4"/>
  <c r="G196" i="4"/>
  <c r="E196" i="4"/>
  <c r="D196" i="4"/>
  <c r="C196" i="4"/>
  <c r="B196" i="4"/>
  <c r="A196" i="4"/>
  <c r="B195" i="4"/>
  <c r="A195" i="4"/>
  <c r="B194" i="4"/>
  <c r="A194" i="4"/>
  <c r="B193" i="4"/>
  <c r="A193" i="4"/>
  <c r="S192" i="4"/>
  <c r="L192" i="4"/>
  <c r="K192" i="4"/>
  <c r="J192" i="4"/>
  <c r="H192" i="4"/>
  <c r="G192" i="4"/>
  <c r="E192" i="4"/>
  <c r="D192" i="4"/>
  <c r="C192" i="4"/>
  <c r="B192" i="4"/>
  <c r="A192" i="4"/>
  <c r="S191" i="4"/>
  <c r="L191" i="4"/>
  <c r="K191" i="4"/>
  <c r="J191" i="4"/>
  <c r="H191" i="4"/>
  <c r="G191" i="4"/>
  <c r="E191" i="4"/>
  <c r="D191" i="4"/>
  <c r="C191" i="4"/>
  <c r="B191" i="4"/>
  <c r="A191" i="4"/>
  <c r="B190" i="4"/>
  <c r="A190" i="4"/>
  <c r="S189" i="4"/>
  <c r="L189" i="4"/>
  <c r="K189" i="4"/>
  <c r="J189" i="4"/>
  <c r="H189" i="4"/>
  <c r="G189" i="4"/>
  <c r="E189" i="4"/>
  <c r="D189" i="4"/>
  <c r="C189" i="4"/>
  <c r="B189" i="4"/>
  <c r="A189" i="4"/>
  <c r="S188" i="4"/>
  <c r="L188" i="4"/>
  <c r="K188" i="4"/>
  <c r="J188" i="4"/>
  <c r="H188" i="4"/>
  <c r="G188" i="4"/>
  <c r="E188" i="4"/>
  <c r="D188" i="4"/>
  <c r="C188" i="4"/>
  <c r="B188" i="4"/>
  <c r="A188" i="4"/>
  <c r="B187" i="4"/>
  <c r="A187" i="4"/>
  <c r="B186" i="4"/>
  <c r="A186" i="4"/>
  <c r="S185" i="4"/>
  <c r="L185" i="4"/>
  <c r="K185" i="4"/>
  <c r="J185" i="4"/>
  <c r="H185" i="4"/>
  <c r="G185" i="4"/>
  <c r="E185" i="4"/>
  <c r="D185" i="4"/>
  <c r="C185" i="4"/>
  <c r="B185" i="4"/>
  <c r="A185" i="4"/>
  <c r="S184" i="4"/>
  <c r="L184" i="4"/>
  <c r="K184" i="4"/>
  <c r="J184" i="4"/>
  <c r="H184" i="4"/>
  <c r="G184" i="4"/>
  <c r="E184" i="4"/>
  <c r="D184" i="4"/>
  <c r="C184" i="4"/>
  <c r="B184" i="4"/>
  <c r="A184" i="4"/>
  <c r="B183" i="4"/>
  <c r="A183" i="4"/>
  <c r="B182" i="4"/>
  <c r="A182" i="4"/>
  <c r="B181" i="4"/>
  <c r="A181" i="4"/>
  <c r="S180" i="4"/>
  <c r="L180" i="4"/>
  <c r="K180" i="4"/>
  <c r="J180" i="4"/>
  <c r="H180" i="4"/>
  <c r="G180" i="4"/>
  <c r="E180" i="4"/>
  <c r="D180" i="4"/>
  <c r="C180" i="4"/>
  <c r="B180" i="4"/>
  <c r="A180" i="4"/>
  <c r="S179" i="4"/>
  <c r="L179" i="4"/>
  <c r="K179" i="4"/>
  <c r="J179" i="4"/>
  <c r="H179" i="4"/>
  <c r="G179" i="4"/>
  <c r="E179" i="4"/>
  <c r="D179" i="4"/>
  <c r="C179" i="4"/>
  <c r="B179" i="4"/>
  <c r="A179" i="4"/>
  <c r="B178" i="4"/>
  <c r="A178" i="4"/>
  <c r="B177" i="4"/>
  <c r="A177" i="4"/>
  <c r="S176" i="4"/>
  <c r="L176" i="4"/>
  <c r="K176" i="4"/>
  <c r="J176" i="4"/>
  <c r="H176" i="4"/>
  <c r="G176" i="4"/>
  <c r="E176" i="4"/>
  <c r="D176" i="4"/>
  <c r="C176" i="4"/>
  <c r="B176" i="4"/>
  <c r="A176" i="4"/>
  <c r="S175" i="4"/>
  <c r="L175" i="4"/>
  <c r="K175" i="4"/>
  <c r="J175" i="4"/>
  <c r="H175" i="4"/>
  <c r="G175" i="4"/>
  <c r="E175" i="4"/>
  <c r="D175" i="4"/>
  <c r="C175" i="4"/>
  <c r="B175" i="4"/>
  <c r="A175" i="4"/>
  <c r="B174" i="4"/>
  <c r="A174" i="4"/>
  <c r="B173" i="4"/>
  <c r="A173" i="4"/>
  <c r="S172" i="4"/>
  <c r="L172" i="4"/>
  <c r="K172" i="4"/>
  <c r="J172" i="4"/>
  <c r="H172" i="4"/>
  <c r="G172" i="4"/>
  <c r="E172" i="4"/>
  <c r="D172" i="4"/>
  <c r="C172" i="4"/>
  <c r="B172" i="4"/>
  <c r="A172" i="4"/>
  <c r="S171" i="4"/>
  <c r="L171" i="4"/>
  <c r="K171" i="4"/>
  <c r="J171" i="4"/>
  <c r="H171" i="4"/>
  <c r="G171" i="4"/>
  <c r="E171" i="4"/>
  <c r="D171" i="4"/>
  <c r="C171" i="4"/>
  <c r="B171" i="4"/>
  <c r="A171" i="4"/>
  <c r="B170" i="4"/>
  <c r="A170" i="4"/>
  <c r="B169" i="4"/>
  <c r="A169" i="4"/>
  <c r="B168" i="4"/>
  <c r="A168" i="4"/>
  <c r="S167" i="4"/>
  <c r="L167" i="4"/>
  <c r="K167" i="4"/>
  <c r="J167" i="4"/>
  <c r="H167" i="4"/>
  <c r="G167" i="4"/>
  <c r="E167" i="4"/>
  <c r="D167" i="4"/>
  <c r="C167" i="4"/>
  <c r="B167" i="4"/>
  <c r="A167" i="4"/>
  <c r="S166" i="4"/>
  <c r="L166" i="4"/>
  <c r="K166" i="4"/>
  <c r="J166" i="4"/>
  <c r="H166" i="4"/>
  <c r="G166" i="4"/>
  <c r="E166" i="4"/>
  <c r="D166" i="4"/>
  <c r="C166" i="4"/>
  <c r="B166" i="4"/>
  <c r="A166" i="4"/>
  <c r="B165" i="4"/>
  <c r="A165" i="4"/>
  <c r="S164" i="4"/>
  <c r="L164" i="4"/>
  <c r="K164" i="4"/>
  <c r="J164" i="4"/>
  <c r="H164" i="4"/>
  <c r="G164" i="4"/>
  <c r="E164" i="4"/>
  <c r="D164" i="4"/>
  <c r="C164" i="4"/>
  <c r="B164" i="4"/>
  <c r="A164" i="4"/>
  <c r="S163" i="4"/>
  <c r="L163" i="4"/>
  <c r="K163" i="4"/>
  <c r="J163" i="4"/>
  <c r="H163" i="4"/>
  <c r="G163" i="4"/>
  <c r="E163" i="4"/>
  <c r="D163" i="4"/>
  <c r="C163" i="4"/>
  <c r="B163" i="4"/>
  <c r="A163" i="4"/>
  <c r="B162" i="4"/>
  <c r="A162" i="4"/>
  <c r="B161" i="4"/>
  <c r="A161" i="4"/>
  <c r="S160" i="4"/>
  <c r="L160" i="4"/>
  <c r="K160" i="4"/>
  <c r="J160" i="4"/>
  <c r="H160" i="4"/>
  <c r="G160" i="4"/>
  <c r="E160" i="4"/>
  <c r="D160" i="4"/>
  <c r="C160" i="4"/>
  <c r="B160" i="4"/>
  <c r="A160" i="4"/>
  <c r="S159" i="4"/>
  <c r="L159" i="4"/>
  <c r="K159" i="4"/>
  <c r="J159" i="4"/>
  <c r="H159" i="4"/>
  <c r="G159" i="4"/>
  <c r="E159" i="4"/>
  <c r="D159" i="4"/>
  <c r="C159" i="4"/>
  <c r="B159" i="4"/>
  <c r="A159" i="4"/>
  <c r="B158" i="4"/>
  <c r="A158" i="4"/>
  <c r="B157" i="4"/>
  <c r="A157" i="4"/>
  <c r="B156" i="4"/>
  <c r="A156" i="4"/>
  <c r="S155" i="4"/>
  <c r="L155" i="4"/>
  <c r="K155" i="4"/>
  <c r="J155" i="4"/>
  <c r="H155" i="4"/>
  <c r="G155" i="4"/>
  <c r="E155" i="4"/>
  <c r="D155" i="4"/>
  <c r="C155" i="4"/>
  <c r="B155" i="4"/>
  <c r="A155" i="4"/>
  <c r="S154" i="4"/>
  <c r="L154" i="4"/>
  <c r="K154" i="4"/>
  <c r="J154" i="4"/>
  <c r="H154" i="4"/>
  <c r="G154" i="4"/>
  <c r="E154" i="4"/>
  <c r="D154" i="4"/>
  <c r="C154" i="4"/>
  <c r="B154" i="4"/>
  <c r="A154" i="4"/>
  <c r="B153" i="4"/>
  <c r="A153" i="4"/>
  <c r="B152" i="4"/>
  <c r="A152" i="4"/>
  <c r="S151" i="4"/>
  <c r="L151" i="4"/>
  <c r="K151" i="4"/>
  <c r="J151" i="4"/>
  <c r="H151" i="4"/>
  <c r="G151" i="4"/>
  <c r="E151" i="4"/>
  <c r="D151" i="4"/>
  <c r="C151" i="4"/>
  <c r="B151" i="4"/>
  <c r="A151" i="4"/>
  <c r="S150" i="4"/>
  <c r="L150" i="4"/>
  <c r="K150" i="4"/>
  <c r="J150" i="4"/>
  <c r="H150" i="4"/>
  <c r="G150" i="4"/>
  <c r="E150" i="4"/>
  <c r="D150" i="4"/>
  <c r="C150" i="4"/>
  <c r="B150" i="4"/>
  <c r="A150" i="4"/>
  <c r="B149" i="4"/>
  <c r="A149" i="4"/>
  <c r="B148" i="4"/>
  <c r="A148" i="4"/>
  <c r="S147" i="4"/>
  <c r="L147" i="4"/>
  <c r="K147" i="4"/>
  <c r="J147" i="4"/>
  <c r="H147" i="4"/>
  <c r="G147" i="4"/>
  <c r="E147" i="4"/>
  <c r="D147" i="4"/>
  <c r="C147" i="4"/>
  <c r="B147" i="4"/>
  <c r="A147" i="4"/>
  <c r="S146" i="4"/>
  <c r="L146" i="4"/>
  <c r="K146" i="4"/>
  <c r="J146" i="4"/>
  <c r="H146" i="4"/>
  <c r="G146" i="4"/>
  <c r="E146" i="4"/>
  <c r="D146" i="4"/>
  <c r="C146" i="4"/>
  <c r="B146" i="4"/>
  <c r="A146" i="4"/>
  <c r="B145" i="4"/>
  <c r="A145" i="4"/>
  <c r="B144" i="4"/>
  <c r="A144" i="4"/>
  <c r="B143" i="4"/>
  <c r="A143" i="4"/>
  <c r="S142" i="4"/>
  <c r="L142" i="4"/>
  <c r="K142" i="4"/>
  <c r="J142" i="4"/>
  <c r="H142" i="4"/>
  <c r="G142" i="4"/>
  <c r="E142" i="4"/>
  <c r="D142" i="4"/>
  <c r="C142" i="4"/>
  <c r="B142" i="4"/>
  <c r="A142" i="4"/>
  <c r="S141" i="4"/>
  <c r="L141" i="4"/>
  <c r="K141" i="4"/>
  <c r="J141" i="4"/>
  <c r="H141" i="4"/>
  <c r="G141" i="4"/>
  <c r="E141" i="4"/>
  <c r="D141" i="4"/>
  <c r="C141" i="4"/>
  <c r="B141" i="4"/>
  <c r="A141" i="4"/>
  <c r="B140" i="4"/>
  <c r="A140" i="4"/>
  <c r="S139" i="4"/>
  <c r="L139" i="4"/>
  <c r="K139" i="4"/>
  <c r="J139" i="4"/>
  <c r="H139" i="4"/>
  <c r="G139" i="4"/>
  <c r="E139" i="4"/>
  <c r="D139" i="4"/>
  <c r="C139" i="4"/>
  <c r="B139" i="4"/>
  <c r="A139" i="4"/>
  <c r="S138" i="4"/>
  <c r="L138" i="4"/>
  <c r="K138" i="4"/>
  <c r="J138" i="4"/>
  <c r="H138" i="4"/>
  <c r="G138" i="4"/>
  <c r="E138" i="4"/>
  <c r="D138" i="4"/>
  <c r="C138" i="4"/>
  <c r="B138" i="4"/>
  <c r="A138" i="4"/>
  <c r="B137" i="4"/>
  <c r="A137" i="4"/>
  <c r="B136" i="4"/>
  <c r="A136" i="4"/>
  <c r="S135" i="4"/>
  <c r="L135" i="4"/>
  <c r="K135" i="4"/>
  <c r="J135" i="4"/>
  <c r="H135" i="4"/>
  <c r="G135" i="4"/>
  <c r="E135" i="4"/>
  <c r="D135" i="4"/>
  <c r="C135" i="4"/>
  <c r="B135" i="4"/>
  <c r="A135" i="4"/>
  <c r="S134" i="4"/>
  <c r="L134" i="4"/>
  <c r="K134" i="4"/>
  <c r="J134" i="4"/>
  <c r="H134" i="4"/>
  <c r="G134" i="4"/>
  <c r="E134" i="4"/>
  <c r="D134" i="4"/>
  <c r="C134" i="4"/>
  <c r="B134" i="4"/>
  <c r="A134" i="4"/>
  <c r="B133" i="4"/>
  <c r="A133" i="4"/>
  <c r="B132" i="4"/>
  <c r="A132" i="4"/>
  <c r="B131" i="4"/>
  <c r="A131" i="4"/>
  <c r="S130" i="4"/>
  <c r="L130" i="4"/>
  <c r="K130" i="4"/>
  <c r="J130" i="4"/>
  <c r="H130" i="4"/>
  <c r="G130" i="4"/>
  <c r="E130" i="4"/>
  <c r="D130" i="4"/>
  <c r="C130" i="4"/>
  <c r="B130" i="4"/>
  <c r="A130" i="4"/>
  <c r="S129" i="4"/>
  <c r="L129" i="4"/>
  <c r="K129" i="4"/>
  <c r="J129" i="4"/>
  <c r="H129" i="4"/>
  <c r="G129" i="4"/>
  <c r="E129" i="4"/>
  <c r="D129" i="4"/>
  <c r="C129" i="4"/>
  <c r="B129" i="4"/>
  <c r="A129" i="4"/>
  <c r="B128" i="4"/>
  <c r="A128" i="4"/>
  <c r="S127" i="4"/>
  <c r="L127" i="4"/>
  <c r="K127" i="4"/>
  <c r="J127" i="4"/>
  <c r="H127" i="4"/>
  <c r="G127" i="4"/>
  <c r="E127" i="4"/>
  <c r="D127" i="4"/>
  <c r="C127" i="4"/>
  <c r="B127" i="4"/>
  <c r="A127" i="4"/>
  <c r="S126" i="4"/>
  <c r="L126" i="4"/>
  <c r="K126" i="4"/>
  <c r="J126" i="4"/>
  <c r="H126" i="4"/>
  <c r="G126" i="4"/>
  <c r="E126" i="4"/>
  <c r="D126" i="4"/>
  <c r="C126" i="4"/>
  <c r="B126" i="4"/>
  <c r="A126" i="4"/>
  <c r="B125" i="4"/>
  <c r="A125" i="4"/>
  <c r="B124" i="4"/>
  <c r="A124" i="4"/>
  <c r="S123" i="4"/>
  <c r="L123" i="4"/>
  <c r="K123" i="4"/>
  <c r="J123" i="4"/>
  <c r="H123" i="4"/>
  <c r="G123" i="4"/>
  <c r="E123" i="4"/>
  <c r="D123" i="4"/>
  <c r="C123" i="4"/>
  <c r="B123" i="4"/>
  <c r="A123" i="4"/>
  <c r="S122" i="4"/>
  <c r="L122" i="4"/>
  <c r="K122" i="4"/>
  <c r="J122" i="4"/>
  <c r="H122" i="4"/>
  <c r="G122" i="4"/>
  <c r="E122" i="4"/>
  <c r="D122" i="4"/>
  <c r="C122" i="4"/>
  <c r="B122" i="4"/>
  <c r="A122" i="4"/>
  <c r="B121" i="4"/>
  <c r="A121" i="4"/>
  <c r="B120" i="4"/>
  <c r="A120" i="4"/>
  <c r="B119" i="4"/>
  <c r="A119" i="4"/>
  <c r="S118" i="4"/>
  <c r="L118" i="4"/>
  <c r="K118" i="4"/>
  <c r="J118" i="4"/>
  <c r="H118" i="4"/>
  <c r="G118" i="4"/>
  <c r="E118" i="4"/>
  <c r="D118" i="4"/>
  <c r="C118" i="4"/>
  <c r="B118" i="4"/>
  <c r="A118" i="4"/>
  <c r="S117" i="4"/>
  <c r="L117" i="4"/>
  <c r="K117" i="4"/>
  <c r="J117" i="4"/>
  <c r="H117" i="4"/>
  <c r="G117" i="4"/>
  <c r="E117" i="4"/>
  <c r="D117" i="4"/>
  <c r="C117" i="4"/>
  <c r="B117" i="4"/>
  <c r="A117" i="4"/>
  <c r="B116" i="4"/>
  <c r="A116" i="4"/>
  <c r="S115" i="4"/>
  <c r="L115" i="4"/>
  <c r="K115" i="4"/>
  <c r="J115" i="4"/>
  <c r="H115" i="4"/>
  <c r="G115" i="4"/>
  <c r="E115" i="4"/>
  <c r="D115" i="4"/>
  <c r="C115" i="4"/>
  <c r="B115" i="4"/>
  <c r="A115" i="4"/>
  <c r="S114" i="4"/>
  <c r="L114" i="4"/>
  <c r="K114" i="4"/>
  <c r="J114" i="4"/>
  <c r="H114" i="4"/>
  <c r="G114" i="4"/>
  <c r="E114" i="4"/>
  <c r="D114" i="4"/>
  <c r="C114" i="4"/>
  <c r="B114" i="4"/>
  <c r="A114" i="4"/>
  <c r="S113" i="4"/>
  <c r="L113" i="4"/>
  <c r="K113" i="4"/>
  <c r="J113" i="4"/>
  <c r="H113" i="4"/>
  <c r="G113" i="4"/>
  <c r="E113" i="4"/>
  <c r="D113" i="4"/>
  <c r="C113" i="4"/>
  <c r="B113" i="4"/>
  <c r="A113" i="4"/>
  <c r="S112" i="4"/>
  <c r="L112" i="4"/>
  <c r="K112" i="4"/>
  <c r="J112" i="4"/>
  <c r="H112" i="4"/>
  <c r="G112" i="4"/>
  <c r="E112" i="4"/>
  <c r="D112" i="4"/>
  <c r="C112" i="4"/>
  <c r="B112" i="4"/>
  <c r="A112" i="4"/>
  <c r="S111" i="4"/>
  <c r="L111" i="4"/>
  <c r="K111" i="4"/>
  <c r="J111" i="4"/>
  <c r="H111" i="4"/>
  <c r="G111" i="4"/>
  <c r="E111" i="4"/>
  <c r="D111" i="4"/>
  <c r="C111" i="4"/>
  <c r="B111" i="4"/>
  <c r="A111" i="4"/>
  <c r="S110" i="4"/>
  <c r="L110" i="4"/>
  <c r="K110" i="4"/>
  <c r="J110" i="4"/>
  <c r="H110" i="4"/>
  <c r="G110" i="4"/>
  <c r="E110" i="4"/>
  <c r="D110" i="4"/>
  <c r="C110" i="4"/>
  <c r="B110" i="4"/>
  <c r="A110" i="4"/>
  <c r="S109" i="4"/>
  <c r="L109" i="4"/>
  <c r="K109" i="4"/>
  <c r="J109" i="4"/>
  <c r="H109" i="4"/>
  <c r="G109" i="4"/>
  <c r="E109" i="4"/>
  <c r="D109" i="4"/>
  <c r="C109" i="4"/>
  <c r="B109" i="4"/>
  <c r="A109" i="4"/>
  <c r="S108" i="4"/>
  <c r="L108" i="4"/>
  <c r="K108" i="4"/>
  <c r="J108" i="4"/>
  <c r="H108" i="4"/>
  <c r="G108" i="4"/>
  <c r="E108" i="4"/>
  <c r="D108" i="4"/>
  <c r="C108" i="4"/>
  <c r="B108" i="4"/>
  <c r="A108" i="4"/>
  <c r="S107" i="4"/>
  <c r="L107" i="4"/>
  <c r="K107" i="4"/>
  <c r="J107" i="4"/>
  <c r="H107" i="4"/>
  <c r="G107" i="4"/>
  <c r="E107" i="4"/>
  <c r="D107" i="4"/>
  <c r="C107" i="4"/>
  <c r="B107" i="4"/>
  <c r="A107" i="4"/>
  <c r="S106" i="4"/>
  <c r="L106" i="4"/>
  <c r="K106" i="4"/>
  <c r="J106" i="4"/>
  <c r="H106" i="4"/>
  <c r="G106" i="4"/>
  <c r="E106" i="4"/>
  <c r="D106" i="4"/>
  <c r="C106" i="4"/>
  <c r="B106" i="4"/>
  <c r="A106" i="4"/>
  <c r="S105" i="4"/>
  <c r="L105" i="4"/>
  <c r="K105" i="4"/>
  <c r="J105" i="4"/>
  <c r="H105" i="4"/>
  <c r="G105" i="4"/>
  <c r="E105" i="4"/>
  <c r="D105" i="4"/>
  <c r="C105" i="4"/>
  <c r="B105" i="4"/>
  <c r="A105" i="4"/>
  <c r="S104" i="4"/>
  <c r="L104" i="4"/>
  <c r="K104" i="4"/>
  <c r="J104" i="4"/>
  <c r="H104" i="4"/>
  <c r="G104" i="4"/>
  <c r="E104" i="4"/>
  <c r="D104" i="4"/>
  <c r="C104" i="4"/>
  <c r="B104" i="4"/>
  <c r="A104" i="4"/>
  <c r="B103" i="4"/>
  <c r="A103" i="4"/>
  <c r="B102" i="4"/>
  <c r="A102" i="4"/>
  <c r="B101" i="4"/>
  <c r="A101" i="4"/>
  <c r="B100" i="4"/>
  <c r="A100" i="4"/>
  <c r="S99" i="4"/>
  <c r="L99" i="4"/>
  <c r="K99" i="4"/>
  <c r="J99" i="4"/>
  <c r="H99" i="4"/>
  <c r="G99" i="4"/>
  <c r="E99" i="4"/>
  <c r="D99" i="4"/>
  <c r="C99" i="4"/>
  <c r="B99" i="4"/>
  <c r="A99" i="4"/>
  <c r="S98" i="4"/>
  <c r="L98" i="4"/>
  <c r="K98" i="4"/>
  <c r="J98" i="4"/>
  <c r="H98" i="4"/>
  <c r="G98" i="4"/>
  <c r="E98" i="4"/>
  <c r="D98" i="4"/>
  <c r="C98" i="4"/>
  <c r="B98" i="4"/>
  <c r="A98" i="4"/>
  <c r="B97" i="4"/>
  <c r="A97" i="4"/>
  <c r="B96" i="4"/>
  <c r="A96" i="4"/>
  <c r="S95" i="4"/>
  <c r="L95" i="4"/>
  <c r="K95" i="4"/>
  <c r="J95" i="4"/>
  <c r="H95" i="4"/>
  <c r="G95" i="4"/>
  <c r="E95" i="4"/>
  <c r="D95" i="4"/>
  <c r="C95" i="4"/>
  <c r="B95" i="4"/>
  <c r="A95" i="4"/>
  <c r="S94" i="4"/>
  <c r="L94" i="4"/>
  <c r="K94" i="4"/>
  <c r="J94" i="4"/>
  <c r="H94" i="4"/>
  <c r="G94" i="4"/>
  <c r="E94" i="4"/>
  <c r="D94" i="4"/>
  <c r="C94" i="4"/>
  <c r="B94" i="4"/>
  <c r="A94" i="4"/>
  <c r="B93" i="4"/>
  <c r="A93" i="4"/>
  <c r="B92" i="4"/>
  <c r="A92" i="4"/>
  <c r="B91" i="4"/>
  <c r="A91" i="4"/>
  <c r="S90" i="4"/>
  <c r="L90" i="4"/>
  <c r="K90" i="4"/>
  <c r="J90" i="4"/>
  <c r="H90" i="4"/>
  <c r="G90" i="4"/>
  <c r="E90" i="4"/>
  <c r="D90" i="4"/>
  <c r="C90" i="4"/>
  <c r="B90" i="4"/>
  <c r="A90" i="4"/>
  <c r="S89" i="4"/>
  <c r="L89" i="4"/>
  <c r="K89" i="4"/>
  <c r="J89" i="4"/>
  <c r="H89" i="4"/>
  <c r="G89" i="4"/>
  <c r="E89" i="4"/>
  <c r="D89" i="4"/>
  <c r="C89" i="4"/>
  <c r="B89" i="4"/>
  <c r="A89" i="4"/>
  <c r="S88" i="4"/>
  <c r="L88" i="4"/>
  <c r="K88" i="4"/>
  <c r="J88" i="4"/>
  <c r="H88" i="4"/>
  <c r="G88" i="4"/>
  <c r="E88" i="4"/>
  <c r="D88" i="4"/>
  <c r="C88" i="4"/>
  <c r="B88" i="4"/>
  <c r="A88" i="4"/>
  <c r="S87" i="4"/>
  <c r="L87" i="4"/>
  <c r="K87" i="4"/>
  <c r="J87" i="4"/>
  <c r="H87" i="4"/>
  <c r="G87" i="4"/>
  <c r="E87" i="4"/>
  <c r="D87" i="4"/>
  <c r="C87" i="4"/>
  <c r="B87" i="4"/>
  <c r="A87" i="4"/>
  <c r="S86" i="4"/>
  <c r="L86" i="4"/>
  <c r="K86" i="4"/>
  <c r="J86" i="4"/>
  <c r="H86" i="4"/>
  <c r="G86" i="4"/>
  <c r="E86" i="4"/>
  <c r="D86" i="4"/>
  <c r="C86" i="4"/>
  <c r="B86" i="4"/>
  <c r="A86" i="4"/>
  <c r="S85" i="4"/>
  <c r="L85" i="4"/>
  <c r="K85" i="4"/>
  <c r="J85" i="4"/>
  <c r="H85" i="4"/>
  <c r="G85" i="4"/>
  <c r="E85" i="4"/>
  <c r="D85" i="4"/>
  <c r="C85" i="4"/>
  <c r="B85" i="4"/>
  <c r="A85" i="4"/>
  <c r="S84" i="4"/>
  <c r="L84" i="4"/>
  <c r="K84" i="4"/>
  <c r="J84" i="4"/>
  <c r="H84" i="4"/>
  <c r="G84" i="4"/>
  <c r="E84" i="4"/>
  <c r="D84" i="4"/>
  <c r="C84" i="4"/>
  <c r="B84" i="4"/>
  <c r="A84" i="4"/>
  <c r="S83" i="4"/>
  <c r="L83" i="4"/>
  <c r="K83" i="4"/>
  <c r="J83" i="4"/>
  <c r="H83" i="4"/>
  <c r="G83" i="4"/>
  <c r="E83" i="4"/>
  <c r="D83" i="4"/>
  <c r="C83" i="4"/>
  <c r="B83" i="4"/>
  <c r="A83" i="4"/>
  <c r="S82" i="4"/>
  <c r="L82" i="4"/>
  <c r="K82" i="4"/>
  <c r="J82" i="4"/>
  <c r="H82" i="4"/>
  <c r="G82" i="4"/>
  <c r="E82" i="4"/>
  <c r="D82" i="4"/>
  <c r="C82" i="4"/>
  <c r="B82" i="4"/>
  <c r="A82" i="4"/>
  <c r="B81" i="4"/>
  <c r="A81" i="4"/>
  <c r="B80" i="4"/>
  <c r="A80" i="4"/>
  <c r="B79" i="4"/>
  <c r="A79" i="4"/>
  <c r="S78" i="4"/>
  <c r="L78" i="4"/>
  <c r="K78" i="4"/>
  <c r="J78" i="4"/>
  <c r="H78" i="4"/>
  <c r="G78" i="4"/>
  <c r="E78" i="4"/>
  <c r="D78" i="4"/>
  <c r="C78" i="4"/>
  <c r="B78" i="4"/>
  <c r="A78" i="4"/>
  <c r="S77" i="4"/>
  <c r="L77" i="4"/>
  <c r="K77" i="4"/>
  <c r="J77" i="4"/>
  <c r="H77" i="4"/>
  <c r="G77" i="4"/>
  <c r="E77" i="4"/>
  <c r="D77" i="4"/>
  <c r="C77" i="4"/>
  <c r="B77" i="4"/>
  <c r="A77" i="4"/>
  <c r="S76" i="4"/>
  <c r="L76" i="4"/>
  <c r="K76" i="4"/>
  <c r="J76" i="4"/>
  <c r="H76" i="4"/>
  <c r="G76" i="4"/>
  <c r="E76" i="4"/>
  <c r="D76" i="4"/>
  <c r="C76" i="4"/>
  <c r="B76" i="4"/>
  <c r="A76" i="4"/>
  <c r="S75" i="4"/>
  <c r="L75" i="4"/>
  <c r="K75" i="4"/>
  <c r="J75" i="4"/>
  <c r="H75" i="4"/>
  <c r="G75" i="4"/>
  <c r="E75" i="4"/>
  <c r="D75" i="4"/>
  <c r="C75" i="4"/>
  <c r="B75" i="4"/>
  <c r="A75" i="4"/>
  <c r="S74" i="4"/>
  <c r="L74" i="4"/>
  <c r="K74" i="4"/>
  <c r="J74" i="4"/>
  <c r="H74" i="4"/>
  <c r="G74" i="4"/>
  <c r="E74" i="4"/>
  <c r="D74" i="4"/>
  <c r="C74" i="4"/>
  <c r="B74" i="4"/>
  <c r="A74" i="4"/>
  <c r="S73" i="4"/>
  <c r="L73" i="4"/>
  <c r="K73" i="4"/>
  <c r="J73" i="4"/>
  <c r="H73" i="4"/>
  <c r="G73" i="4"/>
  <c r="E73" i="4"/>
  <c r="D73" i="4"/>
  <c r="C73" i="4"/>
  <c r="B73" i="4"/>
  <c r="A73" i="4"/>
  <c r="S72" i="4"/>
  <c r="L72" i="4"/>
  <c r="K72" i="4"/>
  <c r="J72" i="4"/>
  <c r="H72" i="4"/>
  <c r="G72" i="4"/>
  <c r="E72" i="4"/>
  <c r="D72" i="4"/>
  <c r="C72" i="4"/>
  <c r="B72" i="4"/>
  <c r="A72" i="4"/>
  <c r="S71" i="4"/>
  <c r="L71" i="4"/>
  <c r="K71" i="4"/>
  <c r="J71" i="4"/>
  <c r="H71" i="4"/>
  <c r="G71" i="4"/>
  <c r="E71" i="4"/>
  <c r="D71" i="4"/>
  <c r="C71" i="4"/>
  <c r="B71" i="4"/>
  <c r="A71" i="4"/>
  <c r="S70" i="4"/>
  <c r="L70" i="4"/>
  <c r="K70" i="4"/>
  <c r="J70" i="4"/>
  <c r="H70" i="4"/>
  <c r="G70" i="4"/>
  <c r="E70" i="4"/>
  <c r="D70" i="4"/>
  <c r="C70" i="4"/>
  <c r="B70" i="4"/>
  <c r="A70" i="4"/>
  <c r="S69" i="4"/>
  <c r="L69" i="4"/>
  <c r="K69" i="4"/>
  <c r="J69" i="4"/>
  <c r="H69" i="4"/>
  <c r="G69" i="4"/>
  <c r="E69" i="4"/>
  <c r="D69" i="4"/>
  <c r="C69" i="4"/>
  <c r="B69" i="4"/>
  <c r="A69" i="4"/>
  <c r="S68" i="4"/>
  <c r="L68" i="4"/>
  <c r="K68" i="4"/>
  <c r="J68" i="4"/>
  <c r="H68" i="4"/>
  <c r="G68" i="4"/>
  <c r="E68" i="4"/>
  <c r="D68" i="4"/>
  <c r="C68" i="4"/>
  <c r="B68" i="4"/>
  <c r="A68" i="4"/>
  <c r="S67" i="4"/>
  <c r="L67" i="4"/>
  <c r="K67" i="4"/>
  <c r="J67" i="4"/>
  <c r="H67" i="4"/>
  <c r="G67" i="4"/>
  <c r="E67" i="4"/>
  <c r="D67" i="4"/>
  <c r="C67" i="4"/>
  <c r="B67" i="4"/>
  <c r="A67" i="4"/>
  <c r="B66" i="4"/>
  <c r="A66" i="4"/>
  <c r="S65" i="4"/>
  <c r="L65" i="4"/>
  <c r="K65" i="4"/>
  <c r="J65" i="4"/>
  <c r="H65" i="4"/>
  <c r="G65" i="4"/>
  <c r="E65" i="4"/>
  <c r="D65" i="4"/>
  <c r="C65" i="4"/>
  <c r="B65" i="4"/>
  <c r="A65" i="4"/>
  <c r="S64" i="4"/>
  <c r="L64" i="4"/>
  <c r="K64" i="4"/>
  <c r="J64" i="4"/>
  <c r="H64" i="4"/>
  <c r="G64" i="4"/>
  <c r="E64" i="4"/>
  <c r="D64" i="4"/>
  <c r="C64" i="4"/>
  <c r="B64" i="4"/>
  <c r="A64" i="4"/>
  <c r="B63" i="4"/>
  <c r="A63" i="4"/>
  <c r="B62" i="4"/>
  <c r="A62" i="4"/>
  <c r="S61" i="4"/>
  <c r="L61" i="4"/>
  <c r="K61" i="4"/>
  <c r="J61" i="4"/>
  <c r="H61" i="4"/>
  <c r="G61" i="4"/>
  <c r="E61" i="4"/>
  <c r="D61" i="4"/>
  <c r="C61" i="4"/>
  <c r="B61" i="4"/>
  <c r="A61" i="4"/>
  <c r="S60" i="4"/>
  <c r="L60" i="4"/>
  <c r="K60" i="4"/>
  <c r="J60" i="4"/>
  <c r="H60" i="4"/>
  <c r="G60" i="4"/>
  <c r="E60" i="4"/>
  <c r="D60" i="4"/>
  <c r="C60" i="4"/>
  <c r="B60" i="4"/>
  <c r="A60" i="4"/>
  <c r="B59" i="4"/>
  <c r="A59" i="4"/>
  <c r="B58" i="4"/>
  <c r="A58" i="4"/>
  <c r="B57" i="4"/>
  <c r="A57" i="4"/>
  <c r="B56" i="4"/>
  <c r="A56" i="4"/>
  <c r="S55" i="4"/>
  <c r="L55" i="4"/>
  <c r="K55" i="4"/>
  <c r="J55" i="4"/>
  <c r="H55" i="4"/>
  <c r="G55" i="4"/>
  <c r="E55" i="4"/>
  <c r="D55" i="4"/>
  <c r="C55" i="4"/>
  <c r="B55" i="4"/>
  <c r="A55" i="4"/>
  <c r="B54" i="4"/>
  <c r="A54" i="4"/>
  <c r="S53" i="4"/>
  <c r="L53" i="4"/>
  <c r="K53" i="4"/>
  <c r="J53" i="4"/>
  <c r="H53" i="4"/>
  <c r="G53" i="4"/>
  <c r="E53" i="4"/>
  <c r="D53" i="4"/>
  <c r="C53" i="4"/>
  <c r="B53" i="4"/>
  <c r="A53" i="4"/>
  <c r="S52" i="4"/>
  <c r="L52" i="4"/>
  <c r="K52" i="4"/>
  <c r="J52" i="4"/>
  <c r="H52" i="4"/>
  <c r="G52" i="4"/>
  <c r="E52" i="4"/>
  <c r="D52" i="4"/>
  <c r="C52" i="4"/>
  <c r="B52" i="4"/>
  <c r="A52" i="4"/>
  <c r="S51" i="4"/>
  <c r="L51" i="4"/>
  <c r="K51" i="4"/>
  <c r="J51" i="4"/>
  <c r="H51" i="4"/>
  <c r="G51" i="4"/>
  <c r="E51" i="4"/>
  <c r="D51" i="4"/>
  <c r="C51" i="4"/>
  <c r="B51" i="4"/>
  <c r="A51" i="4"/>
  <c r="S50" i="4"/>
  <c r="L50" i="4"/>
  <c r="K50" i="4"/>
  <c r="J50" i="4"/>
  <c r="H50" i="4"/>
  <c r="G50" i="4"/>
  <c r="E50" i="4"/>
  <c r="D50" i="4"/>
  <c r="C50" i="4"/>
  <c r="B50" i="4"/>
  <c r="A50" i="4"/>
  <c r="S49" i="4"/>
  <c r="L49" i="4"/>
  <c r="K49" i="4"/>
  <c r="J49" i="4"/>
  <c r="H49" i="4"/>
  <c r="G49" i="4"/>
  <c r="E49" i="4"/>
  <c r="D49" i="4"/>
  <c r="C49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S39" i="4"/>
  <c r="L39" i="4"/>
  <c r="K39" i="4"/>
  <c r="J39" i="4"/>
  <c r="H39" i="4"/>
  <c r="G39" i="4"/>
  <c r="E39" i="4"/>
  <c r="D39" i="4"/>
  <c r="C39" i="4"/>
  <c r="B39" i="4"/>
  <c r="A39" i="4"/>
  <c r="S38" i="4"/>
  <c r="L38" i="4"/>
  <c r="K38" i="4"/>
  <c r="J38" i="4"/>
  <c r="H38" i="4"/>
  <c r="G38" i="4"/>
  <c r="E38" i="4"/>
  <c r="D38" i="4"/>
  <c r="C38" i="4"/>
  <c r="B38" i="4"/>
  <c r="A38" i="4"/>
  <c r="S37" i="4"/>
  <c r="L37" i="4"/>
  <c r="K37" i="4"/>
  <c r="J37" i="4"/>
  <c r="H37" i="4"/>
  <c r="G37" i="4"/>
  <c r="E37" i="4"/>
  <c r="D37" i="4"/>
  <c r="C37" i="4"/>
  <c r="B37" i="4"/>
  <c r="A37" i="4"/>
  <c r="S36" i="4"/>
  <c r="L36" i="4"/>
  <c r="K36" i="4"/>
  <c r="J36" i="4"/>
  <c r="H36" i="4"/>
  <c r="G36" i="4"/>
  <c r="E36" i="4"/>
  <c r="D36" i="4"/>
  <c r="C36" i="4"/>
  <c r="B36" i="4"/>
  <c r="A36" i="4"/>
  <c r="S35" i="4"/>
  <c r="L35" i="4"/>
  <c r="K35" i="4"/>
  <c r="J35" i="4"/>
  <c r="H35" i="4"/>
  <c r="G35" i="4"/>
  <c r="E35" i="4"/>
  <c r="D35" i="4"/>
  <c r="C35" i="4"/>
  <c r="B35" i="4"/>
  <c r="A35" i="4"/>
  <c r="S34" i="4"/>
  <c r="L34" i="4"/>
  <c r="K34" i="4"/>
  <c r="J34" i="4"/>
  <c r="H34" i="4"/>
  <c r="G34" i="4"/>
  <c r="E34" i="4"/>
  <c r="D34" i="4"/>
  <c r="C34" i="4"/>
  <c r="B34" i="4"/>
  <c r="A34" i="4"/>
  <c r="S33" i="4"/>
  <c r="L33" i="4"/>
  <c r="K33" i="4"/>
  <c r="J33" i="4"/>
  <c r="H33" i="4"/>
  <c r="G33" i="4"/>
  <c r="E33" i="4"/>
  <c r="D33" i="4"/>
  <c r="C33" i="4"/>
  <c r="B33" i="4"/>
  <c r="A33" i="4"/>
  <c r="S32" i="4"/>
  <c r="L32" i="4"/>
  <c r="K32" i="4"/>
  <c r="J32" i="4"/>
  <c r="H32" i="4"/>
  <c r="G32" i="4"/>
  <c r="E32" i="4"/>
  <c r="D32" i="4"/>
  <c r="C32" i="4"/>
  <c r="B32" i="4"/>
  <c r="A32" i="4"/>
  <c r="S31" i="4"/>
  <c r="L31" i="4"/>
  <c r="K31" i="4"/>
  <c r="J31" i="4"/>
  <c r="H31" i="4"/>
  <c r="G31" i="4"/>
  <c r="E31" i="4"/>
  <c r="D31" i="4"/>
  <c r="C31" i="4"/>
  <c r="B31" i="4"/>
  <c r="A31" i="4"/>
  <c r="S30" i="4"/>
  <c r="L30" i="4"/>
  <c r="K30" i="4"/>
  <c r="J30" i="4"/>
  <c r="H30" i="4"/>
  <c r="G30" i="4"/>
  <c r="E30" i="4"/>
  <c r="D30" i="4"/>
  <c r="C30" i="4"/>
  <c r="B30" i="4"/>
  <c r="A30" i="4"/>
  <c r="S29" i="4"/>
  <c r="L29" i="4"/>
  <c r="K29" i="4"/>
  <c r="J29" i="4"/>
  <c r="H29" i="4"/>
  <c r="G29" i="4"/>
  <c r="E29" i="4"/>
  <c r="D29" i="4"/>
  <c r="C29" i="4"/>
  <c r="B29" i="4"/>
  <c r="A29" i="4"/>
  <c r="S28" i="4"/>
  <c r="L28" i="4"/>
  <c r="K28" i="4"/>
  <c r="J28" i="4"/>
  <c r="H28" i="4"/>
  <c r="G28" i="4"/>
  <c r="E28" i="4"/>
  <c r="D28" i="4"/>
  <c r="C28" i="4"/>
  <c r="B28" i="4"/>
  <c r="A28" i="4"/>
  <c r="S27" i="4"/>
  <c r="L27" i="4"/>
  <c r="K27" i="4"/>
  <c r="J27" i="4"/>
  <c r="H27" i="4"/>
  <c r="G27" i="4"/>
  <c r="E27" i="4"/>
  <c r="D27" i="4"/>
  <c r="C27" i="4"/>
  <c r="B27" i="4"/>
  <c r="A27" i="4"/>
  <c r="S26" i="4"/>
  <c r="L26" i="4"/>
  <c r="K26" i="4"/>
  <c r="J26" i="4"/>
  <c r="H26" i="4"/>
  <c r="G26" i="4"/>
  <c r="E26" i="4"/>
  <c r="D26" i="4"/>
  <c r="C26" i="4"/>
  <c r="B26" i="4"/>
  <c r="A26" i="4"/>
  <c r="B25" i="4"/>
  <c r="A25" i="4"/>
  <c r="L24" i="4"/>
  <c r="K24" i="4"/>
  <c r="J24" i="4"/>
  <c r="H24" i="4"/>
  <c r="G24" i="4"/>
  <c r="E24" i="4"/>
  <c r="D24" i="4"/>
  <c r="C24" i="4"/>
  <c r="B24" i="4"/>
  <c r="A24" i="4"/>
  <c r="S23" i="4"/>
  <c r="L23" i="4"/>
  <c r="K23" i="4"/>
  <c r="J23" i="4"/>
  <c r="H23" i="4"/>
  <c r="G23" i="4"/>
  <c r="E23" i="4"/>
  <c r="D23" i="4"/>
  <c r="C23" i="4"/>
  <c r="B23" i="4"/>
  <c r="A23" i="4"/>
  <c r="S22" i="4"/>
  <c r="L22" i="4"/>
  <c r="K22" i="4"/>
  <c r="J22" i="4"/>
  <c r="H22" i="4"/>
  <c r="G22" i="4"/>
  <c r="E22" i="4"/>
  <c r="D22" i="4"/>
  <c r="C22" i="4"/>
  <c r="B22" i="4"/>
  <c r="A22" i="4"/>
  <c r="B21" i="4"/>
  <c r="A21" i="4"/>
  <c r="B20" i="4"/>
  <c r="A20" i="4"/>
  <c r="S19" i="4"/>
  <c r="L19" i="4"/>
  <c r="K19" i="4"/>
  <c r="J19" i="4"/>
  <c r="H19" i="4"/>
  <c r="G19" i="4"/>
  <c r="E19" i="4"/>
  <c r="D19" i="4"/>
  <c r="C19" i="4"/>
  <c r="B19" i="4"/>
  <c r="A19" i="4"/>
  <c r="S18" i="4"/>
  <c r="L18" i="4"/>
  <c r="K18" i="4"/>
  <c r="J18" i="4"/>
  <c r="H18" i="4"/>
  <c r="G18" i="4"/>
  <c r="E18" i="4"/>
  <c r="D18" i="4"/>
  <c r="C18" i="4"/>
  <c r="B18" i="4"/>
  <c r="A18" i="4"/>
  <c r="B17" i="4"/>
  <c r="A17" i="4"/>
  <c r="B16" i="4"/>
  <c r="A16" i="4"/>
  <c r="S15" i="4"/>
  <c r="L15" i="4"/>
  <c r="K15" i="4"/>
  <c r="J15" i="4"/>
  <c r="H15" i="4"/>
  <c r="G15" i="4"/>
  <c r="E15" i="4"/>
  <c r="D15" i="4"/>
  <c r="C15" i="4"/>
  <c r="B15" i="4"/>
  <c r="A15" i="4"/>
  <c r="S14" i="4"/>
  <c r="L14" i="4"/>
  <c r="K14" i="4"/>
  <c r="J14" i="4"/>
  <c r="H14" i="4"/>
  <c r="G14" i="4"/>
  <c r="E14" i="4"/>
  <c r="D14" i="4"/>
  <c r="C14" i="4"/>
  <c r="B14" i="4"/>
  <c r="A14" i="4"/>
  <c r="B13" i="4"/>
  <c r="A13" i="4"/>
  <c r="B12" i="4"/>
  <c r="A12" i="4"/>
  <c r="B11" i="4"/>
  <c r="A11" i="4"/>
  <c r="B10" i="4"/>
  <c r="A10" i="4"/>
  <c r="C9" i="4"/>
  <c r="C6" i="4"/>
  <c r="C5" i="4"/>
  <c r="B113" i="11"/>
  <c r="C113" i="11"/>
  <c r="J113" i="11"/>
  <c r="S113" i="11"/>
  <c r="T113" i="11"/>
  <c r="AD113" i="11"/>
  <c r="AH113" i="11"/>
  <c r="D113" i="11"/>
  <c r="E113" i="11"/>
  <c r="F113" i="11"/>
  <c r="G113" i="11"/>
  <c r="H113" i="11"/>
  <c r="I113" i="11"/>
  <c r="K113" i="11"/>
  <c r="L113" i="11"/>
  <c r="M113" i="11"/>
  <c r="N113" i="11"/>
  <c r="O113" i="11"/>
  <c r="P113" i="11"/>
  <c r="Q113" i="11"/>
  <c r="R113" i="11"/>
  <c r="U113" i="11"/>
  <c r="V113" i="11"/>
  <c r="W113" i="11"/>
  <c r="X113" i="11"/>
  <c r="Y113" i="11"/>
  <c r="Z113" i="11"/>
  <c r="AA113" i="11"/>
  <c r="AB113" i="11"/>
  <c r="AC113" i="11"/>
  <c r="AE113" i="11"/>
  <c r="AF113" i="11"/>
  <c r="AG113" i="11"/>
  <c r="P24" i="4" l="1"/>
  <c r="P31" i="4"/>
  <c r="P35" i="4"/>
  <c r="P39" i="4"/>
  <c r="P98" i="4"/>
  <c r="P106" i="4"/>
  <c r="P114" i="4"/>
  <c r="P117" i="4"/>
  <c r="P122" i="4"/>
  <c r="P141" i="4"/>
  <c r="T61" i="5"/>
  <c r="P196" i="5"/>
  <c r="P73" i="5"/>
  <c r="P76" i="5"/>
  <c r="P29" i="4"/>
  <c r="P60" i="5"/>
  <c r="P164" i="5"/>
  <c r="P180" i="5"/>
  <c r="P69" i="4"/>
  <c r="P73" i="4"/>
  <c r="P77" i="4"/>
  <c r="P208" i="5"/>
  <c r="T83" i="4"/>
  <c r="T87" i="4"/>
  <c r="T188" i="4"/>
  <c r="T196" i="4"/>
  <c r="N14" i="4"/>
  <c r="N22" i="4"/>
  <c r="P32" i="4"/>
  <c r="P36" i="4"/>
  <c r="P51" i="4"/>
  <c r="P64" i="4"/>
  <c r="P67" i="4"/>
  <c r="P71" i="4"/>
  <c r="P75" i="4"/>
  <c r="P107" i="4"/>
  <c r="P123" i="4"/>
  <c r="N141" i="4"/>
  <c r="N142" i="4"/>
  <c r="P160" i="4"/>
  <c r="P176" i="4"/>
  <c r="P189" i="4"/>
  <c r="P192" i="4"/>
  <c r="P197" i="4"/>
  <c r="N27" i="4"/>
  <c r="N61" i="4"/>
  <c r="N138" i="4"/>
  <c r="V19" i="5"/>
  <c r="P24" i="5"/>
  <c r="T27" i="5"/>
  <c r="P29" i="5"/>
  <c r="T31" i="5"/>
  <c r="Q32" i="5"/>
  <c r="P37" i="5"/>
  <c r="W61" i="5"/>
  <c r="Q64" i="5"/>
  <c r="V78" i="5"/>
  <c r="P82" i="5"/>
  <c r="T86" i="5"/>
  <c r="P90" i="5"/>
  <c r="Q95" i="5"/>
  <c r="W105" i="5"/>
  <c r="W107" i="5"/>
  <c r="Q126" i="5"/>
  <c r="P130" i="5"/>
  <c r="W138" i="5"/>
  <c r="T151" i="5"/>
  <c r="W163" i="5"/>
  <c r="Q189" i="5"/>
  <c r="N15" i="4"/>
  <c r="N23" i="4"/>
  <c r="N159" i="4"/>
  <c r="N175" i="4"/>
  <c r="T53" i="5"/>
  <c r="T73" i="5"/>
  <c r="T106" i="5"/>
  <c r="T111" i="5"/>
  <c r="T201" i="5"/>
  <c r="N30" i="4"/>
  <c r="N34" i="4"/>
  <c r="N38" i="4"/>
  <c r="N74" i="4"/>
  <c r="P76" i="4"/>
  <c r="N78" i="4"/>
  <c r="N84" i="4"/>
  <c r="N88" i="4"/>
  <c r="T89" i="4"/>
  <c r="P94" i="4"/>
  <c r="N106" i="4"/>
  <c r="T106" i="4"/>
  <c r="N110" i="4"/>
  <c r="N134" i="4"/>
  <c r="N150" i="4"/>
  <c r="N151" i="4"/>
  <c r="N166" i="4"/>
  <c r="N167" i="4"/>
  <c r="P184" i="4"/>
  <c r="N189" i="4"/>
  <c r="N197" i="4"/>
  <c r="P200" i="4"/>
  <c r="P52" i="5"/>
  <c r="T15" i="5"/>
  <c r="W30" i="5"/>
  <c r="V34" i="5"/>
  <c r="V38" i="5"/>
  <c r="W53" i="5"/>
  <c r="Q55" i="5"/>
  <c r="W73" i="5"/>
  <c r="W85" i="5"/>
  <c r="W113" i="5"/>
  <c r="P135" i="5"/>
  <c r="Q188" i="5"/>
  <c r="W14" i="5"/>
  <c r="W29" i="5"/>
  <c r="W35" i="5"/>
  <c r="Q49" i="5"/>
  <c r="T50" i="5"/>
  <c r="Q51" i="5"/>
  <c r="P61" i="5"/>
  <c r="Q69" i="5"/>
  <c r="T70" i="5"/>
  <c r="Q71" i="5"/>
  <c r="P72" i="5"/>
  <c r="Q78" i="5"/>
  <c r="T90" i="5"/>
  <c r="Q98" i="5"/>
  <c r="T105" i="5"/>
  <c r="Q107" i="5"/>
  <c r="Q110" i="5"/>
  <c r="Q114" i="5"/>
  <c r="P117" i="5"/>
  <c r="Q122" i="5"/>
  <c r="V141" i="5"/>
  <c r="T147" i="5"/>
  <c r="T155" i="5"/>
  <c r="P163" i="5"/>
  <c r="W166" i="5"/>
  <c r="Q172" i="5"/>
  <c r="P179" i="5"/>
  <c r="P184" i="5"/>
  <c r="P200" i="5"/>
  <c r="V22" i="5"/>
  <c r="V26" i="5"/>
  <c r="V76" i="5"/>
  <c r="W89" i="5"/>
  <c r="P94" i="5"/>
  <c r="Q118" i="5"/>
  <c r="P150" i="5"/>
  <c r="W167" i="5"/>
  <c r="V18" i="5"/>
  <c r="P28" i="5"/>
  <c r="P36" i="5"/>
  <c r="P53" i="5"/>
  <c r="Q65" i="5"/>
  <c r="T67" i="5"/>
  <c r="Q68" i="5"/>
  <c r="Q77" i="5"/>
  <c r="P83" i="5"/>
  <c r="T85" i="5"/>
  <c r="V88" i="5"/>
  <c r="T89" i="5"/>
  <c r="T99" i="5"/>
  <c r="P106" i="5"/>
  <c r="Q109" i="5"/>
  <c r="T115" i="5"/>
  <c r="T123" i="5"/>
  <c r="P139" i="5"/>
  <c r="P146" i="5"/>
  <c r="P154" i="5"/>
  <c r="P160" i="5"/>
  <c r="W171" i="5"/>
  <c r="P176" i="5"/>
  <c r="P192" i="5"/>
  <c r="W197" i="5"/>
  <c r="Q86" i="5"/>
  <c r="V130" i="5"/>
  <c r="W179" i="5"/>
  <c r="V27" i="5"/>
  <c r="Q28" i="5"/>
  <c r="Q29" i="5"/>
  <c r="P33" i="5"/>
  <c r="P49" i="5"/>
  <c r="W51" i="5"/>
  <c r="Q52" i="5"/>
  <c r="Q53" i="5"/>
  <c r="T55" i="5"/>
  <c r="Q60" i="5"/>
  <c r="Q61" i="5"/>
  <c r="W64" i="5"/>
  <c r="P65" i="5"/>
  <c r="V67" i="5"/>
  <c r="W68" i="5"/>
  <c r="P69" i="5"/>
  <c r="T71" i="5"/>
  <c r="Q72" i="5"/>
  <c r="Q73" i="5"/>
  <c r="T74" i="5"/>
  <c r="T77" i="5"/>
  <c r="W84" i="5"/>
  <c r="Q89" i="5"/>
  <c r="T98" i="5"/>
  <c r="W99" i="5"/>
  <c r="Q105" i="5"/>
  <c r="V109" i="5"/>
  <c r="P110" i="5"/>
  <c r="Q111" i="5"/>
  <c r="T113" i="5"/>
  <c r="T114" i="5"/>
  <c r="W115" i="5"/>
  <c r="V117" i="5"/>
  <c r="P118" i="5"/>
  <c r="W123" i="5"/>
  <c r="W127" i="5"/>
  <c r="V134" i="5"/>
  <c r="T135" i="5"/>
  <c r="P138" i="5"/>
  <c r="T139" i="5"/>
  <c r="P147" i="5"/>
  <c r="Q147" i="5"/>
  <c r="P151" i="5"/>
  <c r="Q151" i="5"/>
  <c r="P155" i="5"/>
  <c r="Q155" i="5"/>
  <c r="P171" i="5"/>
  <c r="P172" i="5"/>
  <c r="W175" i="5"/>
  <c r="Q176" i="5"/>
  <c r="V179" i="5"/>
  <c r="Q180" i="5"/>
  <c r="P188" i="5"/>
  <c r="Q196" i="5"/>
  <c r="Q197" i="5"/>
  <c r="Q200" i="5"/>
  <c r="Q208" i="5"/>
  <c r="W27" i="5"/>
  <c r="W78" i="5"/>
  <c r="W117" i="5"/>
  <c r="W146" i="5"/>
  <c r="W154" i="5"/>
  <c r="T29" i="5"/>
  <c r="T35" i="5"/>
  <c r="W37" i="5"/>
  <c r="W38" i="5"/>
  <c r="T39" i="5"/>
  <c r="V49" i="5"/>
  <c r="W50" i="5"/>
  <c r="V51" i="5"/>
  <c r="W52" i="5"/>
  <c r="V55" i="5"/>
  <c r="W60" i="5"/>
  <c r="V65" i="5"/>
  <c r="V69" i="5"/>
  <c r="W70" i="5"/>
  <c r="V71" i="5"/>
  <c r="W72" i="5"/>
  <c r="T75" i="5"/>
  <c r="Q82" i="5"/>
  <c r="V89" i="5"/>
  <c r="Q90" i="5"/>
  <c r="T94" i="5"/>
  <c r="W95" i="5"/>
  <c r="V105" i="5"/>
  <c r="Q106" i="5"/>
  <c r="Q113" i="5"/>
  <c r="V127" i="5"/>
  <c r="V129" i="5"/>
  <c r="W134" i="5"/>
  <c r="Q135" i="5"/>
  <c r="Q139" i="5"/>
  <c r="V142" i="5"/>
  <c r="V171" i="5"/>
  <c r="T185" i="5"/>
  <c r="T197" i="5"/>
  <c r="T37" i="5"/>
  <c r="Q94" i="5"/>
  <c r="W109" i="5"/>
  <c r="W150" i="5"/>
  <c r="V14" i="5"/>
  <c r="T19" i="5"/>
  <c r="W19" i="5"/>
  <c r="W22" i="5"/>
  <c r="T23" i="5"/>
  <c r="Q24" i="5"/>
  <c r="V30" i="5"/>
  <c r="P32" i="5"/>
  <c r="T33" i="5"/>
  <c r="W33" i="5"/>
  <c r="V35" i="5"/>
  <c r="Q36" i="5"/>
  <c r="Q37" i="5"/>
  <c r="T49" i="5"/>
  <c r="W49" i="5"/>
  <c r="P64" i="5"/>
  <c r="T65" i="5"/>
  <c r="W65" i="5"/>
  <c r="Q67" i="5"/>
  <c r="P68" i="5"/>
  <c r="T69" i="5"/>
  <c r="W69" i="5"/>
  <c r="W74" i="5"/>
  <c r="W77" i="5"/>
  <c r="T78" i="5"/>
  <c r="V82" i="5"/>
  <c r="P84" i="5"/>
  <c r="Q85" i="5"/>
  <c r="T87" i="5"/>
  <c r="T95" i="5"/>
  <c r="P98" i="5"/>
  <c r="Q99" i="5"/>
  <c r="T107" i="5"/>
  <c r="T109" i="5"/>
  <c r="T110" i="5"/>
  <c r="W111" i="5"/>
  <c r="V113" i="5"/>
  <c r="P114" i="5"/>
  <c r="Q115" i="5"/>
  <c r="T117" i="5"/>
  <c r="P122" i="5"/>
  <c r="Q123" i="5"/>
  <c r="P126" i="5"/>
  <c r="T129" i="5"/>
  <c r="W141" i="5"/>
  <c r="W142" i="5"/>
  <c r="V150" i="5"/>
  <c r="W159" i="5"/>
  <c r="Q160" i="5"/>
  <c r="V163" i="5"/>
  <c r="Q164" i="5"/>
  <c r="V166" i="5"/>
  <c r="Q184" i="5"/>
  <c r="T189" i="5"/>
  <c r="W191" i="5"/>
  <c r="Q192" i="5"/>
  <c r="W206" i="5"/>
  <c r="P23" i="5"/>
  <c r="P31" i="5"/>
  <c r="W32" i="5"/>
  <c r="V32" i="5"/>
  <c r="T14" i="5"/>
  <c r="Q14" i="5"/>
  <c r="P14" i="5"/>
  <c r="V15" i="5"/>
  <c r="W15" i="5"/>
  <c r="W18" i="5"/>
  <c r="Q19" i="5"/>
  <c r="T22" i="5"/>
  <c r="Q22" i="5"/>
  <c r="P22" i="5"/>
  <c r="V23" i="5"/>
  <c r="W23" i="5"/>
  <c r="W26" i="5"/>
  <c r="Q27" i="5"/>
  <c r="V29" i="5"/>
  <c r="T30" i="5"/>
  <c r="Q30" i="5"/>
  <c r="P30" i="5"/>
  <c r="V31" i="5"/>
  <c r="W31" i="5"/>
  <c r="Q33" i="5"/>
  <c r="W34" i="5"/>
  <c r="Q35" i="5"/>
  <c r="V37" i="5"/>
  <c r="Y37" i="5" s="1"/>
  <c r="E36" i="7" s="1"/>
  <c r="T38" i="5"/>
  <c r="Q38" i="5"/>
  <c r="P38" i="5"/>
  <c r="V39" i="5"/>
  <c r="W39" i="5"/>
  <c r="P39" i="5"/>
  <c r="P19" i="5"/>
  <c r="P27" i="5"/>
  <c r="W28" i="5"/>
  <c r="V28" i="5"/>
  <c r="P35" i="5"/>
  <c r="W36" i="5"/>
  <c r="V36" i="5"/>
  <c r="P15" i="5"/>
  <c r="W24" i="5"/>
  <c r="V24" i="5"/>
  <c r="Q15" i="5"/>
  <c r="T18" i="5"/>
  <c r="Q18" i="5"/>
  <c r="P18" i="5"/>
  <c r="Q23" i="5"/>
  <c r="T26" i="5"/>
  <c r="Q26" i="5"/>
  <c r="P26" i="5"/>
  <c r="Q31" i="5"/>
  <c r="V33" i="5"/>
  <c r="T34" i="5"/>
  <c r="Q34" i="5"/>
  <c r="P34" i="5"/>
  <c r="Q39" i="5"/>
  <c r="V50" i="5"/>
  <c r="P51" i="5"/>
  <c r="W71" i="5"/>
  <c r="P75" i="5"/>
  <c r="V84" i="5"/>
  <c r="T104" i="5"/>
  <c r="Q104" i="5"/>
  <c r="P104" i="5"/>
  <c r="T112" i="5"/>
  <c r="Q112" i="5"/>
  <c r="P112" i="5"/>
  <c r="T24" i="5"/>
  <c r="T28" i="5"/>
  <c r="T32" i="5"/>
  <c r="T36" i="5"/>
  <c r="P50" i="5"/>
  <c r="T52" i="5"/>
  <c r="V53" i="5"/>
  <c r="T60" i="5"/>
  <c r="V61" i="5"/>
  <c r="T64" i="5"/>
  <c r="T68" i="5"/>
  <c r="P70" i="5"/>
  <c r="T72" i="5"/>
  <c r="V73" i="5"/>
  <c r="P74" i="5"/>
  <c r="W75" i="5"/>
  <c r="Q75" i="5"/>
  <c r="Q76" i="5"/>
  <c r="W76" i="5"/>
  <c r="V77" i="5"/>
  <c r="P78" i="5"/>
  <c r="T82" i="5"/>
  <c r="Q83" i="5"/>
  <c r="Q84" i="5"/>
  <c r="V85" i="5"/>
  <c r="P86" i="5"/>
  <c r="Q87" i="5"/>
  <c r="P87" i="5"/>
  <c r="W94" i="5"/>
  <c r="V94" i="5"/>
  <c r="V104" i="5"/>
  <c r="P109" i="5"/>
  <c r="W110" i="5"/>
  <c r="V110" i="5"/>
  <c r="V112" i="5"/>
  <c r="W118" i="5"/>
  <c r="V118" i="5"/>
  <c r="W126" i="5"/>
  <c r="V126" i="5"/>
  <c r="P55" i="5"/>
  <c r="W55" i="5"/>
  <c r="P67" i="5"/>
  <c r="W67" i="5"/>
  <c r="V70" i="5"/>
  <c r="P71" i="5"/>
  <c r="V74" i="5"/>
  <c r="W112" i="5"/>
  <c r="W208" i="5"/>
  <c r="V208" i="5"/>
  <c r="Q50" i="5"/>
  <c r="T51" i="5"/>
  <c r="V52" i="5"/>
  <c r="V60" i="5"/>
  <c r="V64" i="5"/>
  <c r="V68" i="5"/>
  <c r="Q70" i="5"/>
  <c r="V72" i="5"/>
  <c r="Q74" i="5"/>
  <c r="W82" i="5"/>
  <c r="W83" i="5"/>
  <c r="T83" i="5"/>
  <c r="W86" i="5"/>
  <c r="V86" i="5"/>
  <c r="T108" i="5"/>
  <c r="Q108" i="5"/>
  <c r="P108" i="5"/>
  <c r="W108" i="5"/>
  <c r="T88" i="5"/>
  <c r="Q88" i="5"/>
  <c r="P88" i="5"/>
  <c r="W88" i="5"/>
  <c r="W104" i="5"/>
  <c r="V75" i="5"/>
  <c r="T76" i="5"/>
  <c r="P77" i="5"/>
  <c r="V83" i="5"/>
  <c r="T84" i="5"/>
  <c r="P85" i="5"/>
  <c r="W87" i="5"/>
  <c r="V87" i="5"/>
  <c r="P89" i="5"/>
  <c r="W90" i="5"/>
  <c r="V90" i="5"/>
  <c r="W98" i="5"/>
  <c r="V98" i="5"/>
  <c r="P105" i="5"/>
  <c r="W106" i="5"/>
  <c r="V106" i="5"/>
  <c r="V108" i="5"/>
  <c r="P113" i="5"/>
  <c r="W114" i="5"/>
  <c r="V114" i="5"/>
  <c r="W122" i="5"/>
  <c r="V122" i="5"/>
  <c r="V95" i="5"/>
  <c r="V99" i="5"/>
  <c r="V107" i="5"/>
  <c r="V111" i="5"/>
  <c r="V115" i="5"/>
  <c r="Q117" i="5"/>
  <c r="T118" i="5"/>
  <c r="T122" i="5"/>
  <c r="V123" i="5"/>
  <c r="T126" i="5"/>
  <c r="T127" i="5"/>
  <c r="W129" i="5"/>
  <c r="W130" i="5"/>
  <c r="P134" i="5"/>
  <c r="W135" i="5"/>
  <c r="V135" i="5"/>
  <c r="P142" i="5"/>
  <c r="W151" i="5"/>
  <c r="V151" i="5"/>
  <c r="W200" i="5"/>
  <c r="V200" i="5"/>
  <c r="P95" i="5"/>
  <c r="P99" i="5"/>
  <c r="P107" i="5"/>
  <c r="P111" i="5"/>
  <c r="P115" i="5"/>
  <c r="P123" i="5"/>
  <c r="P127" i="5"/>
  <c r="T130" i="5"/>
  <c r="Q130" i="5"/>
  <c r="V138" i="5"/>
  <c r="T141" i="5"/>
  <c r="Q141" i="5"/>
  <c r="P141" i="5"/>
  <c r="V146" i="5"/>
  <c r="V154" i="5"/>
  <c r="W160" i="5"/>
  <c r="V160" i="5"/>
  <c r="W176" i="5"/>
  <c r="V176" i="5"/>
  <c r="W184" i="5"/>
  <c r="V184" i="5"/>
  <c r="W192" i="5"/>
  <c r="V192" i="5"/>
  <c r="Q127" i="5"/>
  <c r="Q129" i="5"/>
  <c r="P129" i="5"/>
  <c r="W139" i="5"/>
  <c r="V139" i="5"/>
  <c r="W147" i="5"/>
  <c r="V147" i="5"/>
  <c r="W155" i="5"/>
  <c r="V155" i="5"/>
  <c r="P159" i="5"/>
  <c r="P167" i="5"/>
  <c r="P175" i="5"/>
  <c r="P191" i="5"/>
  <c r="Q134" i="5"/>
  <c r="Q138" i="5"/>
  <c r="Q142" i="5"/>
  <c r="Q146" i="5"/>
  <c r="Q150" i="5"/>
  <c r="Q154" i="5"/>
  <c r="V159" i="5"/>
  <c r="T163" i="5"/>
  <c r="T166" i="5"/>
  <c r="Q166" i="5"/>
  <c r="P166" i="5"/>
  <c r="V167" i="5"/>
  <c r="T171" i="5"/>
  <c r="V175" i="5"/>
  <c r="T179" i="5"/>
  <c r="Q185" i="5"/>
  <c r="W189" i="5"/>
  <c r="V191" i="5"/>
  <c r="Q201" i="5"/>
  <c r="T206" i="5"/>
  <c r="Q206" i="5"/>
  <c r="P206" i="5"/>
  <c r="T134" i="5"/>
  <c r="T138" i="5"/>
  <c r="T142" i="5"/>
  <c r="T146" i="5"/>
  <c r="T150" i="5"/>
  <c r="T154" i="5"/>
  <c r="W164" i="5"/>
  <c r="V164" i="5"/>
  <c r="W172" i="5"/>
  <c r="V172" i="5"/>
  <c r="W180" i="5"/>
  <c r="V180" i="5"/>
  <c r="W188" i="5"/>
  <c r="V188" i="5"/>
  <c r="W196" i="5"/>
  <c r="V196" i="5"/>
  <c r="V206" i="5"/>
  <c r="T159" i="5"/>
  <c r="T167" i="5"/>
  <c r="T175" i="5"/>
  <c r="W185" i="5"/>
  <c r="T191" i="5"/>
  <c r="W201" i="5"/>
  <c r="Q159" i="5"/>
  <c r="T160" i="5"/>
  <c r="Q163" i="5"/>
  <c r="T164" i="5"/>
  <c r="Q167" i="5"/>
  <c r="Q171" i="5"/>
  <c r="T172" i="5"/>
  <c r="Q175" i="5"/>
  <c r="T176" i="5"/>
  <c r="Q179" i="5"/>
  <c r="T180" i="5"/>
  <c r="T184" i="5"/>
  <c r="V185" i="5"/>
  <c r="T188" i="5"/>
  <c r="V189" i="5"/>
  <c r="Q191" i="5"/>
  <c r="T192" i="5"/>
  <c r="T196" i="5"/>
  <c r="V197" i="5"/>
  <c r="T200" i="5"/>
  <c r="V201" i="5"/>
  <c r="T208" i="5"/>
  <c r="P185" i="5"/>
  <c r="P189" i="5"/>
  <c r="P197" i="5"/>
  <c r="P201" i="5"/>
  <c r="P111" i="4"/>
  <c r="P118" i="4"/>
  <c r="P50" i="4"/>
  <c r="N60" i="4"/>
  <c r="P70" i="4"/>
  <c r="N94" i="4"/>
  <c r="T73" i="4"/>
  <c r="P90" i="4"/>
  <c r="P95" i="4"/>
  <c r="P105" i="4"/>
  <c r="P113" i="4"/>
  <c r="P127" i="4"/>
  <c r="N191" i="4"/>
  <c r="N76" i="4"/>
  <c r="T78" i="4"/>
  <c r="P82" i="4"/>
  <c r="P86" i="4"/>
  <c r="P99" i="4"/>
  <c r="T77" i="4"/>
  <c r="T95" i="4"/>
  <c r="T185" i="4"/>
  <c r="T201" i="4"/>
  <c r="T24" i="4"/>
  <c r="T27" i="4"/>
  <c r="T36" i="4"/>
  <c r="T52" i="4"/>
  <c r="T75" i="4"/>
  <c r="T82" i="4"/>
  <c r="T86" i="4"/>
  <c r="T15" i="4"/>
  <c r="N18" i="4"/>
  <c r="T23" i="4"/>
  <c r="T32" i="4"/>
  <c r="T50" i="4"/>
  <c r="T55" i="4"/>
  <c r="T64" i="4"/>
  <c r="T113" i="4"/>
  <c r="T117" i="4"/>
  <c r="T110" i="4"/>
  <c r="N126" i="4"/>
  <c r="T126" i="4"/>
  <c r="T130" i="4"/>
  <c r="N163" i="4"/>
  <c r="T164" i="4"/>
  <c r="N171" i="4"/>
  <c r="T172" i="4"/>
  <c r="N179" i="4"/>
  <c r="T180" i="4"/>
  <c r="T208" i="4"/>
  <c r="N26" i="4"/>
  <c r="N28" i="4"/>
  <c r="T29" i="4"/>
  <c r="P34" i="4"/>
  <c r="T34" i="4"/>
  <c r="P38" i="4"/>
  <c r="T38" i="4"/>
  <c r="N49" i="4"/>
  <c r="N50" i="4"/>
  <c r="T51" i="4"/>
  <c r="N52" i="4"/>
  <c r="N53" i="4"/>
  <c r="T53" i="4"/>
  <c r="P60" i="4"/>
  <c r="T67" i="4"/>
  <c r="N68" i="4"/>
  <c r="T70" i="4"/>
  <c r="T71" i="4"/>
  <c r="N72" i="4"/>
  <c r="P74" i="4"/>
  <c r="N82" i="4"/>
  <c r="P84" i="4"/>
  <c r="P85" i="4"/>
  <c r="T85" i="4"/>
  <c r="N86" i="4"/>
  <c r="P88" i="4"/>
  <c r="P89" i="4"/>
  <c r="T90" i="4"/>
  <c r="T98" i="4"/>
  <c r="T105" i="4"/>
  <c r="N114" i="4"/>
  <c r="T114" i="4"/>
  <c r="N118" i="4"/>
  <c r="T118" i="4"/>
  <c r="N130" i="4"/>
  <c r="N139" i="4"/>
  <c r="T141" i="4"/>
  <c r="N146" i="4"/>
  <c r="N147" i="4"/>
  <c r="N154" i="4"/>
  <c r="N155" i="4"/>
  <c r="T184" i="4"/>
  <c r="N185" i="4"/>
  <c r="P188" i="4"/>
  <c r="T189" i="4"/>
  <c r="P196" i="4"/>
  <c r="T197" i="4"/>
  <c r="T200" i="4"/>
  <c r="N201" i="4"/>
  <c r="N206" i="4"/>
  <c r="N19" i="4"/>
  <c r="T19" i="4"/>
  <c r="N24" i="4"/>
  <c r="P28" i="4"/>
  <c r="T31" i="4"/>
  <c r="N32" i="4"/>
  <c r="N33" i="4"/>
  <c r="T33" i="4"/>
  <c r="T35" i="4"/>
  <c r="N36" i="4"/>
  <c r="W36" i="4" s="1"/>
  <c r="F35" i="7" s="1"/>
  <c r="N37" i="4"/>
  <c r="T39" i="4"/>
  <c r="P52" i="4"/>
  <c r="P55" i="4"/>
  <c r="T60" i="4"/>
  <c r="N64" i="4"/>
  <c r="N65" i="4"/>
  <c r="T65" i="4"/>
  <c r="P68" i="4"/>
  <c r="T69" i="4"/>
  <c r="N70" i="4"/>
  <c r="P72" i="4"/>
  <c r="T74" i="4"/>
  <c r="P78" i="4"/>
  <c r="P83" i="4"/>
  <c r="P87" i="4"/>
  <c r="N90" i="4"/>
  <c r="T94" i="4"/>
  <c r="N98" i="4"/>
  <c r="P109" i="4"/>
  <c r="T109" i="4"/>
  <c r="P110" i="4"/>
  <c r="P115" i="4"/>
  <c r="N122" i="4"/>
  <c r="T122" i="4"/>
  <c r="P126" i="4"/>
  <c r="P129" i="4"/>
  <c r="T129" i="4"/>
  <c r="P130" i="4"/>
  <c r="T160" i="4"/>
  <c r="P164" i="4"/>
  <c r="P172" i="4"/>
  <c r="T176" i="4"/>
  <c r="P180" i="4"/>
  <c r="P185" i="4"/>
  <c r="T192" i="4"/>
  <c r="P201" i="4"/>
  <c r="P208" i="4"/>
  <c r="N104" i="4"/>
  <c r="P104" i="4"/>
  <c r="T104" i="4"/>
  <c r="N112" i="4"/>
  <c r="P112" i="4"/>
  <c r="T112" i="4"/>
  <c r="T61" i="4"/>
  <c r="T28" i="4"/>
  <c r="N29" i="4"/>
  <c r="T37" i="4"/>
  <c r="T49" i="4"/>
  <c r="P14" i="4"/>
  <c r="T14" i="4"/>
  <c r="P15" i="4"/>
  <c r="P18" i="4"/>
  <c r="T18" i="4"/>
  <c r="P19" i="4"/>
  <c r="P22" i="4"/>
  <c r="T22" i="4"/>
  <c r="P23" i="4"/>
  <c r="P26" i="4"/>
  <c r="T26" i="4"/>
  <c r="P27" i="4"/>
  <c r="P30" i="4"/>
  <c r="T30" i="4"/>
  <c r="P33" i="4"/>
  <c r="P37" i="4"/>
  <c r="P49" i="4"/>
  <c r="P53" i="4"/>
  <c r="P61" i="4"/>
  <c r="P65" i="4"/>
  <c r="N108" i="4"/>
  <c r="P108" i="4"/>
  <c r="T108" i="4"/>
  <c r="N31" i="4"/>
  <c r="N35" i="4"/>
  <c r="N39" i="4"/>
  <c r="N51" i="4"/>
  <c r="N55" i="4"/>
  <c r="N67" i="4"/>
  <c r="T68" i="4"/>
  <c r="N71" i="4"/>
  <c r="T72" i="4"/>
  <c r="N75" i="4"/>
  <c r="T76" i="4"/>
  <c r="N83" i="4"/>
  <c r="T84" i="4"/>
  <c r="N87" i="4"/>
  <c r="T88" i="4"/>
  <c r="N95" i="4"/>
  <c r="N99" i="4"/>
  <c r="N107" i="4"/>
  <c r="N111" i="4"/>
  <c r="N115" i="4"/>
  <c r="N123" i="4"/>
  <c r="N127" i="4"/>
  <c r="T99" i="4"/>
  <c r="T107" i="4"/>
  <c r="T111" i="4"/>
  <c r="T115" i="4"/>
  <c r="T123" i="4"/>
  <c r="T127" i="4"/>
  <c r="N69" i="4"/>
  <c r="N73" i="4"/>
  <c r="N77" i="4"/>
  <c r="N85" i="4"/>
  <c r="N89" i="4"/>
  <c r="N105" i="4"/>
  <c r="N109" i="4"/>
  <c r="N113" i="4"/>
  <c r="N117" i="4"/>
  <c r="N129" i="4"/>
  <c r="P134" i="4"/>
  <c r="P138" i="4"/>
  <c r="P142" i="4"/>
  <c r="P146" i="4"/>
  <c r="P150" i="4"/>
  <c r="P154" i="4"/>
  <c r="P166" i="4"/>
  <c r="P206" i="4"/>
  <c r="T134" i="4"/>
  <c r="P135" i="4"/>
  <c r="T135" i="4"/>
  <c r="T138" i="4"/>
  <c r="P139" i="4"/>
  <c r="T139" i="4"/>
  <c r="T142" i="4"/>
  <c r="T146" i="4"/>
  <c r="P147" i="4"/>
  <c r="T147" i="4"/>
  <c r="T150" i="4"/>
  <c r="P151" i="4"/>
  <c r="T151" i="4"/>
  <c r="T154" i="4"/>
  <c r="P155" i="4"/>
  <c r="T155" i="4"/>
  <c r="P159" i="4"/>
  <c r="T159" i="4"/>
  <c r="P163" i="4"/>
  <c r="T163" i="4"/>
  <c r="T166" i="4"/>
  <c r="P167" i="4"/>
  <c r="T167" i="4"/>
  <c r="P171" i="4"/>
  <c r="T171" i="4"/>
  <c r="P175" i="4"/>
  <c r="T175" i="4"/>
  <c r="P179" i="4"/>
  <c r="T179" i="4"/>
  <c r="P191" i="4"/>
  <c r="T191" i="4"/>
  <c r="T206" i="4"/>
  <c r="N160" i="4"/>
  <c r="N164" i="4"/>
  <c r="N172" i="4"/>
  <c r="N176" i="4"/>
  <c r="N180" i="4"/>
  <c r="N184" i="4"/>
  <c r="N188" i="4"/>
  <c r="N192" i="4"/>
  <c r="N196" i="4"/>
  <c r="N200" i="4"/>
  <c r="N208" i="4"/>
  <c r="N135" i="4"/>
  <c r="W89" i="4" l="1"/>
  <c r="F88" i="7" s="1"/>
  <c r="W31" i="4"/>
  <c r="F30" i="7" s="1"/>
  <c r="W27" i="4"/>
  <c r="F26" i="7" s="1"/>
  <c r="W106" i="4"/>
  <c r="F105" i="7" s="1"/>
  <c r="W188" i="4"/>
  <c r="F187" i="7" s="1"/>
  <c r="W72" i="4"/>
  <c r="F71" i="7" s="1"/>
  <c r="W189" i="4"/>
  <c r="F188" i="7" s="1"/>
  <c r="W141" i="4"/>
  <c r="F140" i="7" s="1"/>
  <c r="Y65" i="5"/>
  <c r="W197" i="4"/>
  <c r="F196" i="7" s="1"/>
  <c r="W110" i="4"/>
  <c r="F109" i="7" s="1"/>
  <c r="W200" i="4"/>
  <c r="F199" i="7" s="1"/>
  <c r="W74" i="4"/>
  <c r="F73" i="7" s="1"/>
  <c r="W86" i="4"/>
  <c r="F85" i="7" s="1"/>
  <c r="W82" i="4"/>
  <c r="F81" i="7" s="1"/>
  <c r="W32" i="4"/>
  <c r="F31" i="7" s="1"/>
  <c r="W19" i="4"/>
  <c r="F18" i="7" s="1"/>
  <c r="W78" i="4"/>
  <c r="F77" i="7" s="1"/>
  <c r="W118" i="4"/>
  <c r="F117" i="7" s="1"/>
  <c r="W38" i="4"/>
  <c r="F37" i="7" s="1"/>
  <c r="Y78" i="5"/>
  <c r="E77" i="7" s="1"/>
  <c r="Y61" i="5"/>
  <c r="Y49" i="5"/>
  <c r="Y69" i="5"/>
  <c r="Y105" i="5"/>
  <c r="W201" i="4"/>
  <c r="F200" i="7" s="1"/>
  <c r="W114" i="4"/>
  <c r="F113" i="7" s="1"/>
  <c r="W184" i="4"/>
  <c r="F183" i="7" s="1"/>
  <c r="W71" i="4"/>
  <c r="F70" i="7" s="1"/>
  <c r="W50" i="4"/>
  <c r="F49" i="7" s="1"/>
  <c r="W109" i="4"/>
  <c r="F108" i="7" s="1"/>
  <c r="W76" i="4"/>
  <c r="F75" i="7" s="1"/>
  <c r="W68" i="4"/>
  <c r="F67" i="7" s="1"/>
  <c r="W113" i="4"/>
  <c r="F112" i="7" s="1"/>
  <c r="W51" i="4"/>
  <c r="F50" i="7" s="1"/>
  <c r="W94" i="4"/>
  <c r="F93" i="7" s="1"/>
  <c r="W196" i="4"/>
  <c r="F195" i="7" s="1"/>
  <c r="W160" i="4"/>
  <c r="F159" i="7" s="1"/>
  <c r="W88" i="4"/>
  <c r="F87" i="7" s="1"/>
  <c r="W24" i="4"/>
  <c r="F23" i="7" s="1"/>
  <c r="W176" i="4"/>
  <c r="F175" i="7" s="1"/>
  <c r="W73" i="4"/>
  <c r="F72" i="7" s="1"/>
  <c r="W15" i="4"/>
  <c r="F14" i="7" s="1"/>
  <c r="W180" i="4"/>
  <c r="F179" i="7" s="1"/>
  <c r="W77" i="4"/>
  <c r="F76" i="7" s="1"/>
  <c r="W39" i="4"/>
  <c r="F38" i="7" s="1"/>
  <c r="W208" i="4"/>
  <c r="F207" i="7" s="1"/>
  <c r="W172" i="4"/>
  <c r="F171" i="7" s="1"/>
  <c r="W117" i="4"/>
  <c r="F116" i="7" s="1"/>
  <c r="W69" i="4"/>
  <c r="F68" i="7" s="1"/>
  <c r="W84" i="4"/>
  <c r="F83" i="7" s="1"/>
  <c r="W55" i="4"/>
  <c r="F54" i="7" s="1"/>
  <c r="W53" i="4"/>
  <c r="F52" i="7" s="1"/>
  <c r="W98" i="4"/>
  <c r="F97" i="7" s="1"/>
  <c r="W70" i="4"/>
  <c r="F69" i="7" s="1"/>
  <c r="W130" i="4"/>
  <c r="F129" i="7" s="1"/>
  <c r="W52" i="4"/>
  <c r="F51" i="7" s="1"/>
  <c r="W126" i="4"/>
  <c r="F125" i="7" s="1"/>
  <c r="W64" i="4"/>
  <c r="F63" i="7" s="1"/>
  <c r="Y29" i="5"/>
  <c r="Y179" i="5"/>
  <c r="E178" i="7" s="1"/>
  <c r="Y113" i="5"/>
  <c r="Y73" i="5"/>
  <c r="Y109" i="5"/>
  <c r="Y89" i="5"/>
  <c r="Y117" i="5"/>
  <c r="Y163" i="5"/>
  <c r="E162" i="7" s="1"/>
  <c r="Y77" i="5"/>
  <c r="E76" i="7" s="1"/>
  <c r="Y53" i="5"/>
  <c r="E52" i="7" s="1"/>
  <c r="Y107" i="5"/>
  <c r="Y197" i="5"/>
  <c r="Y123" i="5"/>
  <c r="Y35" i="5"/>
  <c r="Y33" i="5"/>
  <c r="E32" i="7" s="1"/>
  <c r="Y185" i="5"/>
  <c r="Y164" i="5"/>
  <c r="E163" i="7" s="1"/>
  <c r="Y139" i="5"/>
  <c r="Y82" i="5"/>
  <c r="Y72" i="5"/>
  <c r="Y64" i="5"/>
  <c r="Y36" i="5"/>
  <c r="Y208" i="5"/>
  <c r="Y135" i="5"/>
  <c r="Y84" i="5"/>
  <c r="Y118" i="5"/>
  <c r="Y196" i="5"/>
  <c r="Y129" i="5"/>
  <c r="Y130" i="5"/>
  <c r="Y151" i="5"/>
  <c r="E150" i="7" s="1"/>
  <c r="Y122" i="5"/>
  <c r="Y68" i="5"/>
  <c r="Y26" i="5"/>
  <c r="Y114" i="5"/>
  <c r="Y106" i="5"/>
  <c r="Y98" i="5"/>
  <c r="Y90" i="5"/>
  <c r="Y189" i="5"/>
  <c r="Y172" i="5"/>
  <c r="E171" i="7" s="1"/>
  <c r="Y32" i="5"/>
  <c r="E31" i="7" s="1"/>
  <c r="Y201" i="5"/>
  <c r="Y176" i="5"/>
  <c r="E175" i="7" s="1"/>
  <c r="Y160" i="5"/>
  <c r="E159" i="7" s="1"/>
  <c r="Y150" i="5"/>
  <c r="E149" i="7" s="1"/>
  <c r="Y126" i="5"/>
  <c r="Y52" i="5"/>
  <c r="E51" i="7" s="1"/>
  <c r="Y28" i="5"/>
  <c r="Y14" i="5"/>
  <c r="E13" i="7" s="1"/>
  <c r="Y188" i="5"/>
  <c r="Y192" i="5"/>
  <c r="Y171" i="5"/>
  <c r="E170" i="7" s="1"/>
  <c r="Y167" i="5"/>
  <c r="E166" i="7" s="1"/>
  <c r="Y180" i="5"/>
  <c r="E179" i="7" s="1"/>
  <c r="Y154" i="5"/>
  <c r="E153" i="7" s="1"/>
  <c r="Y146" i="5"/>
  <c r="E145" i="7" s="1"/>
  <c r="Y138" i="5"/>
  <c r="Y127" i="5"/>
  <c r="Y85" i="5"/>
  <c r="Y110" i="5"/>
  <c r="Y94" i="5"/>
  <c r="Y83" i="5"/>
  <c r="Y76" i="5"/>
  <c r="Y60" i="5"/>
  <c r="Y50" i="5"/>
  <c r="Y24" i="5"/>
  <c r="Y27" i="5"/>
  <c r="Y31" i="5"/>
  <c r="Y67" i="5"/>
  <c r="Y55" i="5"/>
  <c r="Y86" i="5"/>
  <c r="Y18" i="5"/>
  <c r="E17" i="7" s="1"/>
  <c r="Y39" i="5"/>
  <c r="Y38" i="5"/>
  <c r="E37" i="7" s="1"/>
  <c r="Y23" i="5"/>
  <c r="Y112" i="5"/>
  <c r="Y184" i="5"/>
  <c r="Y166" i="5"/>
  <c r="E165" i="7" s="1"/>
  <c r="Y191" i="5"/>
  <c r="Y175" i="5"/>
  <c r="E174" i="7" s="1"/>
  <c r="Y159" i="5"/>
  <c r="E158" i="7" s="1"/>
  <c r="Y147" i="5"/>
  <c r="E146" i="7" s="1"/>
  <c r="Y115" i="5"/>
  <c r="Y99" i="5"/>
  <c r="Y142" i="5"/>
  <c r="Y71" i="5"/>
  <c r="Y70" i="5"/>
  <c r="Y51" i="5"/>
  <c r="Y15" i="5"/>
  <c r="Y19" i="5"/>
  <c r="E18" i="7" s="1"/>
  <c r="Y30" i="5"/>
  <c r="Y200" i="5"/>
  <c r="Y206" i="5"/>
  <c r="Y155" i="5"/>
  <c r="E154" i="7" s="1"/>
  <c r="Y141" i="5"/>
  <c r="Y111" i="5"/>
  <c r="E110" i="7" s="1"/>
  <c r="Y95" i="5"/>
  <c r="Y134" i="5"/>
  <c r="Y88" i="5"/>
  <c r="Y108" i="5"/>
  <c r="E107" i="7" s="1"/>
  <c r="Y87" i="5"/>
  <c r="Y74" i="5"/>
  <c r="Y104" i="5"/>
  <c r="Y75" i="5"/>
  <c r="Y34" i="5"/>
  <c r="Y22" i="5"/>
  <c r="E21" i="7" s="1"/>
  <c r="W164" i="4"/>
  <c r="F163" i="7" s="1"/>
  <c r="W85" i="4"/>
  <c r="F84" i="7" s="1"/>
  <c r="W95" i="4"/>
  <c r="F94" i="7" s="1"/>
  <c r="W83" i="4"/>
  <c r="F82" i="7" s="1"/>
  <c r="W23" i="4"/>
  <c r="F22" i="7" s="1"/>
  <c r="W29" i="4"/>
  <c r="F28" i="7" s="1"/>
  <c r="W60" i="4"/>
  <c r="F59" i="7" s="1"/>
  <c r="W65" i="4"/>
  <c r="F64" i="7" s="1"/>
  <c r="W67" i="4"/>
  <c r="F66" i="7" s="1"/>
  <c r="W35" i="4"/>
  <c r="F34" i="7" s="1"/>
  <c r="W122" i="4"/>
  <c r="F121" i="7" s="1"/>
  <c r="W90" i="4"/>
  <c r="F89" i="7" s="1"/>
  <c r="W34" i="4"/>
  <c r="F33" i="7" s="1"/>
  <c r="W185" i="4"/>
  <c r="F184" i="7" s="1"/>
  <c r="W192" i="4"/>
  <c r="F191" i="7" s="1"/>
  <c r="W146" i="4"/>
  <c r="F145" i="7" s="1"/>
  <c r="W129" i="4"/>
  <c r="F128" i="7" s="1"/>
  <c r="W105" i="4"/>
  <c r="F104" i="7" s="1"/>
  <c r="W87" i="4"/>
  <c r="F86" i="7" s="1"/>
  <c r="W75" i="4"/>
  <c r="F74" i="7" s="1"/>
  <c r="W33" i="4"/>
  <c r="F32" i="7" s="1"/>
  <c r="W28" i="4"/>
  <c r="F27" i="7" s="1"/>
  <c r="W30" i="4"/>
  <c r="F29" i="7" s="1"/>
  <c r="W191" i="4"/>
  <c r="F190" i="7" s="1"/>
  <c r="W179" i="4"/>
  <c r="F178" i="7" s="1"/>
  <c r="W175" i="4"/>
  <c r="F174" i="7" s="1"/>
  <c r="W159" i="4"/>
  <c r="F158" i="7" s="1"/>
  <c r="W37" i="4"/>
  <c r="F36" i="7" s="1"/>
  <c r="G36" i="7" s="1"/>
  <c r="H36" i="7" s="1"/>
  <c r="I36" i="7" s="1"/>
  <c r="J36" i="7" s="1"/>
  <c r="L36" i="7" s="1"/>
  <c r="M36" i="7" s="1"/>
  <c r="W18" i="4"/>
  <c r="F17" i="7" s="1"/>
  <c r="W135" i="4"/>
  <c r="F134" i="7" s="1"/>
  <c r="W206" i="4"/>
  <c r="F205" i="7" s="1"/>
  <c r="W142" i="4"/>
  <c r="F141" i="7" s="1"/>
  <c r="W166" i="4"/>
  <c r="F165" i="7" s="1"/>
  <c r="W150" i="4"/>
  <c r="F149" i="7" s="1"/>
  <c r="W134" i="4"/>
  <c r="F133" i="7" s="1"/>
  <c r="W49" i="4"/>
  <c r="F48" i="7" s="1"/>
  <c r="W26" i="4"/>
  <c r="F25" i="7" s="1"/>
  <c r="W171" i="4"/>
  <c r="F170" i="7" s="1"/>
  <c r="W155" i="4"/>
  <c r="F154" i="7" s="1"/>
  <c r="W61" i="4"/>
  <c r="F60" i="7" s="1"/>
  <c r="W154" i="4"/>
  <c r="F153" i="7" s="1"/>
  <c r="W163" i="4"/>
  <c r="F162" i="7" s="1"/>
  <c r="W167" i="4"/>
  <c r="F166" i="7" s="1"/>
  <c r="W151" i="4"/>
  <c r="F150" i="7" s="1"/>
  <c r="W138" i="4"/>
  <c r="F137" i="7" s="1"/>
  <c r="W147" i="4"/>
  <c r="F146" i="7" s="1"/>
  <c r="W22" i="4"/>
  <c r="F21" i="7" s="1"/>
  <c r="W139" i="4"/>
  <c r="F138" i="7" s="1"/>
  <c r="W14" i="4"/>
  <c r="F13" i="7" s="1"/>
  <c r="W99" i="4"/>
  <c r="F98" i="7" s="1"/>
  <c r="W127" i="4"/>
  <c r="F126" i="7" s="1"/>
  <c r="W111" i="4"/>
  <c r="F110" i="7" s="1"/>
  <c r="W104" i="4"/>
  <c r="F103" i="7" s="1"/>
  <c r="W115" i="4"/>
  <c r="F114" i="7" s="1"/>
  <c r="W123" i="4"/>
  <c r="F122" i="7" s="1"/>
  <c r="W107" i="4"/>
  <c r="F106" i="7" s="1"/>
  <c r="W108" i="4"/>
  <c r="F107" i="7" s="1"/>
  <c r="W112" i="4"/>
  <c r="F111" i="7" s="1"/>
  <c r="G18" i="7" l="1"/>
  <c r="H18" i="7" s="1"/>
  <c r="I18" i="7" s="1"/>
  <c r="J18" i="7" s="1"/>
  <c r="L18" i="7" s="1"/>
  <c r="M18" i="7" s="1"/>
  <c r="G77" i="7"/>
  <c r="H77" i="7" s="1"/>
  <c r="I77" i="7" s="1"/>
  <c r="J77" i="7" s="1"/>
  <c r="L77" i="7" s="1"/>
  <c r="M77" i="7" s="1"/>
  <c r="G31" i="7"/>
  <c r="H31" i="7" s="1"/>
  <c r="I31" i="7" s="1"/>
  <c r="J31" i="7" s="1"/>
  <c r="L31" i="7" s="1"/>
  <c r="M31" i="7" s="1"/>
  <c r="G159" i="7"/>
  <c r="H159" i="7" s="1"/>
  <c r="I159" i="7" s="1"/>
  <c r="J159" i="7" s="1"/>
  <c r="L159" i="7" s="1"/>
  <c r="M159" i="7" s="1"/>
  <c r="G37" i="7"/>
  <c r="H37" i="7" s="1"/>
  <c r="I37" i="7" s="1"/>
  <c r="J37" i="7" s="1"/>
  <c r="L37" i="7" s="1"/>
  <c r="M37" i="7" s="1"/>
  <c r="G52" i="7"/>
  <c r="H52" i="7" s="1"/>
  <c r="I52" i="7" s="1"/>
  <c r="J52" i="7" s="1"/>
  <c r="L52" i="7" s="1"/>
  <c r="M52" i="7" s="1"/>
  <c r="G178" i="7"/>
  <c r="H178" i="7" s="1"/>
  <c r="I178" i="7" s="1"/>
  <c r="J178" i="7" s="1"/>
  <c r="L178" i="7" s="1"/>
  <c r="M178" i="7" s="1"/>
  <c r="G163" i="7"/>
  <c r="H163" i="7" s="1"/>
  <c r="I163" i="7" s="1"/>
  <c r="J163" i="7" s="1"/>
  <c r="L163" i="7" s="1"/>
  <c r="M163" i="7" s="1"/>
  <c r="G76" i="7"/>
  <c r="H76" i="7" s="1"/>
  <c r="I76" i="7" s="1"/>
  <c r="J76" i="7" s="1"/>
  <c r="L76" i="7" s="1"/>
  <c r="M76" i="7" s="1"/>
  <c r="G51" i="7"/>
  <c r="H51" i="7" s="1"/>
  <c r="I51" i="7" s="1"/>
  <c r="J51" i="7" s="1"/>
  <c r="L51" i="7" s="1"/>
  <c r="M51" i="7" s="1"/>
  <c r="G175" i="7"/>
  <c r="H175" i="7" s="1"/>
  <c r="I175" i="7" s="1"/>
  <c r="J175" i="7" s="1"/>
  <c r="L175" i="7" s="1"/>
  <c r="M175" i="7" s="1"/>
  <c r="G171" i="7"/>
  <c r="H171" i="7" s="1"/>
  <c r="I171" i="7" s="1"/>
  <c r="J171" i="7" s="1"/>
  <c r="L171" i="7" s="1"/>
  <c r="M171" i="7" s="1"/>
  <c r="G179" i="7"/>
  <c r="H179" i="7" s="1"/>
  <c r="I179" i="7" s="1"/>
  <c r="J179" i="7" s="1"/>
  <c r="L179" i="7" s="1"/>
  <c r="M179" i="7" s="1"/>
  <c r="G162" i="7"/>
  <c r="H162" i="7" s="1"/>
  <c r="I162" i="7" s="1"/>
  <c r="J162" i="7" s="1"/>
  <c r="L162" i="7" s="1"/>
  <c r="M162" i="7" s="1"/>
  <c r="G145" i="7"/>
  <c r="H145" i="7" s="1"/>
  <c r="I145" i="7" s="1"/>
  <c r="J145" i="7" s="1"/>
  <c r="L145" i="7" s="1"/>
  <c r="M145" i="7" s="1"/>
  <c r="G146" i="7"/>
  <c r="H146" i="7" s="1"/>
  <c r="I146" i="7" s="1"/>
  <c r="J146" i="7" s="1"/>
  <c r="L146" i="7" s="1"/>
  <c r="M146" i="7" s="1"/>
  <c r="G32" i="7"/>
  <c r="H32" i="7" s="1"/>
  <c r="I32" i="7" s="1"/>
  <c r="J32" i="7" s="1"/>
  <c r="L32" i="7" s="1"/>
  <c r="M32" i="7" s="1"/>
  <c r="G153" i="7"/>
  <c r="H153" i="7" s="1"/>
  <c r="I153" i="7" s="1"/>
  <c r="J153" i="7" s="1"/>
  <c r="L153" i="7" s="1"/>
  <c r="M153" i="7" s="1"/>
  <c r="G165" i="7"/>
  <c r="H165" i="7" s="1"/>
  <c r="I165" i="7" s="1"/>
  <c r="J165" i="7" s="1"/>
  <c r="L165" i="7" s="1"/>
  <c r="M165" i="7" s="1"/>
  <c r="G150" i="7"/>
  <c r="H150" i="7" s="1"/>
  <c r="I150" i="7" s="1"/>
  <c r="J150" i="7" s="1"/>
  <c r="L150" i="7" s="1"/>
  <c r="M150" i="7" s="1"/>
  <c r="G158" i="7"/>
  <c r="H158" i="7" s="1"/>
  <c r="I158" i="7" s="1"/>
  <c r="J158" i="7" s="1"/>
  <c r="L158" i="7" s="1"/>
  <c r="M158" i="7" s="1"/>
  <c r="G21" i="7"/>
  <c r="H21" i="7" s="1"/>
  <c r="I21" i="7" s="1"/>
  <c r="J21" i="7" s="1"/>
  <c r="L21" i="7" s="1"/>
  <c r="M21" i="7" s="1"/>
  <c r="G166" i="7"/>
  <c r="H166" i="7" s="1"/>
  <c r="I166" i="7" s="1"/>
  <c r="J166" i="7" s="1"/>
  <c r="L166" i="7" s="1"/>
  <c r="M166" i="7" s="1"/>
  <c r="G154" i="7"/>
  <c r="H154" i="7" s="1"/>
  <c r="I154" i="7" s="1"/>
  <c r="J154" i="7" s="1"/>
  <c r="L154" i="7" s="1"/>
  <c r="M154" i="7" s="1"/>
  <c r="G170" i="7"/>
  <c r="H170" i="7" s="1"/>
  <c r="I170" i="7" s="1"/>
  <c r="J170" i="7" s="1"/>
  <c r="L170" i="7" s="1"/>
  <c r="M170" i="7" s="1"/>
  <c r="G149" i="7"/>
  <c r="H149" i="7" s="1"/>
  <c r="I149" i="7" s="1"/>
  <c r="J149" i="7" s="1"/>
  <c r="L149" i="7" s="1"/>
  <c r="M149" i="7" s="1"/>
  <c r="G13" i="7"/>
  <c r="H13" i="7" s="1"/>
  <c r="I13" i="7" s="1"/>
  <c r="J13" i="7" s="1"/>
  <c r="L13" i="7" s="1"/>
  <c r="M13" i="7" s="1"/>
  <c r="G174" i="7"/>
  <c r="H174" i="7" s="1"/>
  <c r="I174" i="7" s="1"/>
  <c r="J174" i="7" s="1"/>
  <c r="L174" i="7" s="1"/>
  <c r="M174" i="7" s="1"/>
  <c r="G107" i="7"/>
  <c r="H107" i="7" s="1"/>
  <c r="I107" i="7" s="1"/>
  <c r="J107" i="7" s="1"/>
  <c r="L107" i="7" s="1"/>
  <c r="M107" i="7" s="1"/>
  <c r="G17" i="7"/>
  <c r="H17" i="7" s="1"/>
  <c r="I17" i="7" s="1"/>
  <c r="J17" i="7" s="1"/>
  <c r="L17" i="7" s="1"/>
  <c r="M17" i="7" s="1"/>
  <c r="G110" i="7"/>
  <c r="H110" i="7" s="1"/>
  <c r="I110" i="7" s="1"/>
  <c r="J110" i="7" s="1"/>
  <c r="L110" i="7" s="1"/>
  <c r="M110" i="7" s="1"/>
  <c r="P216" i="6" l="1"/>
  <c r="B8" i="7" l="1"/>
  <c r="S9" i="4"/>
  <c r="E83" i="7" l="1"/>
  <c r="G83" i="7" s="1"/>
  <c r="H83" i="7" s="1"/>
  <c r="I83" i="7" s="1"/>
  <c r="J83" i="7" s="1"/>
  <c r="L83" i="7" s="1"/>
  <c r="M83" i="7" s="1"/>
  <c r="E184" i="7"/>
  <c r="G184" i="7" s="1"/>
  <c r="E86" i="7"/>
  <c r="G86" i="7" s="1"/>
  <c r="E196" i="7"/>
  <c r="G196" i="7" s="1"/>
  <c r="E59" i="7"/>
  <c r="G59" i="7" s="1"/>
  <c r="H59" i="7" s="1"/>
  <c r="I59" i="7" s="1"/>
  <c r="J59" i="7" s="1"/>
  <c r="L59" i="7" s="1"/>
  <c r="M59" i="7" s="1"/>
  <c r="E81" i="7"/>
  <c r="G81" i="7" s="1"/>
  <c r="H81" i="7" s="1"/>
  <c r="I81" i="7" s="1"/>
  <c r="J81" i="7" s="1"/>
  <c r="L81" i="7" s="1"/>
  <c r="M81" i="7" s="1"/>
  <c r="E49" i="7"/>
  <c r="G49" i="7" s="1"/>
  <c r="H49" i="7" s="1"/>
  <c r="I49" i="7" s="1"/>
  <c r="J49" i="7" s="1"/>
  <c r="L49" i="7" s="1"/>
  <c r="M49" i="7" s="1"/>
  <c r="E195" i="7"/>
  <c r="G195" i="7" s="1"/>
  <c r="E103" i="7"/>
  <c r="G103" i="7" s="1"/>
  <c r="H103" i="7" s="1"/>
  <c r="I103" i="7" s="1"/>
  <c r="J103" i="7" s="1"/>
  <c r="L103" i="7" s="1"/>
  <c r="M103" i="7" s="1"/>
  <c r="E111" i="7"/>
  <c r="G111" i="7" s="1"/>
  <c r="H111" i="7" s="1"/>
  <c r="I111" i="7" s="1"/>
  <c r="J111" i="7" s="1"/>
  <c r="L111" i="7" s="1"/>
  <c r="M111" i="7" s="1"/>
  <c r="E128" i="7"/>
  <c r="G128" i="7" s="1"/>
  <c r="H128" i="7" s="1"/>
  <c r="I128" i="7" s="1"/>
  <c r="J128" i="7" s="1"/>
  <c r="L128" i="7" s="1"/>
  <c r="M128" i="7" s="1"/>
  <c r="E82" i="7"/>
  <c r="G82" i="7" s="1"/>
  <c r="H82" i="7" s="1"/>
  <c r="I82" i="7" s="1"/>
  <c r="J82" i="7" s="1"/>
  <c r="L82" i="7" s="1"/>
  <c r="M82" i="7" s="1"/>
  <c r="E121" i="7"/>
  <c r="G121" i="7" s="1"/>
  <c r="H121" i="7" s="1"/>
  <c r="I121" i="7" s="1"/>
  <c r="J121" i="7" s="1"/>
  <c r="L121" i="7" s="1"/>
  <c r="M121" i="7" s="1"/>
  <c r="E69" i="7"/>
  <c r="G69" i="7" s="1"/>
  <c r="H69" i="7" s="1"/>
  <c r="I69" i="7" s="1"/>
  <c r="J69" i="7" s="1"/>
  <c r="L69" i="7" s="1"/>
  <c r="M69" i="7" s="1"/>
  <c r="E187" i="7"/>
  <c r="G187" i="7" s="1"/>
  <c r="E137" i="7"/>
  <c r="G137" i="7" s="1"/>
  <c r="E129" i="7"/>
  <c r="G129" i="7" s="1"/>
  <c r="H129" i="7" s="1"/>
  <c r="I129" i="7" s="1"/>
  <c r="J129" i="7" s="1"/>
  <c r="L129" i="7" s="1"/>
  <c r="M129" i="7" s="1"/>
  <c r="E117" i="7"/>
  <c r="G117" i="7" s="1"/>
  <c r="H117" i="7" s="1"/>
  <c r="I117" i="7" s="1"/>
  <c r="J117" i="7" s="1"/>
  <c r="L117" i="7" s="1"/>
  <c r="M117" i="7" s="1"/>
  <c r="E105" i="7"/>
  <c r="G105" i="7" s="1"/>
  <c r="H105" i="7" s="1"/>
  <c r="I105" i="7" s="1"/>
  <c r="J105" i="7" s="1"/>
  <c r="L105" i="7" s="1"/>
  <c r="M105" i="7" s="1"/>
  <c r="E85" i="7"/>
  <c r="G85" i="7" s="1"/>
  <c r="H85" i="7" s="1"/>
  <c r="I85" i="7" s="1"/>
  <c r="J85" i="7" s="1"/>
  <c r="L85" i="7" s="1"/>
  <c r="M85" i="7" s="1"/>
  <c r="E33" i="7"/>
  <c r="G33" i="7" s="1"/>
  <c r="H33" i="7" s="1"/>
  <c r="I33" i="7" s="1"/>
  <c r="J33" i="7" s="1"/>
  <c r="L33" i="7" s="1"/>
  <c r="M33" i="7" s="1"/>
  <c r="E87" i="7"/>
  <c r="G87" i="7" s="1"/>
  <c r="H87" i="7" s="1"/>
  <c r="I87" i="7" s="1"/>
  <c r="J87" i="7" s="1"/>
  <c r="L87" i="7" s="1"/>
  <c r="M87" i="7" s="1"/>
  <c r="E38" i="7"/>
  <c r="G38" i="7" s="1"/>
  <c r="H38" i="7" s="1"/>
  <c r="I38" i="7" s="1"/>
  <c r="J38" i="7" s="1"/>
  <c r="L38" i="7" s="1"/>
  <c r="M38" i="7" s="1"/>
  <c r="E50" i="7"/>
  <c r="G50" i="7" s="1"/>
  <c r="H50" i="7" s="1"/>
  <c r="I50" i="7" s="1"/>
  <c r="J50" i="7" s="1"/>
  <c r="L50" i="7" s="1"/>
  <c r="M50" i="7" s="1"/>
  <c r="E71" i="7"/>
  <c r="G71" i="7" s="1"/>
  <c r="H71" i="7" s="1"/>
  <c r="I71" i="7" s="1"/>
  <c r="J71" i="7" s="1"/>
  <c r="L71" i="7" s="1"/>
  <c r="M71" i="7" s="1"/>
  <c r="E67" i="7"/>
  <c r="G67" i="7" s="1"/>
  <c r="H67" i="7" s="1"/>
  <c r="I67" i="7" s="1"/>
  <c r="J67" i="7" s="1"/>
  <c r="L67" i="7" s="1"/>
  <c r="M67" i="7" s="1"/>
  <c r="E205" i="7"/>
  <c r="G205" i="7" s="1"/>
  <c r="E133" i="7"/>
  <c r="G133" i="7" s="1"/>
  <c r="H133" i="7" s="1"/>
  <c r="I133" i="7" s="1"/>
  <c r="J133" i="7" s="1"/>
  <c r="L133" i="7" s="1"/>
  <c r="M133" i="7" s="1"/>
  <c r="E125" i="7"/>
  <c r="G125" i="7" s="1"/>
  <c r="H125" i="7" s="1"/>
  <c r="I125" i="7" s="1"/>
  <c r="J125" i="7" s="1"/>
  <c r="L125" i="7" s="1"/>
  <c r="M125" i="7" s="1"/>
  <c r="E109" i="7"/>
  <c r="G109" i="7" s="1"/>
  <c r="H109" i="7" s="1"/>
  <c r="I109" i="7" s="1"/>
  <c r="J109" i="7" s="1"/>
  <c r="L109" i="7" s="1"/>
  <c r="M109" i="7" s="1"/>
  <c r="E93" i="7"/>
  <c r="G93" i="7" s="1"/>
  <c r="H93" i="7" s="1"/>
  <c r="I93" i="7" s="1"/>
  <c r="J93" i="7" s="1"/>
  <c r="L93" i="7" s="1"/>
  <c r="M93" i="7" s="1"/>
  <c r="E29" i="7"/>
  <c r="G29" i="7" s="1"/>
  <c r="H29" i="7" s="1"/>
  <c r="I29" i="7" s="1"/>
  <c r="J29" i="7" s="1"/>
  <c r="L29" i="7" s="1"/>
  <c r="M29" i="7" s="1"/>
  <c r="E191" i="7"/>
  <c r="G191" i="7" s="1"/>
  <c r="E54" i="7"/>
  <c r="G54" i="7" s="1"/>
  <c r="E200" i="7"/>
  <c r="G200" i="7" s="1"/>
  <c r="E22" i="7"/>
  <c r="G22" i="7" s="1"/>
  <c r="H22" i="7" s="1"/>
  <c r="I22" i="7" s="1"/>
  <c r="J22" i="7" s="1"/>
  <c r="L22" i="7" s="1"/>
  <c r="M22" i="7" s="1"/>
  <c r="E199" i="7"/>
  <c r="G199" i="7" s="1"/>
  <c r="E141" i="7"/>
  <c r="G141" i="7" s="1"/>
  <c r="H141" i="7" s="1"/>
  <c r="I141" i="7" s="1"/>
  <c r="J141" i="7" s="1"/>
  <c r="L141" i="7" s="1"/>
  <c r="M141" i="7" s="1"/>
  <c r="E97" i="7"/>
  <c r="G97" i="7" s="1"/>
  <c r="H97" i="7" s="1"/>
  <c r="I97" i="7" s="1"/>
  <c r="J97" i="7" s="1"/>
  <c r="L97" i="7" s="1"/>
  <c r="M97" i="7" s="1"/>
  <c r="E122" i="7"/>
  <c r="G122" i="7" s="1"/>
  <c r="H122" i="7" s="1"/>
  <c r="I122" i="7" s="1"/>
  <c r="J122" i="7" s="1"/>
  <c r="L122" i="7" s="1"/>
  <c r="M122" i="7" s="1"/>
  <c r="E26" i="7"/>
  <c r="G26" i="7" s="1"/>
  <c r="H26" i="7" s="1"/>
  <c r="I26" i="7" s="1"/>
  <c r="J26" i="7" s="1"/>
  <c r="L26" i="7" s="1"/>
  <c r="M26" i="7" s="1"/>
  <c r="E108" i="7"/>
  <c r="G108" i="7" s="1"/>
  <c r="H108" i="7" s="1"/>
  <c r="I108" i="7" s="1"/>
  <c r="J108" i="7" s="1"/>
  <c r="L108" i="7" s="1"/>
  <c r="M108" i="7" s="1"/>
  <c r="E63" i="7"/>
  <c r="G63" i="7" s="1"/>
  <c r="H63" i="7" s="1"/>
  <c r="I63" i="7" s="1"/>
  <c r="J63" i="7" s="1"/>
  <c r="L63" i="7" s="1"/>
  <c r="M63" i="7" s="1"/>
  <c r="E35" i="7"/>
  <c r="G35" i="7" s="1"/>
  <c r="H35" i="7" s="1"/>
  <c r="I35" i="7" s="1"/>
  <c r="J35" i="7" s="1"/>
  <c r="L35" i="7" s="1"/>
  <c r="M35" i="7" s="1"/>
  <c r="E138" i="7"/>
  <c r="G138" i="7" s="1"/>
  <c r="H138" i="7" s="1"/>
  <c r="I138" i="7" s="1"/>
  <c r="J138" i="7" s="1"/>
  <c r="L138" i="7" s="1"/>
  <c r="M138" i="7" s="1"/>
  <c r="E27" i="7"/>
  <c r="G27" i="7" s="1"/>
  <c r="E188" i="7"/>
  <c r="G188" i="7" s="1"/>
  <c r="E140" i="7"/>
  <c r="G140" i="7" s="1"/>
  <c r="H140" i="7" s="1"/>
  <c r="I140" i="7" s="1"/>
  <c r="J140" i="7" s="1"/>
  <c r="L140" i="7" s="1"/>
  <c r="M140" i="7" s="1"/>
  <c r="E113" i="7"/>
  <c r="G113" i="7" s="1"/>
  <c r="H113" i="7" s="1"/>
  <c r="I113" i="7" s="1"/>
  <c r="J113" i="7" s="1"/>
  <c r="L113" i="7" s="1"/>
  <c r="M113" i="7" s="1"/>
  <c r="E89" i="7"/>
  <c r="G89" i="7" s="1"/>
  <c r="H89" i="7" s="1"/>
  <c r="I89" i="7" s="1"/>
  <c r="J89" i="7" s="1"/>
  <c r="L89" i="7" s="1"/>
  <c r="M89" i="7" s="1"/>
  <c r="E73" i="7"/>
  <c r="G73" i="7" s="1"/>
  <c r="H73" i="7" s="1"/>
  <c r="I73" i="7" s="1"/>
  <c r="J73" i="7" s="1"/>
  <c r="L73" i="7" s="1"/>
  <c r="M73" i="7" s="1"/>
  <c r="E64" i="7"/>
  <c r="G64" i="7" s="1"/>
  <c r="H64" i="7" s="1"/>
  <c r="I64" i="7" s="1"/>
  <c r="J64" i="7" s="1"/>
  <c r="L64" i="7" s="1"/>
  <c r="M64" i="7" s="1"/>
  <c r="E48" i="7"/>
  <c r="G48" i="7" s="1"/>
  <c r="H48" i="7" s="1"/>
  <c r="I48" i="7" s="1"/>
  <c r="J48" i="7" s="1"/>
  <c r="L48" i="7" s="1"/>
  <c r="M48" i="7" s="1"/>
  <c r="E25" i="7"/>
  <c r="G25" i="7" s="1"/>
  <c r="H25" i="7" s="1"/>
  <c r="I25" i="7" s="1"/>
  <c r="J25" i="7" s="1"/>
  <c r="L25" i="7" s="1"/>
  <c r="M25" i="7" s="1"/>
  <c r="E207" i="7"/>
  <c r="G207" i="7" s="1"/>
  <c r="E183" i="7"/>
  <c r="G183" i="7" s="1"/>
  <c r="E75" i="7"/>
  <c r="G75" i="7" s="1"/>
  <c r="H75" i="7" s="1"/>
  <c r="I75" i="7" s="1"/>
  <c r="J75" i="7" s="1"/>
  <c r="L75" i="7" s="1"/>
  <c r="M75" i="7" s="1"/>
  <c r="E23" i="7"/>
  <c r="G23" i="7" s="1"/>
  <c r="H23" i="7" s="1"/>
  <c r="I23" i="7" s="1"/>
  <c r="J23" i="7" s="1"/>
  <c r="L23" i="7" s="1"/>
  <c r="M23" i="7" s="1"/>
  <c r="E98" i="7"/>
  <c r="G98" i="7" s="1"/>
  <c r="H98" i="7" s="1"/>
  <c r="I98" i="7" s="1"/>
  <c r="J98" i="7" s="1"/>
  <c r="L98" i="7" s="1"/>
  <c r="M98" i="7" s="1"/>
  <c r="E84" i="7"/>
  <c r="G84" i="7" s="1"/>
  <c r="H84" i="7" s="1"/>
  <c r="I84" i="7" s="1"/>
  <c r="J84" i="7" s="1"/>
  <c r="L84" i="7" s="1"/>
  <c r="M84" i="7" s="1"/>
  <c r="E68" i="7"/>
  <c r="G68" i="7" s="1"/>
  <c r="H68" i="7" s="1"/>
  <c r="I68" i="7" s="1"/>
  <c r="J68" i="7" s="1"/>
  <c r="L68" i="7" s="1"/>
  <c r="M68" i="7" s="1"/>
  <c r="E94" i="7"/>
  <c r="G94" i="7" s="1"/>
  <c r="H94" i="7" s="1"/>
  <c r="I94" i="7" s="1"/>
  <c r="J94" i="7" s="1"/>
  <c r="L94" i="7" s="1"/>
  <c r="M94" i="7" s="1"/>
  <c r="E114" i="7"/>
  <c r="G114" i="7" s="1"/>
  <c r="H114" i="7" s="1"/>
  <c r="I114" i="7" s="1"/>
  <c r="J114" i="7" s="1"/>
  <c r="L114" i="7" s="1"/>
  <c r="M114" i="7" s="1"/>
  <c r="E34" i="7"/>
  <c r="G34" i="7" s="1"/>
  <c r="H34" i="7" s="1"/>
  <c r="I34" i="7" s="1"/>
  <c r="J34" i="7" s="1"/>
  <c r="L34" i="7" s="1"/>
  <c r="M34" i="7" s="1"/>
  <c r="E66" i="7"/>
  <c r="G66" i="7" s="1"/>
  <c r="H66" i="7" s="1"/>
  <c r="I66" i="7" s="1"/>
  <c r="J66" i="7" s="1"/>
  <c r="L66" i="7" s="1"/>
  <c r="M66" i="7" s="1"/>
  <c r="E112" i="7"/>
  <c r="G112" i="7" s="1"/>
  <c r="H112" i="7" s="1"/>
  <c r="I112" i="7" s="1"/>
  <c r="J112" i="7" s="1"/>
  <c r="L112" i="7" s="1"/>
  <c r="M112" i="7" s="1"/>
  <c r="E88" i="7"/>
  <c r="G88" i="7" s="1"/>
  <c r="H88" i="7" s="1"/>
  <c r="I88" i="7" s="1"/>
  <c r="J88" i="7" s="1"/>
  <c r="L88" i="7" s="1"/>
  <c r="M88" i="7" s="1"/>
  <c r="E72" i="7"/>
  <c r="G72" i="7" s="1"/>
  <c r="H72" i="7" s="1"/>
  <c r="I72" i="7" s="1"/>
  <c r="J72" i="7" s="1"/>
  <c r="L72" i="7" s="1"/>
  <c r="M72" i="7" s="1"/>
  <c r="E134" i="7"/>
  <c r="G134" i="7" s="1"/>
  <c r="H134" i="7" s="1"/>
  <c r="I134" i="7" s="1"/>
  <c r="J134" i="7" s="1"/>
  <c r="L134" i="7" s="1"/>
  <c r="M134" i="7" s="1"/>
  <c r="E70" i="7"/>
  <c r="G70" i="7" s="1"/>
  <c r="H70" i="7" s="1"/>
  <c r="I70" i="7" s="1"/>
  <c r="J70" i="7" s="1"/>
  <c r="L70" i="7" s="1"/>
  <c r="M70" i="7" s="1"/>
  <c r="E126" i="7"/>
  <c r="G126" i="7" s="1"/>
  <c r="H126" i="7" s="1"/>
  <c r="I126" i="7" s="1"/>
  <c r="J126" i="7" s="1"/>
  <c r="L126" i="7" s="1"/>
  <c r="M126" i="7" s="1"/>
  <c r="E30" i="7"/>
  <c r="G30" i="7" s="1"/>
  <c r="H30" i="7" s="1"/>
  <c r="I30" i="7" s="1"/>
  <c r="J30" i="7" s="1"/>
  <c r="L30" i="7" s="1"/>
  <c r="M30" i="7" s="1"/>
  <c r="E116" i="7"/>
  <c r="G116" i="7" s="1"/>
  <c r="H116" i="7" s="1"/>
  <c r="I116" i="7" s="1"/>
  <c r="J116" i="7" s="1"/>
  <c r="L116" i="7" s="1"/>
  <c r="M116" i="7" s="1"/>
  <c r="E104" i="7"/>
  <c r="G104" i="7" s="1"/>
  <c r="H104" i="7" s="1"/>
  <c r="I104" i="7" s="1"/>
  <c r="J104" i="7" s="1"/>
  <c r="L104" i="7" s="1"/>
  <c r="M104" i="7" s="1"/>
  <c r="E60" i="7"/>
  <c r="G60" i="7" s="1"/>
  <c r="H60" i="7" s="1"/>
  <c r="I60" i="7" s="1"/>
  <c r="J60" i="7" s="1"/>
  <c r="L60" i="7" s="1"/>
  <c r="M60" i="7" s="1"/>
  <c r="E28" i="7"/>
  <c r="G28" i="7" s="1"/>
  <c r="H28" i="7" s="1"/>
  <c r="I28" i="7" s="1"/>
  <c r="J28" i="7" s="1"/>
  <c r="L28" i="7" s="1"/>
  <c r="M28" i="7" s="1"/>
  <c r="E190" i="7"/>
  <c r="G190" i="7" s="1"/>
  <c r="E106" i="7"/>
  <c r="G106" i="7" s="1"/>
  <c r="H106" i="7" s="1"/>
  <c r="I106" i="7" s="1"/>
  <c r="J106" i="7" s="1"/>
  <c r="L106" i="7" s="1"/>
  <c r="M106" i="7" s="1"/>
  <c r="E74" i="7"/>
  <c r="G74" i="7" s="1"/>
  <c r="H74" i="7" s="1"/>
  <c r="I74" i="7" s="1"/>
  <c r="J74" i="7" s="1"/>
  <c r="L74" i="7" s="1"/>
  <c r="M74" i="7" s="1"/>
  <c r="E14" i="7"/>
  <c r="G14" i="7" s="1"/>
  <c r="H14" i="7" s="1"/>
  <c r="I14" i="7" s="1"/>
  <c r="J14" i="7" s="1"/>
  <c r="L14" i="7" s="1"/>
  <c r="M14" i="7" s="1"/>
  <c r="H54" i="7" l="1"/>
  <c r="I54" i="7" s="1"/>
  <c r="J54" i="7" s="1"/>
  <c r="L54" i="7" s="1"/>
  <c r="M54" i="7" s="1"/>
  <c r="H137" i="7"/>
  <c r="I137" i="7" s="1"/>
  <c r="J137" i="7" s="1"/>
  <c r="L137" i="7" s="1"/>
  <c r="M137" i="7" s="1"/>
  <c r="H86" i="7"/>
  <c r="I86" i="7" s="1"/>
  <c r="J86" i="7" s="1"/>
  <c r="L86" i="7" s="1"/>
  <c r="M86" i="7" s="1"/>
  <c r="H27" i="7"/>
  <c r="I27" i="7" s="1"/>
  <c r="J27" i="7" s="1"/>
  <c r="L27" i="7" s="1"/>
  <c r="M27" i="7" s="1"/>
  <c r="H191" i="7"/>
  <c r="I191" i="7" s="1"/>
  <c r="H183" i="7"/>
  <c r="I183" i="7" s="1"/>
  <c r="H207" i="7"/>
  <c r="I207" i="7" s="1"/>
  <c r="H188" i="7"/>
  <c r="I188" i="7" s="1"/>
  <c r="H195" i="7"/>
  <c r="I195" i="7" s="1"/>
  <c r="H184" i="7"/>
  <c r="I184" i="7" s="1"/>
  <c r="H199" i="7"/>
  <c r="I199" i="7" s="1"/>
  <c r="H205" i="7"/>
  <c r="I205" i="7" s="1"/>
  <c r="H187" i="7"/>
  <c r="I187" i="7" s="1"/>
  <c r="H190" i="7"/>
  <c r="I190" i="7" s="1"/>
  <c r="H200" i="7"/>
  <c r="I200" i="7" s="1"/>
  <c r="H196" i="7"/>
  <c r="I196" i="7" s="1"/>
  <c r="J195" i="7" l="1"/>
  <c r="L195" i="7" s="1"/>
  <c r="M195" i="7" s="1"/>
  <c r="J207" i="7"/>
  <c r="L207" i="7" s="1"/>
  <c r="M207" i="7" s="1"/>
  <c r="J196" i="7"/>
  <c r="L196" i="7" s="1"/>
  <c r="M196" i="7" s="1"/>
  <c r="J205" i="7"/>
  <c r="L205" i="7" s="1"/>
  <c r="M205" i="7" s="1"/>
  <c r="J200" i="7"/>
  <c r="L200" i="7" s="1"/>
  <c r="M200" i="7" s="1"/>
  <c r="J199" i="7"/>
  <c r="L199" i="7" s="1"/>
  <c r="M199" i="7" s="1"/>
  <c r="J184" i="7"/>
  <c r="L184" i="7" s="1"/>
  <c r="M184" i="7" s="1"/>
  <c r="J188" i="7"/>
  <c r="L188" i="7" s="1"/>
  <c r="M188" i="7" s="1"/>
  <c r="J191" i="7"/>
  <c r="L191" i="7" s="1"/>
  <c r="M191" i="7" s="1"/>
  <c r="J190" i="7"/>
  <c r="L190" i="7" s="1"/>
  <c r="M190" i="7" s="1"/>
  <c r="J183" i="7"/>
  <c r="L183" i="7" s="1"/>
  <c r="M183" i="7" s="1"/>
  <c r="J187" i="7"/>
  <c r="L187" i="7" s="1"/>
  <c r="M187" i="7" s="1"/>
  <c r="N216" i="6" l="1"/>
  <c r="AI113" i="11" l="1"/>
  <c r="AJ113" i="11"/>
  <c r="AK113" i="11"/>
  <c r="AL113" i="11"/>
  <c r="AM113" i="11"/>
  <c r="AN10" i="11"/>
  <c r="AO10" i="11" s="1"/>
  <c r="AP10" i="11" s="1"/>
  <c r="AR10" i="11" s="1"/>
  <c r="AN31" i="11"/>
  <c r="AO31" i="11" s="1"/>
  <c r="AP31" i="11" s="1"/>
  <c r="AN32" i="11"/>
  <c r="AO32" i="11" s="1"/>
  <c r="AP32" i="11" s="1"/>
  <c r="AN33" i="11"/>
  <c r="AN34" i="11"/>
  <c r="AO34" i="11" s="1"/>
  <c r="AN35" i="11"/>
  <c r="AO35" i="11" s="1"/>
  <c r="AN36" i="11"/>
  <c r="AO36" i="11" s="1"/>
  <c r="AP36" i="11" s="1"/>
  <c r="AN37" i="11"/>
  <c r="AN38" i="11"/>
  <c r="AO38" i="11" s="1"/>
  <c r="AN39" i="11"/>
  <c r="AO39" i="11" s="1"/>
  <c r="AP39" i="11" s="1"/>
  <c r="AN40" i="11"/>
  <c r="AO40" i="11" s="1"/>
  <c r="AN41" i="11"/>
  <c r="AN42" i="11"/>
  <c r="AO42" i="11" s="1"/>
  <c r="AN43" i="11"/>
  <c r="AO43" i="11" s="1"/>
  <c r="AP43" i="11" s="1"/>
  <c r="AN44" i="11"/>
  <c r="AO44" i="11" s="1"/>
  <c r="AN45" i="11"/>
  <c r="AN46" i="11"/>
  <c r="AO46" i="11" s="1"/>
  <c r="AN47" i="11"/>
  <c r="AN48" i="11"/>
  <c r="AO48" i="11" s="1"/>
  <c r="AN49" i="11"/>
  <c r="AN50" i="11"/>
  <c r="AO50" i="11" s="1"/>
  <c r="AN51" i="11"/>
  <c r="AO51" i="11" s="1"/>
  <c r="AN52" i="11"/>
  <c r="AO52" i="11" s="1"/>
  <c r="AN53" i="11"/>
  <c r="AN54" i="11"/>
  <c r="AO54" i="11" s="1"/>
  <c r="AN55" i="11"/>
  <c r="AO55" i="11" s="1"/>
  <c r="AN56" i="11"/>
  <c r="AO56" i="11" s="1"/>
  <c r="AP56" i="11" s="1"/>
  <c r="AN57" i="11"/>
  <c r="AO57" i="11" s="1"/>
  <c r="AP57" i="11" s="1"/>
  <c r="AN58" i="11"/>
  <c r="AN59" i="11"/>
  <c r="AO59" i="11" s="1"/>
  <c r="AN60" i="11"/>
  <c r="AO60" i="11" s="1"/>
  <c r="AP60" i="11" s="1"/>
  <c r="AN61" i="11"/>
  <c r="AO61" i="11" s="1"/>
  <c r="AN62" i="11"/>
  <c r="AO62" i="11" s="1"/>
  <c r="AN63" i="11"/>
  <c r="AO63" i="11" s="1"/>
  <c r="AN64" i="11"/>
  <c r="AO64" i="11" s="1"/>
  <c r="AP64" i="11" s="1"/>
  <c r="AN65" i="11"/>
  <c r="AN66" i="11"/>
  <c r="AO66" i="11" s="1"/>
  <c r="AN67" i="11"/>
  <c r="AO67" i="11" s="1"/>
  <c r="AN68" i="11"/>
  <c r="AO68" i="11" s="1"/>
  <c r="AP68" i="11" s="1"/>
  <c r="AN69" i="11"/>
  <c r="AO69" i="11" s="1"/>
  <c r="AP69" i="11" s="1"/>
  <c r="AN70" i="11"/>
  <c r="AO70" i="11" s="1"/>
  <c r="AP70" i="11" s="1"/>
  <c r="AN71" i="11"/>
  <c r="AO71" i="11" s="1"/>
  <c r="AN72" i="11"/>
  <c r="AO72" i="11" s="1"/>
  <c r="AN73" i="11"/>
  <c r="AO73" i="11" s="1"/>
  <c r="AN74" i="11"/>
  <c r="AO74" i="11" s="1"/>
  <c r="AN75" i="11"/>
  <c r="AO75" i="11" s="1"/>
  <c r="AN76" i="11"/>
  <c r="AN77" i="11"/>
  <c r="AO77" i="11" s="1"/>
  <c r="AN78" i="11"/>
  <c r="AN79" i="11"/>
  <c r="AO79" i="11" s="1"/>
  <c r="AN80" i="11"/>
  <c r="AO80" i="11" s="1"/>
  <c r="AP80" i="11" s="1"/>
  <c r="AN81" i="11"/>
  <c r="AO81" i="11" s="1"/>
  <c r="AP81" i="11" s="1"/>
  <c r="AN82" i="11"/>
  <c r="AO82" i="11" s="1"/>
  <c r="AN83" i="11"/>
  <c r="AO83" i="11" s="1"/>
  <c r="AN84" i="11"/>
  <c r="AO84" i="11"/>
  <c r="AP84" i="11" s="1"/>
  <c r="AN85" i="11"/>
  <c r="AN86" i="11"/>
  <c r="AO86" i="11" s="1"/>
  <c r="AP86" i="11" s="1"/>
  <c r="AN87" i="11"/>
  <c r="AO87" i="11" s="1"/>
  <c r="AN88" i="11"/>
  <c r="AO88" i="11" s="1"/>
  <c r="AN89" i="11"/>
  <c r="AN90" i="11"/>
  <c r="AO90" i="11" s="1"/>
  <c r="AN91" i="11"/>
  <c r="AO91" i="11" s="1"/>
  <c r="AN92" i="11"/>
  <c r="AO92" i="11" s="1"/>
  <c r="AN93" i="11"/>
  <c r="AN94" i="11"/>
  <c r="AN95" i="11"/>
  <c r="AO95" i="11" s="1"/>
  <c r="AP95" i="11" s="1"/>
  <c r="AN96" i="11"/>
  <c r="AO96" i="11" s="1"/>
  <c r="AN97" i="11"/>
  <c r="AN98" i="11"/>
  <c r="AO98" i="11" s="1"/>
  <c r="AN99" i="11"/>
  <c r="AO99" i="11" s="1"/>
  <c r="AP99" i="11" s="1"/>
  <c r="AN100" i="11"/>
  <c r="AO100" i="11" s="1"/>
  <c r="AN101" i="11"/>
  <c r="AO101" i="11" s="1"/>
  <c r="AN102" i="11"/>
  <c r="AO102" i="11" s="1"/>
  <c r="AN103" i="11"/>
  <c r="AO103" i="11" s="1"/>
  <c r="AN104" i="11"/>
  <c r="AO104" i="11" s="1"/>
  <c r="AP104" i="11" s="1"/>
  <c r="AN105" i="11"/>
  <c r="AO105" i="11" s="1"/>
  <c r="AP105" i="11" s="1"/>
  <c r="AN106" i="11"/>
  <c r="AO106" i="11" s="1"/>
  <c r="AN107" i="11"/>
  <c r="AO107" i="11" s="1"/>
  <c r="AN108" i="11"/>
  <c r="AO108" i="11" s="1"/>
  <c r="AN109" i="11"/>
  <c r="AN110" i="11"/>
  <c r="AO110" i="11" s="1"/>
  <c r="AP110" i="11" s="1"/>
  <c r="AN111" i="11"/>
  <c r="AO111" i="11" s="1"/>
  <c r="AN112" i="11"/>
  <c r="AO76" i="11"/>
  <c r="AP76" i="11" s="1"/>
  <c r="AO97" i="11"/>
  <c r="AP97" i="11" s="1"/>
  <c r="AO93" i="11"/>
  <c r="AP93" i="11" s="1"/>
  <c r="AO85" i="11"/>
  <c r="AO53" i="11"/>
  <c r="AP53" i="11" s="1"/>
  <c r="AO45" i="11"/>
  <c r="AO41" i="11"/>
  <c r="AP41" i="11" s="1"/>
  <c r="AO37" i="11"/>
  <c r="AP37" i="11" s="1"/>
  <c r="B9" i="4"/>
  <c r="B6" i="4"/>
  <c r="B5" i="4"/>
  <c r="H9" i="5"/>
  <c r="L9" i="4"/>
  <c r="K9" i="4"/>
  <c r="J9" i="4"/>
  <c r="H9" i="4"/>
  <c r="G9" i="4"/>
  <c r="L9" i="5"/>
  <c r="K9" i="5"/>
  <c r="J9" i="5"/>
  <c r="G9" i="5"/>
  <c r="D9" i="4"/>
  <c r="E9" i="4"/>
  <c r="B9" i="5"/>
  <c r="A9" i="4"/>
  <c r="E9" i="5"/>
  <c r="A9" i="5"/>
  <c r="D9" i="5"/>
  <c r="A8" i="7"/>
  <c r="D8" i="7"/>
  <c r="F9" i="5"/>
  <c r="I9" i="5"/>
  <c r="B6" i="5"/>
  <c r="B5" i="5"/>
  <c r="AN30" i="11"/>
  <c r="AO30" i="11" s="1"/>
  <c r="AP30" i="11" s="1"/>
  <c r="AN29" i="11"/>
  <c r="AO29" i="11" s="1"/>
  <c r="AP29" i="11" s="1"/>
  <c r="AN28" i="11"/>
  <c r="AN27" i="11"/>
  <c r="AO27" i="11" s="1"/>
  <c r="AP27" i="11" s="1"/>
  <c r="AN26" i="11"/>
  <c r="AO26" i="11" s="1"/>
  <c r="AP26" i="11" s="1"/>
  <c r="AN22" i="11"/>
  <c r="AO22" i="11" s="1"/>
  <c r="AP22" i="11" s="1"/>
  <c r="AN21" i="11"/>
  <c r="AO21" i="11" s="1"/>
  <c r="AP21" i="11" s="1"/>
  <c r="AN20" i="11"/>
  <c r="AO20" i="11" s="1"/>
  <c r="AP20" i="11" s="1"/>
  <c r="AN19" i="11"/>
  <c r="AN18" i="11"/>
  <c r="AO18" i="11" s="1"/>
  <c r="AN17" i="11"/>
  <c r="AO17" i="11" s="1"/>
  <c r="AP17" i="11" s="1"/>
  <c r="AN15" i="11"/>
  <c r="AO15" i="11" s="1"/>
  <c r="AP15" i="11" s="1"/>
  <c r="AN11" i="11"/>
  <c r="AO11" i="11" s="1"/>
  <c r="AN12" i="11"/>
  <c r="AO12" i="11" s="1"/>
  <c r="AP12" i="11" s="1"/>
  <c r="AN13" i="11"/>
  <c r="AO13" i="11" s="1"/>
  <c r="AN14" i="11"/>
  <c r="AO14" i="11" s="1"/>
  <c r="AP14" i="11" s="1"/>
  <c r="AN16" i="11"/>
  <c r="AO16" i="11" s="1"/>
  <c r="AN23" i="11"/>
  <c r="AO23" i="11" s="1"/>
  <c r="AP23" i="11" s="1"/>
  <c r="AN24" i="11"/>
  <c r="AN25" i="11"/>
  <c r="AO25" i="11" s="1"/>
  <c r="AP25" i="11" s="1"/>
  <c r="A1" i="11"/>
  <c r="A1" i="5"/>
  <c r="A1" i="7"/>
  <c r="A1" i="4"/>
  <c r="L6" i="5"/>
  <c r="AS10" i="11" l="1"/>
  <c r="AT10" i="11" s="1"/>
  <c r="AO19" i="11"/>
  <c r="AP19" i="11" s="1"/>
  <c r="AP66" i="11"/>
  <c r="AP75" i="11"/>
  <c r="AP55" i="11"/>
  <c r="AP38" i="11"/>
  <c r="AP16" i="11"/>
  <c r="AP79" i="11"/>
  <c r="AP59" i="11"/>
  <c r="AP50" i="11"/>
  <c r="AO24" i="11"/>
  <c r="AP24" i="11" s="1"/>
  <c r="AO94" i="11"/>
  <c r="AP94" i="11" s="1"/>
  <c r="Q9" i="5"/>
  <c r="T9" i="5"/>
  <c r="P9" i="5"/>
  <c r="W9" i="5"/>
  <c r="V9" i="5"/>
  <c r="AP100" i="11"/>
  <c r="AP107" i="11"/>
  <c r="AP98" i="11"/>
  <c r="AP77" i="11"/>
  <c r="AP61" i="11"/>
  <c r="AP42" i="11"/>
  <c r="AP18" i="11"/>
  <c r="AP73" i="11"/>
  <c r="AP44" i="11"/>
  <c r="AP111" i="11"/>
  <c r="AP103" i="11"/>
  <c r="AP102" i="11"/>
  <c r="AP90" i="11"/>
  <c r="AP88" i="11"/>
  <c r="AP71" i="11"/>
  <c r="AP54" i="11"/>
  <c r="AP48" i="11"/>
  <c r="AP45" i="11"/>
  <c r="AP34" i="11"/>
  <c r="AP13" i="11"/>
  <c r="AO112" i="11"/>
  <c r="AP112" i="11" s="1"/>
  <c r="AP92" i="11"/>
  <c r="AP108" i="11"/>
  <c r="AP101" i="11"/>
  <c r="AP85" i="11"/>
  <c r="AP83" i="11"/>
  <c r="AO78" i="11"/>
  <c r="AP78" i="11" s="1"/>
  <c r="AP74" i="11"/>
  <c r="AP63" i="11"/>
  <c r="AO58" i="11"/>
  <c r="AP58" i="11" s="1"/>
  <c r="AP52" i="11"/>
  <c r="AO47" i="11"/>
  <c r="AP47" i="11" s="1"/>
  <c r="AO109" i="11"/>
  <c r="AP109" i="11" s="1"/>
  <c r="AO28" i="11"/>
  <c r="AP28" i="11" s="1"/>
  <c r="AO33" i="11"/>
  <c r="AP33" i="11" s="1"/>
  <c r="AO49" i="11"/>
  <c r="AP49" i="11" s="1"/>
  <c r="AO65" i="11"/>
  <c r="AP65" i="11" s="1"/>
  <c r="AO89" i="11"/>
  <c r="AP89" i="11" s="1"/>
  <c r="AP40" i="11"/>
  <c r="AP72" i="11"/>
  <c r="AP106" i="11"/>
  <c r="AP91" i="11"/>
  <c r="AP87" i="11"/>
  <c r="AP82" i="11"/>
  <c r="AP67" i="11"/>
  <c r="AP62" i="11"/>
  <c r="AP51" i="11"/>
  <c r="AP46" i="11"/>
  <c r="AP35" i="11"/>
  <c r="AP96" i="11"/>
  <c r="AP11" i="11"/>
  <c r="P9" i="4"/>
  <c r="N9" i="4"/>
  <c r="T9" i="4"/>
  <c r="AU10" i="11" l="1"/>
  <c r="AV10" i="11" s="1"/>
  <c r="Y9" i="5"/>
  <c r="E8" i="7" s="1"/>
  <c r="W9" i="4"/>
  <c r="F8" i="7" s="1"/>
  <c r="G8" i="7" l="1"/>
  <c r="H8" i="7" s="1"/>
  <c r="I8" i="7" s="1"/>
  <c r="J8" i="7" s="1"/>
  <c r="L8" i="7" s="1"/>
  <c r="M8" i="7" s="1"/>
  <c r="M216" i="7" s="1"/>
</calcChain>
</file>

<file path=xl/sharedStrings.xml><?xml version="1.0" encoding="utf-8"?>
<sst xmlns="http://schemas.openxmlformats.org/spreadsheetml/2006/main" count="7604" uniqueCount="602">
  <si>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</si>
  <si>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</si>
  <si>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</si>
  <si>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</si>
  <si>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</si>
  <si>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</si>
  <si>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</si>
  <si>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</si>
  <si>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</si>
  <si>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</si>
  <si>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</si>
  <si>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</si>
  <si>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</si>
  <si>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</si>
  <si>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</si>
  <si>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</si>
  <si>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</si>
  <si>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 xml:space="preserve">Rate 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</si>
  <si>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</si>
  <si>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</si>
  <si>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</si>
  <si>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</si>
  <si>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</si>
  <si>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</si>
  <si>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</si>
  <si>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</si>
  <si>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</si>
  <si>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</si>
  <si>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</si>
  <si>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</si>
  <si>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</si>
  <si>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</si>
  <si>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</si>
  <si>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</si>
  <si>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</si>
  <si>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</si>
  <si>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</si>
  <si>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</si>
  <si>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</si>
  <si>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</si>
  <si>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</si>
  <si>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</si>
  <si>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</si>
  <si>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</si>
  <si>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</si>
  <si>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</si>
  <si>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</si>
  <si>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</si>
  <si>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</si>
  <si>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</si>
  <si>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</si>
  <si>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</si>
  <si>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</si>
  <si>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</si>
  <si>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</si>
  <si>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</si>
  <si>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</si>
  <si>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</si>
  <si>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</si>
  <si>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</si>
  <si>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</si>
  <si>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</si>
  <si>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</si>
  <si>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</si>
  <si>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</si>
  <si>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</si>
  <si>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</si>
  <si>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</si>
  <si>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</si>
  <si>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Pull handle (bespoke)</t>
  </si>
  <si>
    <t>Sheer lock/keypad etc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</si>
  <si>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</si>
  <si>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</si>
  <si>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</si>
  <si>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</si>
  <si>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</si>
  <si>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</si>
  <si>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</si>
  <si>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</si>
  <si>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</si>
  <si>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PEPS</t>
  </si>
  <si>
    <t>Inflation</t>
  </si>
  <si>
    <t>Ref</t>
  </si>
  <si>
    <t>Check</t>
  </si>
  <si>
    <t>Multipoint lock</t>
  </si>
  <si>
    <t>Sliding gear</t>
  </si>
  <si>
    <t>Suppliers</t>
  </si>
  <si>
    <t>Letter box</t>
  </si>
  <si>
    <t>Metal</t>
  </si>
  <si>
    <t>Yes</t>
  </si>
  <si>
    <t>Timber</t>
  </si>
  <si>
    <t>Material</t>
  </si>
  <si>
    <t>NOTES</t>
  </si>
  <si>
    <t>MATERIAL</t>
  </si>
  <si>
    <t>By others</t>
  </si>
  <si>
    <t>Guard</t>
  </si>
  <si>
    <t>Supply</t>
  </si>
  <si>
    <t>Sub Total</t>
  </si>
  <si>
    <t>O,H&amp;P</t>
  </si>
  <si>
    <t>Nett</t>
  </si>
  <si>
    <t xml:space="preserve">SRM - VSW - Red Car Park </t>
  </si>
  <si>
    <t>Door Schedule GF - UG</t>
  </si>
  <si>
    <t>Door No.</t>
  </si>
  <si>
    <t>Room</t>
  </si>
  <si>
    <t>Level</t>
  </si>
  <si>
    <t>Door Type</t>
  </si>
  <si>
    <r>
      <rPr>
        <sz val="9"/>
        <rFont val="Arial"/>
        <family val="2"/>
      </rPr>
      <t>NBS
Spec</t>
    </r>
  </si>
  <si>
    <t>Structural Opening</t>
  </si>
  <si>
    <t>Clearopening Width</t>
  </si>
  <si>
    <t>Door Leaf</t>
  </si>
  <si>
    <t>Louvre Type</t>
  </si>
  <si>
    <t>Vision Panel</t>
  </si>
  <si>
    <t>Fire</t>
  </si>
  <si>
    <t>Ironmongery Set</t>
  </si>
  <si>
    <t>Powered</t>
  </si>
  <si>
    <t>Comments</t>
  </si>
  <si>
    <t>COST</t>
  </si>
  <si>
    <t>Use</t>
  </si>
  <si>
    <t>Room Name</t>
  </si>
  <si>
    <t>Width (W)</t>
  </si>
  <si>
    <t>Height (H)</t>
  </si>
  <si>
    <t>Leaf Widths</t>
  </si>
  <si>
    <t>Leaf Height</t>
  </si>
  <si>
    <t>Door Panel Thickness</t>
  </si>
  <si>
    <t>Finish</t>
  </si>
  <si>
    <t>Frame Material</t>
  </si>
  <si>
    <t>Frame Finish</t>
  </si>
  <si>
    <t>Jamb Type</t>
  </si>
  <si>
    <t>Fire Rating</t>
  </si>
  <si>
    <t>Fire / Smoke Seals</t>
  </si>
  <si>
    <t>Ground</t>
  </si>
  <si>
    <t>DGF01.01</t>
  </si>
  <si>
    <t>Int</t>
  </si>
  <si>
    <t>Stair1</t>
  </si>
  <si>
    <t>GF.01</t>
  </si>
  <si>
    <t>L20</t>
  </si>
  <si>
    <t>TBC</t>
  </si>
  <si>
    <t>1061 X 2</t>
  </si>
  <si>
    <t>Painted</t>
  </si>
  <si>
    <t>750 / 400 X 2</t>
  </si>
  <si>
    <t>TypeC</t>
  </si>
  <si>
    <t>FD60s</t>
  </si>
  <si>
    <t>Type 1</t>
  </si>
  <si>
    <t>Piced as ex 250mm Hardwood frame</t>
  </si>
  <si>
    <t>DGF06.01</t>
  </si>
  <si>
    <t>Riser1.1</t>
  </si>
  <si>
    <t>GF.06</t>
  </si>
  <si>
    <t>PPC</t>
  </si>
  <si>
    <t>Type H</t>
  </si>
  <si>
    <t>Type 3</t>
  </si>
  <si>
    <t>DGF07.01</t>
  </si>
  <si>
    <t>Riser1.2</t>
  </si>
  <si>
    <t>GF.07</t>
  </si>
  <si>
    <t>DGF08.01</t>
  </si>
  <si>
    <t>Riser1.3</t>
  </si>
  <si>
    <t>GF.08</t>
  </si>
  <si>
    <t>TypeH</t>
  </si>
  <si>
    <t>DGF09.01</t>
  </si>
  <si>
    <t>Ext</t>
  </si>
  <si>
    <t>CORE2Lobby</t>
  </si>
  <si>
    <t>GF.09</t>
  </si>
  <si>
    <t>L20/460</t>
  </si>
  <si>
    <t>1060 X2</t>
  </si>
  <si>
    <t>2¢¢0</t>
  </si>
  <si>
    <t>Glass</t>
  </si>
  <si>
    <t>N/A</t>
  </si>
  <si>
    <t>Type E</t>
  </si>
  <si>
    <t>FD30s</t>
  </si>
  <si>
    <t>FIRE ACTIVATED WITH HOLD OPEN</t>
  </si>
  <si>
    <t>DGF09.02</t>
  </si>
  <si>
    <t>1010/ 498</t>
  </si>
  <si>
    <r>
      <rPr>
        <sz val="9"/>
        <rFont val="Arial"/>
        <family val="2"/>
      </rPr>
      <t xml:space="preserve">750 </t>
    </r>
    <r>
      <rPr>
        <i/>
        <sz val="9"/>
        <rFont val="Arial"/>
        <family val="2"/>
      </rPr>
      <t xml:space="preserve">/ </t>
    </r>
    <r>
      <rPr>
        <sz val="9"/>
        <rFont val="Arial"/>
        <family val="2"/>
      </rPr>
      <t>400</t>
    </r>
  </si>
  <si>
    <t>DGF11.01</t>
  </si>
  <si>
    <t>Stair2 Lobby</t>
  </si>
  <si>
    <t>GF.11</t>
  </si>
  <si>
    <t>1010 / 498</t>
  </si>
  <si>
    <t>750 / 400</t>
  </si>
  <si>
    <t>Type C</t>
  </si>
  <si>
    <t>Piced as ex 250mm softwood frame</t>
  </si>
  <si>
    <t>DGF15.01</t>
  </si>
  <si>
    <t>Riser2.1</t>
  </si>
  <si>
    <t>GF.15</t>
  </si>
  <si>
    <t>961 X 2</t>
  </si>
  <si>
    <t>DGF16.01</t>
  </si>
  <si>
    <t>Riser2.2</t>
  </si>
  <si>
    <t>GF.16</t>
  </si>
  <si>
    <t>DGF17.01</t>
  </si>
  <si>
    <t>Core3 Lobby</t>
  </si>
  <si>
    <t>GF.17</t>
  </si>
  <si>
    <r>
      <t xml:space="preserve">750 </t>
    </r>
    <r>
      <rPr>
        <sz val="9"/>
        <color rgb="FF282828"/>
        <rFont val="Arial"/>
        <family val="2"/>
      </rPr>
      <t xml:space="preserve">/ </t>
    </r>
    <r>
      <rPr>
        <sz val="9"/>
        <rFont val="Arial"/>
        <family val="2"/>
      </rPr>
      <t>400</t>
    </r>
  </si>
  <si>
    <t>TypeA</t>
  </si>
  <si>
    <t>Type 2</t>
  </si>
  <si>
    <t>Priced as 140mm hardwood section. Add £4.95 per metre for 200mm section</t>
  </si>
  <si>
    <t>DGF18.01</t>
  </si>
  <si>
    <t>Stair3</t>
  </si>
  <si>
    <t>GF.18</t>
  </si>
  <si>
    <r>
      <rPr>
        <sz val="9"/>
        <rFont val="Arial"/>
        <family val="2"/>
      </rPr>
      <t xml:space="preserve">1010 </t>
    </r>
    <r>
      <rPr>
        <i/>
        <sz val="9"/>
        <rFont val="Arial"/>
        <family val="2"/>
      </rPr>
      <t xml:space="preserve">1 </t>
    </r>
    <r>
      <rPr>
        <sz val="9"/>
        <rFont val="Arial"/>
        <family val="2"/>
      </rPr>
      <t>498</t>
    </r>
  </si>
  <si>
    <r>
      <t xml:space="preserve">Type </t>
    </r>
    <r>
      <rPr>
        <sz val="9"/>
        <color rgb="FF0F0F0F"/>
        <rFont val="Arial"/>
        <family val="2"/>
      </rPr>
      <t>A</t>
    </r>
  </si>
  <si>
    <t>Priced as 140mm softwood section. Add £1.60 per metre for 200mm section</t>
  </si>
  <si>
    <t>DGF18.02</t>
  </si>
  <si>
    <t>861 X 2</t>
  </si>
  <si>
    <t>Type G</t>
  </si>
  <si>
    <t>NFR</t>
  </si>
  <si>
    <t>DGF20.01</t>
  </si>
  <si>
    <t>Riser3.1</t>
  </si>
  <si>
    <t>GF.20</t>
  </si>
  <si>
    <t>761 X 2</t>
  </si>
  <si>
    <t>DGF21.01</t>
  </si>
  <si>
    <t>Core4 Lobby</t>
  </si>
  <si>
    <t>GF.21</t>
  </si>
  <si>
    <t>DGF21.02</t>
  </si>
  <si>
    <t>7501)00X2</t>
  </si>
  <si>
    <t>Type A</t>
  </si>
  <si>
    <t>DGF22.01</t>
  </si>
  <si>
    <t>Stair4</t>
  </si>
  <si>
    <t>GF.22</t>
  </si>
  <si>
    <t>DGF22.02</t>
  </si>
  <si>
    <t>L2O</t>
  </si>
  <si>
    <t>DGF25.01</t>
  </si>
  <si>
    <t>UNIT2</t>
  </si>
  <si>
    <t>GF.31</t>
  </si>
  <si>
    <t>1161 X 2</t>
  </si>
  <si>
    <r>
      <t xml:space="preserve">Type </t>
    </r>
    <r>
      <rPr>
        <sz val="9"/>
        <color rgb="FF111111"/>
        <rFont val="Arial"/>
        <family val="2"/>
      </rPr>
      <t>A</t>
    </r>
  </si>
  <si>
    <t>DGF25.02</t>
  </si>
  <si>
    <t>SewiceCorridor6</t>
  </si>
  <si>
    <t>GF.25</t>
  </si>
  <si>
    <t>Paned</t>
  </si>
  <si>
    <t>7501/400X2</t>
  </si>
  <si>
    <t>DGF25.03</t>
  </si>
  <si>
    <t>Service Corridor6</t>
  </si>
  <si>
    <t>DGF25.04</t>
  </si>
  <si>
    <t>DGF25.05</t>
  </si>
  <si>
    <t>ServiceCorridor6</t>
  </si>
  <si>
    <t>priced as a non fire rated softwood frame with stops</t>
  </si>
  <si>
    <t>DGF26.01</t>
  </si>
  <si>
    <t>Service Corridor 2</t>
  </si>
  <si>
    <t>GF.26</t>
  </si>
  <si>
    <t>DGF26.02</t>
  </si>
  <si>
    <t>DGF26.03</t>
  </si>
  <si>
    <t>750 / 400X2</t>
  </si>
  <si>
    <t>DGF26.04</t>
  </si>
  <si>
    <t>UNIT3</t>
  </si>
  <si>
    <t>GF.32</t>
  </si>
  <si>
    <t xml:space="preserve">750 / 400 X 2 </t>
  </si>
  <si>
    <t>DGF26.05</t>
  </si>
  <si>
    <t>Service Corridor 7</t>
  </si>
  <si>
    <t>GF.33</t>
  </si>
  <si>
    <t>DGF27.01</t>
  </si>
  <si>
    <t xml:space="preserve">Service Corridor 7 </t>
  </si>
  <si>
    <t>GF.27</t>
  </si>
  <si>
    <t xml:space="preserve">750 / 400X2 </t>
  </si>
  <si>
    <t>DGF27.02</t>
  </si>
  <si>
    <t>UNITS</t>
  </si>
  <si>
    <t>750/400</t>
  </si>
  <si>
    <t>DGF27.03</t>
  </si>
  <si>
    <t>UNIT4</t>
  </si>
  <si>
    <t>750/ 400 X 2</t>
  </si>
  <si>
    <t>DGF27.04</t>
  </si>
  <si>
    <t>GF.34</t>
  </si>
  <si>
    <t>DGF28.01</t>
  </si>
  <si>
    <r>
      <rPr>
        <sz val="9"/>
        <rFont val="Arial"/>
        <family val="2"/>
      </rPr>
      <t>Thamesway
Substation</t>
    </r>
  </si>
  <si>
    <t>GF.28</t>
  </si>
  <si>
    <t>742 X 2</t>
  </si>
  <si>
    <r>
      <rPr>
        <sz val="9"/>
        <rFont val="Arial"/>
        <family val="2"/>
      </rPr>
      <t>As manfacturers
specification</t>
    </r>
  </si>
  <si>
    <t>Plc</t>
  </si>
  <si>
    <r>
      <rPr>
        <sz val="9"/>
        <rFont val="Arial"/>
        <family val="2"/>
      </rPr>
      <t>Thameswey
Specification</t>
    </r>
  </si>
  <si>
    <t>Type J</t>
  </si>
  <si>
    <t>FD120</t>
  </si>
  <si>
    <t>Type 5</t>
  </si>
  <si>
    <t>DGF28.02</t>
  </si>
  <si>
    <t>Thamesway Substation</t>
  </si>
  <si>
    <t>As manfacturers specification</t>
  </si>
  <si>
    <t>Thameswey Specification</t>
  </si>
  <si>
    <t>DGF29.01</t>
  </si>
  <si>
    <t>UKPN Substation</t>
  </si>
  <si>
    <t>GF.29</t>
  </si>
  <si>
    <t>As above</t>
  </si>
  <si>
    <t>UKPN Specifcation</t>
  </si>
  <si>
    <t>DGF29.02</t>
  </si>
  <si>
    <t>Gr0und</t>
  </si>
  <si>
    <t>UKPN Specification</t>
  </si>
  <si>
    <t>FD12O</t>
  </si>
  <si>
    <t>DGF30.01</t>
  </si>
  <si>
    <t>UNIT 1</t>
  </si>
  <si>
    <t>GF.30</t>
  </si>
  <si>
    <t>2160 TBC</t>
  </si>
  <si>
    <t>Type 4</t>
  </si>
  <si>
    <t>By Specialist</t>
  </si>
  <si>
    <t>DGF31.01</t>
  </si>
  <si>
    <t>UNIT 2</t>
  </si>
  <si>
    <t>L2O/460</t>
  </si>
  <si>
    <t>DGF32.01</t>
  </si>
  <si>
    <t>UNIT 3</t>
  </si>
  <si>
    <t>L2O/46O</t>
  </si>
  <si>
    <t>DGF33.01</t>
  </si>
  <si>
    <t>UNIT 4</t>
  </si>
  <si>
    <t>Type4</t>
  </si>
  <si>
    <t>DGF34.01</t>
  </si>
  <si>
    <t>UNIT 5</t>
  </si>
  <si>
    <t>DGF35.01</t>
  </si>
  <si>
    <t>Plant Room 3</t>
  </si>
  <si>
    <t>GF.35</t>
  </si>
  <si>
    <t>DGF36.01</t>
  </si>
  <si>
    <t>Service Corridor 5</t>
  </si>
  <si>
    <t>GF.36</t>
  </si>
  <si>
    <t>750/ 400</t>
  </si>
  <si>
    <t>DGF36.02</t>
  </si>
  <si>
    <t>DGF36.03</t>
  </si>
  <si>
    <r>
      <t xml:space="preserve">Service Corridor </t>
    </r>
    <r>
      <rPr>
        <sz val="9"/>
        <color rgb="FF3D3D3D"/>
        <rFont val="Arial"/>
        <family val="2"/>
      </rPr>
      <t>5</t>
    </r>
  </si>
  <si>
    <t>DGF37.01</t>
  </si>
  <si>
    <t>Service Corridor 1</t>
  </si>
  <si>
    <t>GF.37</t>
  </si>
  <si>
    <t>Ground Upper</t>
  </si>
  <si>
    <t>DUG01.01</t>
  </si>
  <si>
    <t>Core 1 Lobby</t>
  </si>
  <si>
    <t>UG.01</t>
  </si>
  <si>
    <t>1211 X 2</t>
  </si>
  <si>
    <t>DUG02.01</t>
  </si>
  <si>
    <t>Stair 1</t>
  </si>
  <si>
    <t>UG.02</t>
  </si>
  <si>
    <t>priced as hardwood frame with doorstops</t>
  </si>
  <si>
    <t>DUG06.01</t>
  </si>
  <si>
    <t>Riser 1.1</t>
  </si>
  <si>
    <t>UG.06</t>
  </si>
  <si>
    <t>TyPe 3</t>
  </si>
  <si>
    <t>DUG07.01</t>
  </si>
  <si>
    <t>Riser 1.2</t>
  </si>
  <si>
    <t>UG.07</t>
  </si>
  <si>
    <t>Type3</t>
  </si>
  <si>
    <t>DUG08.01</t>
  </si>
  <si>
    <t>Riser 1.3</t>
  </si>
  <si>
    <t>UG.08</t>
  </si>
  <si>
    <t>DUG09.01</t>
  </si>
  <si>
    <t>CORE 2 Lobby</t>
  </si>
  <si>
    <t>UG.09</t>
  </si>
  <si>
    <t>1060 X 2</t>
  </si>
  <si>
    <t>DUG10.01</t>
  </si>
  <si>
    <t>Stair 2</t>
  </si>
  <si>
    <t>UG.10</t>
  </si>
  <si>
    <t>Type F</t>
  </si>
  <si>
    <t>Priced as Softwood frame with stops</t>
  </si>
  <si>
    <t>DUG11.01</t>
  </si>
  <si>
    <t>Stair 2 Lobby</t>
  </si>
  <si>
    <t>UG.11</t>
  </si>
  <si>
    <r>
      <rPr>
        <sz val="9"/>
        <rFont val="Arial"/>
        <family val="2"/>
      </rPr>
      <t xml:space="preserve">750 </t>
    </r>
    <r>
      <rPr>
        <i/>
        <sz val="9"/>
        <rFont val="Arial"/>
        <family val="2"/>
      </rPr>
      <t>1 400</t>
    </r>
  </si>
  <si>
    <t>Type B</t>
  </si>
  <si>
    <t>DUG15.01</t>
  </si>
  <si>
    <t>Riser 2.1</t>
  </si>
  <si>
    <t>UG.15</t>
  </si>
  <si>
    <t>DUG16.01</t>
  </si>
  <si>
    <t>Riser 2.2</t>
  </si>
  <si>
    <t>UG.16</t>
  </si>
  <si>
    <t>DUG17.01</t>
  </si>
  <si>
    <t>Core 3 Lobby</t>
  </si>
  <si>
    <t>UG.17</t>
  </si>
  <si>
    <t xml:space="preserve">priced as hardwood frame with stops </t>
  </si>
  <si>
    <t>DUG18.01</t>
  </si>
  <si>
    <t>Stair 3</t>
  </si>
  <si>
    <t>UG.18</t>
  </si>
  <si>
    <t>DUG20.01</t>
  </si>
  <si>
    <t>Riser 3.1</t>
  </si>
  <si>
    <t>UG.20</t>
  </si>
  <si>
    <t>DUG21.01</t>
  </si>
  <si>
    <t>Core 4 Lobby</t>
  </si>
  <si>
    <t>UG.21</t>
  </si>
  <si>
    <t>DUG21.02</t>
  </si>
  <si>
    <t>DUG21.03</t>
  </si>
  <si>
    <t>DUG22.01</t>
  </si>
  <si>
    <t>Stair 4</t>
  </si>
  <si>
    <t>UG.22</t>
  </si>
  <si>
    <t>1OIO / 498</t>
  </si>
  <si>
    <t>DUG25.01</t>
  </si>
  <si>
    <t>UNIT 6</t>
  </si>
  <si>
    <t>UG.29</t>
  </si>
  <si>
    <t>DUG25.02</t>
  </si>
  <si>
    <t>Service Corridor 3</t>
  </si>
  <si>
    <t>UG.25</t>
  </si>
  <si>
    <t>DUG26.01</t>
  </si>
  <si>
    <t>Service Corridor 4</t>
  </si>
  <si>
    <t>UG.26</t>
  </si>
  <si>
    <t>FD3Os</t>
  </si>
  <si>
    <t>DUG26.02</t>
  </si>
  <si>
    <t>UNIT 7</t>
  </si>
  <si>
    <t>UG.30</t>
  </si>
  <si>
    <t>DUG26.03</t>
  </si>
  <si>
    <t>DUG27.01</t>
  </si>
  <si>
    <t>UNIT 8</t>
  </si>
  <si>
    <t>UG.31</t>
  </si>
  <si>
    <t>DUG27.02</t>
  </si>
  <si>
    <t>Service Corridor 10</t>
  </si>
  <si>
    <t>UG.27</t>
  </si>
  <si>
    <t>DUG28.01</t>
  </si>
  <si>
    <t>Plant Room 1</t>
  </si>
  <si>
    <t>UG.28</t>
  </si>
  <si>
    <t>DUG29.01</t>
  </si>
  <si>
    <t>2160TBC</t>
  </si>
  <si>
    <t>DUG30.01</t>
  </si>
  <si>
    <t>DUG30.02</t>
  </si>
  <si>
    <t>DUG32.01</t>
  </si>
  <si>
    <t>Service Corridor 8</t>
  </si>
  <si>
    <t>DUG32.02</t>
  </si>
  <si>
    <t>Seoice Corridor 8</t>
  </si>
  <si>
    <t>DUG32.03</t>
  </si>
  <si>
    <t>DUG33.01</t>
  </si>
  <si>
    <t>Service Corridor 9</t>
  </si>
  <si>
    <t>UG.33</t>
  </si>
  <si>
    <t>DUG33.02</t>
  </si>
  <si>
    <t>DUG33.03</t>
  </si>
  <si>
    <t>DUG34.01</t>
  </si>
  <si>
    <t>Plant Room 4</t>
  </si>
  <si>
    <t>UG.34</t>
  </si>
  <si>
    <t>925 X 2</t>
  </si>
  <si>
    <t>Parking Level 1</t>
  </si>
  <si>
    <t>DO1O2.01</t>
  </si>
  <si>
    <t>750 / 4OO</t>
  </si>
  <si>
    <t>DO1O1.01</t>
  </si>
  <si>
    <t>CORE 1 Lobby</t>
  </si>
  <si>
    <t>L2O/40</t>
  </si>
  <si>
    <t>D0106.01</t>
  </si>
  <si>
    <t>FD6Os</t>
  </si>
  <si>
    <t>DO1O7.01</t>
  </si>
  <si>
    <t>DO1O8.01</t>
  </si>
  <si>
    <t>D0110.01</t>
  </si>
  <si>
    <t>Stair2</t>
  </si>
  <si>
    <t>DO111.01</t>
  </si>
  <si>
    <t>750 / 4O0</t>
  </si>
  <si>
    <t>DO115.01</t>
  </si>
  <si>
    <t>DO116.01</t>
  </si>
  <si>
    <t>D0117.01</t>
  </si>
  <si>
    <t>CORE 3 Lobby</t>
  </si>
  <si>
    <t>DO118.01</t>
  </si>
  <si>
    <t>DO12O.01</t>
  </si>
  <si>
    <t>D0121.03</t>
  </si>
  <si>
    <t>Car Park LeveIo1</t>
  </si>
  <si>
    <t>1185 X 2</t>
  </si>
  <si>
    <t>Type 6</t>
  </si>
  <si>
    <t>DO122.01</t>
  </si>
  <si>
    <t>PLANT SPACE</t>
  </si>
  <si>
    <t>D0122.02</t>
  </si>
  <si>
    <t>Door Schedule L02 - L06</t>
  </si>
  <si>
    <t>Room Number</t>
  </si>
  <si>
    <t>MainLeaf Width</t>
  </si>
  <si>
    <r>
      <rPr>
        <sz val="9"/>
        <rFont val="Arial"/>
        <family val="2"/>
      </rPr>
      <t>Door Panel Thickness</t>
    </r>
  </si>
  <si>
    <r>
      <rPr>
        <sz val="9"/>
        <rFont val="Arial"/>
        <family val="2"/>
      </rPr>
      <t>Fire / Smoke Seals</t>
    </r>
  </si>
  <si>
    <t>D0201.01</t>
  </si>
  <si>
    <t>Parking Level2</t>
  </si>
  <si>
    <t>Panted</t>
  </si>
  <si>
    <t>Type1</t>
  </si>
  <si>
    <t>Priced as 140mm Hardwood section. Add £4.95 per metre for 200mm section</t>
  </si>
  <si>
    <t>D0201.02</t>
  </si>
  <si>
    <t>CORE1 Lobby</t>
  </si>
  <si>
    <t>L20/40</t>
  </si>
  <si>
    <t>TypeB</t>
  </si>
  <si>
    <t>196.66</t>
  </si>
  <si>
    <t>D0210.01</t>
  </si>
  <si>
    <t>D0211.01</t>
  </si>
  <si>
    <t>D0217.01</t>
  </si>
  <si>
    <t>D0218.01</t>
  </si>
  <si>
    <t>D0301.01</t>
  </si>
  <si>
    <t>Parking Level3</t>
  </si>
  <si>
    <t>D0302.01</t>
  </si>
  <si>
    <t>D0310.01</t>
  </si>
  <si>
    <t>D0311.01</t>
  </si>
  <si>
    <t>CORE2 Lobby</t>
  </si>
  <si>
    <t>D0317.01</t>
  </si>
  <si>
    <t>D0318.01</t>
  </si>
  <si>
    <t>D0320.01</t>
  </si>
  <si>
    <t>D0401.01</t>
  </si>
  <si>
    <t>Core1 Lobby</t>
  </si>
  <si>
    <t>Parking Level4</t>
  </si>
  <si>
    <t>D0402.01</t>
  </si>
  <si>
    <t>D0406.01</t>
  </si>
  <si>
    <t>D0407.01</t>
  </si>
  <si>
    <t>D0408.01</t>
  </si>
  <si>
    <t>D0410.01</t>
  </si>
  <si>
    <t>D0411.01</t>
  </si>
  <si>
    <t>D0415.01</t>
  </si>
  <si>
    <t>D0416.01</t>
  </si>
  <si>
    <t>D0417.01</t>
  </si>
  <si>
    <t>D0418.01</t>
  </si>
  <si>
    <t>D0420.01</t>
  </si>
  <si>
    <t>D0501.01</t>
  </si>
  <si>
    <t>Parking Level5</t>
  </si>
  <si>
    <t>DO502.01</t>
  </si>
  <si>
    <t>D0506.01</t>
  </si>
  <si>
    <t>D0507.01</t>
  </si>
  <si>
    <t>1OIO</t>
  </si>
  <si>
    <t>D0508.01</t>
  </si>
  <si>
    <t>D0510.01</t>
  </si>
  <si>
    <t>D0511.01</t>
  </si>
  <si>
    <t>Stair  2  Lobby</t>
  </si>
  <si>
    <t>DO515.01</t>
  </si>
  <si>
    <t>D0516.01</t>
  </si>
  <si>
    <t>D0517.01</t>
  </si>
  <si>
    <t>Type2</t>
  </si>
  <si>
    <t>DO518.01</t>
  </si>
  <si>
    <t>D0520.01</t>
  </si>
  <si>
    <t>DO601.01</t>
  </si>
  <si>
    <t>Parking Level6</t>
  </si>
  <si>
    <t>D0602.01</t>
  </si>
  <si>
    <t>DO606.01</t>
  </si>
  <si>
    <t>DO607.01</t>
  </si>
  <si>
    <t>D0608.01</t>
  </si>
  <si>
    <t>D0610.01</t>
  </si>
  <si>
    <t>DO611.01</t>
  </si>
  <si>
    <t>D0615.01</t>
  </si>
  <si>
    <t>961X2</t>
  </si>
  <si>
    <t>D0616.01</t>
  </si>
  <si>
    <t>DO617.01</t>
  </si>
  <si>
    <t>D0618.01</t>
  </si>
  <si>
    <t>D0620.01</t>
  </si>
  <si>
    <t>DO621.03</t>
  </si>
  <si>
    <t>Car Park Level6</t>
  </si>
  <si>
    <t>Door Schedule L07 - L11</t>
  </si>
  <si>
    <r>
      <rPr>
        <sz val="9"/>
        <rFont val="Arial Narrow"/>
        <family val="2"/>
      </rPr>
      <t>NBS
Spec</t>
    </r>
  </si>
  <si>
    <t>Leaf Width</t>
  </si>
  <si>
    <t>D0701.01</t>
  </si>
  <si>
    <t>Parking Level7</t>
  </si>
  <si>
    <t>D0702.01</t>
  </si>
  <si>
    <t>D0706.01</t>
  </si>
  <si>
    <t>D0707.01</t>
  </si>
  <si>
    <t>D0708.01</t>
  </si>
  <si>
    <t>D0710.01</t>
  </si>
  <si>
    <t>D0711.01</t>
  </si>
  <si>
    <t>D0715.01</t>
  </si>
  <si>
    <t>D0716.01</t>
  </si>
  <si>
    <t>D0717.01</t>
  </si>
  <si>
    <t>D0718.01</t>
  </si>
  <si>
    <t>D0720.01</t>
  </si>
  <si>
    <t>D0801.01</t>
  </si>
  <si>
    <t>Parking Level8</t>
  </si>
  <si>
    <t>L2O/4O</t>
  </si>
  <si>
    <t>D0802.01</t>
  </si>
  <si>
    <t>D0806.01</t>
  </si>
  <si>
    <t>D0807.01</t>
  </si>
  <si>
    <t>D0808.01</t>
  </si>
  <si>
    <t>D0810.01</t>
  </si>
  <si>
    <t>D0811.01</t>
  </si>
  <si>
    <t>D0815.01</t>
  </si>
  <si>
    <t>D0816.01</t>
  </si>
  <si>
    <t>D0817.01</t>
  </si>
  <si>
    <t>D0818.01</t>
  </si>
  <si>
    <t>Stair3 Lobby</t>
  </si>
  <si>
    <t>D0820.01</t>
  </si>
  <si>
    <t>D0822.01</t>
  </si>
  <si>
    <t>Car ParkLevel8</t>
  </si>
  <si>
    <t xml:space="preserve">Glass </t>
  </si>
  <si>
    <t>NA</t>
  </si>
  <si>
    <t>EX 38x150 PRIMED SOFTWOOD LINING</t>
  </si>
  <si>
    <t>D0901.01</t>
  </si>
  <si>
    <t>Parking Level9</t>
  </si>
  <si>
    <r>
      <t xml:space="preserve">750 </t>
    </r>
    <r>
      <rPr>
        <i/>
        <sz val="9"/>
        <rFont val="Arial"/>
        <family val="2"/>
      </rPr>
      <t xml:space="preserve">/ </t>
    </r>
    <r>
      <rPr>
        <sz val="9"/>
        <rFont val="Arial"/>
        <family val="2"/>
      </rPr>
      <t>400</t>
    </r>
  </si>
  <si>
    <t>DO9O2.01</t>
  </si>
  <si>
    <t>D0906.01</t>
  </si>
  <si>
    <t>D0907.01</t>
  </si>
  <si>
    <t>DO9O8.01</t>
  </si>
  <si>
    <t>D0910.01</t>
  </si>
  <si>
    <t>D0911.01</t>
  </si>
  <si>
    <t>D0915.01</t>
  </si>
  <si>
    <t>DO916.01</t>
  </si>
  <si>
    <t>D0917.01</t>
  </si>
  <si>
    <t>D0918.01</t>
  </si>
  <si>
    <t>DO92O.01</t>
  </si>
  <si>
    <t>Parking Level 10</t>
  </si>
  <si>
    <t>D1001.01</t>
  </si>
  <si>
    <t>D1OO2.01</t>
  </si>
  <si>
    <t>D1006.01</t>
  </si>
  <si>
    <t>!YR*</t>
  </si>
  <si>
    <t>D1007.01</t>
  </si>
  <si>
    <t>D1OO8.01</t>
  </si>
  <si>
    <t>D1010.01</t>
  </si>
  <si>
    <t>D1011.01</t>
  </si>
  <si>
    <t>D1O15.01</t>
  </si>
  <si>
    <t>D1016.01</t>
  </si>
  <si>
    <t>D1017.01</t>
  </si>
  <si>
    <t>D1O18.01</t>
  </si>
  <si>
    <t>D1020.01</t>
  </si>
  <si>
    <t>861X2</t>
  </si>
  <si>
    <t>D1022.01</t>
  </si>
  <si>
    <t>Ext        Green Roof</t>
  </si>
  <si>
    <t>METAL FIN GATES TO ACCESS THE GREEN ROOF</t>
  </si>
  <si>
    <t>D1022.02</t>
  </si>
  <si>
    <t>D11.01.01</t>
  </si>
  <si>
    <t>RoofLevelSSL</t>
  </si>
  <si>
    <t>D11O2.01</t>
  </si>
  <si>
    <t>D1109.01</t>
  </si>
  <si>
    <t>C0RE2 Lobby</t>
  </si>
  <si>
    <t>D1111.01</t>
  </si>
  <si>
    <t>#7P°#</t>
  </si>
  <si>
    <t>D1117.01</t>
  </si>
  <si>
    <t>Plant Room 2</t>
  </si>
  <si>
    <t>D1115.01</t>
  </si>
  <si>
    <t>D1116.01</t>
  </si>
  <si>
    <t>D1118.01</t>
  </si>
  <si>
    <t>Single</t>
  </si>
  <si>
    <t>Unequal pair</t>
  </si>
  <si>
    <t>Equal pair</t>
  </si>
  <si>
    <t>Elite</t>
  </si>
  <si>
    <t>EXTRA OVER FOR ADDITIONAL FRAME DEPTHS</t>
  </si>
  <si>
    <t>Advise JMS re "text" cells</t>
  </si>
  <si>
    <t>EXPLAIN</t>
  </si>
  <si>
    <t>CHECK SPEC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</si>
</sst>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_-[$£-809]* #,##0.00_-;\-[$£-809]* #,##0.00_-;_-[$£-809]* &quot;-&quot;??_-;_-@_-"/>
    <numFmt numFmtId="168" formatCode="00"/>
    <numFmt numFmtId="169" formatCode="0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name val="Arial"/>
      <family val="2"/>
    </font>
    <font>
      <sz val="9"/>
      <color rgb="FF282828"/>
      <name val="Arial"/>
      <family val="2"/>
    </font>
    <font>
      <sz val="9"/>
      <color rgb="FF0F0F0F"/>
      <name val="Arial"/>
      <family val="2"/>
    </font>
    <font>
      <sz val="9"/>
      <color rgb="FF111111"/>
      <name val="Arial"/>
      <family val="2"/>
    </font>
    <font>
      <sz val="9"/>
      <color rgb="FF3D3D3D"/>
      <name val="Arial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26" fillId="0" borderId="0"/>
    <xf numFmtId="0" fontId="1" fillId="0" borderId="0"/>
  </cellStyleXfs>
  <cellXfs count="376">
    <xf numFmtId="0" fontId="0" fillId="0" borderId="0" xfId="0"/>
    <xf numFmtId="2" fontId="2" fillId="0" borderId="0" xfId="7" applyNumberFormat="1" applyFont="1"/>
    <xf numFmtId="2" fontId="4" fillId="0" borderId="0" xfId="7" applyNumberFormat="1" applyFont="1" applyAlignment="1">
      <alignment horizontal="center"/>
    </xf>
    <xf numFmtId="2" fontId="4" fillId="0" borderId="0" xfId="7" applyNumberFormat="1" applyFont="1"/>
    <xf numFmtId="2" fontId="2" fillId="0" borderId="0" xfId="7" applyNumberFormat="1" applyFont="1" applyAlignment="1">
      <alignment horizontal="center"/>
    </xf>
    <xf numFmtId="2" fontId="6" fillId="0" borderId="0" xfId="7" applyNumberFormat="1" applyFont="1" applyAlignment="1">
      <alignment horizontal="center"/>
    </xf>
    <xf numFmtId="1" fontId="6" fillId="0" borderId="0" xfId="7" applyNumberFormat="1" applyFont="1" applyAlignment="1">
      <alignment horizontal="center"/>
    </xf>
    <xf numFmtId="1" fontId="5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2" fontId="9" fillId="0" borderId="0" xfId="5" applyNumberFormat="1" applyFont="1"/>
    <xf numFmtId="1" fontId="8" fillId="0" borderId="0" xfId="5" applyNumberFormat="1" applyFont="1" applyAlignment="1">
      <alignment horizontal="right"/>
    </xf>
    <xf numFmtId="1" fontId="8" fillId="0" borderId="0" xfId="5" applyNumberFormat="1" applyFont="1"/>
    <xf numFmtId="0" fontId="8" fillId="0" borderId="0" xfId="5" applyFont="1"/>
    <xf numFmtId="2" fontId="8" fillId="0" borderId="0" xfId="5" applyNumberFormat="1" applyFont="1" applyAlignment="1">
      <alignment horizontal="right"/>
    </xf>
    <xf numFmtId="0" fontId="10" fillId="0" borderId="0" xfId="5" applyFont="1"/>
    <xf numFmtId="0" fontId="8" fillId="0" borderId="0" xfId="5" applyFont="1" applyAlignment="1">
      <alignment horizontal="center"/>
    </xf>
    <xf numFmtId="1" fontId="9" fillId="0" borderId="0" xfId="5" applyNumberFormat="1" applyFont="1"/>
    <xf numFmtId="1" fontId="8" fillId="0" borderId="0" xfId="5" applyNumberFormat="1" applyFont="1" applyAlignment="1">
      <alignment horizontal="center"/>
    </xf>
    <xf numFmtId="2" fontId="8" fillId="0" borderId="0" xfId="5" applyNumberFormat="1" applyFont="1" applyAlignment="1">
      <alignment horizontal="center"/>
    </xf>
    <xf numFmtId="0" fontId="10" fillId="0" borderId="0" xfId="5" applyFont="1" applyAlignment="1">
      <alignment horizontal="center"/>
    </xf>
    <xf numFmtId="2" fontId="8" fillId="0" borderId="0" xfId="6" applyNumberFormat="1" applyFont="1" applyAlignment="1">
      <alignment horizontal="right"/>
    </xf>
    <xf numFmtId="2" fontId="10" fillId="0" borderId="0" xfId="5" applyNumberFormat="1" applyFont="1"/>
    <xf numFmtId="2" fontId="6" fillId="0" borderId="0" xfId="7" applyNumberFormat="1" applyFont="1"/>
    <xf numFmtId="44" fontId="2" fillId="0" borderId="0" xfId="2"/>
    <xf numFmtId="44" fontId="6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2" fontId="12" fillId="0" borderId="0" xfId="5" applyNumberFormat="1" applyFont="1" applyAlignment="1">
      <alignment horizontal="right"/>
    </xf>
    <xf numFmtId="2" fontId="12" fillId="0" borderId="0" xfId="5" applyNumberFormat="1" applyFont="1" applyAlignment="1">
      <alignment horizontal="center"/>
    </xf>
    <xf numFmtId="1" fontId="12" fillId="0" borderId="0" xfId="5" applyNumberFormat="1" applyFont="1" applyAlignment="1">
      <alignment horizontal="left"/>
    </xf>
    <xf numFmtId="0" fontId="12" fillId="0" borderId="0" xfId="5" applyFont="1"/>
    <xf numFmtId="0" fontId="13" fillId="0" borderId="0" xfId="5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1" fontId="15" fillId="0" borderId="0" xfId="0" applyNumberFormat="1" applyFont="1"/>
    <xf numFmtId="1" fontId="9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1" fontId="8" fillId="0" borderId="2" xfId="0" applyNumberFormat="1" applyFont="1" applyBorder="1"/>
    <xf numFmtId="0" fontId="8" fillId="0" borderId="2" xfId="0" applyFont="1" applyBorder="1"/>
    <xf numFmtId="1" fontId="8" fillId="0" borderId="3" xfId="0" applyNumberFormat="1" applyFont="1" applyBorder="1"/>
    <xf numFmtId="0" fontId="18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/>
    </xf>
    <xf numFmtId="1" fontId="8" fillId="0" borderId="5" xfId="0" applyNumberFormat="1" applyFont="1" applyBorder="1"/>
    <xf numFmtId="2" fontId="18" fillId="0" borderId="6" xfId="0" applyNumberFormat="1" applyFont="1" applyBorder="1" applyAlignment="1">
      <alignment horizontal="center" vertical="center"/>
    </xf>
    <xf numFmtId="164" fontId="20" fillId="0" borderId="7" xfId="2" applyNumberFormat="1" applyFont="1" applyBorder="1" applyAlignment="1">
      <alignment horizontal="center"/>
    </xf>
    <xf numFmtId="44" fontId="20" fillId="0" borderId="7" xfId="2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2" fontId="8" fillId="0" borderId="4" xfId="0" applyNumberFormat="1" applyFont="1" applyBorder="1"/>
    <xf numFmtId="0" fontId="8" fillId="0" borderId="10" xfId="0" applyFont="1" applyBorder="1" applyAlignment="1">
      <alignment horizontal="center"/>
    </xf>
    <xf numFmtId="2" fontId="6" fillId="0" borderId="0" xfId="6" applyNumberFormat="1" applyFont="1"/>
    <xf numFmtId="1" fontId="4" fillId="0" borderId="0" xfId="6" applyNumberFormat="1" applyFont="1" applyAlignment="1">
      <alignment horizontal="right"/>
    </xf>
    <xf numFmtId="1" fontId="4" fillId="0" borderId="0" xfId="6" applyNumberFormat="1" applyFont="1"/>
    <xf numFmtId="1" fontId="6" fillId="0" borderId="0" xfId="6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0" fontId="4" fillId="0" borderId="0" xfId="6" applyFont="1"/>
    <xf numFmtId="2" fontId="4" fillId="0" borderId="0" xfId="6" applyNumberFormat="1" applyFont="1" applyAlignment="1">
      <alignment horizontal="right"/>
    </xf>
    <xf numFmtId="2" fontId="5" fillId="0" borderId="0" xfId="6" applyNumberFormat="1" applyFont="1"/>
    <xf numFmtId="0" fontId="7" fillId="0" borderId="0" xfId="0" applyFont="1" applyAlignment="1">
      <alignment horizontal="center"/>
    </xf>
    <xf numFmtId="0" fontId="4" fillId="0" borderId="0" xfId="6" applyFont="1" applyAlignment="1">
      <alignment horizontal="center"/>
    </xf>
    <xf numFmtId="2" fontId="4" fillId="0" borderId="0" xfId="6" applyNumberFormat="1" applyFont="1" applyAlignment="1">
      <alignment horizontal="center"/>
    </xf>
    <xf numFmtId="2" fontId="5" fillId="0" borderId="0" xfId="6" applyNumberFormat="1" applyFont="1" applyAlignment="1">
      <alignment horizontal="center"/>
    </xf>
    <xf numFmtId="2" fontId="5" fillId="0" borderId="0" xfId="7" applyNumberFormat="1" applyFont="1"/>
    <xf numFmtId="1" fontId="23" fillId="0" borderId="0" xfId="6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textRotation="90"/>
    </xf>
    <xf numFmtId="0" fontId="23" fillId="0" borderId="0" xfId="0" applyFont="1"/>
    <xf numFmtId="2" fontId="22" fillId="0" borderId="0" xfId="5" applyNumberFormat="1" applyFont="1" applyAlignment="1">
      <alignment horizontal="right"/>
    </xf>
    <xf numFmtId="0" fontId="22" fillId="0" borderId="0" xfId="5" applyFont="1"/>
    <xf numFmtId="2" fontId="22" fillId="0" borderId="0" xfId="5" applyNumberFormat="1" applyFont="1" applyAlignment="1">
      <alignment horizontal="center"/>
    </xf>
    <xf numFmtId="1" fontId="4" fillId="0" borderId="0" xfId="8" applyNumberFormat="1" applyFont="1" applyAlignment="1">
      <alignment horizontal="center"/>
    </xf>
    <xf numFmtId="2" fontId="14" fillId="2" borderId="0" xfId="7" applyNumberFormat="1" applyFont="1" applyFill="1"/>
    <xf numFmtId="2" fontId="5" fillId="2" borderId="0" xfId="7" applyNumberFormat="1" applyFont="1" applyFill="1"/>
    <xf numFmtId="42" fontId="23" fillId="2" borderId="0" xfId="7" applyNumberFormat="1" applyFont="1" applyFill="1"/>
    <xf numFmtId="2" fontId="11" fillId="0" borderId="0" xfId="5" applyNumberFormat="1" applyFont="1" applyAlignment="1">
      <alignment horizontal="right"/>
    </xf>
    <xf numFmtId="4" fontId="2" fillId="0" borderId="0" xfId="0" applyNumberFormat="1" applyFont="1"/>
    <xf numFmtId="2" fontId="22" fillId="0" borderId="0" xfId="7" applyNumberFormat="1" applyFont="1"/>
    <xf numFmtId="1" fontId="2" fillId="0" borderId="0" xfId="6" applyNumberFormat="1" applyFont="1"/>
    <xf numFmtId="1" fontId="7" fillId="0" borderId="0" xfId="6" applyNumberFormat="1" applyFont="1" applyAlignment="1">
      <alignment horizontal="left"/>
    </xf>
    <xf numFmtId="1" fontId="6" fillId="0" borderId="0" xfId="6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1" fontId="5" fillId="0" borderId="0" xfId="6" applyNumberFormat="1" applyFont="1" applyAlignment="1">
      <alignment horizontal="left"/>
    </xf>
    <xf numFmtId="1" fontId="5" fillId="0" borderId="0" xfId="6" applyNumberFormat="1" applyFont="1"/>
    <xf numFmtId="0" fontId="5" fillId="0" borderId="0" xfId="0" applyFont="1"/>
    <xf numFmtId="1" fontId="2" fillId="0" borderId="0" xfId="6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7" fillId="0" borderId="0" xfId="6" applyNumberFormat="1" applyFont="1" applyAlignment="1">
      <alignment horizontal="center"/>
    </xf>
    <xf numFmtId="1" fontId="7" fillId="0" borderId="0" xfId="6" applyNumberFormat="1" applyFont="1"/>
    <xf numFmtId="0" fontId="6" fillId="0" borderId="0" xfId="0" applyFont="1" applyAlignment="1">
      <alignment horizontal="center"/>
    </xf>
    <xf numFmtId="3" fontId="2" fillId="0" borderId="1" xfId="0" applyNumberFormat="1" applyFont="1" applyBorder="1"/>
    <xf numFmtId="2" fontId="9" fillId="0" borderId="0" xfId="5" applyNumberFormat="1" applyFont="1" applyAlignment="1">
      <alignment horizontal="left"/>
    </xf>
    <xf numFmtId="1" fontId="9" fillId="0" borderId="0" xfId="5" applyNumberFormat="1" applyFont="1" applyAlignment="1">
      <alignment horizontal="left"/>
    </xf>
    <xf numFmtId="1" fontId="6" fillId="0" borderId="0" xfId="7" applyNumberFormat="1" applyFont="1" applyAlignment="1">
      <alignment horizontal="left"/>
    </xf>
    <xf numFmtId="4" fontId="4" fillId="0" borderId="0" xfId="6" applyNumberFormat="1" applyFont="1"/>
    <xf numFmtId="2" fontId="25" fillId="0" borderId="6" xfId="0" applyNumberFormat="1" applyFont="1" applyBorder="1" applyAlignment="1">
      <alignment horizontal="center" vertical="center"/>
    </xf>
    <xf numFmtId="2" fontId="19" fillId="0" borderId="6" xfId="0" applyNumberFormat="1" applyFont="1" applyBorder="1" applyAlignment="1">
      <alignment horizontal="center" vertical="center"/>
    </xf>
    <xf numFmtId="1" fontId="2" fillId="0" borderId="0" xfId="8" applyNumberFormat="1" applyAlignment="1">
      <alignment horizontal="center"/>
    </xf>
    <xf numFmtId="0" fontId="23" fillId="0" borderId="0" xfId="6" applyFont="1"/>
    <xf numFmtId="0" fontId="22" fillId="0" borderId="4" xfId="0" applyFont="1" applyBorder="1" applyAlignment="1">
      <alignment horizontal="center"/>
    </xf>
    <xf numFmtId="2" fontId="22" fillId="0" borderId="4" xfId="0" applyNumberFormat="1" applyFont="1" applyBorder="1"/>
    <xf numFmtId="0" fontId="22" fillId="0" borderId="0" xfId="0" applyFont="1"/>
    <xf numFmtId="165" fontId="4" fillId="0" borderId="0" xfId="8" applyNumberFormat="1" applyFont="1" applyAlignment="1">
      <alignment horizontal="center"/>
    </xf>
    <xf numFmtId="1" fontId="4" fillId="0" borderId="0" xfId="7" applyNumberFormat="1" applyFont="1" applyAlignment="1">
      <alignment horizontal="left"/>
    </xf>
    <xf numFmtId="1" fontId="5" fillId="0" borderId="0" xfId="6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2" fontId="2" fillId="0" borderId="0" xfId="5" applyNumberFormat="1" applyFont="1" applyAlignment="1">
      <alignment horizontal="right"/>
    </xf>
    <xf numFmtId="2" fontId="2" fillId="0" borderId="0" xfId="5" applyNumberFormat="1" applyFont="1" applyAlignment="1">
      <alignment horizontal="center"/>
    </xf>
    <xf numFmtId="4" fontId="5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2" fontId="2" fillId="0" borderId="0" xfId="0" applyNumberFormat="1" applyFont="1"/>
    <xf numFmtId="0" fontId="22" fillId="0" borderId="2" xfId="0" applyFont="1" applyBorder="1"/>
    <xf numFmtId="44" fontId="27" fillId="0" borderId="7" xfId="2" applyFont="1" applyBorder="1" applyAlignment="1">
      <alignment horizontal="center"/>
    </xf>
    <xf numFmtId="0" fontId="22" fillId="0" borderId="9" xfId="0" applyFont="1" applyBorder="1"/>
    <xf numFmtId="1" fontId="8" fillId="0" borderId="11" xfId="0" applyNumberFormat="1" applyFont="1" applyBorder="1"/>
    <xf numFmtId="0" fontId="8" fillId="0" borderId="12" xfId="0" applyFont="1" applyBorder="1" applyAlignment="1">
      <alignment horizontal="center"/>
    </xf>
    <xf numFmtId="2" fontId="14" fillId="0" borderId="0" xfId="7" applyNumberFormat="1" applyFont="1"/>
    <xf numFmtId="42" fontId="23" fillId="0" borderId="0" xfId="7" applyNumberFormat="1" applyFont="1"/>
    <xf numFmtId="44" fontId="2" fillId="0" borderId="2" xfId="2" applyBorder="1"/>
    <xf numFmtId="166" fontId="2" fillId="0" borderId="0" xfId="7" applyNumberFormat="1" applyFont="1"/>
    <xf numFmtId="2" fontId="2" fillId="0" borderId="0" xfId="0" applyNumberFormat="1" applyFont="1" applyAlignment="1">
      <alignment horizontal="left"/>
    </xf>
    <xf numFmtId="2" fontId="22" fillId="0" borderId="0" xfId="7" applyNumberFormat="1" applyFont="1" applyAlignment="1">
      <alignment horizontal="right" vertical="top"/>
    </xf>
    <xf numFmtId="2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22" fillId="0" borderId="0" xfId="6" applyNumberFormat="1" applyFont="1" applyAlignment="1">
      <alignment horizontal="right"/>
    </xf>
    <xf numFmtId="49" fontId="6" fillId="0" borderId="0" xfId="6" applyNumberFormat="1" applyFont="1" applyAlignment="1">
      <alignment horizontal="left"/>
    </xf>
    <xf numFmtId="49" fontId="6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2" fontId="2" fillId="0" borderId="0" xfId="6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28" fillId="0" borderId="0" xfId="5" applyNumberFormat="1" applyFont="1"/>
    <xf numFmtId="2" fontId="28" fillId="0" borderId="0" xfId="7" applyNumberFormat="1" applyFont="1"/>
    <xf numFmtId="1" fontId="14" fillId="0" borderId="0" xfId="5" applyNumberFormat="1" applyFont="1"/>
    <xf numFmtId="42" fontId="23" fillId="0" borderId="0" xfId="5" applyNumberFormat="1" applyFont="1"/>
    <xf numFmtId="0" fontId="23" fillId="0" borderId="0" xfId="5" applyFont="1"/>
    <xf numFmtId="1" fontId="8" fillId="0" borderId="13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2" fontId="22" fillId="0" borderId="0" xfId="0" applyNumberFormat="1" applyFont="1"/>
    <xf numFmtId="44" fontId="2" fillId="0" borderId="1" xfId="2" applyBorder="1"/>
    <xf numFmtId="2" fontId="11" fillId="2" borderId="0" xfId="5" applyNumberFormat="1" applyFont="1" applyFill="1" applyAlignment="1">
      <alignment horizontal="center"/>
    </xf>
    <xf numFmtId="2" fontId="22" fillId="2" borderId="0" xfId="5" applyNumberFormat="1" applyFont="1" applyFill="1" applyAlignment="1">
      <alignment horizontal="center"/>
    </xf>
    <xf numFmtId="2" fontId="2" fillId="0" borderId="0" xfId="7" applyNumberFormat="1" applyFont="1" applyFill="1"/>
    <xf numFmtId="2" fontId="29" fillId="0" borderId="0" xfId="7" applyNumberFormat="1" applyFont="1" applyFill="1"/>
    <xf numFmtId="2" fontId="11" fillId="0" borderId="0" xfId="7" applyNumberFormat="1" applyFont="1" applyFill="1"/>
    <xf numFmtId="2" fontId="2" fillId="0" borderId="0" xfId="7" applyNumberFormat="1" applyFont="1" applyFill="1" applyAlignment="1">
      <alignment horizontal="center"/>
    </xf>
    <xf numFmtId="1" fontId="22" fillId="0" borderId="0" xfId="5" applyNumberFormat="1" applyFont="1"/>
    <xf numFmtId="2" fontId="2" fillId="0" borderId="0" xfId="5" applyNumberFormat="1" applyFont="1" applyFill="1"/>
    <xf numFmtId="2" fontId="8" fillId="0" borderId="0" xfId="5" applyNumberFormat="1" applyFont="1" applyFill="1"/>
    <xf numFmtId="0" fontId="8" fillId="0" borderId="0" xfId="5" applyFont="1" applyFill="1"/>
    <xf numFmtId="2" fontId="8" fillId="0" borderId="0" xfId="5" applyNumberFormat="1" applyFont="1" applyFill="1" applyAlignment="1">
      <alignment horizontal="center"/>
    </xf>
    <xf numFmtId="1" fontId="7" fillId="0" borderId="0" xfId="6" applyNumberFormat="1" applyFont="1" applyFill="1" applyAlignment="1">
      <alignment horizontal="center"/>
    </xf>
    <xf numFmtId="4" fontId="8" fillId="0" borderId="0" xfId="0" applyNumberFormat="1" applyFont="1"/>
    <xf numFmtId="167" fontId="8" fillId="0" borderId="0" xfId="0" applyNumberFormat="1" applyFont="1"/>
    <xf numFmtId="2" fontId="2" fillId="0" borderId="0" xfId="5" applyNumberFormat="1" applyFont="1" applyFill="1" applyAlignment="1">
      <alignment horizontal="center"/>
    </xf>
    <xf numFmtId="2" fontId="11" fillId="0" borderId="0" xfId="5" applyNumberFormat="1" applyFont="1" applyFill="1" applyAlignment="1">
      <alignment horizontal="center"/>
    </xf>
    <xf numFmtId="2" fontId="2" fillId="0" borderId="0" xfId="6" applyNumberFormat="1" applyFont="1" applyFill="1" applyAlignment="1">
      <alignment horizontal="center"/>
    </xf>
    <xf numFmtId="2" fontId="6" fillId="0" borderId="0" xfId="5" applyNumberFormat="1" applyFont="1" applyFill="1"/>
    <xf numFmtId="1" fontId="6" fillId="0" borderId="0" xfId="5" applyNumberFormat="1" applyFont="1" applyFill="1"/>
    <xf numFmtId="1" fontId="2" fillId="0" borderId="0" xfId="6" applyNumberFormat="1" applyFont="1" applyFill="1" applyAlignment="1">
      <alignment horizontal="center"/>
    </xf>
    <xf numFmtId="2" fontId="2" fillId="0" borderId="0" xfId="6" applyNumberFormat="1" applyFont="1" applyFill="1"/>
    <xf numFmtId="1" fontId="2" fillId="0" borderId="0" xfId="6" applyNumberFormat="1" applyFont="1" applyFill="1"/>
    <xf numFmtId="2" fontId="6" fillId="0" borderId="0" xfId="6" applyNumberFormat="1" applyFont="1" applyFill="1"/>
    <xf numFmtId="1" fontId="6" fillId="0" borderId="0" xfId="6" applyNumberFormat="1" applyFont="1" applyFill="1"/>
    <xf numFmtId="1" fontId="5" fillId="0" borderId="0" xfId="6" applyNumberFormat="1" applyFont="1" applyFill="1" applyAlignment="1">
      <alignment horizontal="center"/>
    </xf>
    <xf numFmtId="2" fontId="2" fillId="0" borderId="0" xfId="0" applyNumberFormat="1" applyFont="1" applyFill="1"/>
    <xf numFmtId="1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/>
    <xf numFmtId="4" fontId="22" fillId="0" borderId="0" xfId="0" applyNumberFormat="1" applyFont="1"/>
    <xf numFmtId="2" fontId="4" fillId="0" borderId="0" xfId="6" applyNumberFormat="1" applyFont="1"/>
    <xf numFmtId="167" fontId="2" fillId="0" borderId="1" xfId="0" applyNumberFormat="1" applyFont="1" applyBorder="1"/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3" fillId="0" borderId="0" xfId="0" applyFont="1"/>
    <xf numFmtId="0" fontId="30" fillId="0" borderId="21" xfId="0" applyFont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68" fontId="31" fillId="0" borderId="10" xfId="0" applyNumberFormat="1" applyFont="1" applyBorder="1" applyAlignment="1">
      <alignment horizontal="center" vertical="center" shrinkToFit="1"/>
    </xf>
    <xf numFmtId="1" fontId="31" fillId="0" borderId="10" xfId="0" applyNumberFormat="1" applyFont="1" applyBorder="1" applyAlignment="1">
      <alignment horizontal="center" vertical="center" shrinkToFit="1"/>
    </xf>
    <xf numFmtId="0" fontId="31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30" fillId="2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 wrapText="1"/>
    </xf>
    <xf numFmtId="2" fontId="32" fillId="0" borderId="0" xfId="0" applyNumberFormat="1" applyFont="1" applyAlignment="1">
      <alignment horizontal="center" wrapText="1"/>
    </xf>
    <xf numFmtId="0" fontId="31" fillId="0" borderId="10" xfId="0" applyFont="1" applyBorder="1" applyAlignment="1">
      <alignment horizontal="left" vertical="top"/>
    </xf>
    <xf numFmtId="169" fontId="31" fillId="0" borderId="10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/>
    </xf>
    <xf numFmtId="0" fontId="30" fillId="0" borderId="24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 vertical="top" wrapText="1"/>
    </xf>
    <xf numFmtId="0" fontId="30" fillId="0" borderId="25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 vertical="top" wrapText="1"/>
    </xf>
    <xf numFmtId="0" fontId="33" fillId="0" borderId="0" xfId="0" applyFont="1" applyAlignment="1">
      <alignment horizontal="left"/>
    </xf>
    <xf numFmtId="0" fontId="30" fillId="0" borderId="21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 indent="1"/>
    </xf>
    <xf numFmtId="0" fontId="31" fillId="0" borderId="21" xfId="0" applyFont="1" applyBorder="1" applyAlignment="1">
      <alignment horizontal="center" vertical="top" wrapText="1"/>
    </xf>
    <xf numFmtId="0" fontId="30" fillId="0" borderId="26" xfId="0" applyFont="1" applyBorder="1" applyAlignment="1">
      <alignment horizontal="left" wrapText="1" indent="1"/>
    </xf>
    <xf numFmtId="0" fontId="30" fillId="0" borderId="16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wrapText="1" indent="1"/>
    </xf>
    <xf numFmtId="0" fontId="30" fillId="0" borderId="27" xfId="0" applyFont="1" applyBorder="1" applyAlignment="1">
      <alignment horizontal="left" wrapText="1"/>
    </xf>
    <xf numFmtId="0" fontId="31" fillId="0" borderId="27" xfId="0" applyFont="1" applyBorder="1" applyAlignment="1">
      <alignment horizontal="left" vertical="center" wrapText="1" indent="1"/>
    </xf>
    <xf numFmtId="0" fontId="30" fillId="0" borderId="16" xfId="0" applyFont="1" applyBorder="1" applyAlignment="1">
      <alignment horizontal="left" vertical="center" wrapText="1" indent="1"/>
    </xf>
    <xf numFmtId="0" fontId="30" fillId="0" borderId="27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center" vertical="top" wrapText="1"/>
    </xf>
    <xf numFmtId="0" fontId="30" fillId="0" borderId="20" xfId="0" applyFont="1" applyBorder="1" applyAlignment="1">
      <alignment horizontal="left" wrapText="1" indent="6"/>
    </xf>
    <xf numFmtId="0" fontId="30" fillId="2" borderId="21" xfId="0" applyFont="1" applyFill="1" applyBorder="1" applyAlignment="1">
      <alignment horizontal="left" vertical="top" wrapText="1" indent="2"/>
    </xf>
    <xf numFmtId="0" fontId="30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left" vertical="top" wrapText="1"/>
    </xf>
    <xf numFmtId="169" fontId="31" fillId="0" borderId="21" xfId="0" applyNumberFormat="1" applyFont="1" applyBorder="1" applyAlignment="1">
      <alignment horizontal="left" vertical="top" shrinkToFit="1"/>
    </xf>
    <xf numFmtId="168" fontId="31" fillId="0" borderId="21" xfId="0" applyNumberFormat="1" applyFont="1" applyBorder="1" applyAlignment="1">
      <alignment horizontal="center" vertical="top" shrinkToFit="1"/>
    </xf>
    <xf numFmtId="1" fontId="31" fillId="0" borderId="21" xfId="0" applyNumberFormat="1" applyFont="1" applyBorder="1" applyAlignment="1">
      <alignment horizontal="left" vertical="top" shrinkToFit="1"/>
    </xf>
    <xf numFmtId="1" fontId="31" fillId="0" borderId="21" xfId="0" applyNumberFormat="1" applyFont="1" applyBorder="1" applyAlignment="1">
      <alignment horizontal="center" vertical="top" shrinkToFit="1"/>
    </xf>
    <xf numFmtId="0" fontId="31" fillId="0" borderId="21" xfId="0" applyFont="1" applyBorder="1" applyAlignment="1">
      <alignment horizontal="left" wrapText="1"/>
    </xf>
    <xf numFmtId="0" fontId="30" fillId="2" borderId="21" xfId="0" applyFont="1" applyFill="1" applyBorder="1" applyAlignment="1">
      <alignment horizontal="left" vertical="top" wrapText="1"/>
    </xf>
    <xf numFmtId="0" fontId="30" fillId="0" borderId="21" xfId="0" applyFont="1" applyBorder="1" applyAlignment="1">
      <alignment horizontal="left" vertical="top" wrapText="1" indent="1"/>
    </xf>
    <xf numFmtId="49" fontId="32" fillId="0" borderId="0" xfId="0" applyNumberFormat="1" applyFont="1" applyAlignment="1">
      <alignment horizontal="left"/>
    </xf>
    <xf numFmtId="0" fontId="30" fillId="0" borderId="21" xfId="0" applyFont="1" applyBorder="1" applyAlignment="1">
      <alignment horizontal="left" vertical="top" wrapText="1" indent="2"/>
    </xf>
    <xf numFmtId="0" fontId="30" fillId="2" borderId="28" xfId="0" applyFont="1" applyFill="1" applyBorder="1" applyAlignment="1">
      <alignment horizontal="left" vertical="top" wrapText="1" indent="2"/>
    </xf>
    <xf numFmtId="0" fontId="30" fillId="0" borderId="28" xfId="0" applyFont="1" applyBorder="1" applyAlignment="1">
      <alignment horizontal="center" vertical="top" wrapText="1"/>
    </xf>
    <xf numFmtId="0" fontId="30" fillId="0" borderId="28" xfId="0" applyFont="1" applyBorder="1" applyAlignment="1">
      <alignment horizontal="left" vertical="top" wrapText="1"/>
    </xf>
    <xf numFmtId="169" fontId="31" fillId="0" borderId="28" xfId="0" applyNumberFormat="1" applyFont="1" applyBorder="1" applyAlignment="1">
      <alignment horizontal="left" vertical="top" shrinkToFit="1"/>
    </xf>
    <xf numFmtId="168" fontId="31" fillId="0" borderId="28" xfId="0" applyNumberFormat="1" applyFont="1" applyBorder="1" applyAlignment="1">
      <alignment horizontal="center" vertical="top" shrinkToFit="1"/>
    </xf>
    <xf numFmtId="1" fontId="31" fillId="0" borderId="28" xfId="0" applyNumberFormat="1" applyFont="1" applyBorder="1" applyAlignment="1">
      <alignment horizontal="left" vertical="top" shrinkToFit="1"/>
    </xf>
    <xf numFmtId="1" fontId="31" fillId="0" borderId="28" xfId="0" applyNumberFormat="1" applyFont="1" applyBorder="1" applyAlignment="1">
      <alignment horizontal="center" vertical="top" shrinkToFit="1"/>
    </xf>
    <xf numFmtId="0" fontId="31" fillId="0" borderId="28" xfId="0" applyFont="1" applyBorder="1" applyAlignment="1">
      <alignment horizontal="left" wrapText="1"/>
    </xf>
    <xf numFmtId="0" fontId="30" fillId="2" borderId="28" xfId="0" applyFont="1" applyFill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 indent="1"/>
    </xf>
    <xf numFmtId="0" fontId="30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41" fillId="0" borderId="0" xfId="0" applyFont="1"/>
    <xf numFmtId="0" fontId="39" fillId="0" borderId="21" xfId="0" applyFont="1" applyBorder="1" applyAlignment="1">
      <alignment horizontal="left" vertical="center" wrapText="1" indent="1"/>
    </xf>
    <xf numFmtId="0" fontId="39" fillId="0" borderId="21" xfId="0" applyFont="1" applyBorder="1" applyAlignment="1">
      <alignment horizontal="left" vertical="center" wrapText="1"/>
    </xf>
    <xf numFmtId="0" fontId="39" fillId="0" borderId="21" xfId="0" applyFont="1" applyBorder="1" applyAlignment="1">
      <alignment horizontal="center" vertical="top" wrapText="1"/>
    </xf>
    <xf numFmtId="0" fontId="30" fillId="2" borderId="17" xfId="0" applyFont="1" applyFill="1" applyBorder="1" applyAlignment="1">
      <alignment horizontal="center" vertical="top" wrapText="1"/>
    </xf>
    <xf numFmtId="168" fontId="31" fillId="0" borderId="21" xfId="0" applyNumberFormat="1" applyFont="1" applyBorder="1" applyAlignment="1">
      <alignment horizontal="left" vertical="top" indent="2" shrinkToFit="1"/>
    </xf>
    <xf numFmtId="1" fontId="31" fillId="0" borderId="21" xfId="0" applyNumberFormat="1" applyFont="1" applyBorder="1" applyAlignment="1">
      <alignment horizontal="left" vertical="top" indent="2" shrinkToFit="1"/>
    </xf>
    <xf numFmtId="0" fontId="30" fillId="0" borderId="15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wrapText="1"/>
    </xf>
    <xf numFmtId="0" fontId="39" fillId="0" borderId="17" xfId="0" applyFont="1" applyBorder="1" applyAlignment="1">
      <alignment horizontal="center" vertical="top" wrapText="1"/>
    </xf>
    <xf numFmtId="0" fontId="39" fillId="0" borderId="21" xfId="0" applyFont="1" applyBorder="1" applyAlignment="1">
      <alignment horizontal="left" vertical="top" wrapText="1"/>
    </xf>
    <xf numFmtId="169" fontId="40" fillId="0" borderId="21" xfId="0" applyNumberFormat="1" applyFont="1" applyBorder="1" applyAlignment="1">
      <alignment horizontal="left" vertical="top" shrinkToFit="1"/>
    </xf>
    <xf numFmtId="168" fontId="40" fillId="0" borderId="21" xfId="0" applyNumberFormat="1" applyFont="1" applyBorder="1" applyAlignment="1">
      <alignment horizontal="left" vertical="top" indent="2" shrinkToFit="1"/>
    </xf>
    <xf numFmtId="1" fontId="40" fillId="0" borderId="21" xfId="0" applyNumberFormat="1" applyFont="1" applyBorder="1" applyAlignment="1">
      <alignment horizontal="left" vertical="top" shrinkToFit="1"/>
    </xf>
    <xf numFmtId="1" fontId="40" fillId="0" borderId="21" xfId="0" applyNumberFormat="1" applyFont="1" applyBorder="1" applyAlignment="1">
      <alignment horizontal="left" vertical="top" indent="2" shrinkToFit="1"/>
    </xf>
    <xf numFmtId="0" fontId="40" fillId="0" borderId="21" xfId="0" applyFont="1" applyBorder="1" applyAlignment="1">
      <alignment horizontal="left" wrapText="1"/>
    </xf>
    <xf numFmtId="0" fontId="39" fillId="0" borderId="21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left" wrapText="1"/>
    </xf>
    <xf numFmtId="0" fontId="31" fillId="0" borderId="21" xfId="0" applyFont="1" applyBorder="1" applyAlignment="1">
      <alignment horizontal="left" vertical="top" wrapText="1"/>
    </xf>
    <xf numFmtId="2" fontId="32" fillId="0" borderId="0" xfId="0" applyNumberFormat="1" applyFont="1" applyAlignment="1">
      <alignment horizontal="left"/>
    </xf>
    <xf numFmtId="0" fontId="30" fillId="0" borderId="29" xfId="0" applyFont="1" applyBorder="1" applyAlignment="1">
      <alignment horizontal="left" vertical="top" wrapText="1"/>
    </xf>
    <xf numFmtId="0" fontId="30" fillId="0" borderId="15" xfId="0" applyFont="1" applyBorder="1" applyAlignment="1">
      <alignment horizontal="center" vertical="top" wrapText="1"/>
    </xf>
    <xf numFmtId="0" fontId="30" fillId="2" borderId="17" xfId="0" applyFont="1" applyFill="1" applyBorder="1" applyAlignment="1">
      <alignment horizontal="right" vertical="top" wrapText="1" indent="2"/>
    </xf>
    <xf numFmtId="2" fontId="31" fillId="0" borderId="21" xfId="0" applyNumberFormat="1" applyFont="1" applyBorder="1" applyAlignment="1">
      <alignment horizontal="left" vertical="top" shrinkToFit="1"/>
    </xf>
    <xf numFmtId="0" fontId="30" fillId="0" borderId="21" xfId="0" applyFont="1" applyBorder="1" applyAlignment="1">
      <alignment horizontal="right" vertical="top" wrapText="1" indent="1"/>
    </xf>
    <xf numFmtId="0" fontId="39" fillId="0" borderId="17" xfId="0" applyFont="1" applyBorder="1" applyAlignment="1">
      <alignment horizontal="right" vertical="top" wrapText="1" indent="2"/>
    </xf>
    <xf numFmtId="2" fontId="40" fillId="0" borderId="21" xfId="0" applyNumberFormat="1" applyFont="1" applyBorder="1" applyAlignment="1">
      <alignment horizontal="left" vertical="top" shrinkToFit="1"/>
    </xf>
    <xf numFmtId="0" fontId="39" fillId="0" borderId="21" xfId="0" applyFont="1" applyBorder="1" applyAlignment="1">
      <alignment horizontal="right" vertical="top" wrapText="1" indent="1"/>
    </xf>
    <xf numFmtId="0" fontId="39" fillId="0" borderId="14" xfId="0" applyFont="1" applyBorder="1" applyAlignment="1">
      <alignment horizontal="right" vertical="top" wrapText="1" indent="2"/>
    </xf>
    <xf numFmtId="0" fontId="39" fillId="0" borderId="18" xfId="0" applyFont="1" applyBorder="1" applyAlignment="1">
      <alignment horizontal="center" vertical="top" wrapText="1"/>
    </xf>
    <xf numFmtId="0" fontId="39" fillId="0" borderId="18" xfId="0" applyFont="1" applyBorder="1" applyAlignment="1">
      <alignment horizontal="left" vertical="top" wrapText="1"/>
    </xf>
    <xf numFmtId="2" fontId="40" fillId="0" borderId="18" xfId="0" applyNumberFormat="1" applyFont="1" applyBorder="1" applyAlignment="1">
      <alignment horizontal="left" vertical="top" shrinkToFit="1"/>
    </xf>
    <xf numFmtId="168" fontId="40" fillId="0" borderId="18" xfId="0" applyNumberFormat="1" applyFont="1" applyBorder="1" applyAlignment="1">
      <alignment horizontal="left" vertical="top" indent="2" shrinkToFit="1"/>
    </xf>
    <xf numFmtId="0" fontId="39" fillId="0" borderId="18" xfId="0" applyFont="1" applyBorder="1" applyAlignment="1">
      <alignment horizontal="right" vertical="top" wrapText="1" indent="1"/>
    </xf>
    <xf numFmtId="1" fontId="40" fillId="0" borderId="18" xfId="0" applyNumberFormat="1" applyFont="1" applyBorder="1" applyAlignment="1">
      <alignment horizontal="left" vertical="top" shrinkToFit="1"/>
    </xf>
    <xf numFmtId="1" fontId="40" fillId="0" borderId="18" xfId="0" applyNumberFormat="1" applyFont="1" applyBorder="1" applyAlignment="1">
      <alignment horizontal="left" vertical="top" indent="2" shrinkToFit="1"/>
    </xf>
    <xf numFmtId="0" fontId="40" fillId="0" borderId="18" xfId="0" applyFont="1" applyBorder="1" applyAlignment="1">
      <alignment horizontal="left" wrapText="1"/>
    </xf>
    <xf numFmtId="0" fontId="39" fillId="0" borderId="18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wrapText="1"/>
    </xf>
    <xf numFmtId="0" fontId="39" fillId="0" borderId="10" xfId="0" applyFont="1" applyBorder="1" applyAlignment="1">
      <alignment horizontal="right" vertical="top" wrapText="1" indent="2"/>
    </xf>
    <xf numFmtId="2" fontId="40" fillId="0" borderId="10" xfId="0" applyNumberFormat="1" applyFont="1" applyBorder="1" applyAlignment="1">
      <alignment horizontal="left" vertical="top" shrinkToFit="1"/>
    </xf>
    <xf numFmtId="0" fontId="39" fillId="0" borderId="10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left" vertical="top" wrapText="1" indent="2"/>
    </xf>
    <xf numFmtId="0" fontId="39" fillId="0" borderId="10" xfId="0" applyFont="1" applyBorder="1" applyAlignment="1">
      <alignment horizontal="right" vertical="top" wrapText="1" indent="1"/>
    </xf>
    <xf numFmtId="0" fontId="39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horizontal="left" wrapText="1"/>
    </xf>
    <xf numFmtId="0" fontId="39" fillId="0" borderId="10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left" vertical="top" wrapText="1" indent="2"/>
    </xf>
    <xf numFmtId="168" fontId="40" fillId="0" borderId="21" xfId="0" applyNumberFormat="1" applyFont="1" applyBorder="1" applyAlignment="1">
      <alignment horizontal="center" vertical="top" shrinkToFit="1"/>
    </xf>
    <xf numFmtId="1" fontId="40" fillId="0" borderId="21" xfId="0" applyNumberFormat="1" applyFont="1" applyBorder="1" applyAlignment="1">
      <alignment horizontal="center" vertical="top" shrinkToFit="1"/>
    </xf>
    <xf numFmtId="0" fontId="39" fillId="0" borderId="21" xfId="0" applyFont="1" applyBorder="1" applyAlignment="1">
      <alignment horizontal="left" vertical="top" wrapText="1" indent="1"/>
    </xf>
    <xf numFmtId="0" fontId="30" fillId="0" borderId="2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0" fillId="0" borderId="15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9" fillId="0" borderId="18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left" wrapText="1" indent="6"/>
    </xf>
    <xf numFmtId="0" fontId="30" fillId="0" borderId="22" xfId="0" applyFont="1" applyBorder="1" applyAlignment="1">
      <alignment horizontal="left" wrapText="1" indent="6"/>
    </xf>
    <xf numFmtId="0" fontId="30" fillId="0" borderId="15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top" wrapText="1"/>
    </xf>
    <xf numFmtId="0" fontId="30" fillId="0" borderId="18" xfId="0" applyFont="1" applyBorder="1" applyAlignment="1">
      <alignment horizontal="left" wrapText="1" indent="1"/>
    </xf>
    <xf numFmtId="0" fontId="30" fillId="0" borderId="22" xfId="0" applyFont="1" applyBorder="1" applyAlignment="1">
      <alignment horizontal="left" wrapText="1" indent="1"/>
    </xf>
    <xf numFmtId="0" fontId="30" fillId="0" borderId="18" xfId="0" applyFont="1" applyBorder="1" applyAlignment="1">
      <alignment horizontal="left" wrapText="1"/>
    </xf>
    <xf numFmtId="0" fontId="30" fillId="0" borderId="22" xfId="0" applyFont="1" applyBorder="1" applyAlignment="1">
      <alignment horizontal="left" wrapText="1"/>
    </xf>
    <xf numFmtId="0" fontId="31" fillId="0" borderId="18" xfId="0" applyFont="1" applyBorder="1" applyAlignment="1">
      <alignment horizontal="left" vertical="center" wrapText="1" indent="1"/>
    </xf>
    <xf numFmtId="0" fontId="31" fillId="0" borderId="22" xfId="0" applyFont="1" applyBorder="1" applyAlignment="1">
      <alignment horizontal="left" vertical="center" wrapText="1" indent="1"/>
    </xf>
    <xf numFmtId="0" fontId="30" fillId="0" borderId="15" xfId="0" applyFont="1" applyBorder="1" applyAlignment="1">
      <alignment horizontal="left" vertical="top" wrapText="1" indent="2"/>
    </xf>
    <xf numFmtId="0" fontId="30" fillId="0" borderId="17" xfId="0" applyFont="1" applyBorder="1" applyAlignment="1">
      <alignment horizontal="left" vertical="top" wrapText="1" indent="2"/>
    </xf>
    <xf numFmtId="0" fontId="30" fillId="0" borderId="18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top" wrapText="1" indent="1"/>
    </xf>
    <xf numFmtId="0" fontId="30" fillId="0" borderId="17" xfId="0" applyFont="1" applyBorder="1" applyAlignment="1">
      <alignment horizontal="left" vertical="top" wrapText="1" indent="1"/>
    </xf>
    <xf numFmtId="0" fontId="39" fillId="0" borderId="18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4" xfId="0" applyFont="1" applyBorder="1" applyAlignment="1">
      <alignment horizontal="left" wrapText="1" indent="6"/>
    </xf>
    <xf numFmtId="0" fontId="39" fillId="0" borderId="26" xfId="0" applyFont="1" applyBorder="1" applyAlignment="1">
      <alignment horizontal="left" wrapText="1" indent="6"/>
    </xf>
    <xf numFmtId="0" fontId="39" fillId="0" borderId="10" xfId="0" applyFont="1" applyBorder="1" applyAlignment="1">
      <alignment horizontal="left" vertical="top" wrapText="1" indent="1"/>
    </xf>
    <xf numFmtId="0" fontId="39" fillId="0" borderId="15" xfId="0" applyFont="1" applyBorder="1" applyAlignment="1">
      <alignment horizontal="center" vertical="top" wrapText="1"/>
    </xf>
    <xf numFmtId="0" fontId="39" fillId="0" borderId="16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9" fillId="0" borderId="15" xfId="0" applyFont="1" applyBorder="1" applyAlignment="1">
      <alignment horizontal="left" vertical="top" wrapText="1" indent="1"/>
    </xf>
    <xf numFmtId="0" fontId="39" fillId="0" borderId="17" xfId="0" applyFont="1" applyBorder="1" applyAlignment="1">
      <alignment horizontal="left" vertical="top" wrapText="1" indent="1"/>
    </xf>
    <xf numFmtId="0" fontId="39" fillId="0" borderId="15" xfId="0" applyFont="1" applyBorder="1" applyAlignment="1">
      <alignment horizontal="left" vertical="top" wrapText="1" indent="2"/>
    </xf>
    <xf numFmtId="0" fontId="39" fillId="0" borderId="17" xfId="0" applyFont="1" applyBorder="1" applyAlignment="1">
      <alignment horizontal="left" vertical="top" wrapText="1" indent="2"/>
    </xf>
    <xf numFmtId="0" fontId="39" fillId="0" borderId="14" xfId="0" applyFont="1" applyBorder="1" applyAlignment="1">
      <alignment horizontal="left" vertical="center" wrapText="1" indent="1"/>
    </xf>
    <xf numFmtId="0" fontId="39" fillId="0" borderId="20" xfId="0" applyFont="1" applyBorder="1" applyAlignment="1">
      <alignment horizontal="left" vertical="center" wrapText="1" indent="1"/>
    </xf>
    <xf numFmtId="0" fontId="39" fillId="0" borderId="18" xfId="0" applyFont="1" applyBorder="1" applyAlignment="1">
      <alignment horizontal="left" vertical="center" wrapText="1" indent="1"/>
    </xf>
    <xf numFmtId="0" fontId="39" fillId="0" borderId="22" xfId="0" applyFont="1" applyBorder="1" applyAlignment="1">
      <alignment horizontal="left" vertical="center" wrapText="1" indent="1"/>
    </xf>
    <xf numFmtId="0" fontId="40" fillId="0" borderId="18" xfId="0" applyFont="1" applyBorder="1" applyAlignment="1">
      <alignment horizontal="left" vertical="center" wrapText="1" indent="1"/>
    </xf>
    <xf numFmtId="0" fontId="40" fillId="0" borderId="22" xfId="0" applyFont="1" applyBorder="1" applyAlignment="1">
      <alignment horizontal="left" vertical="center" wrapText="1" indent="1"/>
    </xf>
    <xf numFmtId="1" fontId="22" fillId="0" borderId="0" xfId="0" applyNumberFormat="1" applyFont="1" applyFill="1" applyAlignment="1">
      <alignment horizontal="center"/>
    </xf>
    <xf numFmtId="1" fontId="7" fillId="2" borderId="0" xfId="6" applyNumberFormat="1" applyFont="1" applyFill="1" applyAlignment="1">
      <alignment horizontal="center"/>
    </xf>
    <xf numFmtId="2" fontId="23" fillId="2" borderId="0" xfId="7" applyNumberFormat="1" applyFont="1" applyFill="1"/>
    <xf numFmtId="2" fontId="8" fillId="0" borderId="0" xfId="5" applyNumberFormat="1" applyFont="1"/>
    <xf numFmtId="2" fontId="2" fillId="0" borderId="0" xfId="6" applyNumberFormat="1" applyFont="1" applyAlignment="1">
      <alignment horizontal="right"/>
    </xf>
    <xf numFmtId="2" fontId="2" fillId="0" borderId="0" xfId="7" applyNumberFormat="1" applyFont="1" applyAlignment="1">
      <alignment horizontal="right"/>
    </xf>
    <xf numFmtId="2" fontId="22" fillId="0" borderId="0" xfId="7" applyNumberFormat="1" applyFont="1" applyAlignment="1">
      <alignment horizontal="right"/>
    </xf>
    <xf numFmtId="49" fontId="32" fillId="3" borderId="0" xfId="0" applyNumberFormat="1" applyFont="1" applyFill="1" applyAlignment="1">
      <alignment horizontal="left"/>
    </xf>
    <xf numFmtId="2" fontId="2" fillId="3" borderId="0" xfId="6" applyNumberFormat="1" applyFont="1" applyFill="1" applyAlignment="1">
      <alignment horizontal="center"/>
    </xf>
    <xf numFmtId="2" fontId="23" fillId="3" borderId="0" xfId="6" applyNumberFormat="1" applyFont="1" applyFill="1" applyAlignment="1">
      <alignment horizontal="right"/>
    </xf>
    <xf numFmtId="0" fontId="4" fillId="3" borderId="0" xfId="6" applyFont="1" applyFill="1"/>
    <xf numFmtId="2" fontId="4" fillId="2" borderId="0" xfId="7" applyNumberFormat="1" applyFont="1" applyFill="1" applyAlignment="1">
      <alignment horizontal="center"/>
    </xf>
    <xf numFmtId="4" fontId="2" fillId="0" borderId="0" xfId="0" applyNumberFormat="1" applyFont="1" applyFill="1"/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2" fontId="23" fillId="0" borderId="0" xfId="7" applyNumberFormat="1" applyFont="1" applyFill="1"/>
    <xf numFmtId="1" fontId="6" fillId="2" borderId="0" xfId="7" applyNumberFormat="1" applyFont="1" applyFill="1" applyAlignment="1">
      <alignment horizontal="center"/>
    </xf>
    <xf numFmtId="1" fontId="23" fillId="2" borderId="0" xfId="7" applyNumberFormat="1" applyFont="1" applyFill="1" applyAlignment="1">
      <alignment horizontal="center"/>
    </xf>
    <xf numFmtId="4" fontId="22" fillId="0" borderId="0" xfId="0" applyNumberFormat="1" applyFont="1" applyFill="1"/>
    <xf numFmtId="4" fontId="2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1" fontId="7" fillId="3" borderId="0" xfId="6" applyNumberFormat="1" applyFont="1" applyFill="1" applyAlignment="1">
      <alignment horizontal="center"/>
    </xf>
    <xf numFmtId="1" fontId="2" fillId="3" borderId="0" xfId="6" applyNumberFormat="1" applyFont="1" applyFill="1"/>
    <xf numFmtId="1" fontId="23" fillId="3" borderId="0" xfId="6" applyNumberFormat="1" applyFont="1" applyFill="1"/>
    <xf numFmtId="1" fontId="2" fillId="3" borderId="0" xfId="6" applyNumberFormat="1" applyFont="1" applyFill="1" applyAlignment="1">
      <alignment horizontal="center"/>
    </xf>
  </cellXfs>
  <cellStyles count="14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3" xfId="4" xr:uid="{00000000-0005-0000-0000-000007000000}"/>
    <cellStyle name="Normal 4" xfId="13" xr:uid="{85E40D68-E7B7-4685-94BF-B471165D9534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6071</xdr:colOff>
      <xdr:row>32</xdr:row>
      <xdr:rowOff>6341</xdr:rowOff>
    </xdr:to>
    <xdr:pic>
      <xdr:nvPicPr>
        <xdr:cNvPr id="2" name="image11.png">
          <a:extLst>
            <a:ext uri="{FF2B5EF4-FFF2-40B4-BE49-F238E27FC236}">
              <a16:creationId xmlns:a16="http://schemas.microsoft.com/office/drawing/2014/main" id="{56A200FB-95E6-4B27-8B6F-3B2B1147E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83240"/>
          <a:ext cx="6071" cy="173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6071</xdr:colOff>
      <xdr:row>31</xdr:row>
      <xdr:rowOff>167492</xdr:rowOff>
    </xdr:to>
    <xdr:pic>
      <xdr:nvPicPr>
        <xdr:cNvPr id="3" name="image12.png">
          <a:extLst>
            <a:ext uri="{FF2B5EF4-FFF2-40B4-BE49-F238E27FC236}">
              <a16:creationId xmlns:a16="http://schemas.microsoft.com/office/drawing/2014/main" id="{A42ABBB9-AE4E-4852-B225-B0C045C0D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83240"/>
          <a:ext cx="6071" cy="167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6071</xdr:colOff>
      <xdr:row>20</xdr:row>
      <xdr:rowOff>173981</xdr:rowOff>
    </xdr:to>
    <xdr:pic>
      <xdr:nvPicPr>
        <xdr:cNvPr id="2" name="image11.png">
          <a:extLst>
            <a:ext uri="{FF2B5EF4-FFF2-40B4-BE49-F238E27FC236}">
              <a16:creationId xmlns:a16="http://schemas.microsoft.com/office/drawing/2014/main" id="{1325A475-4346-4D6A-A7E8-D86EA2B7B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09260"/>
          <a:ext cx="6071" cy="173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6071</xdr:colOff>
      <xdr:row>20</xdr:row>
      <xdr:rowOff>167492</xdr:rowOff>
    </xdr:to>
    <xdr:pic>
      <xdr:nvPicPr>
        <xdr:cNvPr id="3" name="image12.png">
          <a:extLst>
            <a:ext uri="{FF2B5EF4-FFF2-40B4-BE49-F238E27FC236}">
              <a16:creationId xmlns:a16="http://schemas.microsoft.com/office/drawing/2014/main" id="{4CD22FF5-F4E4-4101-94F3-18E62FF0A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09260"/>
          <a:ext cx="6071" cy="1674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6071</xdr:colOff>
      <xdr:row>30</xdr:row>
      <xdr:rowOff>173981</xdr:rowOff>
    </xdr:to>
    <xdr:pic>
      <xdr:nvPicPr>
        <xdr:cNvPr id="2" name="image11.png">
          <a:extLst>
            <a:ext uri="{FF2B5EF4-FFF2-40B4-BE49-F238E27FC236}">
              <a16:creationId xmlns:a16="http://schemas.microsoft.com/office/drawing/2014/main" id="{B0711A87-0F40-41BB-8B28-9A7CA457D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14020"/>
          <a:ext cx="6071" cy="173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6071</xdr:colOff>
      <xdr:row>30</xdr:row>
      <xdr:rowOff>167492</xdr:rowOff>
    </xdr:to>
    <xdr:pic>
      <xdr:nvPicPr>
        <xdr:cNvPr id="3" name="image12.png">
          <a:extLst>
            <a:ext uri="{FF2B5EF4-FFF2-40B4-BE49-F238E27FC236}">
              <a16:creationId xmlns:a16="http://schemas.microsoft.com/office/drawing/2014/main" id="{DFB09B97-675D-4E6F-A0D2-AE66B4905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14020"/>
          <a:ext cx="6071" cy="167492"/>
        </a:xfrm>
        <a:prstGeom prst="rect">
          <a:avLst/>
        </a:prstGeom>
      </xdr:spPr>
    </xdr:pic>
    <xdr:clientData/>
  </xdr:twoCellAnchor>
  <xdr:twoCellAnchor editAs="oneCell">
    <xdr:from>
      <xdr:col>23</xdr:col>
      <xdr:colOff>197604</xdr:colOff>
      <xdr:row>29</xdr:row>
      <xdr:rowOff>28263</xdr:rowOff>
    </xdr:from>
    <xdr:to>
      <xdr:col>23</xdr:col>
      <xdr:colOff>382797</xdr:colOff>
      <xdr:row>29</xdr:row>
      <xdr:rowOff>104155</xdr:rowOff>
    </xdr:to>
    <xdr:pic>
      <xdr:nvPicPr>
        <xdr:cNvPr id="4" name="image5.png">
          <a:extLst>
            <a:ext uri="{FF2B5EF4-FFF2-40B4-BE49-F238E27FC236}">
              <a16:creationId xmlns:a16="http://schemas.microsoft.com/office/drawing/2014/main" id="{6B770136-0F30-452C-95C3-C91A9F61E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5444" y="12784143"/>
          <a:ext cx="185193" cy="75892"/>
        </a:xfrm>
        <a:prstGeom prst="rect">
          <a:avLst/>
        </a:prstGeom>
      </xdr:spPr>
    </xdr:pic>
    <xdr:clientData/>
  </xdr:twoCellAnchor>
  <xdr:twoCellAnchor editAs="oneCell">
    <xdr:from>
      <xdr:col>23</xdr:col>
      <xdr:colOff>198239</xdr:colOff>
      <xdr:row>30</xdr:row>
      <xdr:rowOff>29259</xdr:rowOff>
    </xdr:from>
    <xdr:to>
      <xdr:col>23</xdr:col>
      <xdr:colOff>383433</xdr:colOff>
      <xdr:row>30</xdr:row>
      <xdr:rowOff>105152</xdr:rowOff>
    </xdr:to>
    <xdr:pic>
      <xdr:nvPicPr>
        <xdr:cNvPr id="5" name="image6.png">
          <a:extLst>
            <a:ext uri="{FF2B5EF4-FFF2-40B4-BE49-F238E27FC236}">
              <a16:creationId xmlns:a16="http://schemas.microsoft.com/office/drawing/2014/main" id="{2251DB2C-D024-4DCB-AED5-3644F3ED4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6079" y="13143279"/>
          <a:ext cx="185194" cy="758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6071</xdr:colOff>
      <xdr:row>33</xdr:row>
      <xdr:rowOff>23593</xdr:rowOff>
    </xdr:to>
    <xdr:pic>
      <xdr:nvPicPr>
        <xdr:cNvPr id="2" name="image11.png">
          <a:extLst>
            <a:ext uri="{FF2B5EF4-FFF2-40B4-BE49-F238E27FC236}">
              <a16:creationId xmlns:a16="http://schemas.microsoft.com/office/drawing/2014/main" id="{B65BE0FC-9D92-4F1D-9218-D0A1DBF7B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86204"/>
          <a:ext cx="6071" cy="3513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6071</xdr:colOff>
      <xdr:row>32</xdr:row>
      <xdr:rowOff>3590</xdr:rowOff>
    </xdr:to>
    <xdr:pic>
      <xdr:nvPicPr>
        <xdr:cNvPr id="3" name="image12.png">
          <a:extLst>
            <a:ext uri="{FF2B5EF4-FFF2-40B4-BE49-F238E27FC236}">
              <a16:creationId xmlns:a16="http://schemas.microsoft.com/office/drawing/2014/main" id="{BC314F2E-C5E5-418F-A744-6D15BFDFB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86204"/>
          <a:ext cx="6071" cy="1674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6071</xdr:colOff>
      <xdr:row>114</xdr:row>
      <xdr:rowOff>27332</xdr:rowOff>
    </xdr:to>
    <xdr:pic>
      <xdr:nvPicPr>
        <xdr:cNvPr id="4" name="image11.png">
          <a:extLst>
            <a:ext uri="{FF2B5EF4-FFF2-40B4-BE49-F238E27FC236}">
              <a16:creationId xmlns:a16="http://schemas.microsoft.com/office/drawing/2014/main" id="{614A638A-134B-42B4-9EB5-819DAEEDF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26015"/>
          <a:ext cx="6071" cy="173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6071</xdr:colOff>
      <xdr:row>114</xdr:row>
      <xdr:rowOff>20843</xdr:rowOff>
    </xdr:to>
    <xdr:pic>
      <xdr:nvPicPr>
        <xdr:cNvPr id="5" name="image12.png">
          <a:extLst>
            <a:ext uri="{FF2B5EF4-FFF2-40B4-BE49-F238E27FC236}">
              <a16:creationId xmlns:a16="http://schemas.microsoft.com/office/drawing/2014/main" id="{4A53C514-BA14-420C-BF40-BFC14E703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26015"/>
          <a:ext cx="6071" cy="1674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6071</xdr:colOff>
      <xdr:row>175</xdr:row>
      <xdr:rowOff>27332</xdr:rowOff>
    </xdr:to>
    <xdr:pic>
      <xdr:nvPicPr>
        <xdr:cNvPr id="6" name="image11.png">
          <a:extLst>
            <a:ext uri="{FF2B5EF4-FFF2-40B4-BE49-F238E27FC236}">
              <a16:creationId xmlns:a16="http://schemas.microsoft.com/office/drawing/2014/main" id="{BAC2ABD3-13C2-4CCB-9A1C-F9DD55AE6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02860"/>
          <a:ext cx="6071" cy="173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6071</xdr:colOff>
      <xdr:row>175</xdr:row>
      <xdr:rowOff>20843</xdr:rowOff>
    </xdr:to>
    <xdr:pic>
      <xdr:nvPicPr>
        <xdr:cNvPr id="7" name="image12.png">
          <a:extLst>
            <a:ext uri="{FF2B5EF4-FFF2-40B4-BE49-F238E27FC236}">
              <a16:creationId xmlns:a16="http://schemas.microsoft.com/office/drawing/2014/main" id="{99D3A23D-BA1B-48D6-B8EB-386562088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02860"/>
          <a:ext cx="6071" cy="167492"/>
        </a:xfrm>
        <a:prstGeom prst="rect">
          <a:avLst/>
        </a:prstGeom>
      </xdr:spPr>
    </xdr:pic>
    <xdr:clientData/>
  </xdr:twoCellAnchor>
  <xdr:twoCellAnchor editAs="oneCell">
    <xdr:from>
      <xdr:col>23</xdr:col>
      <xdr:colOff>197604</xdr:colOff>
      <xdr:row>173</xdr:row>
      <xdr:rowOff>28263</xdr:rowOff>
    </xdr:from>
    <xdr:to>
      <xdr:col>23</xdr:col>
      <xdr:colOff>382797</xdr:colOff>
      <xdr:row>173</xdr:row>
      <xdr:rowOff>104155</xdr:rowOff>
    </xdr:to>
    <xdr:pic>
      <xdr:nvPicPr>
        <xdr:cNvPr id="8" name="image5.png">
          <a:extLst>
            <a:ext uri="{FF2B5EF4-FFF2-40B4-BE49-F238E27FC236}">
              <a16:creationId xmlns:a16="http://schemas.microsoft.com/office/drawing/2014/main" id="{12F77448-E831-48D3-A798-940297B6D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85" y="11777440"/>
          <a:ext cx="185193" cy="75892"/>
        </a:xfrm>
        <a:prstGeom prst="rect">
          <a:avLst/>
        </a:prstGeom>
      </xdr:spPr>
    </xdr:pic>
    <xdr:clientData/>
  </xdr:twoCellAnchor>
  <xdr:twoCellAnchor editAs="oneCell">
    <xdr:from>
      <xdr:col>23</xdr:col>
      <xdr:colOff>198239</xdr:colOff>
      <xdr:row>174</xdr:row>
      <xdr:rowOff>29259</xdr:rowOff>
    </xdr:from>
    <xdr:to>
      <xdr:col>23</xdr:col>
      <xdr:colOff>383433</xdr:colOff>
      <xdr:row>174</xdr:row>
      <xdr:rowOff>105152</xdr:rowOff>
    </xdr:to>
    <xdr:pic>
      <xdr:nvPicPr>
        <xdr:cNvPr id="9" name="image6.png">
          <a:extLst>
            <a:ext uri="{FF2B5EF4-FFF2-40B4-BE49-F238E27FC236}">
              <a16:creationId xmlns:a16="http://schemas.microsoft.com/office/drawing/2014/main" id="{623F7A38-BF5E-4F1E-B805-9C8E6AD9C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4420" y="12132119"/>
          <a:ext cx="185194" cy="758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2"/>
  <sheetViews>
    <sheetView tabSelected="1" zoomScaleNormal="100" workbookViewId="0">
      <selection activeCell="L3" sqref="L3"/>
    </sheetView>
  </sheetViews>
  <sheetFormatPr defaultColWidth="9.125" defaultRowHeight="12.9" x14ac:dyDescent="0.2"/>
  <cols>
    <col min="1" max="1" width="9.875" style="171" customWidth="1"/>
    <col min="2" max="2" width="8.5" style="172" customWidth="1"/>
    <col min="3" max="3" width="11" style="172" bestFit="1" customWidth="1"/>
    <col min="4" max="5" width="6.375" style="165" customWidth="1"/>
    <col min="6" max="6" width="1" style="78" customWidth="1"/>
    <col min="7" max="7" width="6.125" style="78" customWidth="1"/>
    <col min="8" max="8" width="5.5" style="87" customWidth="1"/>
    <col min="9" max="9" width="1" style="78" customWidth="1"/>
    <col min="10" max="10" width="7.375" style="87" customWidth="1"/>
    <col min="11" max="11" width="6.5" style="78" customWidth="1"/>
    <col min="12" max="12" width="9" style="78" customWidth="1"/>
    <col min="13" max="13" width="0.875" style="81" customWidth="1"/>
    <col min="14" max="14" width="9.5" style="81" customWidth="1"/>
    <col min="15" max="15" width="0.875" style="81" customWidth="1"/>
    <col min="16" max="16" width="12.5" style="107" bestFit="1" customWidth="1"/>
    <col min="17" max="16384" width="9.125" style="82"/>
  </cols>
  <sheetData>
    <row r="1" spans="1:17" ht="13.6" x14ac:dyDescent="0.25">
      <c r="A1" s="163" t="s">
        <v>100</v>
      </c>
      <c r="B1" s="164"/>
      <c r="C1" s="164"/>
      <c r="H1" s="79"/>
      <c r="J1" s="80"/>
    </row>
    <row r="2" spans="1:17" ht="13.6" x14ac:dyDescent="0.25">
      <c r="A2" s="166"/>
      <c r="B2" s="167"/>
      <c r="C2" s="167"/>
      <c r="G2" s="83"/>
      <c r="H2" s="83"/>
      <c r="I2" s="83"/>
      <c r="J2" s="83"/>
      <c r="K2" s="83"/>
      <c r="L2" s="83"/>
      <c r="M2" s="83"/>
      <c r="N2" s="83"/>
      <c r="O2" s="83"/>
    </row>
    <row r="3" spans="1:17" s="86" customFormat="1" ht="13.6" x14ac:dyDescent="0.25">
      <c r="A3" s="168" t="s">
        <v>76</v>
      </c>
      <c r="B3" s="169"/>
      <c r="C3" s="169"/>
      <c r="D3" s="165"/>
      <c r="E3" s="170"/>
      <c r="F3" s="84"/>
      <c r="G3" s="83"/>
      <c r="H3" s="83"/>
      <c r="I3" s="83"/>
      <c r="J3" s="83"/>
      <c r="K3" s="83"/>
      <c r="L3" s="83"/>
      <c r="M3" s="83"/>
      <c r="N3" s="83"/>
      <c r="O3" s="83"/>
      <c r="P3" s="110"/>
    </row>
    <row r="4" spans="1:17" ht="13.6" x14ac:dyDescent="0.25">
      <c r="G4" s="374" t="s">
        <v>601</v>
      </c>
      <c r="H4" s="375"/>
      <c r="I4" s="373"/>
      <c r="J4" s="84"/>
      <c r="K4" s="85"/>
      <c r="L4" s="83"/>
      <c r="M4" s="83"/>
      <c r="N4" s="83"/>
    </row>
    <row r="5" spans="1:17" s="86" customFormat="1" ht="13.6" x14ac:dyDescent="0.25">
      <c r="A5" s="173" t="s">
        <v>13</v>
      </c>
      <c r="B5" s="174" t="s">
        <v>13</v>
      </c>
      <c r="C5" s="174" t="s">
        <v>13</v>
      </c>
      <c r="D5" s="165" t="s">
        <v>0</v>
      </c>
      <c r="E5" s="165" t="s">
        <v>0</v>
      </c>
      <c r="F5" s="78"/>
      <c r="G5" s="78"/>
      <c r="H5" s="87"/>
      <c r="I5" s="78"/>
      <c r="J5" s="87"/>
      <c r="K5" s="78"/>
      <c r="L5" s="78"/>
      <c r="M5" s="81"/>
      <c r="N5" s="81"/>
      <c r="O5" s="81"/>
      <c r="P5" s="111"/>
    </row>
    <row r="6" spans="1:17" x14ac:dyDescent="0.2">
      <c r="A6" s="175" t="s">
        <v>82</v>
      </c>
      <c r="B6" s="176" t="s">
        <v>91</v>
      </c>
      <c r="C6" s="176" t="s">
        <v>32</v>
      </c>
      <c r="D6" s="157" t="s">
        <v>1</v>
      </c>
      <c r="E6" s="157" t="s">
        <v>2</v>
      </c>
      <c r="F6" s="90"/>
      <c r="G6" s="372" t="s">
        <v>3</v>
      </c>
      <c r="H6" s="157" t="s">
        <v>4</v>
      </c>
      <c r="I6" s="90"/>
      <c r="J6" s="89" t="s">
        <v>5</v>
      </c>
      <c r="K6" s="89" t="s">
        <v>6</v>
      </c>
      <c r="L6" s="351" t="s">
        <v>27</v>
      </c>
      <c r="M6" s="59"/>
      <c r="N6" s="59" t="s">
        <v>16</v>
      </c>
      <c r="O6" s="59"/>
      <c r="P6" s="370" t="s">
        <v>86</v>
      </c>
    </row>
    <row r="7" spans="1:17" s="86" customFormat="1" ht="13.6" x14ac:dyDescent="0.25">
      <c r="A7" s="177"/>
      <c r="B7" s="178"/>
      <c r="C7" s="178"/>
      <c r="D7" s="165"/>
      <c r="E7" s="165"/>
      <c r="F7" s="78"/>
      <c r="G7" s="78"/>
      <c r="H7" s="87"/>
      <c r="I7" s="78"/>
      <c r="J7" s="87"/>
      <c r="K7" s="90" t="s">
        <v>28</v>
      </c>
      <c r="L7" s="78"/>
      <c r="M7" s="91"/>
      <c r="N7" s="91"/>
      <c r="O7" s="91"/>
      <c r="P7" s="371" t="s">
        <v>17</v>
      </c>
    </row>
    <row r="8" spans="1:17" x14ac:dyDescent="0.2">
      <c r="M8" s="59"/>
      <c r="N8" s="59"/>
      <c r="O8" s="59"/>
    </row>
    <row r="9" spans="1:17" ht="13.25" customHeight="1" x14ac:dyDescent="0.2">
      <c r="A9" s="173" t="s">
        <v>131</v>
      </c>
      <c r="B9" s="174" t="s">
        <v>90</v>
      </c>
      <c r="C9" s="174" t="s">
        <v>596</v>
      </c>
      <c r="D9" s="174">
        <v>2210</v>
      </c>
      <c r="E9" s="174">
        <v>2100</v>
      </c>
      <c r="G9" s="87"/>
      <c r="H9" s="87">
        <v>1</v>
      </c>
      <c r="K9" s="87">
        <v>1</v>
      </c>
      <c r="L9" s="88"/>
      <c r="M9" s="59"/>
      <c r="N9" s="81">
        <v>1</v>
      </c>
      <c r="O9" s="59"/>
      <c r="P9" s="76">
        <v>969.32</v>
      </c>
      <c r="Q9" s="112"/>
    </row>
    <row r="10" spans="1:17" ht="13.25" customHeight="1" x14ac:dyDescent="0.2">
      <c r="A10" s="173" t="s">
        <v>144</v>
      </c>
      <c r="B10" s="174" t="s">
        <v>88</v>
      </c>
      <c r="C10" s="174"/>
      <c r="D10" s="174"/>
      <c r="E10" s="174"/>
      <c r="G10" s="87"/>
      <c r="K10" s="87"/>
      <c r="L10" s="88"/>
      <c r="M10" s="59"/>
      <c r="O10" s="59"/>
      <c r="P10" s="76"/>
      <c r="Q10" s="112" t="s">
        <v>94</v>
      </c>
    </row>
    <row r="11" spans="1:17" ht="13.25" customHeight="1" x14ac:dyDescent="0.2">
      <c r="A11" s="173" t="s">
        <v>150</v>
      </c>
      <c r="B11" s="174" t="s">
        <v>88</v>
      </c>
      <c r="C11" s="174"/>
      <c r="D11" s="174"/>
      <c r="E11" s="174"/>
      <c r="G11" s="87"/>
      <c r="K11" s="87"/>
      <c r="L11" s="88"/>
      <c r="M11" s="59"/>
      <c r="O11" s="59"/>
      <c r="P11" s="76"/>
      <c r="Q11" s="112" t="s">
        <v>94</v>
      </c>
    </row>
    <row r="12" spans="1:17" ht="13.25" customHeight="1" x14ac:dyDescent="0.2">
      <c r="A12" s="173" t="s">
        <v>153</v>
      </c>
      <c r="B12" s="174" t="s">
        <v>88</v>
      </c>
      <c r="C12" s="174"/>
      <c r="D12" s="174"/>
      <c r="E12" s="174"/>
      <c r="G12" s="87"/>
      <c r="K12" s="87"/>
      <c r="L12" s="88"/>
      <c r="M12" s="59"/>
      <c r="O12" s="59"/>
      <c r="P12" s="76"/>
      <c r="Q12" s="112" t="s">
        <v>94</v>
      </c>
    </row>
    <row r="13" spans="1:17" ht="13.25" customHeight="1" x14ac:dyDescent="0.2">
      <c r="A13" s="173" t="s">
        <v>157</v>
      </c>
      <c r="B13" s="174" t="s">
        <v>164</v>
      </c>
      <c r="C13" s="174"/>
      <c r="D13" s="174"/>
      <c r="E13" s="174"/>
      <c r="G13" s="87"/>
      <c r="K13" s="87"/>
      <c r="L13" s="88"/>
      <c r="M13" s="59"/>
      <c r="O13" s="59"/>
      <c r="P13" s="76"/>
      <c r="Q13" s="112" t="s">
        <v>94</v>
      </c>
    </row>
    <row r="14" spans="1:17" ht="13.25" customHeight="1" x14ac:dyDescent="0.2">
      <c r="A14" s="173" t="s">
        <v>169</v>
      </c>
      <c r="B14" s="174" t="s">
        <v>90</v>
      </c>
      <c r="C14" s="174" t="s">
        <v>595</v>
      </c>
      <c r="D14" s="174">
        <v>1585</v>
      </c>
      <c r="E14" s="174">
        <v>2100</v>
      </c>
      <c r="G14" s="87"/>
      <c r="H14" s="87">
        <v>1</v>
      </c>
      <c r="K14" s="87">
        <v>1</v>
      </c>
      <c r="L14" s="88"/>
      <c r="M14" s="59"/>
      <c r="N14" s="81">
        <v>1</v>
      </c>
      <c r="O14" s="59"/>
      <c r="P14" s="76">
        <f>502.09+112.05</f>
        <v>614.14</v>
      </c>
      <c r="Q14" s="112"/>
    </row>
    <row r="15" spans="1:17" ht="13.25" customHeight="1" x14ac:dyDescent="0.2">
      <c r="A15" s="173" t="s">
        <v>172</v>
      </c>
      <c r="B15" s="174" t="s">
        <v>90</v>
      </c>
      <c r="C15" s="174" t="s">
        <v>595</v>
      </c>
      <c r="D15" s="174">
        <v>1585</v>
      </c>
      <c r="E15" s="174">
        <v>2100</v>
      </c>
      <c r="G15" s="87">
        <v>1</v>
      </c>
      <c r="J15" s="87">
        <v>1</v>
      </c>
      <c r="K15" s="87"/>
      <c r="L15" s="88"/>
      <c r="M15" s="59"/>
      <c r="N15" s="81">
        <v>1</v>
      </c>
      <c r="O15" s="59"/>
      <c r="P15" s="76">
        <f>371.68+96.09</f>
        <v>467.77</v>
      </c>
      <c r="Q15" s="112"/>
    </row>
    <row r="16" spans="1:17" ht="13.25" customHeight="1" x14ac:dyDescent="0.2">
      <c r="A16" s="173" t="s">
        <v>179</v>
      </c>
      <c r="B16" s="174" t="s">
        <v>88</v>
      </c>
      <c r="C16" s="174"/>
      <c r="D16" s="174"/>
      <c r="E16" s="174"/>
      <c r="G16" s="87"/>
      <c r="K16" s="87"/>
      <c r="L16" s="88"/>
      <c r="M16" s="59"/>
      <c r="O16" s="59"/>
      <c r="P16" s="76"/>
      <c r="Q16" s="112" t="s">
        <v>94</v>
      </c>
    </row>
    <row r="17" spans="1:17" ht="13.25" customHeight="1" x14ac:dyDescent="0.2">
      <c r="A17" s="173" t="s">
        <v>183</v>
      </c>
      <c r="B17" s="174" t="s">
        <v>88</v>
      </c>
      <c r="C17" s="174"/>
      <c r="D17" s="174"/>
      <c r="E17" s="174"/>
      <c r="G17" s="87"/>
      <c r="K17" s="87"/>
      <c r="L17" s="88"/>
      <c r="M17" s="59"/>
      <c r="O17" s="59"/>
      <c r="P17" s="76"/>
      <c r="Q17" s="112" t="s">
        <v>94</v>
      </c>
    </row>
    <row r="18" spans="1:17" ht="13.25" customHeight="1" x14ac:dyDescent="0.2">
      <c r="A18" s="173" t="s">
        <v>186</v>
      </c>
      <c r="B18" s="174" t="s">
        <v>90</v>
      </c>
      <c r="C18" s="174" t="s">
        <v>595</v>
      </c>
      <c r="D18" s="174">
        <v>1585</v>
      </c>
      <c r="E18" s="174">
        <v>2100</v>
      </c>
      <c r="G18" s="87"/>
      <c r="H18" s="87">
        <v>1</v>
      </c>
      <c r="K18" s="87">
        <v>1</v>
      </c>
      <c r="L18" s="88"/>
      <c r="M18" s="59"/>
      <c r="N18" s="81">
        <v>1</v>
      </c>
      <c r="O18" s="59"/>
      <c r="P18" s="76">
        <f>502.09+112.05</f>
        <v>614.14</v>
      </c>
      <c r="Q18" s="112"/>
    </row>
    <row r="19" spans="1:17" ht="13.25" customHeight="1" x14ac:dyDescent="0.2">
      <c r="A19" s="173" t="s">
        <v>193</v>
      </c>
      <c r="B19" s="174" t="s">
        <v>90</v>
      </c>
      <c r="C19" s="174" t="s">
        <v>595</v>
      </c>
      <c r="D19" s="174">
        <v>1585</v>
      </c>
      <c r="E19" s="174">
        <v>2100</v>
      </c>
      <c r="G19" s="87">
        <v>1</v>
      </c>
      <c r="J19" s="87">
        <v>1</v>
      </c>
      <c r="K19" s="87"/>
      <c r="L19" s="88"/>
      <c r="M19" s="59"/>
      <c r="N19" s="81">
        <v>1</v>
      </c>
      <c r="O19" s="59"/>
      <c r="P19" s="179">
        <f>502.09+112.05</f>
        <v>614.14</v>
      </c>
      <c r="Q19" s="112"/>
    </row>
    <row r="20" spans="1:17" ht="13.25" customHeight="1" x14ac:dyDescent="0.2">
      <c r="A20" s="173" t="s">
        <v>199</v>
      </c>
      <c r="B20" s="174" t="s">
        <v>88</v>
      </c>
      <c r="C20" s="174"/>
      <c r="D20" s="174"/>
      <c r="E20" s="174"/>
      <c r="G20" s="87"/>
      <c r="K20" s="87"/>
      <c r="L20" s="88"/>
      <c r="M20" s="59"/>
      <c r="O20" s="59"/>
      <c r="P20" s="76"/>
      <c r="Q20" s="112" t="s">
        <v>94</v>
      </c>
    </row>
    <row r="21" spans="1:17" x14ac:dyDescent="0.2">
      <c r="A21" s="173" t="s">
        <v>203</v>
      </c>
      <c r="B21" s="174" t="s">
        <v>88</v>
      </c>
      <c r="C21" s="174"/>
      <c r="D21" s="174"/>
      <c r="E21" s="174"/>
      <c r="G21" s="87"/>
      <c r="K21" s="87"/>
      <c r="L21" s="88"/>
      <c r="M21" s="59"/>
      <c r="O21" s="59"/>
      <c r="P21" s="76"/>
      <c r="Q21" s="112" t="s">
        <v>94</v>
      </c>
    </row>
    <row r="22" spans="1:17" x14ac:dyDescent="0.2">
      <c r="A22" s="173" t="s">
        <v>207</v>
      </c>
      <c r="B22" s="174" t="s">
        <v>90</v>
      </c>
      <c r="C22" s="174" t="s">
        <v>596</v>
      </c>
      <c r="D22" s="174">
        <v>2210</v>
      </c>
      <c r="E22" s="174">
        <v>2100</v>
      </c>
      <c r="G22" s="87">
        <v>1</v>
      </c>
      <c r="J22" s="87">
        <v>1</v>
      </c>
      <c r="K22" s="87"/>
      <c r="L22" s="88"/>
      <c r="M22" s="59"/>
      <c r="N22" s="81">
        <v>1</v>
      </c>
      <c r="O22" s="59"/>
      <c r="P22" s="76">
        <v>744.08</v>
      </c>
      <c r="Q22" s="112"/>
    </row>
    <row r="23" spans="1:17" x14ac:dyDescent="0.2">
      <c r="A23" s="173" t="s">
        <v>210</v>
      </c>
      <c r="B23" s="174" t="s">
        <v>90</v>
      </c>
      <c r="C23" s="174" t="s">
        <v>596</v>
      </c>
      <c r="D23" s="174">
        <v>2210</v>
      </c>
      <c r="E23" s="174">
        <v>2100</v>
      </c>
      <c r="G23" s="87">
        <v>1</v>
      </c>
      <c r="J23" s="87">
        <v>1</v>
      </c>
      <c r="K23" s="87"/>
      <c r="L23" s="88"/>
      <c r="M23" s="59"/>
      <c r="N23" s="81">
        <v>1</v>
      </c>
      <c r="O23" s="59"/>
      <c r="P23" s="76">
        <v>744.08</v>
      </c>
      <c r="Q23" s="112"/>
    </row>
    <row r="24" spans="1:17" x14ac:dyDescent="0.2">
      <c r="A24" s="173" t="s">
        <v>213</v>
      </c>
      <c r="B24" s="174" t="s">
        <v>90</v>
      </c>
      <c r="C24" s="174" t="s">
        <v>595</v>
      </c>
      <c r="D24" s="174">
        <v>1585</v>
      </c>
      <c r="E24" s="174">
        <v>2100</v>
      </c>
      <c r="G24" s="87"/>
      <c r="H24" s="87">
        <v>1</v>
      </c>
      <c r="K24" s="87">
        <v>1</v>
      </c>
      <c r="L24" s="88"/>
      <c r="M24" s="59"/>
      <c r="N24" s="81">
        <v>1</v>
      </c>
      <c r="O24" s="59"/>
      <c r="P24" s="76">
        <f>502.09+112.05</f>
        <v>614.14</v>
      </c>
      <c r="Q24" s="112"/>
    </row>
    <row r="25" spans="1:17" x14ac:dyDescent="0.2">
      <c r="A25" s="173" t="s">
        <v>216</v>
      </c>
      <c r="B25" s="174" t="s">
        <v>88</v>
      </c>
      <c r="C25" s="174"/>
      <c r="D25" s="174"/>
      <c r="E25" s="174"/>
      <c r="G25" s="87"/>
      <c r="K25" s="87"/>
      <c r="L25" s="88"/>
      <c r="M25" s="59"/>
      <c r="O25" s="59"/>
      <c r="P25" s="76"/>
      <c r="Q25" s="112" t="s">
        <v>94</v>
      </c>
    </row>
    <row r="26" spans="1:17" x14ac:dyDescent="0.2">
      <c r="A26" s="173" t="s">
        <v>218</v>
      </c>
      <c r="B26" s="174" t="s">
        <v>90</v>
      </c>
      <c r="C26" s="174" t="s">
        <v>596</v>
      </c>
      <c r="D26" s="174">
        <v>2410</v>
      </c>
      <c r="E26" s="174">
        <v>2100</v>
      </c>
      <c r="G26" s="87">
        <v>1</v>
      </c>
      <c r="J26" s="87">
        <v>1</v>
      </c>
      <c r="K26" s="87"/>
      <c r="L26" s="88"/>
      <c r="M26" s="59"/>
      <c r="N26" s="81">
        <v>1</v>
      </c>
      <c r="O26" s="59"/>
      <c r="P26" s="76">
        <v>759.12</v>
      </c>
      <c r="Q26" s="112"/>
    </row>
    <row r="27" spans="1:17" x14ac:dyDescent="0.2">
      <c r="A27" s="173" t="s">
        <v>223</v>
      </c>
      <c r="B27" s="174" t="s">
        <v>90</v>
      </c>
      <c r="C27" s="174" t="s">
        <v>596</v>
      </c>
      <c r="D27" s="174">
        <v>2410</v>
      </c>
      <c r="E27" s="174">
        <v>2100</v>
      </c>
      <c r="G27" s="87">
        <v>1</v>
      </c>
      <c r="J27" s="87">
        <v>1</v>
      </c>
      <c r="K27" s="87"/>
      <c r="L27" s="88"/>
      <c r="M27" s="59"/>
      <c r="N27" s="81">
        <v>1</v>
      </c>
      <c r="O27" s="59"/>
      <c r="P27" s="76">
        <v>759.12</v>
      </c>
      <c r="Q27" s="112"/>
    </row>
    <row r="28" spans="1:17" x14ac:dyDescent="0.2">
      <c r="A28" s="173" t="s">
        <v>228</v>
      </c>
      <c r="B28" s="174" t="s">
        <v>90</v>
      </c>
      <c r="C28" s="174" t="s">
        <v>596</v>
      </c>
      <c r="D28" s="174">
        <v>2410</v>
      </c>
      <c r="E28" s="174">
        <v>2100</v>
      </c>
      <c r="G28" s="87">
        <v>1</v>
      </c>
      <c r="J28" s="87">
        <v>1</v>
      </c>
      <c r="K28" s="87"/>
      <c r="L28" s="88"/>
      <c r="M28" s="59"/>
      <c r="N28" s="81">
        <v>1</v>
      </c>
      <c r="O28" s="59"/>
      <c r="P28" s="76">
        <v>759.12</v>
      </c>
      <c r="Q28" s="112"/>
    </row>
    <row r="29" spans="1:17" x14ac:dyDescent="0.2">
      <c r="A29" s="173" t="s">
        <v>230</v>
      </c>
      <c r="B29" s="174" t="s">
        <v>90</v>
      </c>
      <c r="C29" s="174" t="s">
        <v>596</v>
      </c>
      <c r="D29" s="174">
        <v>2410</v>
      </c>
      <c r="E29" s="174">
        <v>2100</v>
      </c>
      <c r="G29" s="87">
        <v>1</v>
      </c>
      <c r="J29" s="87">
        <v>1</v>
      </c>
      <c r="K29" s="87"/>
      <c r="L29" s="88"/>
      <c r="M29" s="59"/>
      <c r="N29" s="81">
        <v>1</v>
      </c>
      <c r="O29" s="59"/>
      <c r="P29" s="76">
        <v>759.12</v>
      </c>
      <c r="Q29" s="112"/>
    </row>
    <row r="30" spans="1:17" x14ac:dyDescent="0.2">
      <c r="A30" s="173" t="s">
        <v>231</v>
      </c>
      <c r="B30" s="350" t="s">
        <v>90</v>
      </c>
      <c r="C30" s="174" t="s">
        <v>595</v>
      </c>
      <c r="D30" s="174">
        <v>1585</v>
      </c>
      <c r="E30" s="174">
        <v>2110</v>
      </c>
      <c r="G30" s="87">
        <v>1</v>
      </c>
      <c r="K30" s="87"/>
      <c r="L30" s="88"/>
      <c r="M30" s="59"/>
      <c r="N30" s="81">
        <v>1</v>
      </c>
      <c r="O30" s="59"/>
      <c r="P30" s="179">
        <f>371.68+96.09</f>
        <v>467.77</v>
      </c>
      <c r="Q30" s="112"/>
    </row>
    <row r="31" spans="1:17" x14ac:dyDescent="0.2">
      <c r="A31" s="173" t="s">
        <v>234</v>
      </c>
      <c r="B31" s="174" t="s">
        <v>90</v>
      </c>
      <c r="C31" s="174" t="s">
        <v>596</v>
      </c>
      <c r="D31" s="174">
        <v>2410</v>
      </c>
      <c r="E31" s="174">
        <v>2100</v>
      </c>
      <c r="G31" s="87">
        <v>1</v>
      </c>
      <c r="J31" s="87">
        <v>1</v>
      </c>
      <c r="K31" s="87"/>
      <c r="L31" s="88"/>
      <c r="M31" s="59"/>
      <c r="N31" s="81">
        <v>1</v>
      </c>
      <c r="O31" s="59"/>
      <c r="P31" s="76">
        <v>759.12</v>
      </c>
      <c r="Q31" s="112"/>
    </row>
    <row r="32" spans="1:17" x14ac:dyDescent="0.2">
      <c r="A32" s="173" t="s">
        <v>237</v>
      </c>
      <c r="B32" s="174" t="s">
        <v>90</v>
      </c>
      <c r="C32" s="174" t="s">
        <v>596</v>
      </c>
      <c r="D32" s="174">
        <v>2410</v>
      </c>
      <c r="E32" s="174">
        <v>2100</v>
      </c>
      <c r="G32" s="87">
        <v>1</v>
      </c>
      <c r="J32" s="87">
        <v>1</v>
      </c>
      <c r="K32" s="87"/>
      <c r="L32" s="88"/>
      <c r="M32" s="59"/>
      <c r="N32" s="81">
        <v>1</v>
      </c>
      <c r="O32" s="59"/>
      <c r="P32" s="76">
        <v>759.12</v>
      </c>
      <c r="Q32" s="112"/>
    </row>
    <row r="33" spans="1:17" x14ac:dyDescent="0.2">
      <c r="A33" s="173" t="s">
        <v>238</v>
      </c>
      <c r="B33" s="174" t="s">
        <v>90</v>
      </c>
      <c r="C33" s="174" t="s">
        <v>596</v>
      </c>
      <c r="D33" s="174">
        <v>2410</v>
      </c>
      <c r="E33" s="174">
        <v>2100</v>
      </c>
      <c r="G33" s="87">
        <v>1</v>
      </c>
      <c r="J33" s="87">
        <v>1</v>
      </c>
      <c r="K33" s="87"/>
      <c r="L33" s="88"/>
      <c r="M33" s="59"/>
      <c r="N33" s="81">
        <v>1</v>
      </c>
      <c r="O33" s="59"/>
      <c r="P33" s="76">
        <v>759.12</v>
      </c>
      <c r="Q33" s="112"/>
    </row>
    <row r="34" spans="1:17" x14ac:dyDescent="0.2">
      <c r="A34" s="173" t="s">
        <v>240</v>
      </c>
      <c r="B34" s="174" t="s">
        <v>90</v>
      </c>
      <c r="C34" s="174" t="s">
        <v>596</v>
      </c>
      <c r="D34" s="174">
        <v>2410</v>
      </c>
      <c r="E34" s="174">
        <v>2100</v>
      </c>
      <c r="G34" s="87">
        <v>1</v>
      </c>
      <c r="J34" s="87">
        <v>1</v>
      </c>
      <c r="K34" s="87"/>
      <c r="L34" s="88"/>
      <c r="M34" s="59"/>
      <c r="N34" s="81">
        <v>1</v>
      </c>
      <c r="O34" s="59"/>
      <c r="P34" s="76">
        <v>759.12</v>
      </c>
      <c r="Q34" s="112"/>
    </row>
    <row r="35" spans="1:17" x14ac:dyDescent="0.2">
      <c r="A35" s="173" t="s">
        <v>244</v>
      </c>
      <c r="B35" s="174" t="s">
        <v>90</v>
      </c>
      <c r="C35" s="174" t="s">
        <v>596</v>
      </c>
      <c r="D35" s="174">
        <v>2410</v>
      </c>
      <c r="E35" s="174">
        <v>2100</v>
      </c>
      <c r="G35" s="87">
        <v>1</v>
      </c>
      <c r="J35" s="87">
        <v>1</v>
      </c>
      <c r="K35" s="87"/>
      <c r="L35" s="88"/>
      <c r="M35" s="59"/>
      <c r="N35" s="81">
        <v>1</v>
      </c>
      <c r="O35" s="59"/>
      <c r="P35" s="76">
        <v>759.12</v>
      </c>
      <c r="Q35" s="112"/>
    </row>
    <row r="36" spans="1:17" x14ac:dyDescent="0.2">
      <c r="A36" s="173" t="s">
        <v>247</v>
      </c>
      <c r="B36" s="174" t="s">
        <v>90</v>
      </c>
      <c r="C36" s="174" t="s">
        <v>596</v>
      </c>
      <c r="D36" s="174">
        <v>2410</v>
      </c>
      <c r="E36" s="174">
        <v>2100</v>
      </c>
      <c r="G36" s="87">
        <v>1</v>
      </c>
      <c r="J36" s="87">
        <v>1</v>
      </c>
      <c r="K36" s="87"/>
      <c r="L36" s="88"/>
      <c r="M36" s="59"/>
      <c r="N36" s="81">
        <v>1</v>
      </c>
      <c r="O36" s="59"/>
      <c r="P36" s="76">
        <v>759.12</v>
      </c>
      <c r="Q36" s="112"/>
    </row>
    <row r="37" spans="1:17" x14ac:dyDescent="0.2">
      <c r="A37" s="173" t="s">
        <v>251</v>
      </c>
      <c r="B37" s="174" t="s">
        <v>90</v>
      </c>
      <c r="C37" s="174" t="s">
        <v>596</v>
      </c>
      <c r="D37" s="174">
        <v>2010</v>
      </c>
      <c r="E37" s="174">
        <v>2100</v>
      </c>
      <c r="G37" s="87">
        <v>1</v>
      </c>
      <c r="J37" s="87">
        <v>1</v>
      </c>
      <c r="K37" s="87"/>
      <c r="L37" s="88"/>
      <c r="M37" s="59"/>
      <c r="N37" s="81">
        <v>1</v>
      </c>
      <c r="O37" s="59"/>
      <c r="P37" s="76">
        <v>700.7</v>
      </c>
      <c r="Q37" s="112"/>
    </row>
    <row r="38" spans="1:17" x14ac:dyDescent="0.2">
      <c r="A38" s="173" t="s">
        <v>254</v>
      </c>
      <c r="B38" s="174" t="s">
        <v>90</v>
      </c>
      <c r="C38" s="174" t="s">
        <v>596</v>
      </c>
      <c r="D38" s="174">
        <v>2410</v>
      </c>
      <c r="E38" s="174">
        <v>2100</v>
      </c>
      <c r="G38" s="87">
        <v>1</v>
      </c>
      <c r="J38" s="87">
        <v>1</v>
      </c>
      <c r="K38" s="87"/>
      <c r="L38" s="88"/>
      <c r="M38" s="59"/>
      <c r="N38" s="81">
        <v>1</v>
      </c>
      <c r="O38" s="59"/>
      <c r="P38" s="76">
        <v>759.12</v>
      </c>
      <c r="Q38" s="112"/>
    </row>
    <row r="39" spans="1:17" x14ac:dyDescent="0.2">
      <c r="A39" s="173" t="s">
        <v>257</v>
      </c>
      <c r="B39" s="174" t="s">
        <v>90</v>
      </c>
      <c r="C39" s="174" t="s">
        <v>596</v>
      </c>
      <c r="D39" s="174">
        <v>2010</v>
      </c>
      <c r="E39" s="174">
        <v>2100</v>
      </c>
      <c r="G39" s="87">
        <v>1</v>
      </c>
      <c r="J39" s="87">
        <v>1</v>
      </c>
      <c r="K39" s="87"/>
      <c r="L39" s="88"/>
      <c r="M39" s="59"/>
      <c r="N39" s="81">
        <v>1</v>
      </c>
      <c r="O39" s="59"/>
      <c r="P39" s="76">
        <v>700.7</v>
      </c>
      <c r="Q39" s="112"/>
    </row>
    <row r="40" spans="1:17" x14ac:dyDescent="0.2">
      <c r="A40" s="173" t="s">
        <v>259</v>
      </c>
      <c r="B40" s="174" t="s">
        <v>88</v>
      </c>
      <c r="C40" s="174"/>
      <c r="D40" s="174"/>
      <c r="E40" s="174"/>
      <c r="G40" s="87"/>
      <c r="K40" s="87"/>
      <c r="L40" s="88"/>
      <c r="M40" s="59"/>
      <c r="O40" s="59"/>
      <c r="P40" s="76"/>
      <c r="Q40" s="112" t="s">
        <v>94</v>
      </c>
    </row>
    <row r="41" spans="1:17" x14ac:dyDescent="0.2">
      <c r="A41" s="173" t="s">
        <v>269</v>
      </c>
      <c r="B41" s="174" t="s">
        <v>88</v>
      </c>
      <c r="C41" s="174"/>
      <c r="D41" s="174"/>
      <c r="E41" s="174"/>
      <c r="G41" s="87"/>
      <c r="K41" s="87"/>
      <c r="L41" s="88"/>
      <c r="M41" s="59"/>
      <c r="O41" s="59"/>
      <c r="P41" s="76"/>
      <c r="Q41" s="112" t="s">
        <v>94</v>
      </c>
    </row>
    <row r="42" spans="1:17" x14ac:dyDescent="0.2">
      <c r="A42" s="173" t="s">
        <v>273</v>
      </c>
      <c r="B42" s="174" t="s">
        <v>88</v>
      </c>
      <c r="C42" s="174"/>
      <c r="D42" s="174"/>
      <c r="E42" s="174"/>
      <c r="G42" s="87"/>
      <c r="K42" s="87"/>
      <c r="L42" s="88"/>
      <c r="M42" s="59"/>
      <c r="O42" s="59"/>
      <c r="P42" s="76"/>
      <c r="Q42" s="112" t="s">
        <v>94</v>
      </c>
    </row>
    <row r="43" spans="1:17" x14ac:dyDescent="0.2">
      <c r="A43" s="173" t="s">
        <v>278</v>
      </c>
      <c r="B43" s="174" t="s">
        <v>88</v>
      </c>
      <c r="C43" s="174"/>
      <c r="D43" s="174"/>
      <c r="E43" s="174"/>
      <c r="G43" s="87"/>
      <c r="K43" s="87"/>
      <c r="L43" s="88"/>
      <c r="M43" s="59"/>
      <c r="O43" s="59"/>
      <c r="P43" s="76"/>
      <c r="Q43" s="112" t="s">
        <v>94</v>
      </c>
    </row>
    <row r="44" spans="1:17" x14ac:dyDescent="0.2">
      <c r="A44" s="173" t="s">
        <v>282</v>
      </c>
      <c r="B44" s="174" t="s">
        <v>164</v>
      </c>
      <c r="C44" s="174"/>
      <c r="D44" s="174"/>
      <c r="E44" s="174"/>
      <c r="G44" s="87"/>
      <c r="K44" s="87"/>
      <c r="L44" s="88"/>
      <c r="M44" s="59"/>
      <c r="O44" s="59"/>
      <c r="P44" s="76"/>
      <c r="Q44" s="112" t="s">
        <v>94</v>
      </c>
    </row>
    <row r="45" spans="1:17" x14ac:dyDescent="0.2">
      <c r="A45" s="173" t="s">
        <v>288</v>
      </c>
      <c r="B45" s="174" t="s">
        <v>164</v>
      </c>
      <c r="C45" s="174"/>
      <c r="D45" s="174"/>
      <c r="E45" s="174"/>
      <c r="G45" s="87"/>
      <c r="K45" s="87"/>
      <c r="L45" s="88"/>
      <c r="M45" s="59"/>
      <c r="O45" s="59"/>
      <c r="P45" s="76"/>
      <c r="Q45" s="112" t="s">
        <v>94</v>
      </c>
    </row>
    <row r="46" spans="1:17" x14ac:dyDescent="0.2">
      <c r="A46" s="173" t="s">
        <v>291</v>
      </c>
      <c r="B46" s="174" t="s">
        <v>164</v>
      </c>
      <c r="C46" s="174"/>
      <c r="D46" s="174"/>
      <c r="E46" s="174"/>
      <c r="G46" s="87"/>
      <c r="K46" s="87"/>
      <c r="L46" s="88"/>
      <c r="M46" s="59"/>
      <c r="O46" s="59"/>
      <c r="P46" s="76"/>
      <c r="Q46" s="112" t="s">
        <v>94</v>
      </c>
    </row>
    <row r="47" spans="1:17" x14ac:dyDescent="0.2">
      <c r="A47" s="173" t="s">
        <v>294</v>
      </c>
      <c r="B47" s="174" t="s">
        <v>164</v>
      </c>
      <c r="C47" s="174"/>
      <c r="D47" s="174"/>
      <c r="E47" s="174"/>
      <c r="G47" s="87"/>
      <c r="K47" s="87"/>
      <c r="L47" s="88"/>
      <c r="M47" s="59"/>
      <c r="O47" s="59"/>
      <c r="P47" s="76"/>
      <c r="Q47" s="112" t="s">
        <v>94</v>
      </c>
    </row>
    <row r="48" spans="1:17" x14ac:dyDescent="0.2">
      <c r="A48" s="173" t="s">
        <v>297</v>
      </c>
      <c r="B48" s="174" t="s">
        <v>164</v>
      </c>
      <c r="C48" s="174"/>
      <c r="D48" s="174"/>
      <c r="E48" s="174"/>
      <c r="G48" s="87"/>
      <c r="K48" s="87"/>
      <c r="L48" s="88"/>
      <c r="M48" s="59"/>
      <c r="O48" s="59"/>
      <c r="P48" s="76"/>
      <c r="Q48" s="112" t="s">
        <v>94</v>
      </c>
    </row>
    <row r="49" spans="1:17" x14ac:dyDescent="0.2">
      <c r="A49" s="173" t="s">
        <v>299</v>
      </c>
      <c r="B49" s="174" t="s">
        <v>90</v>
      </c>
      <c r="C49" s="174" t="s">
        <v>594</v>
      </c>
      <c r="D49" s="174">
        <v>1010</v>
      </c>
      <c r="E49" s="174">
        <v>2100</v>
      </c>
      <c r="G49" s="87"/>
      <c r="H49" s="87">
        <v>1</v>
      </c>
      <c r="K49" s="87">
        <v>1</v>
      </c>
      <c r="L49" s="88"/>
      <c r="M49" s="59"/>
      <c r="N49" s="81">
        <v>1</v>
      </c>
      <c r="O49" s="59"/>
      <c r="P49" s="362">
        <v>462.45</v>
      </c>
      <c r="Q49" s="112"/>
    </row>
    <row r="50" spans="1:17" x14ac:dyDescent="0.2">
      <c r="A50" s="173" t="s">
        <v>302</v>
      </c>
      <c r="B50" s="174" t="s">
        <v>90</v>
      </c>
      <c r="C50" s="174" t="s">
        <v>594</v>
      </c>
      <c r="D50" s="174">
        <v>1010</v>
      </c>
      <c r="E50" s="174">
        <v>2100</v>
      </c>
      <c r="G50" s="87">
        <v>1</v>
      </c>
      <c r="J50" s="87">
        <v>1</v>
      </c>
      <c r="K50" s="87"/>
      <c r="L50" s="88"/>
      <c r="M50" s="59"/>
      <c r="N50" s="81">
        <v>1</v>
      </c>
      <c r="O50" s="59"/>
      <c r="P50" s="76">
        <v>345.08</v>
      </c>
      <c r="Q50" s="112"/>
    </row>
    <row r="51" spans="1:17" x14ac:dyDescent="0.2">
      <c r="A51" s="173" t="s">
        <v>306</v>
      </c>
      <c r="B51" s="174" t="s">
        <v>90</v>
      </c>
      <c r="C51" s="174" t="s">
        <v>594</v>
      </c>
      <c r="D51" s="174">
        <v>1010</v>
      </c>
      <c r="E51" s="174">
        <v>2100</v>
      </c>
      <c r="G51" s="87">
        <v>1</v>
      </c>
      <c r="J51" s="87">
        <v>1</v>
      </c>
      <c r="K51" s="87"/>
      <c r="L51" s="88"/>
      <c r="M51" s="59"/>
      <c r="N51" s="81">
        <v>1</v>
      </c>
      <c r="O51" s="59"/>
      <c r="P51" s="76">
        <v>345.08</v>
      </c>
      <c r="Q51" s="112"/>
    </row>
    <row r="52" spans="1:17" x14ac:dyDescent="0.2">
      <c r="A52" s="173" t="s">
        <v>307</v>
      </c>
      <c r="B52" s="174" t="s">
        <v>90</v>
      </c>
      <c r="C52" s="174" t="s">
        <v>596</v>
      </c>
      <c r="D52" s="174">
        <v>2410</v>
      </c>
      <c r="E52" s="174">
        <v>2100</v>
      </c>
      <c r="G52" s="87">
        <v>1</v>
      </c>
      <c r="J52" s="87">
        <v>1</v>
      </c>
      <c r="K52" s="87"/>
      <c r="L52" s="88"/>
      <c r="M52" s="59"/>
      <c r="N52" s="81">
        <v>1</v>
      </c>
      <c r="O52" s="59"/>
      <c r="P52" s="76">
        <v>759.12</v>
      </c>
      <c r="Q52" s="112"/>
    </row>
    <row r="53" spans="1:17" x14ac:dyDescent="0.2">
      <c r="A53" s="173" t="s">
        <v>309</v>
      </c>
      <c r="B53" s="174" t="s">
        <v>90</v>
      </c>
      <c r="C53" s="174" t="s">
        <v>596</v>
      </c>
      <c r="D53" s="174">
        <v>2410</v>
      </c>
      <c r="E53" s="174">
        <v>2100</v>
      </c>
      <c r="G53" s="87">
        <v>1</v>
      </c>
      <c r="J53" s="87">
        <v>1</v>
      </c>
      <c r="K53" s="87"/>
      <c r="L53" s="88"/>
      <c r="M53" s="59"/>
      <c r="N53" s="81">
        <v>1</v>
      </c>
      <c r="O53" s="59"/>
      <c r="P53" s="76">
        <v>759.12</v>
      </c>
      <c r="Q53" s="112"/>
    </row>
    <row r="54" spans="1:17" x14ac:dyDescent="0.2">
      <c r="A54" s="173" t="s">
        <v>313</v>
      </c>
      <c r="B54" s="174" t="s">
        <v>164</v>
      </c>
      <c r="C54" s="174"/>
      <c r="D54" s="174"/>
      <c r="E54" s="174"/>
      <c r="G54" s="87"/>
      <c r="K54" s="87"/>
      <c r="L54" s="88"/>
      <c r="M54" s="59"/>
      <c r="O54" s="59"/>
      <c r="P54" s="76"/>
      <c r="Q54" s="112" t="s">
        <v>94</v>
      </c>
    </row>
    <row r="55" spans="1:17" x14ac:dyDescent="0.2">
      <c r="A55" s="173" t="s">
        <v>317</v>
      </c>
      <c r="B55" s="174" t="s">
        <v>90</v>
      </c>
      <c r="C55" s="174" t="s">
        <v>596</v>
      </c>
      <c r="D55" s="174">
        <v>1585</v>
      </c>
      <c r="E55" s="174">
        <v>2100</v>
      </c>
      <c r="G55" s="87"/>
      <c r="H55" s="87">
        <v>1</v>
      </c>
      <c r="K55" s="87">
        <v>1</v>
      </c>
      <c r="L55" s="88"/>
      <c r="M55" s="59"/>
      <c r="N55" s="81">
        <v>1</v>
      </c>
      <c r="O55" s="59"/>
      <c r="P55" s="362">
        <v>865.16</v>
      </c>
      <c r="Q55" s="112"/>
    </row>
    <row r="56" spans="1:17" x14ac:dyDescent="0.2">
      <c r="A56" s="173" t="s">
        <v>321</v>
      </c>
      <c r="B56" s="174" t="s">
        <v>88</v>
      </c>
      <c r="C56" s="174"/>
      <c r="D56" s="174"/>
      <c r="E56" s="174"/>
      <c r="G56" s="87"/>
      <c r="K56" s="87"/>
      <c r="L56" s="88"/>
      <c r="M56" s="59"/>
      <c r="O56" s="59"/>
      <c r="P56" s="76"/>
      <c r="Q56" s="112" t="s">
        <v>94</v>
      </c>
    </row>
    <row r="57" spans="1:17" x14ac:dyDescent="0.2">
      <c r="A57" s="173" t="s">
        <v>325</v>
      </c>
      <c r="B57" s="174" t="s">
        <v>88</v>
      </c>
      <c r="C57" s="174"/>
      <c r="D57" s="174"/>
      <c r="E57" s="174"/>
      <c r="G57" s="87"/>
      <c r="K57" s="87"/>
      <c r="L57" s="88"/>
      <c r="M57" s="59"/>
      <c r="O57" s="59"/>
      <c r="P57" s="76"/>
      <c r="Q57" s="112" t="s">
        <v>94</v>
      </c>
    </row>
    <row r="58" spans="1:17" x14ac:dyDescent="0.2">
      <c r="A58" s="173" t="s">
        <v>329</v>
      </c>
      <c r="B58" s="174" t="s">
        <v>88</v>
      </c>
      <c r="C58" s="174"/>
      <c r="D58" s="174"/>
      <c r="E58" s="174"/>
      <c r="G58" s="87"/>
      <c r="K58" s="87"/>
      <c r="L58" s="88"/>
      <c r="M58" s="59"/>
      <c r="O58" s="59"/>
      <c r="P58" s="76"/>
      <c r="Q58" s="112" t="s">
        <v>94</v>
      </c>
    </row>
    <row r="59" spans="1:17" x14ac:dyDescent="0.2">
      <c r="A59" s="173" t="s">
        <v>332</v>
      </c>
      <c r="B59" s="174" t="s">
        <v>164</v>
      </c>
      <c r="C59" s="174"/>
      <c r="D59" s="174"/>
      <c r="E59" s="174"/>
      <c r="G59" s="87"/>
      <c r="K59" s="87"/>
      <c r="L59" s="88"/>
      <c r="M59" s="59"/>
      <c r="O59" s="59"/>
      <c r="P59" s="76"/>
      <c r="Q59" s="112" t="s">
        <v>94</v>
      </c>
    </row>
    <row r="60" spans="1:17" x14ac:dyDescent="0.2">
      <c r="A60" s="173" t="s">
        <v>336</v>
      </c>
      <c r="B60" s="174" t="s">
        <v>90</v>
      </c>
      <c r="C60" s="174" t="s">
        <v>595</v>
      </c>
      <c r="D60" s="174">
        <v>1585</v>
      </c>
      <c r="E60" s="174">
        <v>2100</v>
      </c>
      <c r="G60" s="87">
        <v>1</v>
      </c>
      <c r="J60" s="87">
        <v>1</v>
      </c>
      <c r="K60" s="87"/>
      <c r="L60" s="88"/>
      <c r="M60" s="59"/>
      <c r="N60" s="81">
        <v>1</v>
      </c>
      <c r="O60" s="59"/>
      <c r="P60" s="76">
        <f>371.68+96.09</f>
        <v>467.77</v>
      </c>
      <c r="Q60" s="112"/>
    </row>
    <row r="61" spans="1:17" x14ac:dyDescent="0.2">
      <c r="A61" s="173" t="s">
        <v>341</v>
      </c>
      <c r="B61" s="174" t="s">
        <v>90</v>
      </c>
      <c r="C61" s="174" t="s">
        <v>595</v>
      </c>
      <c r="D61" s="174">
        <v>1585</v>
      </c>
      <c r="E61" s="174">
        <v>2100</v>
      </c>
      <c r="G61" s="87"/>
      <c r="H61" s="87">
        <v>1</v>
      </c>
      <c r="K61" s="87">
        <v>1</v>
      </c>
      <c r="L61" s="88"/>
      <c r="M61" s="59"/>
      <c r="N61" s="81">
        <v>1</v>
      </c>
      <c r="O61" s="59"/>
      <c r="P61" s="76">
        <f>502.09+112.05</f>
        <v>614.14</v>
      </c>
      <c r="Q61" s="112"/>
    </row>
    <row r="62" spans="1:17" x14ac:dyDescent="0.2">
      <c r="A62" s="173" t="s">
        <v>346</v>
      </c>
      <c r="B62" s="174" t="s">
        <v>88</v>
      </c>
      <c r="C62" s="174"/>
      <c r="D62" s="174"/>
      <c r="E62" s="174"/>
      <c r="G62" s="87"/>
      <c r="K62" s="87"/>
      <c r="L62" s="88"/>
      <c r="M62" s="59"/>
      <c r="O62" s="59"/>
      <c r="P62" s="76"/>
      <c r="Q62" s="112" t="s">
        <v>94</v>
      </c>
    </row>
    <row r="63" spans="1:17" x14ac:dyDescent="0.2">
      <c r="A63" s="173" t="s">
        <v>349</v>
      </c>
      <c r="B63" s="174" t="s">
        <v>88</v>
      </c>
      <c r="C63" s="174"/>
      <c r="D63" s="174"/>
      <c r="E63" s="174"/>
      <c r="G63" s="87"/>
      <c r="K63" s="87"/>
      <c r="L63" s="88"/>
      <c r="M63" s="59"/>
      <c r="O63" s="59"/>
      <c r="P63" s="76"/>
      <c r="Q63" s="112" t="s">
        <v>94</v>
      </c>
    </row>
    <row r="64" spans="1:17" x14ac:dyDescent="0.2">
      <c r="A64" s="173" t="s">
        <v>352</v>
      </c>
      <c r="B64" s="174" t="s">
        <v>90</v>
      </c>
      <c r="C64" s="174" t="s">
        <v>595</v>
      </c>
      <c r="D64" s="174">
        <v>1585</v>
      </c>
      <c r="E64" s="174">
        <v>2100</v>
      </c>
      <c r="G64" s="87"/>
      <c r="H64" s="87">
        <v>1</v>
      </c>
      <c r="K64" s="87">
        <v>1</v>
      </c>
      <c r="L64" s="88"/>
      <c r="M64" s="59"/>
      <c r="N64" s="81">
        <v>1</v>
      </c>
      <c r="O64" s="59"/>
      <c r="P64" s="76">
        <f>502.09+112.05</f>
        <v>614.14</v>
      </c>
      <c r="Q64" s="112"/>
    </row>
    <row r="65" spans="1:17" x14ac:dyDescent="0.2">
      <c r="A65" s="173" t="s">
        <v>356</v>
      </c>
      <c r="B65" s="174" t="s">
        <v>90</v>
      </c>
      <c r="C65" s="174" t="s">
        <v>595</v>
      </c>
      <c r="D65" s="174">
        <v>1585</v>
      </c>
      <c r="E65" s="174">
        <v>2100</v>
      </c>
      <c r="G65" s="87">
        <v>1</v>
      </c>
      <c r="J65" s="87">
        <v>1</v>
      </c>
      <c r="K65" s="87"/>
      <c r="L65" s="88"/>
      <c r="M65" s="59"/>
      <c r="N65" s="81">
        <v>1</v>
      </c>
      <c r="O65" s="59"/>
      <c r="P65" s="76">
        <f>371.68+96.09</f>
        <v>467.77</v>
      </c>
      <c r="Q65" s="112"/>
    </row>
    <row r="66" spans="1:17" x14ac:dyDescent="0.2">
      <c r="A66" s="173" t="s">
        <v>359</v>
      </c>
      <c r="B66" s="174" t="s">
        <v>88</v>
      </c>
      <c r="C66" s="174"/>
      <c r="D66" s="174"/>
      <c r="E66" s="174"/>
      <c r="G66" s="87"/>
      <c r="K66" s="87"/>
      <c r="L66" s="88"/>
      <c r="M66" s="59"/>
      <c r="O66" s="59"/>
      <c r="P66" s="76"/>
      <c r="Q66" s="112" t="s">
        <v>94</v>
      </c>
    </row>
    <row r="67" spans="1:17" x14ac:dyDescent="0.2">
      <c r="A67" s="173" t="s">
        <v>362</v>
      </c>
      <c r="B67" s="174" t="s">
        <v>90</v>
      </c>
      <c r="C67" s="174" t="s">
        <v>596</v>
      </c>
      <c r="D67" s="174">
        <v>2210</v>
      </c>
      <c r="E67" s="174">
        <v>2100</v>
      </c>
      <c r="G67" s="87"/>
      <c r="H67" s="87">
        <v>1</v>
      </c>
      <c r="K67" s="87">
        <v>1</v>
      </c>
      <c r="L67" s="88"/>
      <c r="M67" s="59"/>
      <c r="N67" s="81">
        <v>1</v>
      </c>
      <c r="O67" s="59"/>
      <c r="P67" s="76">
        <v>969.32</v>
      </c>
      <c r="Q67" s="112"/>
    </row>
    <row r="68" spans="1:17" x14ac:dyDescent="0.2">
      <c r="A68" s="173" t="s">
        <v>365</v>
      </c>
      <c r="B68" s="174" t="s">
        <v>90</v>
      </c>
      <c r="C68" s="174" t="s">
        <v>596</v>
      </c>
      <c r="D68" s="174">
        <v>2410</v>
      </c>
      <c r="E68" s="174">
        <v>2100</v>
      </c>
      <c r="G68" s="87">
        <v>1</v>
      </c>
      <c r="J68" s="87">
        <v>1</v>
      </c>
      <c r="K68" s="87"/>
      <c r="L68" s="88"/>
      <c r="M68" s="59"/>
      <c r="N68" s="81">
        <v>1</v>
      </c>
      <c r="O68" s="59"/>
      <c r="P68" s="76">
        <v>759.12</v>
      </c>
      <c r="Q68" s="112"/>
    </row>
    <row r="69" spans="1:17" x14ac:dyDescent="0.2">
      <c r="A69" s="173" t="s">
        <v>366</v>
      </c>
      <c r="B69" s="174" t="s">
        <v>90</v>
      </c>
      <c r="C69" s="174" t="s">
        <v>596</v>
      </c>
      <c r="D69" s="174">
        <v>2210</v>
      </c>
      <c r="E69" s="174">
        <v>2100</v>
      </c>
      <c r="G69" s="87">
        <v>1</v>
      </c>
      <c r="J69" s="87">
        <v>1</v>
      </c>
      <c r="K69" s="87"/>
      <c r="L69" s="88"/>
      <c r="M69" s="59"/>
      <c r="N69" s="81">
        <v>1</v>
      </c>
      <c r="O69" s="59"/>
      <c r="P69" s="76">
        <v>744.08</v>
      </c>
      <c r="Q69" s="112"/>
    </row>
    <row r="70" spans="1:17" x14ac:dyDescent="0.2">
      <c r="A70" s="173" t="s">
        <v>367</v>
      </c>
      <c r="B70" s="174" t="s">
        <v>90</v>
      </c>
      <c r="C70" s="174" t="s">
        <v>595</v>
      </c>
      <c r="D70" s="174">
        <v>1585</v>
      </c>
      <c r="E70" s="174">
        <v>2100</v>
      </c>
      <c r="G70" s="87"/>
      <c r="H70" s="87">
        <v>1</v>
      </c>
      <c r="K70" s="87">
        <v>1</v>
      </c>
      <c r="L70" s="88"/>
      <c r="M70" s="59"/>
      <c r="N70" s="81">
        <v>1</v>
      </c>
      <c r="O70" s="59"/>
      <c r="P70" s="76">
        <f>502.09+112.05</f>
        <v>614.14</v>
      </c>
      <c r="Q70" s="112"/>
    </row>
    <row r="71" spans="1:17" x14ac:dyDescent="0.2">
      <c r="A71" s="173" t="s">
        <v>371</v>
      </c>
      <c r="B71" s="174" t="s">
        <v>90</v>
      </c>
      <c r="C71" s="174" t="s">
        <v>596</v>
      </c>
      <c r="D71" s="174">
        <v>2410</v>
      </c>
      <c r="E71" s="174">
        <v>2100</v>
      </c>
      <c r="G71" s="87">
        <v>1</v>
      </c>
      <c r="J71" s="87">
        <v>1</v>
      </c>
      <c r="K71" s="87"/>
      <c r="L71" s="88"/>
      <c r="M71" s="59"/>
      <c r="N71" s="81">
        <v>1</v>
      </c>
      <c r="O71" s="59"/>
      <c r="P71" s="76">
        <v>759.12</v>
      </c>
      <c r="Q71" s="112"/>
    </row>
    <row r="72" spans="1:17" x14ac:dyDescent="0.2">
      <c r="A72" s="173" t="s">
        <v>374</v>
      </c>
      <c r="B72" s="174" t="s">
        <v>90</v>
      </c>
      <c r="C72" s="174" t="s">
        <v>596</v>
      </c>
      <c r="D72" s="174">
        <v>2410</v>
      </c>
      <c r="E72" s="174">
        <v>2100</v>
      </c>
      <c r="G72" s="87">
        <v>1</v>
      </c>
      <c r="J72" s="87">
        <v>1</v>
      </c>
      <c r="K72" s="87"/>
      <c r="L72" s="88"/>
      <c r="M72" s="59"/>
      <c r="N72" s="81">
        <v>1</v>
      </c>
      <c r="O72" s="59"/>
      <c r="P72" s="76">
        <v>759.12</v>
      </c>
      <c r="Q72" s="112"/>
    </row>
    <row r="73" spans="1:17" x14ac:dyDescent="0.2">
      <c r="A73" s="173" t="s">
        <v>377</v>
      </c>
      <c r="B73" s="174" t="s">
        <v>90</v>
      </c>
      <c r="C73" s="174" t="s">
        <v>596</v>
      </c>
      <c r="D73" s="174">
        <v>2410</v>
      </c>
      <c r="E73" s="174">
        <v>2100</v>
      </c>
      <c r="G73" s="87">
        <v>1</v>
      </c>
      <c r="J73" s="87">
        <v>1</v>
      </c>
      <c r="K73" s="87"/>
      <c r="L73" s="88"/>
      <c r="M73" s="59"/>
      <c r="N73" s="81">
        <v>1</v>
      </c>
      <c r="O73" s="59"/>
      <c r="P73" s="76">
        <v>759.12</v>
      </c>
      <c r="Q73" s="112"/>
    </row>
    <row r="74" spans="1:17" x14ac:dyDescent="0.2">
      <c r="A74" s="173" t="s">
        <v>381</v>
      </c>
      <c r="B74" s="174" t="s">
        <v>90</v>
      </c>
      <c r="C74" s="174" t="s">
        <v>596</v>
      </c>
      <c r="D74" s="174">
        <v>2410</v>
      </c>
      <c r="E74" s="174">
        <v>2100</v>
      </c>
      <c r="G74" s="87">
        <v>1</v>
      </c>
      <c r="J74" s="87">
        <v>1</v>
      </c>
      <c r="K74" s="87"/>
      <c r="L74" s="88"/>
      <c r="M74" s="59"/>
      <c r="N74" s="81">
        <v>1</v>
      </c>
      <c r="O74" s="59"/>
      <c r="P74" s="76">
        <v>759.12</v>
      </c>
      <c r="Q74" s="112"/>
    </row>
    <row r="75" spans="1:17" x14ac:dyDescent="0.2">
      <c r="A75" s="173" t="s">
        <v>384</v>
      </c>
      <c r="B75" s="174" t="s">
        <v>90</v>
      </c>
      <c r="C75" s="174" t="s">
        <v>596</v>
      </c>
      <c r="D75" s="174">
        <v>2210</v>
      </c>
      <c r="E75" s="174">
        <v>2100</v>
      </c>
      <c r="G75" s="87">
        <v>1</v>
      </c>
      <c r="J75" s="87">
        <v>1</v>
      </c>
      <c r="K75" s="87"/>
      <c r="L75" s="88"/>
      <c r="M75" s="59"/>
      <c r="N75" s="81">
        <v>1</v>
      </c>
      <c r="O75" s="59"/>
      <c r="P75" s="76">
        <v>744.08</v>
      </c>
      <c r="Q75" s="112"/>
    </row>
    <row r="76" spans="1:17" x14ac:dyDescent="0.2">
      <c r="A76" s="173" t="s">
        <v>385</v>
      </c>
      <c r="B76" s="174" t="s">
        <v>90</v>
      </c>
      <c r="C76" s="174" t="s">
        <v>596</v>
      </c>
      <c r="D76" s="174">
        <v>2410</v>
      </c>
      <c r="E76" s="174">
        <v>2100</v>
      </c>
      <c r="G76" s="87">
        <v>1</v>
      </c>
      <c r="J76" s="87">
        <v>1</v>
      </c>
      <c r="K76" s="87"/>
      <c r="L76" s="88"/>
      <c r="M76" s="59"/>
      <c r="N76" s="81">
        <v>1</v>
      </c>
      <c r="O76" s="59"/>
      <c r="P76" s="76">
        <v>759.12</v>
      </c>
      <c r="Q76" s="112"/>
    </row>
    <row r="77" spans="1:17" x14ac:dyDescent="0.2">
      <c r="A77" s="173" t="s">
        <v>388</v>
      </c>
      <c r="B77" s="174" t="s">
        <v>90</v>
      </c>
      <c r="C77" s="174" t="s">
        <v>596</v>
      </c>
      <c r="D77" s="174">
        <v>2410</v>
      </c>
      <c r="E77" s="174">
        <v>2100</v>
      </c>
      <c r="G77" s="87">
        <v>1</v>
      </c>
      <c r="J77" s="87">
        <v>1</v>
      </c>
      <c r="K77" s="87"/>
      <c r="L77" s="88"/>
      <c r="M77" s="59"/>
      <c r="N77" s="81">
        <v>1</v>
      </c>
      <c r="O77" s="59"/>
      <c r="P77" s="76">
        <v>759.12</v>
      </c>
      <c r="Q77" s="112"/>
    </row>
    <row r="78" spans="1:17" x14ac:dyDescent="0.2">
      <c r="A78" s="173" t="s">
        <v>391</v>
      </c>
      <c r="B78" s="174" t="s">
        <v>90</v>
      </c>
      <c r="C78" s="174" t="s">
        <v>594</v>
      </c>
      <c r="D78" s="174">
        <v>1010</v>
      </c>
      <c r="E78" s="174">
        <v>2100</v>
      </c>
      <c r="G78" s="87"/>
      <c r="H78" s="87">
        <v>1</v>
      </c>
      <c r="K78" s="87">
        <v>1</v>
      </c>
      <c r="L78" s="88"/>
      <c r="M78" s="59"/>
      <c r="N78" s="81">
        <v>1</v>
      </c>
      <c r="O78" s="59"/>
      <c r="P78" s="362">
        <v>462.45</v>
      </c>
      <c r="Q78" s="112"/>
    </row>
    <row r="79" spans="1:17" x14ac:dyDescent="0.2">
      <c r="A79" s="173" t="s">
        <v>394</v>
      </c>
      <c r="B79" s="174" t="s">
        <v>164</v>
      </c>
      <c r="C79" s="174"/>
      <c r="D79" s="174"/>
      <c r="E79" s="174"/>
      <c r="G79" s="87"/>
      <c r="K79" s="87"/>
      <c r="L79" s="88"/>
      <c r="M79" s="59"/>
      <c r="O79" s="59"/>
      <c r="P79" s="76"/>
      <c r="Q79" s="112" t="s">
        <v>94</v>
      </c>
    </row>
    <row r="80" spans="1:17" x14ac:dyDescent="0.2">
      <c r="A80" s="173" t="s">
        <v>396</v>
      </c>
      <c r="B80" s="174" t="s">
        <v>164</v>
      </c>
      <c r="C80" s="174"/>
      <c r="D80" s="174"/>
      <c r="E80" s="174"/>
      <c r="G80" s="87"/>
      <c r="K80" s="87"/>
      <c r="L80" s="88"/>
      <c r="M80" s="59"/>
      <c r="O80" s="59"/>
      <c r="P80" s="76"/>
      <c r="Q80" s="112" t="s">
        <v>94</v>
      </c>
    </row>
    <row r="81" spans="1:17" x14ac:dyDescent="0.2">
      <c r="A81" s="173" t="s">
        <v>397</v>
      </c>
      <c r="B81" s="174" t="s">
        <v>164</v>
      </c>
      <c r="C81" s="174"/>
      <c r="D81" s="174"/>
      <c r="E81" s="174"/>
      <c r="G81" s="87"/>
      <c r="K81" s="87"/>
      <c r="L81" s="88"/>
      <c r="M81" s="59"/>
      <c r="O81" s="59"/>
      <c r="P81" s="76"/>
      <c r="Q81" s="112" t="s">
        <v>94</v>
      </c>
    </row>
    <row r="82" spans="1:17" x14ac:dyDescent="0.2">
      <c r="A82" s="173" t="s">
        <v>398</v>
      </c>
      <c r="B82" s="174" t="s">
        <v>90</v>
      </c>
      <c r="C82" s="174" t="s">
        <v>596</v>
      </c>
      <c r="D82" s="174">
        <v>2410</v>
      </c>
      <c r="E82" s="174">
        <v>2100</v>
      </c>
      <c r="G82" s="87">
        <v>1</v>
      </c>
      <c r="J82" s="87">
        <v>1</v>
      </c>
      <c r="K82" s="87"/>
      <c r="L82" s="88"/>
      <c r="M82" s="59"/>
      <c r="N82" s="81">
        <v>1</v>
      </c>
      <c r="O82" s="59"/>
      <c r="P82" s="76">
        <v>759.12</v>
      </c>
      <c r="Q82" s="112"/>
    </row>
    <row r="83" spans="1:17" x14ac:dyDescent="0.2">
      <c r="A83" s="173" t="s">
        <v>400</v>
      </c>
      <c r="B83" s="174" t="s">
        <v>90</v>
      </c>
      <c r="C83" s="174" t="s">
        <v>594</v>
      </c>
      <c r="D83" s="174">
        <v>1010</v>
      </c>
      <c r="E83" s="174">
        <v>2100</v>
      </c>
      <c r="G83" s="87">
        <v>1</v>
      </c>
      <c r="J83" s="87">
        <v>1</v>
      </c>
      <c r="K83" s="87"/>
      <c r="L83" s="88"/>
      <c r="M83" s="59"/>
      <c r="N83" s="81">
        <v>1</v>
      </c>
      <c r="O83" s="59"/>
      <c r="P83" s="76">
        <v>345.08</v>
      </c>
      <c r="Q83" s="112"/>
    </row>
    <row r="84" spans="1:17" x14ac:dyDescent="0.2">
      <c r="A84" s="173" t="s">
        <v>402</v>
      </c>
      <c r="B84" s="174" t="s">
        <v>90</v>
      </c>
      <c r="C84" s="174" t="s">
        <v>594</v>
      </c>
      <c r="D84" s="174">
        <v>1010</v>
      </c>
      <c r="E84" s="174">
        <v>2100</v>
      </c>
      <c r="G84" s="87">
        <v>1</v>
      </c>
      <c r="J84" s="87">
        <v>1</v>
      </c>
      <c r="K84" s="87"/>
      <c r="L84" s="88"/>
      <c r="M84" s="59"/>
      <c r="N84" s="81">
        <v>1</v>
      </c>
      <c r="O84" s="59"/>
      <c r="P84" s="76">
        <v>345.08</v>
      </c>
      <c r="Q84" s="112"/>
    </row>
    <row r="85" spans="1:17" x14ac:dyDescent="0.2">
      <c r="A85" s="173" t="s">
        <v>403</v>
      </c>
      <c r="B85" s="174" t="s">
        <v>90</v>
      </c>
      <c r="C85" s="174" t="s">
        <v>596</v>
      </c>
      <c r="D85" s="174">
        <v>2410</v>
      </c>
      <c r="E85" s="174">
        <v>2100</v>
      </c>
      <c r="G85" s="87">
        <v>1</v>
      </c>
      <c r="J85" s="87">
        <v>1</v>
      </c>
      <c r="K85" s="87"/>
      <c r="L85" s="88"/>
      <c r="M85" s="59"/>
      <c r="N85" s="81">
        <v>1</v>
      </c>
      <c r="O85" s="59"/>
      <c r="P85" s="76">
        <v>759.12</v>
      </c>
      <c r="Q85" s="112"/>
    </row>
    <row r="86" spans="1:17" x14ac:dyDescent="0.2">
      <c r="A86" s="173" t="s">
        <v>406</v>
      </c>
      <c r="B86" s="174" t="s">
        <v>90</v>
      </c>
      <c r="C86" s="174" t="s">
        <v>596</v>
      </c>
      <c r="D86" s="174">
        <v>2410</v>
      </c>
      <c r="E86" s="174">
        <v>2100</v>
      </c>
      <c r="G86" s="87">
        <v>1</v>
      </c>
      <c r="J86" s="87">
        <v>1</v>
      </c>
      <c r="K86" s="87"/>
      <c r="L86" s="88"/>
      <c r="M86" s="59"/>
      <c r="N86" s="81">
        <v>1</v>
      </c>
      <c r="O86" s="59"/>
      <c r="P86" s="76">
        <v>759.12</v>
      </c>
      <c r="Q86" s="112"/>
    </row>
    <row r="87" spans="1:17" x14ac:dyDescent="0.2">
      <c r="A87" s="173" t="s">
        <v>407</v>
      </c>
      <c r="B87" s="174" t="s">
        <v>90</v>
      </c>
      <c r="C87" s="174" t="s">
        <v>596</v>
      </c>
      <c r="D87" s="174">
        <v>2410</v>
      </c>
      <c r="E87" s="174">
        <v>2100</v>
      </c>
      <c r="G87" s="87">
        <v>1</v>
      </c>
      <c r="J87" s="87">
        <v>1</v>
      </c>
      <c r="K87" s="87"/>
      <c r="L87" s="88"/>
      <c r="M87" s="59"/>
      <c r="N87" s="81">
        <v>1</v>
      </c>
      <c r="O87" s="59"/>
      <c r="P87" s="76">
        <v>759.12</v>
      </c>
      <c r="Q87" s="112"/>
    </row>
    <row r="88" spans="1:17" x14ac:dyDescent="0.2">
      <c r="A88" s="173" t="s">
        <v>408</v>
      </c>
      <c r="B88" s="174" t="s">
        <v>90</v>
      </c>
      <c r="C88" s="174" t="s">
        <v>596</v>
      </c>
      <c r="D88" s="174">
        <v>1010</v>
      </c>
      <c r="E88" s="174">
        <v>2100</v>
      </c>
      <c r="G88" s="87"/>
      <c r="H88" s="87">
        <v>1</v>
      </c>
      <c r="K88" s="87">
        <v>1</v>
      </c>
      <c r="L88" s="88"/>
      <c r="M88" s="59"/>
      <c r="N88" s="81">
        <v>1</v>
      </c>
      <c r="O88" s="59"/>
      <c r="P88" s="76">
        <v>940.2</v>
      </c>
      <c r="Q88" s="112"/>
    </row>
    <row r="89" spans="1:17" x14ac:dyDescent="0.2">
      <c r="A89" s="173" t="s">
        <v>413</v>
      </c>
      <c r="B89" s="174" t="s">
        <v>90</v>
      </c>
      <c r="C89" s="174" t="s">
        <v>594</v>
      </c>
      <c r="D89" s="174">
        <v>1010</v>
      </c>
      <c r="E89" s="174">
        <v>2100</v>
      </c>
      <c r="G89" s="87"/>
      <c r="H89" s="87">
        <v>1</v>
      </c>
      <c r="K89" s="87">
        <v>1</v>
      </c>
      <c r="L89" s="88"/>
      <c r="M89" s="59"/>
      <c r="N89" s="81">
        <v>1</v>
      </c>
      <c r="O89" s="59"/>
      <c r="P89" s="362">
        <v>462.45</v>
      </c>
      <c r="Q89" s="112"/>
    </row>
    <row r="90" spans="1:17" x14ac:dyDescent="0.2">
      <c r="A90" s="173" t="s">
        <v>415</v>
      </c>
      <c r="B90" s="174" t="s">
        <v>90</v>
      </c>
      <c r="C90" s="174" t="s">
        <v>594</v>
      </c>
      <c r="D90" s="174">
        <v>1010</v>
      </c>
      <c r="E90" s="174">
        <v>2100</v>
      </c>
      <c r="G90" s="87">
        <v>1</v>
      </c>
      <c r="J90" s="87">
        <v>1</v>
      </c>
      <c r="K90" s="87"/>
      <c r="L90" s="88"/>
      <c r="M90" s="59"/>
      <c r="N90" s="81">
        <v>1</v>
      </c>
      <c r="O90" s="59"/>
      <c r="P90" s="76">
        <v>447.74</v>
      </c>
      <c r="Q90" s="112"/>
    </row>
    <row r="91" spans="1:17" x14ac:dyDescent="0.2">
      <c r="A91" s="173" t="s">
        <v>418</v>
      </c>
      <c r="B91" s="174" t="s">
        <v>88</v>
      </c>
      <c r="C91" s="174"/>
      <c r="D91" s="174"/>
      <c r="E91" s="174"/>
      <c r="G91" s="87"/>
      <c r="K91" s="87"/>
      <c r="L91" s="88"/>
      <c r="M91" s="59"/>
      <c r="O91" s="59"/>
      <c r="P91" s="76"/>
      <c r="Q91" s="112" t="s">
        <v>94</v>
      </c>
    </row>
    <row r="92" spans="1:17" x14ac:dyDescent="0.2">
      <c r="A92" s="173" t="s">
        <v>420</v>
      </c>
      <c r="B92" s="174" t="s">
        <v>88</v>
      </c>
      <c r="C92" s="174"/>
      <c r="D92" s="174"/>
      <c r="E92" s="174"/>
      <c r="G92" s="87"/>
      <c r="K92" s="87"/>
      <c r="L92" s="88"/>
      <c r="M92" s="59"/>
      <c r="O92" s="59"/>
      <c r="P92" s="76"/>
      <c r="Q92" s="112" t="s">
        <v>94</v>
      </c>
    </row>
    <row r="93" spans="1:17" x14ac:dyDescent="0.2">
      <c r="A93" s="173" t="s">
        <v>421</v>
      </c>
      <c r="B93" s="174" t="s">
        <v>88</v>
      </c>
      <c r="C93" s="174"/>
      <c r="D93" s="174"/>
      <c r="E93" s="174"/>
      <c r="G93" s="87"/>
      <c r="K93" s="87"/>
      <c r="L93" s="88"/>
      <c r="M93" s="59"/>
      <c r="O93" s="59"/>
      <c r="P93" s="76"/>
      <c r="Q93" s="112" t="s">
        <v>94</v>
      </c>
    </row>
    <row r="94" spans="1:17" x14ac:dyDescent="0.2">
      <c r="A94" s="173" t="s">
        <v>422</v>
      </c>
      <c r="B94" s="174" t="s">
        <v>90</v>
      </c>
      <c r="C94" s="174" t="s">
        <v>594</v>
      </c>
      <c r="D94" s="174">
        <v>1010</v>
      </c>
      <c r="E94" s="174">
        <v>2100</v>
      </c>
      <c r="G94" s="87">
        <v>1</v>
      </c>
      <c r="J94" s="87">
        <v>1</v>
      </c>
      <c r="K94" s="87"/>
      <c r="L94" s="88"/>
      <c r="M94" s="59"/>
      <c r="N94" s="81">
        <v>1</v>
      </c>
      <c r="O94" s="59"/>
      <c r="P94" s="76">
        <v>345.08</v>
      </c>
      <c r="Q94" s="112"/>
    </row>
    <row r="95" spans="1:17" x14ac:dyDescent="0.2">
      <c r="A95" s="173" t="s">
        <v>424</v>
      </c>
      <c r="B95" s="174" t="s">
        <v>90</v>
      </c>
      <c r="C95" s="174" t="s">
        <v>594</v>
      </c>
      <c r="D95" s="174">
        <v>1010</v>
      </c>
      <c r="E95" s="174">
        <v>2100</v>
      </c>
      <c r="G95" s="87">
        <v>1</v>
      </c>
      <c r="J95" s="87">
        <v>1</v>
      </c>
      <c r="K95" s="87"/>
      <c r="L95" s="88"/>
      <c r="M95" s="59"/>
      <c r="N95" s="81">
        <v>1</v>
      </c>
      <c r="O95" s="59"/>
      <c r="P95" s="76">
        <v>345.08</v>
      </c>
      <c r="Q95" s="112"/>
    </row>
    <row r="96" spans="1:17" x14ac:dyDescent="0.2">
      <c r="A96" s="173" t="s">
        <v>426</v>
      </c>
      <c r="B96" s="174" t="s">
        <v>88</v>
      </c>
      <c r="C96" s="174"/>
      <c r="D96" s="174"/>
      <c r="E96" s="174"/>
      <c r="G96" s="87"/>
      <c r="K96" s="87"/>
      <c r="L96" s="88"/>
      <c r="M96" s="59"/>
      <c r="O96" s="59"/>
      <c r="P96" s="76"/>
      <c r="Q96" s="112" t="s">
        <v>94</v>
      </c>
    </row>
    <row r="97" spans="1:17" x14ac:dyDescent="0.2">
      <c r="A97" s="173" t="s">
        <v>427</v>
      </c>
      <c r="B97" s="174" t="s">
        <v>88</v>
      </c>
      <c r="C97" s="174"/>
      <c r="D97" s="174"/>
      <c r="E97" s="174"/>
      <c r="G97" s="87"/>
      <c r="K97" s="87"/>
      <c r="L97" s="88"/>
      <c r="M97" s="59"/>
      <c r="O97" s="59"/>
      <c r="P97" s="76"/>
      <c r="Q97" s="112" t="s">
        <v>94</v>
      </c>
    </row>
    <row r="98" spans="1:17" x14ac:dyDescent="0.2">
      <c r="A98" s="173" t="s">
        <v>428</v>
      </c>
      <c r="B98" s="174" t="s">
        <v>90</v>
      </c>
      <c r="C98" s="174" t="s">
        <v>594</v>
      </c>
      <c r="D98" s="174">
        <v>1100</v>
      </c>
      <c r="E98" s="174">
        <v>2100</v>
      </c>
      <c r="G98" s="87"/>
      <c r="H98" s="87">
        <v>1</v>
      </c>
      <c r="K98" s="87">
        <v>1</v>
      </c>
      <c r="L98" s="88"/>
      <c r="M98" s="59"/>
      <c r="N98" s="81">
        <v>1</v>
      </c>
      <c r="O98" s="59"/>
      <c r="P98" s="76">
        <v>703.23</v>
      </c>
      <c r="Q98" s="112"/>
    </row>
    <row r="99" spans="1:17" x14ac:dyDescent="0.2">
      <c r="A99" s="173" t="s">
        <v>430</v>
      </c>
      <c r="B99" s="174" t="s">
        <v>90</v>
      </c>
      <c r="C99" s="174" t="s">
        <v>594</v>
      </c>
      <c r="D99" s="174">
        <v>1010</v>
      </c>
      <c r="E99" s="174">
        <v>2100</v>
      </c>
      <c r="G99" s="87">
        <v>1</v>
      </c>
      <c r="J99" s="87">
        <v>1</v>
      </c>
      <c r="K99" s="87"/>
      <c r="L99" s="88"/>
      <c r="M99" s="59"/>
      <c r="N99" s="81">
        <v>1</v>
      </c>
      <c r="O99" s="59"/>
      <c r="P99" s="76">
        <v>345.08</v>
      </c>
      <c r="Q99" s="112"/>
    </row>
    <row r="100" spans="1:17" x14ac:dyDescent="0.2">
      <c r="A100" s="173" t="s">
        <v>431</v>
      </c>
      <c r="B100" s="174" t="s">
        <v>88</v>
      </c>
      <c r="C100" s="174"/>
      <c r="D100" s="174"/>
      <c r="E100" s="174"/>
      <c r="G100" s="87"/>
      <c r="K100" s="87"/>
      <c r="L100" s="88"/>
      <c r="M100" s="59"/>
      <c r="O100" s="59"/>
      <c r="P100" s="76"/>
      <c r="Q100" s="112" t="s">
        <v>94</v>
      </c>
    </row>
    <row r="101" spans="1:17" x14ac:dyDescent="0.2">
      <c r="A101" s="173" t="s">
        <v>432</v>
      </c>
      <c r="B101" s="174" t="s">
        <v>164</v>
      </c>
      <c r="C101" s="174"/>
      <c r="D101" s="174"/>
      <c r="E101" s="174"/>
      <c r="G101" s="87"/>
      <c r="K101" s="87"/>
      <c r="L101" s="88"/>
      <c r="M101" s="59"/>
      <c r="O101" s="59"/>
      <c r="P101" s="76"/>
      <c r="Q101" s="112" t="s">
        <v>94</v>
      </c>
    </row>
    <row r="102" spans="1:17" x14ac:dyDescent="0.2">
      <c r="A102" s="173" t="s">
        <v>436</v>
      </c>
      <c r="B102" s="174" t="s">
        <v>88</v>
      </c>
      <c r="C102" s="174"/>
      <c r="D102" s="174"/>
      <c r="E102" s="174"/>
      <c r="G102" s="87"/>
      <c r="K102" s="87"/>
      <c r="L102" s="88"/>
      <c r="M102" s="59"/>
      <c r="O102" s="59"/>
      <c r="P102" s="76"/>
      <c r="Q102" s="112" t="s">
        <v>94</v>
      </c>
    </row>
    <row r="103" spans="1:17" x14ac:dyDescent="0.2">
      <c r="A103" s="173" t="s">
        <v>438</v>
      </c>
      <c r="B103" s="174" t="s">
        <v>88</v>
      </c>
      <c r="C103" s="174"/>
      <c r="D103" s="174"/>
      <c r="E103" s="174"/>
      <c r="G103" s="87"/>
      <c r="K103" s="87"/>
      <c r="L103" s="88"/>
      <c r="M103" s="59"/>
      <c r="O103" s="59"/>
      <c r="P103" s="76"/>
      <c r="Q103" s="112" t="s">
        <v>94</v>
      </c>
    </row>
    <row r="104" spans="1:17" x14ac:dyDescent="0.2">
      <c r="A104" s="173" t="s">
        <v>444</v>
      </c>
      <c r="B104" s="174" t="s">
        <v>90</v>
      </c>
      <c r="C104" s="174" t="s">
        <v>594</v>
      </c>
      <c r="D104" s="174">
        <v>1010</v>
      </c>
      <c r="E104" s="174">
        <v>2100</v>
      </c>
      <c r="G104" s="87"/>
      <c r="H104" s="87">
        <v>1</v>
      </c>
      <c r="K104" s="87">
        <v>1</v>
      </c>
      <c r="L104" s="88"/>
      <c r="M104" s="59"/>
      <c r="N104" s="81">
        <v>1</v>
      </c>
      <c r="O104" s="59"/>
      <c r="P104" s="76">
        <v>462.45</v>
      </c>
      <c r="Q104" s="112"/>
    </row>
    <row r="105" spans="1:17" x14ac:dyDescent="0.2">
      <c r="A105" s="173" t="s">
        <v>449</v>
      </c>
      <c r="B105" s="174" t="s">
        <v>90</v>
      </c>
      <c r="C105" s="174" t="s">
        <v>594</v>
      </c>
      <c r="D105" s="174">
        <v>1010</v>
      </c>
      <c r="E105" s="174">
        <v>2100</v>
      </c>
      <c r="G105" s="87">
        <v>1</v>
      </c>
      <c r="J105" s="87">
        <v>1</v>
      </c>
      <c r="K105" s="87"/>
      <c r="L105" s="88"/>
      <c r="M105" s="59"/>
      <c r="N105" s="81">
        <v>1</v>
      </c>
      <c r="O105" s="59"/>
      <c r="P105" s="76">
        <v>447.74</v>
      </c>
      <c r="Q105" s="112"/>
    </row>
    <row r="106" spans="1:17" x14ac:dyDescent="0.2">
      <c r="A106" s="173" t="s">
        <v>454</v>
      </c>
      <c r="B106" s="174" t="s">
        <v>90</v>
      </c>
      <c r="C106" s="174" t="s">
        <v>594</v>
      </c>
      <c r="D106" s="174">
        <v>1010</v>
      </c>
      <c r="E106" s="174">
        <v>2100</v>
      </c>
      <c r="G106" s="87">
        <v>1</v>
      </c>
      <c r="J106" s="87">
        <v>1</v>
      </c>
      <c r="K106" s="87"/>
      <c r="L106" s="88"/>
      <c r="M106" s="59"/>
      <c r="N106" s="81">
        <v>1</v>
      </c>
      <c r="O106" s="59"/>
      <c r="P106" s="76">
        <v>345.08</v>
      </c>
      <c r="Q106" s="112"/>
    </row>
    <row r="107" spans="1:17" x14ac:dyDescent="0.2">
      <c r="A107" s="173" t="s">
        <v>455</v>
      </c>
      <c r="B107" s="174" t="s">
        <v>90</v>
      </c>
      <c r="C107" s="174" t="s">
        <v>594</v>
      </c>
      <c r="D107" s="174">
        <v>1010</v>
      </c>
      <c r="E107" s="174">
        <v>2100</v>
      </c>
      <c r="G107" s="87"/>
      <c r="H107" s="87">
        <v>1</v>
      </c>
      <c r="K107" s="87">
        <v>1</v>
      </c>
      <c r="L107" s="88"/>
      <c r="M107" s="59"/>
      <c r="N107" s="81">
        <v>1</v>
      </c>
      <c r="O107" s="59"/>
      <c r="P107" s="76">
        <v>588.34</v>
      </c>
      <c r="Q107" s="112"/>
    </row>
    <row r="108" spans="1:17" x14ac:dyDescent="0.2">
      <c r="A108" s="173" t="s">
        <v>456</v>
      </c>
      <c r="B108" s="174" t="s">
        <v>90</v>
      </c>
      <c r="C108" s="174" t="s">
        <v>594</v>
      </c>
      <c r="D108" s="174">
        <v>1100</v>
      </c>
      <c r="E108" s="174">
        <v>2100</v>
      </c>
      <c r="G108" s="87"/>
      <c r="H108" s="87">
        <v>1</v>
      </c>
      <c r="K108" s="87">
        <v>1</v>
      </c>
      <c r="L108" s="88"/>
      <c r="M108" s="59"/>
      <c r="N108" s="81">
        <v>1</v>
      </c>
      <c r="O108" s="59"/>
      <c r="P108" s="76">
        <v>703.23</v>
      </c>
      <c r="Q108" s="112"/>
    </row>
    <row r="109" spans="1:17" x14ac:dyDescent="0.2">
      <c r="A109" s="173" t="s">
        <v>457</v>
      </c>
      <c r="B109" s="174" t="s">
        <v>90</v>
      </c>
      <c r="C109" s="174" t="s">
        <v>594</v>
      </c>
      <c r="D109" s="174">
        <v>1010</v>
      </c>
      <c r="E109" s="174">
        <v>2100</v>
      </c>
      <c r="G109" s="87">
        <v>1</v>
      </c>
      <c r="J109" s="87">
        <v>1</v>
      </c>
      <c r="K109" s="87"/>
      <c r="L109" s="88"/>
      <c r="M109" s="59"/>
      <c r="N109" s="81">
        <v>1</v>
      </c>
      <c r="O109" s="59"/>
      <c r="P109" s="76">
        <v>345.08</v>
      </c>
      <c r="Q109" s="112"/>
    </row>
    <row r="110" spans="1:17" x14ac:dyDescent="0.2">
      <c r="A110" s="173" t="s">
        <v>458</v>
      </c>
      <c r="B110" s="174" t="s">
        <v>90</v>
      </c>
      <c r="C110" s="174" t="s">
        <v>594</v>
      </c>
      <c r="D110" s="174">
        <v>1010</v>
      </c>
      <c r="E110" s="174">
        <v>2100</v>
      </c>
      <c r="G110" s="87">
        <v>1</v>
      </c>
      <c r="J110" s="87">
        <v>1</v>
      </c>
      <c r="K110" s="87"/>
      <c r="L110" s="88"/>
      <c r="M110" s="59"/>
      <c r="N110" s="81">
        <v>1</v>
      </c>
      <c r="O110" s="59"/>
      <c r="P110" s="76">
        <v>447.74</v>
      </c>
      <c r="Q110" s="112"/>
    </row>
    <row r="111" spans="1:17" x14ac:dyDescent="0.2">
      <c r="A111" s="173" t="s">
        <v>460</v>
      </c>
      <c r="B111" s="174" t="s">
        <v>90</v>
      </c>
      <c r="C111" s="174" t="s">
        <v>594</v>
      </c>
      <c r="D111" s="174">
        <v>1010</v>
      </c>
      <c r="E111" s="174">
        <v>2100</v>
      </c>
      <c r="G111" s="87"/>
      <c r="H111" s="87">
        <v>1</v>
      </c>
      <c r="K111" s="87">
        <v>1</v>
      </c>
      <c r="L111" s="88"/>
      <c r="M111" s="59"/>
      <c r="N111" s="81">
        <v>1</v>
      </c>
      <c r="O111" s="59"/>
      <c r="P111" s="76">
        <v>462.45</v>
      </c>
      <c r="Q111" s="112"/>
    </row>
    <row r="112" spans="1:17" x14ac:dyDescent="0.2">
      <c r="A112" s="173" t="s">
        <v>461</v>
      </c>
      <c r="B112" s="174" t="s">
        <v>90</v>
      </c>
      <c r="C112" s="174" t="s">
        <v>594</v>
      </c>
      <c r="D112" s="174">
        <v>1010</v>
      </c>
      <c r="E112" s="174">
        <v>2100</v>
      </c>
      <c r="G112" s="87">
        <v>1</v>
      </c>
      <c r="J112" s="87">
        <v>1</v>
      </c>
      <c r="K112" s="87"/>
      <c r="L112" s="88"/>
      <c r="M112" s="59"/>
      <c r="N112" s="81">
        <v>1</v>
      </c>
      <c r="O112" s="59"/>
      <c r="P112" s="76">
        <v>345.08</v>
      </c>
      <c r="Q112" s="112"/>
    </row>
    <row r="113" spans="1:17" x14ac:dyDescent="0.2">
      <c r="A113" s="173" t="s">
        <v>462</v>
      </c>
      <c r="B113" s="174" t="s">
        <v>90</v>
      </c>
      <c r="C113" s="174" t="s">
        <v>594</v>
      </c>
      <c r="D113" s="174">
        <v>1010</v>
      </c>
      <c r="E113" s="174">
        <v>2100</v>
      </c>
      <c r="G113" s="87"/>
      <c r="H113" s="87">
        <v>1</v>
      </c>
      <c r="K113" s="87">
        <v>1</v>
      </c>
      <c r="L113" s="88"/>
      <c r="M113" s="59"/>
      <c r="N113" s="81">
        <v>1</v>
      </c>
      <c r="O113" s="59"/>
      <c r="P113" s="76">
        <v>588.34</v>
      </c>
      <c r="Q113" s="112"/>
    </row>
    <row r="114" spans="1:17" x14ac:dyDescent="0.2">
      <c r="A114" s="173" t="s">
        <v>464</v>
      </c>
      <c r="B114" s="174" t="s">
        <v>90</v>
      </c>
      <c r="C114" s="174" t="s">
        <v>594</v>
      </c>
      <c r="D114" s="174">
        <v>1100</v>
      </c>
      <c r="E114" s="174">
        <v>2100</v>
      </c>
      <c r="G114" s="87"/>
      <c r="H114" s="87">
        <v>1</v>
      </c>
      <c r="K114" s="87">
        <v>1</v>
      </c>
      <c r="L114" s="88"/>
      <c r="M114" s="59"/>
      <c r="N114" s="81">
        <v>1</v>
      </c>
      <c r="O114" s="59"/>
      <c r="P114" s="76">
        <v>703.23</v>
      </c>
      <c r="Q114" s="112"/>
    </row>
    <row r="115" spans="1:17" x14ac:dyDescent="0.2">
      <c r="A115" s="173" t="s">
        <v>465</v>
      </c>
      <c r="B115" s="174" t="s">
        <v>90</v>
      </c>
      <c r="C115" s="174" t="s">
        <v>594</v>
      </c>
      <c r="D115" s="174">
        <v>1010</v>
      </c>
      <c r="E115" s="174">
        <v>2100</v>
      </c>
      <c r="G115" s="87">
        <v>1</v>
      </c>
      <c r="J115" s="87">
        <v>1</v>
      </c>
      <c r="K115" s="87"/>
      <c r="L115" s="88"/>
      <c r="M115" s="59"/>
      <c r="N115" s="81">
        <v>1</v>
      </c>
      <c r="O115" s="59"/>
      <c r="P115" s="76">
        <v>345.08</v>
      </c>
      <c r="Q115" s="112"/>
    </row>
    <row r="116" spans="1:17" x14ac:dyDescent="0.2">
      <c r="A116" s="173" t="s">
        <v>466</v>
      </c>
      <c r="B116" s="174" t="s">
        <v>88</v>
      </c>
      <c r="C116" s="174"/>
      <c r="D116" s="174"/>
      <c r="E116" s="174"/>
      <c r="G116" s="87"/>
      <c r="K116" s="87"/>
      <c r="L116" s="88"/>
      <c r="M116" s="59"/>
      <c r="O116" s="59"/>
      <c r="P116" s="76"/>
      <c r="Q116" s="112" t="s">
        <v>94</v>
      </c>
    </row>
    <row r="117" spans="1:17" x14ac:dyDescent="0.2">
      <c r="A117" s="173" t="s">
        <v>467</v>
      </c>
      <c r="B117" s="174" t="s">
        <v>90</v>
      </c>
      <c r="C117" s="174" t="s">
        <v>594</v>
      </c>
      <c r="D117" s="174">
        <v>1010</v>
      </c>
      <c r="E117" s="174">
        <v>2100</v>
      </c>
      <c r="G117" s="87">
        <v>1</v>
      </c>
      <c r="J117" s="87">
        <v>1</v>
      </c>
      <c r="K117" s="87"/>
      <c r="L117" s="88"/>
      <c r="M117" s="59"/>
      <c r="N117" s="81">
        <v>1</v>
      </c>
      <c r="O117" s="59"/>
      <c r="P117" s="76">
        <v>447.74</v>
      </c>
      <c r="Q117" s="112"/>
    </row>
    <row r="118" spans="1:17" x14ac:dyDescent="0.2">
      <c r="A118" s="173" t="s">
        <v>470</v>
      </c>
      <c r="B118" s="174" t="s">
        <v>90</v>
      </c>
      <c r="C118" s="174" t="s">
        <v>594</v>
      </c>
      <c r="D118" s="174">
        <v>1010</v>
      </c>
      <c r="E118" s="174">
        <v>2100</v>
      </c>
      <c r="G118" s="87"/>
      <c r="H118" s="87">
        <v>1</v>
      </c>
      <c r="K118" s="87">
        <v>1</v>
      </c>
      <c r="L118" s="88"/>
      <c r="M118" s="59"/>
      <c r="N118" s="81">
        <v>1</v>
      </c>
      <c r="O118" s="59"/>
      <c r="P118" s="76">
        <v>462.45</v>
      </c>
      <c r="Q118" s="112"/>
    </row>
    <row r="119" spans="1:17" x14ac:dyDescent="0.2">
      <c r="A119" s="173" t="s">
        <v>471</v>
      </c>
      <c r="B119" s="174" t="s">
        <v>88</v>
      </c>
      <c r="C119" s="174"/>
      <c r="D119" s="174"/>
      <c r="E119" s="174"/>
      <c r="G119" s="87"/>
      <c r="K119" s="87"/>
      <c r="L119" s="88"/>
      <c r="M119" s="59"/>
      <c r="O119" s="59"/>
      <c r="P119" s="76"/>
      <c r="Q119" s="112" t="s">
        <v>94</v>
      </c>
    </row>
    <row r="120" spans="1:17" x14ac:dyDescent="0.2">
      <c r="A120" s="173" t="s">
        <v>472</v>
      </c>
      <c r="B120" s="174" t="s">
        <v>88</v>
      </c>
      <c r="C120" s="174"/>
      <c r="D120" s="174"/>
      <c r="E120" s="174"/>
      <c r="G120" s="87"/>
      <c r="K120" s="87"/>
      <c r="L120" s="88"/>
      <c r="M120" s="59"/>
      <c r="O120" s="59"/>
      <c r="P120" s="76"/>
      <c r="Q120" s="112" t="s">
        <v>94</v>
      </c>
    </row>
    <row r="121" spans="1:17" x14ac:dyDescent="0.2">
      <c r="A121" s="173" t="s">
        <v>473</v>
      </c>
      <c r="B121" s="174" t="s">
        <v>88</v>
      </c>
      <c r="C121" s="174"/>
      <c r="D121" s="174"/>
      <c r="E121" s="174"/>
      <c r="G121" s="87"/>
      <c r="K121" s="87"/>
      <c r="L121" s="88"/>
      <c r="M121" s="59"/>
      <c r="O121" s="59"/>
      <c r="P121" s="76"/>
      <c r="Q121" s="112" t="s">
        <v>94</v>
      </c>
    </row>
    <row r="122" spans="1:17" x14ac:dyDescent="0.2">
      <c r="A122" s="173" t="s">
        <v>474</v>
      </c>
      <c r="B122" s="174" t="s">
        <v>90</v>
      </c>
      <c r="C122" s="174" t="s">
        <v>594</v>
      </c>
      <c r="D122" s="174">
        <v>1010</v>
      </c>
      <c r="E122" s="174">
        <v>2100</v>
      </c>
      <c r="G122" s="87">
        <v>1</v>
      </c>
      <c r="J122" s="87">
        <v>1</v>
      </c>
      <c r="K122" s="87"/>
      <c r="L122" s="88"/>
      <c r="M122" s="59"/>
      <c r="N122" s="81">
        <v>1</v>
      </c>
      <c r="O122" s="59"/>
      <c r="P122" s="76">
        <v>345.08</v>
      </c>
      <c r="Q122" s="112"/>
    </row>
    <row r="123" spans="1:17" x14ac:dyDescent="0.2">
      <c r="A123" s="173" t="s">
        <v>475</v>
      </c>
      <c r="B123" s="174" t="s">
        <v>90</v>
      </c>
      <c r="C123" s="174" t="s">
        <v>594</v>
      </c>
      <c r="D123" s="174">
        <v>1010</v>
      </c>
      <c r="E123" s="174">
        <v>2100</v>
      </c>
      <c r="G123" s="87"/>
      <c r="H123" s="87">
        <v>1</v>
      </c>
      <c r="K123" s="87">
        <v>1</v>
      </c>
      <c r="L123" s="88"/>
      <c r="M123" s="59"/>
      <c r="N123" s="81">
        <v>1</v>
      </c>
      <c r="O123" s="59"/>
      <c r="P123" s="76">
        <v>588.34</v>
      </c>
      <c r="Q123" s="112"/>
    </row>
    <row r="124" spans="1:17" x14ac:dyDescent="0.2">
      <c r="A124" s="173" t="s">
        <v>476</v>
      </c>
      <c r="B124" s="174" t="s">
        <v>88</v>
      </c>
      <c r="C124" s="174"/>
      <c r="D124" s="174"/>
      <c r="E124" s="174"/>
      <c r="G124" s="87"/>
      <c r="K124" s="87"/>
      <c r="L124" s="88"/>
      <c r="M124" s="59"/>
      <c r="O124" s="59"/>
      <c r="P124" s="76"/>
      <c r="Q124" s="112" t="s">
        <v>94</v>
      </c>
    </row>
    <row r="125" spans="1:17" x14ac:dyDescent="0.2">
      <c r="A125" s="173" t="s">
        <v>477</v>
      </c>
      <c r="B125" s="174" t="s">
        <v>88</v>
      </c>
      <c r="C125" s="174"/>
      <c r="D125" s="174"/>
      <c r="E125" s="174"/>
      <c r="G125" s="87"/>
      <c r="K125" s="87"/>
      <c r="L125" s="88"/>
      <c r="M125" s="59"/>
      <c r="O125" s="59"/>
      <c r="P125" s="76"/>
      <c r="Q125" s="112" t="s">
        <v>94</v>
      </c>
    </row>
    <row r="126" spans="1:17" x14ac:dyDescent="0.2">
      <c r="A126" s="173" t="s">
        <v>478</v>
      </c>
      <c r="B126" s="174" t="s">
        <v>90</v>
      </c>
      <c r="C126" s="174" t="s">
        <v>594</v>
      </c>
      <c r="D126" s="174">
        <v>1100</v>
      </c>
      <c r="E126" s="174">
        <v>2100</v>
      </c>
      <c r="G126" s="87"/>
      <c r="H126" s="87">
        <v>1</v>
      </c>
      <c r="K126" s="87">
        <v>1</v>
      </c>
      <c r="L126" s="88"/>
      <c r="M126" s="59"/>
      <c r="N126" s="81">
        <v>1</v>
      </c>
      <c r="O126" s="59"/>
      <c r="P126" s="76">
        <v>703.23</v>
      </c>
      <c r="Q126" s="112"/>
    </row>
    <row r="127" spans="1:17" x14ac:dyDescent="0.2">
      <c r="A127" s="173" t="s">
        <v>479</v>
      </c>
      <c r="B127" s="174" t="s">
        <v>90</v>
      </c>
      <c r="C127" s="174" t="s">
        <v>594</v>
      </c>
      <c r="D127" s="174">
        <v>1010</v>
      </c>
      <c r="E127" s="174">
        <v>2100</v>
      </c>
      <c r="G127" s="87">
        <v>1</v>
      </c>
      <c r="J127" s="87">
        <v>1</v>
      </c>
      <c r="K127" s="87"/>
      <c r="L127" s="88"/>
      <c r="M127" s="59"/>
      <c r="N127" s="81">
        <v>1</v>
      </c>
      <c r="O127" s="59"/>
      <c r="P127" s="76">
        <v>345.08</v>
      </c>
      <c r="Q127" s="112"/>
    </row>
    <row r="128" spans="1:17" x14ac:dyDescent="0.2">
      <c r="A128" s="173" t="s">
        <v>480</v>
      </c>
      <c r="B128" s="174" t="s">
        <v>88</v>
      </c>
      <c r="C128" s="174"/>
      <c r="D128" s="174"/>
      <c r="E128" s="174"/>
      <c r="G128" s="87"/>
      <c r="K128" s="87"/>
      <c r="L128" s="88"/>
      <c r="M128" s="59"/>
      <c r="O128" s="59"/>
      <c r="P128" s="76"/>
      <c r="Q128" s="112" t="s">
        <v>94</v>
      </c>
    </row>
    <row r="129" spans="1:17" x14ac:dyDescent="0.2">
      <c r="A129" s="173" t="s">
        <v>481</v>
      </c>
      <c r="B129" s="174" t="s">
        <v>90</v>
      </c>
      <c r="C129" s="174" t="s">
        <v>594</v>
      </c>
      <c r="D129" s="174">
        <v>1010</v>
      </c>
      <c r="E129" s="174">
        <v>2100</v>
      </c>
      <c r="G129" s="87">
        <v>1</v>
      </c>
      <c r="J129" s="87">
        <v>1</v>
      </c>
      <c r="K129" s="87"/>
      <c r="L129" s="88"/>
      <c r="M129" s="59"/>
      <c r="N129" s="81">
        <v>1</v>
      </c>
      <c r="O129" s="59"/>
      <c r="P129" s="76">
        <v>447.74</v>
      </c>
      <c r="Q129" s="112"/>
    </row>
    <row r="130" spans="1:17" x14ac:dyDescent="0.2">
      <c r="A130" s="173" t="s">
        <v>483</v>
      </c>
      <c r="B130" s="174" t="s">
        <v>90</v>
      </c>
      <c r="C130" s="174" t="s">
        <v>594</v>
      </c>
      <c r="D130" s="174">
        <v>1010</v>
      </c>
      <c r="E130" s="174">
        <v>2100</v>
      </c>
      <c r="G130" s="87"/>
      <c r="H130" s="87">
        <v>1</v>
      </c>
      <c r="K130" s="87">
        <v>1</v>
      </c>
      <c r="L130" s="88"/>
      <c r="M130" s="59"/>
      <c r="N130" s="81">
        <v>1</v>
      </c>
      <c r="O130" s="59"/>
      <c r="P130" s="76">
        <v>462.45</v>
      </c>
      <c r="Q130" s="112"/>
    </row>
    <row r="131" spans="1:17" x14ac:dyDescent="0.2">
      <c r="A131" s="173" t="s">
        <v>484</v>
      </c>
      <c r="B131" s="174" t="s">
        <v>88</v>
      </c>
      <c r="C131" s="174"/>
      <c r="D131" s="174"/>
      <c r="E131" s="174"/>
      <c r="G131" s="87"/>
      <c r="K131" s="87"/>
      <c r="L131" s="88"/>
      <c r="M131" s="59"/>
      <c r="O131" s="59"/>
      <c r="P131" s="76"/>
      <c r="Q131" s="112" t="s">
        <v>94</v>
      </c>
    </row>
    <row r="132" spans="1:17" x14ac:dyDescent="0.2">
      <c r="A132" s="173" t="s">
        <v>485</v>
      </c>
      <c r="B132" s="174" t="s">
        <v>88</v>
      </c>
      <c r="C132" s="174"/>
      <c r="D132" s="174"/>
      <c r="E132" s="174"/>
      <c r="G132" s="87"/>
      <c r="K132" s="87"/>
      <c r="L132" s="88"/>
      <c r="M132" s="59"/>
      <c r="O132" s="59"/>
      <c r="P132" s="76"/>
      <c r="Q132" s="112" t="s">
        <v>94</v>
      </c>
    </row>
    <row r="133" spans="1:17" x14ac:dyDescent="0.2">
      <c r="A133" s="173" t="s">
        <v>487</v>
      </c>
      <c r="B133" s="174" t="s">
        <v>88</v>
      </c>
      <c r="C133" s="174"/>
      <c r="D133" s="174"/>
      <c r="E133" s="174"/>
      <c r="G133" s="87"/>
      <c r="K133" s="87"/>
      <c r="L133" s="88"/>
      <c r="M133" s="59"/>
      <c r="O133" s="59"/>
      <c r="P133" s="76"/>
      <c r="Q133" s="112" t="s">
        <v>94</v>
      </c>
    </row>
    <row r="134" spans="1:17" x14ac:dyDescent="0.2">
      <c r="A134" s="173" t="s">
        <v>488</v>
      </c>
      <c r="B134" s="174" t="s">
        <v>90</v>
      </c>
      <c r="C134" s="174" t="s">
        <v>594</v>
      </c>
      <c r="D134" s="174">
        <v>1010</v>
      </c>
      <c r="E134" s="174">
        <v>2100</v>
      </c>
      <c r="G134" s="87">
        <v>1</v>
      </c>
      <c r="J134" s="87">
        <v>1</v>
      </c>
      <c r="K134" s="87"/>
      <c r="L134" s="88"/>
      <c r="M134" s="59"/>
      <c r="N134" s="81">
        <v>1</v>
      </c>
      <c r="O134" s="59"/>
      <c r="P134" s="76">
        <v>345.08</v>
      </c>
      <c r="Q134" s="112"/>
    </row>
    <row r="135" spans="1:17" x14ac:dyDescent="0.2">
      <c r="A135" s="173" t="s">
        <v>489</v>
      </c>
      <c r="B135" s="174" t="s">
        <v>90</v>
      </c>
      <c r="C135" s="174" t="s">
        <v>594</v>
      </c>
      <c r="D135" s="174">
        <v>1010</v>
      </c>
      <c r="E135" s="174">
        <v>2100</v>
      </c>
      <c r="G135" s="87"/>
      <c r="H135" s="87">
        <v>1</v>
      </c>
      <c r="K135" s="87">
        <v>1</v>
      </c>
      <c r="L135" s="88"/>
      <c r="M135" s="59"/>
      <c r="N135" s="81">
        <v>1</v>
      </c>
      <c r="O135" s="59"/>
      <c r="P135" s="76">
        <v>588.34</v>
      </c>
      <c r="Q135" s="112"/>
    </row>
    <row r="136" spans="1:17" x14ac:dyDescent="0.2">
      <c r="A136" s="173" t="s">
        <v>491</v>
      </c>
      <c r="B136" s="174" t="s">
        <v>88</v>
      </c>
      <c r="C136" s="174"/>
      <c r="D136" s="174"/>
      <c r="E136" s="174"/>
      <c r="G136" s="87"/>
      <c r="K136" s="87"/>
      <c r="L136" s="88"/>
      <c r="M136" s="59"/>
      <c r="O136" s="59"/>
      <c r="P136" s="76"/>
      <c r="Q136" s="112" t="s">
        <v>94</v>
      </c>
    </row>
    <row r="137" spans="1:17" x14ac:dyDescent="0.2">
      <c r="A137" s="173" t="s">
        <v>492</v>
      </c>
      <c r="B137" s="174" t="s">
        <v>88</v>
      </c>
      <c r="C137" s="174"/>
      <c r="D137" s="174"/>
      <c r="E137" s="174"/>
      <c r="G137" s="87"/>
      <c r="K137" s="87"/>
      <c r="L137" s="88"/>
      <c r="M137" s="59"/>
      <c r="O137" s="59"/>
      <c r="P137" s="76"/>
      <c r="Q137" s="112" t="s">
        <v>94</v>
      </c>
    </row>
    <row r="138" spans="1:17" x14ac:dyDescent="0.2">
      <c r="A138" s="173" t="s">
        <v>493</v>
      </c>
      <c r="B138" s="174" t="s">
        <v>90</v>
      </c>
      <c r="C138" s="174" t="s">
        <v>594</v>
      </c>
      <c r="D138" s="174">
        <v>1100</v>
      </c>
      <c r="E138" s="174">
        <v>2100</v>
      </c>
      <c r="G138" s="87"/>
      <c r="H138" s="87">
        <v>1</v>
      </c>
      <c r="K138" s="87">
        <v>1</v>
      </c>
      <c r="L138" s="88"/>
      <c r="M138" s="59"/>
      <c r="N138" s="81">
        <v>1</v>
      </c>
      <c r="O138" s="59"/>
      <c r="P138" s="76">
        <v>703.23</v>
      </c>
      <c r="Q138" s="112"/>
    </row>
    <row r="139" spans="1:17" x14ac:dyDescent="0.2">
      <c r="A139" s="173" t="s">
        <v>495</v>
      </c>
      <c r="B139" s="174" t="s">
        <v>90</v>
      </c>
      <c r="C139" s="174" t="s">
        <v>594</v>
      </c>
      <c r="D139" s="174">
        <v>1010</v>
      </c>
      <c r="E139" s="174">
        <v>2100</v>
      </c>
      <c r="G139" s="87">
        <v>1</v>
      </c>
      <c r="J139" s="87">
        <v>1</v>
      </c>
      <c r="K139" s="87"/>
      <c r="L139" s="88"/>
      <c r="M139" s="59"/>
      <c r="N139" s="81">
        <v>1</v>
      </c>
      <c r="O139" s="59"/>
      <c r="P139" s="76">
        <v>345.08</v>
      </c>
      <c r="Q139" s="112"/>
    </row>
    <row r="140" spans="1:17" x14ac:dyDescent="0.2">
      <c r="A140" s="173" t="s">
        <v>496</v>
      </c>
      <c r="B140" s="174" t="s">
        <v>88</v>
      </c>
      <c r="C140" s="174"/>
      <c r="D140" s="174"/>
      <c r="E140" s="174"/>
      <c r="G140" s="87"/>
      <c r="K140" s="87"/>
      <c r="L140" s="88"/>
      <c r="M140" s="59"/>
      <c r="O140" s="59"/>
      <c r="P140" s="76"/>
      <c r="Q140" s="112" t="s">
        <v>94</v>
      </c>
    </row>
    <row r="141" spans="1:17" x14ac:dyDescent="0.2">
      <c r="A141" s="173" t="s">
        <v>497</v>
      </c>
      <c r="B141" s="174" t="s">
        <v>90</v>
      </c>
      <c r="C141" s="174" t="s">
        <v>594</v>
      </c>
      <c r="D141" s="174">
        <v>1010</v>
      </c>
      <c r="E141" s="174">
        <v>2100</v>
      </c>
      <c r="G141" s="87">
        <v>1</v>
      </c>
      <c r="J141" s="87">
        <v>1</v>
      </c>
      <c r="K141" s="87"/>
      <c r="L141" s="88"/>
      <c r="M141" s="59"/>
      <c r="N141" s="81">
        <v>1</v>
      </c>
      <c r="O141" s="59"/>
      <c r="P141" s="76">
        <v>447.74</v>
      </c>
      <c r="Q141" s="112"/>
    </row>
    <row r="142" spans="1:17" x14ac:dyDescent="0.2">
      <c r="A142" s="173" t="s">
        <v>499</v>
      </c>
      <c r="B142" s="174" t="s">
        <v>90</v>
      </c>
      <c r="C142" s="174" t="s">
        <v>594</v>
      </c>
      <c r="D142" s="174">
        <v>1010</v>
      </c>
      <c r="E142" s="174">
        <v>2100</v>
      </c>
      <c r="G142" s="87"/>
      <c r="H142" s="87">
        <v>1</v>
      </c>
      <c r="K142" s="87">
        <v>1</v>
      </c>
      <c r="L142" s="88"/>
      <c r="M142" s="59"/>
      <c r="N142" s="81">
        <v>1</v>
      </c>
      <c r="O142" s="59"/>
      <c r="P142" s="76">
        <v>462.45</v>
      </c>
      <c r="Q142" s="112"/>
    </row>
    <row r="143" spans="1:17" x14ac:dyDescent="0.2">
      <c r="A143" s="173" t="s">
        <v>500</v>
      </c>
      <c r="B143" s="174" t="s">
        <v>88</v>
      </c>
      <c r="C143" s="174"/>
      <c r="D143" s="174"/>
      <c r="E143" s="174"/>
      <c r="G143" s="87"/>
      <c r="K143" s="87"/>
      <c r="L143" s="88"/>
      <c r="M143" s="59"/>
      <c r="O143" s="59"/>
      <c r="P143" s="76"/>
      <c r="Q143" s="112" t="s">
        <v>94</v>
      </c>
    </row>
    <row r="144" spans="1:17" x14ac:dyDescent="0.2">
      <c r="A144" s="173" t="s">
        <v>501</v>
      </c>
      <c r="B144" s="174" t="s">
        <v>88</v>
      </c>
      <c r="C144" s="174"/>
      <c r="D144" s="174"/>
      <c r="E144" s="174"/>
      <c r="G144" s="87"/>
      <c r="K144" s="87"/>
      <c r="L144" s="88"/>
      <c r="M144" s="59"/>
      <c r="O144" s="59"/>
      <c r="P144" s="76"/>
      <c r="Q144" s="112" t="s">
        <v>94</v>
      </c>
    </row>
    <row r="145" spans="1:17" x14ac:dyDescent="0.2">
      <c r="A145" s="173" t="s">
        <v>502</v>
      </c>
      <c r="B145" s="174" t="s">
        <v>88</v>
      </c>
      <c r="C145" s="174"/>
      <c r="D145" s="174"/>
      <c r="E145" s="174"/>
      <c r="G145" s="87"/>
      <c r="K145" s="87"/>
      <c r="L145" s="88"/>
      <c r="M145" s="59"/>
      <c r="O145" s="59"/>
      <c r="P145" s="76"/>
      <c r="Q145" s="112" t="s">
        <v>94</v>
      </c>
    </row>
    <row r="146" spans="1:17" x14ac:dyDescent="0.2">
      <c r="A146" s="173" t="s">
        <v>503</v>
      </c>
      <c r="B146" s="174" t="s">
        <v>90</v>
      </c>
      <c r="C146" s="174" t="s">
        <v>594</v>
      </c>
      <c r="D146" s="174">
        <v>1010</v>
      </c>
      <c r="E146" s="174">
        <v>2100</v>
      </c>
      <c r="G146" s="87">
        <v>1</v>
      </c>
      <c r="J146" s="87">
        <v>1</v>
      </c>
      <c r="K146" s="87"/>
      <c r="L146" s="88"/>
      <c r="M146" s="59"/>
      <c r="N146" s="81">
        <v>1</v>
      </c>
      <c r="O146" s="59"/>
      <c r="P146" s="76">
        <v>345.08</v>
      </c>
      <c r="Q146" s="112"/>
    </row>
    <row r="147" spans="1:17" x14ac:dyDescent="0.2">
      <c r="A147" s="173" t="s">
        <v>504</v>
      </c>
      <c r="B147" s="174" t="s">
        <v>90</v>
      </c>
      <c r="C147" s="174" t="s">
        <v>594</v>
      </c>
      <c r="D147" s="174">
        <v>1010</v>
      </c>
      <c r="E147" s="174">
        <v>2100</v>
      </c>
      <c r="G147" s="87"/>
      <c r="H147" s="87">
        <v>1</v>
      </c>
      <c r="K147" s="87">
        <v>1</v>
      </c>
      <c r="L147" s="88"/>
      <c r="M147" s="59"/>
      <c r="N147" s="81">
        <v>1</v>
      </c>
      <c r="O147" s="59"/>
      <c r="P147" s="369">
        <v>462.45</v>
      </c>
      <c r="Q147" s="112"/>
    </row>
    <row r="148" spans="1:17" x14ac:dyDescent="0.2">
      <c r="A148" s="173" t="s">
        <v>505</v>
      </c>
      <c r="B148" s="174" t="s">
        <v>88</v>
      </c>
      <c r="C148" s="174"/>
      <c r="D148" s="174"/>
      <c r="E148" s="174"/>
      <c r="G148" s="87"/>
      <c r="K148" s="87"/>
      <c r="L148" s="88"/>
      <c r="M148" s="59"/>
      <c r="O148" s="59"/>
      <c r="P148" s="76"/>
      <c r="Q148" s="112" t="s">
        <v>94</v>
      </c>
    </row>
    <row r="149" spans="1:17" x14ac:dyDescent="0.2">
      <c r="A149" s="173" t="s">
        <v>507</v>
      </c>
      <c r="B149" s="174" t="s">
        <v>88</v>
      </c>
      <c r="C149" s="174"/>
      <c r="D149" s="174"/>
      <c r="E149" s="174"/>
      <c r="G149" s="87"/>
      <c r="K149" s="87"/>
      <c r="L149" s="88"/>
      <c r="M149" s="59"/>
      <c r="O149" s="59"/>
      <c r="P149" s="76"/>
      <c r="Q149" s="112" t="s">
        <v>94</v>
      </c>
    </row>
    <row r="150" spans="1:17" x14ac:dyDescent="0.2">
      <c r="A150" s="173" t="s">
        <v>508</v>
      </c>
      <c r="B150" s="174" t="s">
        <v>90</v>
      </c>
      <c r="C150" s="174" t="s">
        <v>594</v>
      </c>
      <c r="D150" s="174">
        <v>1100</v>
      </c>
      <c r="E150" s="174">
        <v>2100</v>
      </c>
      <c r="G150" s="87"/>
      <c r="H150" s="87">
        <v>1</v>
      </c>
      <c r="K150" s="87">
        <v>1</v>
      </c>
      <c r="L150" s="88"/>
      <c r="M150" s="59"/>
      <c r="N150" s="81">
        <v>1</v>
      </c>
      <c r="O150" s="59"/>
      <c r="P150" s="76">
        <v>703.23</v>
      </c>
      <c r="Q150" s="112"/>
    </row>
    <row r="151" spans="1:17" x14ac:dyDescent="0.2">
      <c r="A151" s="173" t="s">
        <v>509</v>
      </c>
      <c r="B151" s="174" t="s">
        <v>90</v>
      </c>
      <c r="C151" s="174" t="s">
        <v>594</v>
      </c>
      <c r="D151" s="174">
        <v>1010</v>
      </c>
      <c r="E151" s="174">
        <v>2100</v>
      </c>
      <c r="G151" s="87">
        <v>1</v>
      </c>
      <c r="J151" s="87">
        <v>1</v>
      </c>
      <c r="K151" s="87"/>
      <c r="L151" s="88"/>
      <c r="M151" s="59"/>
      <c r="N151" s="81">
        <v>1</v>
      </c>
      <c r="O151" s="59"/>
      <c r="P151" s="76">
        <v>345.08</v>
      </c>
      <c r="Q151" s="112"/>
    </row>
    <row r="152" spans="1:17" x14ac:dyDescent="0.2">
      <c r="A152" s="173" t="s">
        <v>510</v>
      </c>
      <c r="B152" s="174" t="s">
        <v>88</v>
      </c>
      <c r="C152" s="174"/>
      <c r="D152" s="174"/>
      <c r="E152" s="174"/>
      <c r="G152" s="87"/>
      <c r="K152" s="87"/>
      <c r="L152" s="88"/>
      <c r="M152" s="59"/>
      <c r="O152" s="59"/>
      <c r="P152" s="76"/>
      <c r="Q152" s="112" t="s">
        <v>94</v>
      </c>
    </row>
    <row r="153" spans="1:17" x14ac:dyDescent="0.2">
      <c r="A153" s="173" t="s">
        <v>511</v>
      </c>
      <c r="B153" s="174" t="s">
        <v>164</v>
      </c>
      <c r="C153" s="174"/>
      <c r="D153" s="174"/>
      <c r="E153" s="174"/>
      <c r="G153" s="87"/>
      <c r="K153" s="87"/>
      <c r="L153" s="88"/>
      <c r="M153" s="59"/>
      <c r="O153" s="59"/>
      <c r="P153" s="76"/>
      <c r="Q153" s="112" t="s">
        <v>94</v>
      </c>
    </row>
    <row r="154" spans="1:17" x14ac:dyDescent="0.2">
      <c r="A154" s="173" t="s">
        <v>516</v>
      </c>
      <c r="B154" s="174" t="s">
        <v>90</v>
      </c>
      <c r="C154" s="174" t="s">
        <v>594</v>
      </c>
      <c r="D154" s="174">
        <v>1010</v>
      </c>
      <c r="E154" s="174">
        <v>2100</v>
      </c>
      <c r="G154" s="87">
        <v>1</v>
      </c>
      <c r="J154" s="87">
        <v>1</v>
      </c>
      <c r="K154" s="87"/>
      <c r="L154" s="88"/>
      <c r="M154" s="59"/>
      <c r="N154" s="81">
        <v>1</v>
      </c>
      <c r="O154" s="59"/>
      <c r="P154" s="76">
        <v>447.74</v>
      </c>
      <c r="Q154" s="112"/>
    </row>
    <row r="155" spans="1:17" x14ac:dyDescent="0.2">
      <c r="A155" s="173" t="s">
        <v>518</v>
      </c>
      <c r="B155" s="174" t="s">
        <v>90</v>
      </c>
      <c r="C155" s="174" t="s">
        <v>594</v>
      </c>
      <c r="D155" s="174">
        <v>1010</v>
      </c>
      <c r="E155" s="174">
        <v>2100</v>
      </c>
      <c r="G155" s="87"/>
      <c r="H155" s="87">
        <v>1</v>
      </c>
      <c r="K155" s="87">
        <v>1</v>
      </c>
      <c r="L155" s="88"/>
      <c r="M155" s="59"/>
      <c r="N155" s="81">
        <v>1</v>
      </c>
      <c r="O155" s="59"/>
      <c r="P155" s="362">
        <v>462.45</v>
      </c>
      <c r="Q155" s="112"/>
    </row>
    <row r="156" spans="1:17" x14ac:dyDescent="0.2">
      <c r="A156" s="173" t="s">
        <v>519</v>
      </c>
      <c r="B156" s="174" t="s">
        <v>88</v>
      </c>
      <c r="C156" s="174"/>
      <c r="D156" s="174"/>
      <c r="E156" s="174"/>
      <c r="G156" s="87"/>
      <c r="K156" s="87"/>
      <c r="L156" s="88"/>
      <c r="M156" s="59"/>
      <c r="O156" s="59"/>
      <c r="P156" s="76"/>
      <c r="Q156" s="112" t="s">
        <v>94</v>
      </c>
    </row>
    <row r="157" spans="1:17" x14ac:dyDescent="0.2">
      <c r="A157" s="173" t="s">
        <v>520</v>
      </c>
      <c r="B157" s="174" t="s">
        <v>88</v>
      </c>
      <c r="C157" s="174"/>
      <c r="D157" s="174"/>
      <c r="E157" s="174"/>
      <c r="G157" s="87"/>
      <c r="K157" s="87"/>
      <c r="L157" s="88"/>
      <c r="M157" s="59"/>
      <c r="O157" s="59"/>
      <c r="P157" s="76"/>
      <c r="Q157" s="112" t="s">
        <v>94</v>
      </c>
    </row>
    <row r="158" spans="1:17" x14ac:dyDescent="0.2">
      <c r="A158" s="173" t="s">
        <v>521</v>
      </c>
      <c r="B158" s="174" t="s">
        <v>88</v>
      </c>
      <c r="C158" s="174"/>
      <c r="D158" s="174"/>
      <c r="E158" s="174"/>
      <c r="G158" s="87"/>
      <c r="K158" s="87"/>
      <c r="L158" s="88"/>
      <c r="M158" s="59"/>
      <c r="O158" s="59"/>
      <c r="P158" s="76"/>
      <c r="Q158" s="112" t="s">
        <v>94</v>
      </c>
    </row>
    <row r="159" spans="1:17" x14ac:dyDescent="0.2">
      <c r="A159" s="173" t="s">
        <v>522</v>
      </c>
      <c r="B159" s="174" t="s">
        <v>90</v>
      </c>
      <c r="C159" s="174" t="s">
        <v>594</v>
      </c>
      <c r="D159" s="174">
        <v>1010</v>
      </c>
      <c r="E159" s="174">
        <v>2100</v>
      </c>
      <c r="G159" s="87">
        <v>1</v>
      </c>
      <c r="J159" s="87">
        <v>1</v>
      </c>
      <c r="K159" s="87"/>
      <c r="L159" s="88"/>
      <c r="M159" s="59"/>
      <c r="N159" s="81">
        <v>1</v>
      </c>
      <c r="O159" s="59"/>
      <c r="P159" s="76">
        <v>345.08</v>
      </c>
      <c r="Q159" s="112"/>
    </row>
    <row r="160" spans="1:17" x14ac:dyDescent="0.2">
      <c r="A160" s="173" t="s">
        <v>523</v>
      </c>
      <c r="B160" s="174" t="s">
        <v>90</v>
      </c>
      <c r="C160" s="174" t="s">
        <v>594</v>
      </c>
      <c r="D160" s="174">
        <v>1010</v>
      </c>
      <c r="E160" s="174">
        <v>2100</v>
      </c>
      <c r="G160" s="87"/>
      <c r="H160" s="87">
        <v>1</v>
      </c>
      <c r="K160" s="87">
        <v>1</v>
      </c>
      <c r="L160" s="88"/>
      <c r="M160" s="59"/>
      <c r="N160" s="81">
        <v>1</v>
      </c>
      <c r="O160" s="59"/>
      <c r="P160" s="76">
        <v>588.34</v>
      </c>
      <c r="Q160" s="112"/>
    </row>
    <row r="161" spans="1:17" x14ac:dyDescent="0.2">
      <c r="A161" s="173" t="s">
        <v>524</v>
      </c>
      <c r="B161" s="174" t="s">
        <v>88</v>
      </c>
      <c r="C161" s="174"/>
      <c r="D161" s="174"/>
      <c r="E161" s="174"/>
      <c r="G161" s="87"/>
      <c r="K161" s="87"/>
      <c r="L161" s="88"/>
      <c r="M161" s="59"/>
      <c r="O161" s="59"/>
      <c r="P161" s="76"/>
      <c r="Q161" s="112" t="s">
        <v>94</v>
      </c>
    </row>
    <row r="162" spans="1:17" x14ac:dyDescent="0.2">
      <c r="A162" s="173" t="s">
        <v>525</v>
      </c>
      <c r="B162" s="174" t="s">
        <v>88</v>
      </c>
      <c r="C162" s="174"/>
      <c r="D162" s="174"/>
      <c r="E162" s="174"/>
      <c r="G162" s="87"/>
      <c r="K162" s="87"/>
      <c r="L162" s="88"/>
      <c r="M162" s="59"/>
      <c r="O162" s="59"/>
      <c r="P162" s="76"/>
      <c r="Q162" s="112" t="s">
        <v>94</v>
      </c>
    </row>
    <row r="163" spans="1:17" x14ac:dyDescent="0.2">
      <c r="A163" s="173" t="s">
        <v>526</v>
      </c>
      <c r="B163" s="174" t="s">
        <v>90</v>
      </c>
      <c r="C163" s="174" t="s">
        <v>594</v>
      </c>
      <c r="D163" s="174">
        <v>1100</v>
      </c>
      <c r="E163" s="174">
        <v>2100</v>
      </c>
      <c r="G163" s="87"/>
      <c r="H163" s="87">
        <v>1</v>
      </c>
      <c r="K163" s="87">
        <v>1</v>
      </c>
      <c r="L163" s="88"/>
      <c r="M163" s="59"/>
      <c r="N163" s="81">
        <v>1</v>
      </c>
      <c r="O163" s="59"/>
      <c r="P163" s="76">
        <v>703.23</v>
      </c>
      <c r="Q163" s="112"/>
    </row>
    <row r="164" spans="1:17" x14ac:dyDescent="0.2">
      <c r="A164" s="173" t="s">
        <v>527</v>
      </c>
      <c r="B164" s="174" t="s">
        <v>90</v>
      </c>
      <c r="C164" s="174" t="s">
        <v>594</v>
      </c>
      <c r="D164" s="174">
        <v>1010</v>
      </c>
      <c r="E164" s="174">
        <v>2100</v>
      </c>
      <c r="G164" s="87">
        <v>1</v>
      </c>
      <c r="J164" s="87">
        <v>1</v>
      </c>
      <c r="K164" s="87"/>
      <c r="L164" s="88"/>
      <c r="M164" s="59"/>
      <c r="N164" s="81">
        <v>1</v>
      </c>
      <c r="O164" s="59"/>
      <c r="P164" s="76">
        <v>345.08</v>
      </c>
      <c r="Q164" s="112"/>
    </row>
    <row r="165" spans="1:17" x14ac:dyDescent="0.2">
      <c r="A165" s="173" t="s">
        <v>528</v>
      </c>
      <c r="B165" s="174" t="s">
        <v>88</v>
      </c>
      <c r="C165" s="174"/>
      <c r="D165" s="174"/>
      <c r="E165" s="174"/>
      <c r="G165" s="87"/>
      <c r="K165" s="87"/>
      <c r="L165" s="88"/>
      <c r="M165" s="59"/>
      <c r="O165" s="59"/>
      <c r="P165" s="76"/>
      <c r="Q165" s="112" t="s">
        <v>94</v>
      </c>
    </row>
    <row r="166" spans="1:17" x14ac:dyDescent="0.2">
      <c r="A166" s="173" t="s">
        <v>529</v>
      </c>
      <c r="B166" s="174" t="s">
        <v>90</v>
      </c>
      <c r="C166" s="174" t="s">
        <v>594</v>
      </c>
      <c r="D166" s="174">
        <v>1010</v>
      </c>
      <c r="E166" s="174">
        <v>2100</v>
      </c>
      <c r="G166" s="87">
        <v>1</v>
      </c>
      <c r="J166" s="87">
        <v>1</v>
      </c>
      <c r="K166" s="87"/>
      <c r="L166" s="88"/>
      <c r="M166" s="59"/>
      <c r="N166" s="81">
        <v>1</v>
      </c>
      <c r="O166" s="59"/>
      <c r="P166" s="76">
        <v>447.74</v>
      </c>
      <c r="Q166" s="112"/>
    </row>
    <row r="167" spans="1:17" s="365" customFormat="1" x14ac:dyDescent="0.2">
      <c r="A167" s="173" t="s">
        <v>532</v>
      </c>
      <c r="B167" s="174" t="s">
        <v>90</v>
      </c>
      <c r="C167" s="174" t="s">
        <v>594</v>
      </c>
      <c r="D167" s="174">
        <v>1010</v>
      </c>
      <c r="E167" s="174">
        <v>2100</v>
      </c>
      <c r="F167" s="167"/>
      <c r="G167" s="165"/>
      <c r="H167" s="165">
        <v>1</v>
      </c>
      <c r="I167" s="167"/>
      <c r="J167" s="165"/>
      <c r="K167" s="165">
        <v>1</v>
      </c>
      <c r="L167" s="174"/>
      <c r="M167" s="363"/>
      <c r="N167" s="364">
        <v>1</v>
      </c>
      <c r="O167" s="363"/>
      <c r="P167" s="362">
        <v>462.45</v>
      </c>
      <c r="Q167" s="171"/>
    </row>
    <row r="168" spans="1:17" x14ac:dyDescent="0.2">
      <c r="A168" s="173" t="s">
        <v>533</v>
      </c>
      <c r="B168" s="174" t="s">
        <v>88</v>
      </c>
      <c r="C168" s="174"/>
      <c r="D168" s="174"/>
      <c r="E168" s="174"/>
      <c r="G168" s="87"/>
      <c r="K168" s="87"/>
      <c r="L168" s="88"/>
      <c r="M168" s="59"/>
      <c r="O168" s="59"/>
      <c r="P168" s="76"/>
      <c r="Q168" s="112" t="s">
        <v>94</v>
      </c>
    </row>
    <row r="169" spans="1:17" x14ac:dyDescent="0.2">
      <c r="A169" s="173" t="s">
        <v>534</v>
      </c>
      <c r="B169" s="174" t="s">
        <v>88</v>
      </c>
      <c r="C169" s="174"/>
      <c r="D169" s="174"/>
      <c r="E169" s="174"/>
      <c r="G169" s="87"/>
      <c r="K169" s="87"/>
      <c r="L169" s="88"/>
      <c r="M169" s="59"/>
      <c r="O169" s="59"/>
      <c r="P169" s="76"/>
      <c r="Q169" s="112" t="s">
        <v>94</v>
      </c>
    </row>
    <row r="170" spans="1:17" x14ac:dyDescent="0.2">
      <c r="A170" s="173" t="s">
        <v>535</v>
      </c>
      <c r="B170" s="174" t="s">
        <v>88</v>
      </c>
      <c r="C170" s="174"/>
      <c r="D170" s="174"/>
      <c r="E170" s="174"/>
      <c r="G170" s="87"/>
      <c r="K170" s="87"/>
      <c r="L170" s="88"/>
      <c r="M170" s="59"/>
      <c r="O170" s="59"/>
      <c r="P170" s="76"/>
      <c r="Q170" s="112" t="s">
        <v>94</v>
      </c>
    </row>
    <row r="171" spans="1:17" x14ac:dyDescent="0.2">
      <c r="A171" s="173" t="s">
        <v>536</v>
      </c>
      <c r="B171" s="174" t="s">
        <v>90</v>
      </c>
      <c r="C171" s="174" t="s">
        <v>594</v>
      </c>
      <c r="D171" s="174">
        <v>1010</v>
      </c>
      <c r="E171" s="174">
        <v>2100</v>
      </c>
      <c r="G171" s="87">
        <v>1</v>
      </c>
      <c r="J171" s="87">
        <v>1</v>
      </c>
      <c r="K171" s="87"/>
      <c r="L171" s="88"/>
      <c r="M171" s="59"/>
      <c r="N171" s="81">
        <v>1</v>
      </c>
      <c r="O171" s="59"/>
      <c r="P171" s="76">
        <v>345.08</v>
      </c>
      <c r="Q171" s="112"/>
    </row>
    <row r="172" spans="1:17" x14ac:dyDescent="0.2">
      <c r="A172" s="173" t="s">
        <v>537</v>
      </c>
      <c r="B172" s="174" t="s">
        <v>90</v>
      </c>
      <c r="C172" s="174" t="s">
        <v>594</v>
      </c>
      <c r="D172" s="174">
        <v>1010</v>
      </c>
      <c r="E172" s="174">
        <v>2100</v>
      </c>
      <c r="G172" s="87"/>
      <c r="H172" s="87">
        <v>1</v>
      </c>
      <c r="K172" s="87">
        <v>1</v>
      </c>
      <c r="L172" s="88"/>
      <c r="M172" s="59"/>
      <c r="N172" s="81">
        <v>1</v>
      </c>
      <c r="O172" s="59"/>
      <c r="P172" s="76">
        <v>588.34</v>
      </c>
      <c r="Q172" s="112"/>
    </row>
    <row r="173" spans="1:17" x14ac:dyDescent="0.2">
      <c r="A173" s="173" t="s">
        <v>538</v>
      </c>
      <c r="B173" s="174" t="s">
        <v>88</v>
      </c>
      <c r="C173" s="174"/>
      <c r="D173" s="174"/>
      <c r="E173" s="174"/>
      <c r="G173" s="87"/>
      <c r="K173" s="87"/>
      <c r="L173" s="88"/>
      <c r="M173" s="59"/>
      <c r="O173" s="59"/>
      <c r="P173" s="76"/>
      <c r="Q173" s="112" t="s">
        <v>94</v>
      </c>
    </row>
    <row r="174" spans="1:17" x14ac:dyDescent="0.2">
      <c r="A174" s="173" t="s">
        <v>539</v>
      </c>
      <c r="B174" s="174" t="s">
        <v>88</v>
      </c>
      <c r="C174" s="174"/>
      <c r="D174" s="174"/>
      <c r="E174" s="174"/>
      <c r="G174" s="87"/>
      <c r="K174" s="87"/>
      <c r="L174" s="88"/>
      <c r="M174" s="59"/>
      <c r="O174" s="59"/>
      <c r="P174" s="76"/>
      <c r="Q174" s="112" t="s">
        <v>94</v>
      </c>
    </row>
    <row r="175" spans="1:17" x14ac:dyDescent="0.2">
      <c r="A175" s="173" t="s">
        <v>540</v>
      </c>
      <c r="B175" s="174" t="s">
        <v>90</v>
      </c>
      <c r="C175" s="174" t="s">
        <v>594</v>
      </c>
      <c r="D175" s="174">
        <v>1100</v>
      </c>
      <c r="E175" s="174">
        <v>2100</v>
      </c>
      <c r="G175" s="87"/>
      <c r="H175" s="87">
        <v>1</v>
      </c>
      <c r="K175" s="87">
        <v>1</v>
      </c>
      <c r="L175" s="88"/>
      <c r="M175" s="59"/>
      <c r="N175" s="81">
        <v>1</v>
      </c>
      <c r="O175" s="59"/>
      <c r="P175" s="76">
        <v>703.23</v>
      </c>
      <c r="Q175" s="112"/>
    </row>
    <row r="176" spans="1:17" x14ac:dyDescent="0.2">
      <c r="A176" s="173" t="s">
        <v>541</v>
      </c>
      <c r="B176" s="174" t="s">
        <v>90</v>
      </c>
      <c r="C176" s="174" t="s">
        <v>594</v>
      </c>
      <c r="D176" s="174">
        <v>1010</v>
      </c>
      <c r="E176" s="174">
        <v>2100</v>
      </c>
      <c r="G176" s="87">
        <v>1</v>
      </c>
      <c r="J176" s="87">
        <v>1</v>
      </c>
      <c r="K176" s="87"/>
      <c r="L176" s="88"/>
      <c r="M176" s="59"/>
      <c r="N176" s="81">
        <v>1</v>
      </c>
      <c r="O176" s="59"/>
      <c r="P176" s="76">
        <v>345.08</v>
      </c>
      <c r="Q176" s="112"/>
    </row>
    <row r="177" spans="1:17" x14ac:dyDescent="0.2">
      <c r="A177" s="173" t="s">
        <v>543</v>
      </c>
      <c r="B177" s="174" t="s">
        <v>88</v>
      </c>
      <c r="C177" s="174"/>
      <c r="D177" s="174"/>
      <c r="E177" s="174"/>
      <c r="G177" s="87"/>
      <c r="K177" s="87"/>
      <c r="L177" s="88"/>
      <c r="M177" s="59"/>
      <c r="O177" s="59"/>
      <c r="P177" s="76"/>
      <c r="Q177" s="112" t="s">
        <v>94</v>
      </c>
    </row>
    <row r="178" spans="1:17" x14ac:dyDescent="0.2">
      <c r="A178" s="173" t="s">
        <v>544</v>
      </c>
      <c r="B178" s="174" t="s">
        <v>164</v>
      </c>
      <c r="C178" s="174"/>
      <c r="D178" s="174"/>
      <c r="E178" s="174"/>
      <c r="G178" s="87"/>
      <c r="K178" s="87"/>
      <c r="L178" s="88"/>
      <c r="M178" s="59"/>
      <c r="O178" s="59"/>
      <c r="P178" s="76"/>
      <c r="Q178" s="112" t="s">
        <v>94</v>
      </c>
    </row>
    <row r="179" spans="1:17" x14ac:dyDescent="0.2">
      <c r="A179" s="173" t="s">
        <v>549</v>
      </c>
      <c r="B179" s="174" t="s">
        <v>90</v>
      </c>
      <c r="C179" s="174" t="s">
        <v>594</v>
      </c>
      <c r="D179" s="174">
        <v>1010</v>
      </c>
      <c r="E179" s="174">
        <v>2100</v>
      </c>
      <c r="G179" s="87">
        <v>1</v>
      </c>
      <c r="J179" s="87">
        <v>1</v>
      </c>
      <c r="K179" s="87"/>
      <c r="L179" s="88"/>
      <c r="M179" s="59"/>
      <c r="N179" s="81">
        <v>1</v>
      </c>
      <c r="O179" s="59"/>
      <c r="P179" s="76">
        <v>447.74</v>
      </c>
      <c r="Q179" s="112"/>
    </row>
    <row r="180" spans="1:17" s="365" customFormat="1" x14ac:dyDescent="0.2">
      <c r="A180" s="173" t="s">
        <v>552</v>
      </c>
      <c r="B180" s="174" t="s">
        <v>90</v>
      </c>
      <c r="C180" s="174" t="s">
        <v>594</v>
      </c>
      <c r="D180" s="174">
        <v>1010</v>
      </c>
      <c r="E180" s="174">
        <v>2100</v>
      </c>
      <c r="F180" s="167"/>
      <c r="G180" s="165"/>
      <c r="H180" s="165">
        <v>1</v>
      </c>
      <c r="I180" s="167"/>
      <c r="J180" s="165"/>
      <c r="K180" s="165">
        <v>1</v>
      </c>
      <c r="L180" s="174"/>
      <c r="M180" s="363"/>
      <c r="N180" s="364">
        <v>1</v>
      </c>
      <c r="O180" s="363"/>
      <c r="P180" s="362">
        <v>462.45</v>
      </c>
      <c r="Q180" s="171"/>
    </row>
    <row r="181" spans="1:17" x14ac:dyDescent="0.2">
      <c r="A181" s="173" t="s">
        <v>553</v>
      </c>
      <c r="B181" s="174" t="s">
        <v>88</v>
      </c>
      <c r="C181" s="174"/>
      <c r="D181" s="174"/>
      <c r="E181" s="174"/>
      <c r="G181" s="87"/>
      <c r="K181" s="87"/>
      <c r="L181" s="88"/>
      <c r="M181" s="59"/>
      <c r="O181" s="59"/>
      <c r="P181" s="76"/>
      <c r="Q181" s="112" t="s">
        <v>94</v>
      </c>
    </row>
    <row r="182" spans="1:17" x14ac:dyDescent="0.2">
      <c r="A182" s="173" t="s">
        <v>554</v>
      </c>
      <c r="B182" s="174" t="s">
        <v>88</v>
      </c>
      <c r="C182" s="174"/>
      <c r="D182" s="174"/>
      <c r="E182" s="174"/>
      <c r="G182" s="87"/>
      <c r="K182" s="87"/>
      <c r="L182" s="88"/>
      <c r="M182" s="59"/>
      <c r="O182" s="59"/>
      <c r="P182" s="76"/>
      <c r="Q182" s="112" t="s">
        <v>94</v>
      </c>
    </row>
    <row r="183" spans="1:17" x14ac:dyDescent="0.2">
      <c r="A183" s="173" t="s">
        <v>555</v>
      </c>
      <c r="B183" s="174" t="s">
        <v>88</v>
      </c>
      <c r="C183" s="174"/>
      <c r="D183" s="174"/>
      <c r="E183" s="174"/>
      <c r="G183" s="87"/>
      <c r="K183" s="87"/>
      <c r="L183" s="88"/>
      <c r="M183" s="59"/>
      <c r="O183" s="59"/>
      <c r="P183" s="76"/>
      <c r="Q183" s="112" t="s">
        <v>94</v>
      </c>
    </row>
    <row r="184" spans="1:17" x14ac:dyDescent="0.2">
      <c r="A184" s="173" t="s">
        <v>556</v>
      </c>
      <c r="B184" s="174" t="s">
        <v>90</v>
      </c>
      <c r="C184" s="174" t="s">
        <v>594</v>
      </c>
      <c r="D184" s="174">
        <v>1010</v>
      </c>
      <c r="E184" s="174">
        <v>2100</v>
      </c>
      <c r="G184" s="87">
        <v>1</v>
      </c>
      <c r="J184" s="87">
        <v>1</v>
      </c>
      <c r="K184" s="87"/>
      <c r="L184" s="88"/>
      <c r="M184" s="59"/>
      <c r="N184" s="81">
        <v>1</v>
      </c>
      <c r="O184" s="59"/>
      <c r="P184" s="76">
        <v>345.08</v>
      </c>
      <c r="Q184" s="112"/>
    </row>
    <row r="185" spans="1:17" x14ac:dyDescent="0.2">
      <c r="A185" s="173" t="s">
        <v>557</v>
      </c>
      <c r="B185" s="174" t="s">
        <v>90</v>
      </c>
      <c r="C185" s="174" t="s">
        <v>594</v>
      </c>
      <c r="D185" s="174">
        <v>1010</v>
      </c>
      <c r="E185" s="174">
        <v>2100</v>
      </c>
      <c r="G185" s="87"/>
      <c r="H185" s="87">
        <v>1</v>
      </c>
      <c r="K185" s="87">
        <v>1</v>
      </c>
      <c r="L185" s="88"/>
      <c r="M185" s="59"/>
      <c r="N185" s="81">
        <v>1</v>
      </c>
      <c r="O185" s="59"/>
      <c r="P185" s="76">
        <v>588.34</v>
      </c>
      <c r="Q185" s="112"/>
    </row>
    <row r="186" spans="1:17" x14ac:dyDescent="0.2">
      <c r="A186" s="173" t="s">
        <v>558</v>
      </c>
      <c r="B186" s="174" t="s">
        <v>88</v>
      </c>
      <c r="C186" s="174"/>
      <c r="D186" s="174"/>
      <c r="E186" s="174"/>
      <c r="G186" s="87"/>
      <c r="K186" s="87"/>
      <c r="L186" s="88"/>
      <c r="M186" s="59"/>
      <c r="O186" s="59"/>
      <c r="P186" s="76"/>
      <c r="Q186" s="112" t="s">
        <v>94</v>
      </c>
    </row>
    <row r="187" spans="1:17" x14ac:dyDescent="0.2">
      <c r="A187" s="173" t="s">
        <v>559</v>
      </c>
      <c r="B187" s="174" t="s">
        <v>88</v>
      </c>
      <c r="C187" s="174"/>
      <c r="D187" s="174"/>
      <c r="E187" s="174"/>
      <c r="G187" s="87"/>
      <c r="K187" s="87"/>
      <c r="L187" s="88"/>
      <c r="M187" s="59"/>
      <c r="O187" s="59"/>
      <c r="P187" s="76"/>
      <c r="Q187" s="112" t="s">
        <v>94</v>
      </c>
    </row>
    <row r="188" spans="1:17" x14ac:dyDescent="0.2">
      <c r="A188" s="173" t="s">
        <v>560</v>
      </c>
      <c r="B188" s="174" t="s">
        <v>90</v>
      </c>
      <c r="C188" s="174" t="s">
        <v>594</v>
      </c>
      <c r="D188" s="174">
        <v>1100</v>
      </c>
      <c r="E188" s="174">
        <v>2100</v>
      </c>
      <c r="G188" s="87"/>
      <c r="H188" s="87">
        <v>1</v>
      </c>
      <c r="K188" s="87">
        <v>1</v>
      </c>
      <c r="L188" s="88"/>
      <c r="M188" s="59"/>
      <c r="N188" s="81">
        <v>1</v>
      </c>
      <c r="O188" s="59"/>
      <c r="P188" s="76">
        <v>703.23</v>
      </c>
      <c r="Q188" s="112"/>
    </row>
    <row r="189" spans="1:17" x14ac:dyDescent="0.2">
      <c r="A189" s="173" t="s">
        <v>561</v>
      </c>
      <c r="B189" s="174" t="s">
        <v>90</v>
      </c>
      <c r="C189" s="174" t="s">
        <v>594</v>
      </c>
      <c r="D189" s="174">
        <v>1010</v>
      </c>
      <c r="E189" s="174">
        <v>2100</v>
      </c>
      <c r="G189" s="87">
        <v>1</v>
      </c>
      <c r="J189" s="87">
        <v>1</v>
      </c>
      <c r="K189" s="87"/>
      <c r="L189" s="88"/>
      <c r="M189" s="59"/>
      <c r="N189" s="81">
        <v>1</v>
      </c>
      <c r="O189" s="59"/>
      <c r="P189" s="76">
        <v>345.08</v>
      </c>
      <c r="Q189" s="112"/>
    </row>
    <row r="190" spans="1:17" x14ac:dyDescent="0.2">
      <c r="A190" s="173" t="s">
        <v>562</v>
      </c>
      <c r="B190" s="174" t="s">
        <v>88</v>
      </c>
      <c r="C190" s="174"/>
      <c r="D190" s="174"/>
      <c r="E190" s="174"/>
      <c r="G190" s="87"/>
      <c r="K190" s="87"/>
      <c r="L190" s="88"/>
      <c r="M190" s="59"/>
      <c r="O190" s="59"/>
      <c r="P190" s="76"/>
      <c r="Q190" s="112" t="s">
        <v>94</v>
      </c>
    </row>
    <row r="191" spans="1:17" x14ac:dyDescent="0.2">
      <c r="A191" s="173" t="s">
        <v>564</v>
      </c>
      <c r="B191" s="174" t="s">
        <v>90</v>
      </c>
      <c r="C191" s="174" t="s">
        <v>594</v>
      </c>
      <c r="D191" s="174">
        <v>1010</v>
      </c>
      <c r="E191" s="174">
        <v>2100</v>
      </c>
      <c r="G191" s="87">
        <v>1</v>
      </c>
      <c r="J191" s="87">
        <v>1</v>
      </c>
      <c r="K191" s="87"/>
      <c r="L191" s="88"/>
      <c r="M191" s="59"/>
      <c r="N191" s="81">
        <v>1</v>
      </c>
      <c r="O191" s="59"/>
      <c r="P191" s="76">
        <v>447.74</v>
      </c>
      <c r="Q191" s="112"/>
    </row>
    <row r="192" spans="1:17" x14ac:dyDescent="0.2">
      <c r="A192" s="173" t="s">
        <v>565</v>
      </c>
      <c r="B192" s="174" t="s">
        <v>90</v>
      </c>
      <c r="C192" s="174" t="s">
        <v>594</v>
      </c>
      <c r="D192" s="174">
        <v>1010</v>
      </c>
      <c r="E192" s="174">
        <v>2100</v>
      </c>
      <c r="G192" s="87"/>
      <c r="H192" s="87">
        <v>1</v>
      </c>
      <c r="K192" s="87">
        <v>1</v>
      </c>
      <c r="L192" s="88"/>
      <c r="M192" s="59"/>
      <c r="N192" s="81">
        <v>1</v>
      </c>
      <c r="O192" s="59"/>
      <c r="P192" s="362">
        <v>462.45</v>
      </c>
      <c r="Q192" s="112"/>
    </row>
    <row r="193" spans="1:17" x14ac:dyDescent="0.2">
      <c r="A193" s="173" t="s">
        <v>566</v>
      </c>
      <c r="B193" s="174" t="s">
        <v>88</v>
      </c>
      <c r="C193" s="174"/>
      <c r="D193" s="174"/>
      <c r="E193" s="174"/>
      <c r="G193" s="87"/>
      <c r="K193" s="87"/>
      <c r="L193" s="88"/>
      <c r="M193" s="59"/>
      <c r="O193" s="59"/>
      <c r="P193" s="76"/>
      <c r="Q193" s="112" t="s">
        <v>94</v>
      </c>
    </row>
    <row r="194" spans="1:17" x14ac:dyDescent="0.2">
      <c r="A194" s="173" t="s">
        <v>568</v>
      </c>
      <c r="B194" s="174" t="s">
        <v>88</v>
      </c>
      <c r="C194" s="174"/>
      <c r="D194" s="174"/>
      <c r="E194" s="174"/>
      <c r="G194" s="87"/>
      <c r="K194" s="87"/>
      <c r="L194" s="88"/>
      <c r="M194" s="59"/>
      <c r="O194" s="59"/>
      <c r="P194" s="76"/>
      <c r="Q194" s="112" t="s">
        <v>94</v>
      </c>
    </row>
    <row r="195" spans="1:17" x14ac:dyDescent="0.2">
      <c r="A195" s="173" t="s">
        <v>569</v>
      </c>
      <c r="B195" s="174" t="s">
        <v>88</v>
      </c>
      <c r="C195" s="174"/>
      <c r="D195" s="174"/>
      <c r="E195" s="174"/>
      <c r="G195" s="87"/>
      <c r="K195" s="87"/>
      <c r="L195" s="88"/>
      <c r="M195" s="59"/>
      <c r="O195" s="59"/>
      <c r="P195" s="76"/>
      <c r="Q195" s="112" t="s">
        <v>94</v>
      </c>
    </row>
    <row r="196" spans="1:17" x14ac:dyDescent="0.2">
      <c r="A196" s="173" t="s">
        <v>570</v>
      </c>
      <c r="B196" s="174" t="s">
        <v>90</v>
      </c>
      <c r="C196" s="174" t="s">
        <v>594</v>
      </c>
      <c r="D196" s="174">
        <v>1010</v>
      </c>
      <c r="E196" s="174">
        <v>2100</v>
      </c>
      <c r="G196" s="87">
        <v>1</v>
      </c>
      <c r="J196" s="87">
        <v>1</v>
      </c>
      <c r="K196" s="87"/>
      <c r="L196" s="88"/>
      <c r="M196" s="59"/>
      <c r="N196" s="81">
        <v>1</v>
      </c>
      <c r="O196" s="59"/>
      <c r="P196" s="76">
        <v>447.74</v>
      </c>
      <c r="Q196" s="112"/>
    </row>
    <row r="197" spans="1:17" x14ac:dyDescent="0.2">
      <c r="A197" s="173" t="s">
        <v>571</v>
      </c>
      <c r="B197" s="174" t="s">
        <v>90</v>
      </c>
      <c r="C197" s="174" t="s">
        <v>594</v>
      </c>
      <c r="D197" s="174">
        <v>1010</v>
      </c>
      <c r="E197" s="174">
        <v>2100</v>
      </c>
      <c r="G197" s="87"/>
      <c r="H197" s="87">
        <v>1</v>
      </c>
      <c r="K197" s="87">
        <v>1</v>
      </c>
      <c r="L197" s="88"/>
      <c r="M197" s="59"/>
      <c r="N197" s="81">
        <v>1</v>
      </c>
      <c r="O197" s="59"/>
      <c r="P197" s="76">
        <v>588.34</v>
      </c>
      <c r="Q197" s="112"/>
    </row>
    <row r="198" spans="1:17" x14ac:dyDescent="0.2">
      <c r="A198" s="173" t="s">
        <v>572</v>
      </c>
      <c r="B198" s="174" t="s">
        <v>88</v>
      </c>
      <c r="C198" s="174"/>
      <c r="D198" s="174"/>
      <c r="E198" s="174"/>
      <c r="G198" s="87"/>
      <c r="K198" s="87"/>
      <c r="L198" s="88"/>
      <c r="M198" s="59"/>
      <c r="O198" s="59"/>
      <c r="P198" s="76"/>
      <c r="Q198" s="112" t="s">
        <v>94</v>
      </c>
    </row>
    <row r="199" spans="1:17" x14ac:dyDescent="0.2">
      <c r="A199" s="173" t="s">
        <v>573</v>
      </c>
      <c r="B199" s="174" t="s">
        <v>88</v>
      </c>
      <c r="C199" s="174"/>
      <c r="D199" s="174"/>
      <c r="E199" s="174"/>
      <c r="G199" s="87"/>
      <c r="K199" s="87"/>
      <c r="L199" s="88"/>
      <c r="M199" s="59"/>
      <c r="O199" s="59"/>
      <c r="P199" s="76"/>
      <c r="Q199" s="112" t="s">
        <v>94</v>
      </c>
    </row>
    <row r="200" spans="1:17" x14ac:dyDescent="0.2">
      <c r="A200" s="173" t="s">
        <v>574</v>
      </c>
      <c r="B200" s="174" t="s">
        <v>90</v>
      </c>
      <c r="C200" s="174" t="s">
        <v>594</v>
      </c>
      <c r="D200" s="174">
        <v>1100</v>
      </c>
      <c r="E200" s="174">
        <v>2100</v>
      </c>
      <c r="G200" s="87"/>
      <c r="H200" s="87">
        <v>1</v>
      </c>
      <c r="K200" s="87">
        <v>1</v>
      </c>
      <c r="L200" s="88"/>
      <c r="M200" s="59"/>
      <c r="N200" s="81">
        <v>1</v>
      </c>
      <c r="O200" s="59"/>
      <c r="P200" s="76">
        <v>703.23</v>
      </c>
      <c r="Q200" s="112"/>
    </row>
    <row r="201" spans="1:17" x14ac:dyDescent="0.2">
      <c r="A201" s="173" t="s">
        <v>575</v>
      </c>
      <c r="B201" s="174" t="s">
        <v>90</v>
      </c>
      <c r="C201" s="174" t="s">
        <v>594</v>
      </c>
      <c r="D201" s="174">
        <v>1010</v>
      </c>
      <c r="E201" s="174">
        <v>2100</v>
      </c>
      <c r="G201" s="87">
        <v>1</v>
      </c>
      <c r="J201" s="87">
        <v>1</v>
      </c>
      <c r="K201" s="87"/>
      <c r="L201" s="88"/>
      <c r="M201" s="59"/>
      <c r="N201" s="81">
        <v>1</v>
      </c>
      <c r="O201" s="59"/>
      <c r="P201" s="76">
        <v>345.08</v>
      </c>
      <c r="Q201" s="112"/>
    </row>
    <row r="202" spans="1:17" x14ac:dyDescent="0.2">
      <c r="A202" s="173" t="s">
        <v>576</v>
      </c>
      <c r="B202" s="174" t="s">
        <v>88</v>
      </c>
      <c r="C202" s="174"/>
      <c r="D202" s="174"/>
      <c r="E202" s="174"/>
      <c r="G202" s="87"/>
      <c r="K202" s="87"/>
      <c r="L202" s="88"/>
      <c r="M202" s="59"/>
      <c r="O202" s="59"/>
      <c r="P202" s="76"/>
      <c r="Q202" s="112" t="s">
        <v>94</v>
      </c>
    </row>
    <row r="203" spans="1:17" x14ac:dyDescent="0.2">
      <c r="A203" s="173" t="s">
        <v>578</v>
      </c>
      <c r="B203" s="174" t="s">
        <v>88</v>
      </c>
      <c r="C203" s="174"/>
      <c r="D203" s="174"/>
      <c r="E203" s="174"/>
      <c r="G203" s="87"/>
      <c r="K203" s="87"/>
      <c r="L203" s="88"/>
      <c r="M203" s="59"/>
      <c r="O203" s="59"/>
      <c r="P203" s="76"/>
      <c r="Q203" s="112" t="s">
        <v>94</v>
      </c>
    </row>
    <row r="204" spans="1:17" x14ac:dyDescent="0.2">
      <c r="A204" s="173" t="s">
        <v>581</v>
      </c>
      <c r="B204" s="174" t="s">
        <v>88</v>
      </c>
      <c r="C204" s="174"/>
      <c r="D204" s="174"/>
      <c r="E204" s="174"/>
      <c r="G204" s="87"/>
      <c r="K204" s="87"/>
      <c r="L204" s="88"/>
      <c r="M204" s="59"/>
      <c r="O204" s="59"/>
      <c r="P204" s="76"/>
      <c r="Q204" s="112" t="s">
        <v>94</v>
      </c>
    </row>
    <row r="205" spans="1:17" x14ac:dyDescent="0.2">
      <c r="A205" s="173" t="s">
        <v>582</v>
      </c>
      <c r="B205" s="174" t="s">
        <v>88</v>
      </c>
      <c r="C205" s="174"/>
      <c r="D205" s="174"/>
      <c r="E205" s="174"/>
      <c r="G205" s="87"/>
      <c r="K205" s="87"/>
      <c r="L205" s="88"/>
      <c r="M205" s="59"/>
      <c r="O205" s="59"/>
      <c r="P205" s="76"/>
      <c r="Q205" s="112" t="s">
        <v>94</v>
      </c>
    </row>
    <row r="206" spans="1:17" s="365" customFormat="1" x14ac:dyDescent="0.2">
      <c r="A206" s="173" t="s">
        <v>584</v>
      </c>
      <c r="B206" s="174" t="s">
        <v>90</v>
      </c>
      <c r="C206" s="174" t="s">
        <v>594</v>
      </c>
      <c r="D206" s="174">
        <v>1010</v>
      </c>
      <c r="E206" s="174">
        <v>2100</v>
      </c>
      <c r="F206" s="167"/>
      <c r="G206" s="165"/>
      <c r="H206" s="165">
        <v>1</v>
      </c>
      <c r="I206" s="167"/>
      <c r="J206" s="165"/>
      <c r="K206" s="165">
        <v>1</v>
      </c>
      <c r="L206" s="174"/>
      <c r="M206" s="363"/>
      <c r="N206" s="364">
        <v>1</v>
      </c>
      <c r="O206" s="363"/>
      <c r="P206" s="362">
        <v>462.45</v>
      </c>
      <c r="Q206" s="171"/>
    </row>
    <row r="207" spans="1:17" x14ac:dyDescent="0.2">
      <c r="A207" s="173" t="s">
        <v>585</v>
      </c>
      <c r="B207" s="174" t="s">
        <v>88</v>
      </c>
      <c r="C207" s="174"/>
      <c r="D207" s="174"/>
      <c r="E207" s="174"/>
      <c r="G207" s="87"/>
      <c r="K207" s="87"/>
      <c r="L207" s="88"/>
      <c r="M207" s="59"/>
      <c r="O207" s="59"/>
      <c r="P207" s="76"/>
      <c r="Q207" s="112" t="s">
        <v>94</v>
      </c>
    </row>
    <row r="208" spans="1:17" x14ac:dyDescent="0.2">
      <c r="A208" s="173" t="s">
        <v>587</v>
      </c>
      <c r="B208" s="174" t="s">
        <v>90</v>
      </c>
      <c r="C208" s="174" t="s">
        <v>594</v>
      </c>
      <c r="D208" s="174">
        <v>1010</v>
      </c>
      <c r="E208" s="174">
        <v>2100</v>
      </c>
      <c r="G208" s="87"/>
      <c r="H208" s="87">
        <v>1</v>
      </c>
      <c r="K208" s="87">
        <v>1</v>
      </c>
      <c r="L208" s="88"/>
      <c r="M208" s="59"/>
      <c r="N208" s="81">
        <v>1</v>
      </c>
      <c r="O208" s="59"/>
      <c r="P208" s="362">
        <v>462.45</v>
      </c>
      <c r="Q208" s="112"/>
    </row>
    <row r="209" spans="1:17" x14ac:dyDescent="0.2">
      <c r="A209" s="173" t="s">
        <v>589</v>
      </c>
      <c r="B209" s="174" t="s">
        <v>88</v>
      </c>
      <c r="C209" s="174"/>
      <c r="D209" s="174"/>
      <c r="E209" s="174"/>
      <c r="G209" s="87"/>
      <c r="K209" s="87"/>
      <c r="L209" s="88"/>
      <c r="M209" s="59"/>
      <c r="O209" s="59"/>
      <c r="P209" s="76"/>
      <c r="Q209" s="112" t="s">
        <v>94</v>
      </c>
    </row>
    <row r="210" spans="1:17" x14ac:dyDescent="0.2">
      <c r="A210" s="173" t="s">
        <v>591</v>
      </c>
      <c r="B210" s="174" t="s">
        <v>88</v>
      </c>
      <c r="C210" s="174"/>
      <c r="D210" s="174"/>
      <c r="E210" s="174"/>
      <c r="G210" s="87"/>
      <c r="K210" s="87"/>
      <c r="L210" s="88"/>
      <c r="M210" s="59"/>
      <c r="O210" s="59"/>
      <c r="P210" s="76"/>
      <c r="Q210" s="112" t="s">
        <v>94</v>
      </c>
    </row>
    <row r="211" spans="1:17" x14ac:dyDescent="0.2">
      <c r="A211" s="173" t="s">
        <v>592</v>
      </c>
      <c r="B211" s="174" t="s">
        <v>88</v>
      </c>
      <c r="C211" s="174"/>
      <c r="D211" s="174"/>
      <c r="E211" s="174"/>
      <c r="G211" s="87"/>
      <c r="K211" s="87"/>
      <c r="L211" s="88"/>
      <c r="M211" s="59"/>
      <c r="O211" s="59"/>
      <c r="P211" s="76"/>
      <c r="Q211" s="112" t="s">
        <v>94</v>
      </c>
    </row>
    <row r="212" spans="1:17" x14ac:dyDescent="0.2">
      <c r="A212" s="173" t="s">
        <v>593</v>
      </c>
      <c r="B212" s="174" t="s">
        <v>88</v>
      </c>
      <c r="C212" s="174"/>
      <c r="D212" s="174"/>
      <c r="E212" s="174"/>
      <c r="G212" s="87"/>
      <c r="K212" s="87"/>
      <c r="L212" s="88"/>
      <c r="M212" s="59"/>
      <c r="O212" s="59"/>
      <c r="P212" s="76"/>
      <c r="Q212" s="112" t="s">
        <v>94</v>
      </c>
    </row>
    <row r="213" spans="1:17" x14ac:dyDescent="0.2">
      <c r="A213" s="173" t="s">
        <v>510</v>
      </c>
      <c r="B213" s="174" t="s">
        <v>88</v>
      </c>
      <c r="C213" s="174"/>
      <c r="D213" s="174"/>
      <c r="E213" s="174"/>
      <c r="G213" s="87"/>
      <c r="K213" s="87"/>
      <c r="L213" s="88"/>
      <c r="M213" s="59"/>
      <c r="O213" s="59"/>
      <c r="P213" s="76"/>
      <c r="Q213" s="112" t="s">
        <v>94</v>
      </c>
    </row>
    <row r="214" spans="1:17" x14ac:dyDescent="0.2">
      <c r="A214" s="173" t="s">
        <v>511</v>
      </c>
      <c r="B214" s="174" t="s">
        <v>164</v>
      </c>
      <c r="C214" s="174"/>
      <c r="D214" s="174"/>
      <c r="E214" s="174"/>
      <c r="G214" s="87"/>
      <c r="K214" s="87"/>
      <c r="L214" s="88"/>
      <c r="M214" s="59"/>
      <c r="O214" s="59"/>
      <c r="P214" s="76"/>
      <c r="Q214" s="112" t="s">
        <v>94</v>
      </c>
    </row>
    <row r="215" spans="1:17" x14ac:dyDescent="0.2">
      <c r="A215" s="173"/>
      <c r="E215" s="174"/>
      <c r="G215" s="87"/>
      <c r="L215" s="88"/>
      <c r="P215" s="76"/>
    </row>
    <row r="216" spans="1:17" ht="13.6" thickBot="1" x14ac:dyDescent="0.25">
      <c r="L216" s="88"/>
      <c r="N216" s="92">
        <f>SUM(N9:N214)</f>
        <v>113</v>
      </c>
      <c r="P216" s="181">
        <f>SUM(P9:P214)</f>
        <v>64393.49</v>
      </c>
    </row>
    <row r="217" spans="1:17" ht="13.6" thickTop="1" x14ac:dyDescent="0.2">
      <c r="L217" s="88"/>
    </row>
    <row r="218" spans="1:17" s="86" customFormat="1" ht="13.6" x14ac:dyDescent="0.25">
      <c r="A218" s="177"/>
      <c r="B218" s="178"/>
      <c r="C218" s="178"/>
      <c r="D218" s="170"/>
      <c r="E218" s="170"/>
      <c r="F218" s="85"/>
      <c r="G218" s="85"/>
      <c r="H218" s="106"/>
      <c r="I218" s="85"/>
      <c r="J218" s="106"/>
      <c r="K218" s="78"/>
      <c r="L218" s="88"/>
      <c r="M218" s="81"/>
      <c r="N218" s="81"/>
      <c r="O218" s="81"/>
      <c r="P218" s="107"/>
    </row>
    <row r="219" spans="1:17" x14ac:dyDescent="0.2">
      <c r="K219" s="87"/>
      <c r="L219" s="88"/>
      <c r="N219" s="124"/>
    </row>
    <row r="220" spans="1:17" x14ac:dyDescent="0.2">
      <c r="K220" s="87"/>
      <c r="L220" s="88"/>
      <c r="N220" s="124"/>
      <c r="P220" s="76"/>
    </row>
    <row r="221" spans="1:17" x14ac:dyDescent="0.2">
      <c r="K221" s="87"/>
      <c r="L221" s="88"/>
      <c r="N221" s="124"/>
    </row>
    <row r="222" spans="1:17" x14ac:dyDescent="0.2">
      <c r="K222" s="87"/>
      <c r="L222" s="88"/>
      <c r="N222" s="112"/>
    </row>
    <row r="223" spans="1:17" x14ac:dyDescent="0.2">
      <c r="K223" s="87"/>
      <c r="L223" s="88"/>
      <c r="N223" s="112"/>
    </row>
    <row r="224" spans="1:17" x14ac:dyDescent="0.2">
      <c r="K224" s="87"/>
      <c r="L224" s="88"/>
      <c r="N224" s="112"/>
    </row>
    <row r="225" spans="11:16" x14ac:dyDescent="0.2">
      <c r="K225" s="87"/>
      <c r="L225" s="88"/>
      <c r="N225" s="112"/>
      <c r="P225" s="76"/>
    </row>
    <row r="226" spans="11:16" x14ac:dyDescent="0.2">
      <c r="K226" s="87"/>
      <c r="L226" s="88"/>
      <c r="N226" s="112"/>
      <c r="P226" s="76"/>
    </row>
    <row r="227" spans="11:16" hidden="1" x14ac:dyDescent="0.2">
      <c r="L227" s="88"/>
    </row>
    <row r="228" spans="11:16" hidden="1" x14ac:dyDescent="0.2">
      <c r="L228" s="88" t="s">
        <v>83</v>
      </c>
    </row>
    <row r="229" spans="11:16" hidden="1" x14ac:dyDescent="0.2">
      <c r="L229" s="88"/>
    </row>
    <row r="230" spans="11:16" x14ac:dyDescent="0.2">
      <c r="L230" s="88"/>
    </row>
    <row r="231" spans="11:16" x14ac:dyDescent="0.2">
      <c r="L231" s="88"/>
    </row>
    <row r="232" spans="11:16" x14ac:dyDescent="0.2">
      <c r="L232" s="88"/>
    </row>
  </sheetData>
  <autoFilter ref="A8:P216" xr:uid="{D9A01D9F-9682-4803-A382-D1D4A287CB5B}"/>
  <phoneticPr fontId="0" type="noConversion"/>
  <pageMargins left="0.47244094488188981" right="0" top="0.51181102362204722" bottom="0.47244094488188981" header="0" footer="0"/>
  <pageSetup paperSize="9" scale="9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34"/>
  <sheetViews>
    <sheetView workbookViewId="0">
      <selection activeCell="N14" sqref="N14:N70"/>
    </sheetView>
  </sheetViews>
  <sheetFormatPr defaultColWidth="10" defaultRowHeight="13.6" x14ac:dyDescent="0.25"/>
  <cols>
    <col min="1" max="1" width="12.5" style="18" customWidth="1"/>
    <col min="2" max="2" width="7.375" style="12" bestFit="1" customWidth="1"/>
    <col min="3" max="3" width="11" style="12" bestFit="1" customWidth="1"/>
    <col min="4" max="5" width="7" style="11" customWidth="1"/>
    <col min="6" max="6" width="1" style="12" customWidth="1"/>
    <col min="7" max="7" width="4.625" style="12" bestFit="1" customWidth="1"/>
    <col min="8" max="8" width="6.125" style="12" bestFit="1" customWidth="1"/>
    <col min="9" max="9" width="1" style="12" customWidth="1"/>
    <col min="10" max="10" width="5.875" style="12" bestFit="1" customWidth="1"/>
    <col min="11" max="11" width="6.375" style="12" bestFit="1" customWidth="1"/>
    <col min="12" max="12" width="5.5" style="12" customWidth="1"/>
    <col min="13" max="13" width="1.125" style="13" customWidth="1"/>
    <col min="14" max="14" width="8.5" style="154" bestFit="1" customWidth="1"/>
    <col min="15" max="15" width="1.125" style="13" customWidth="1"/>
    <col min="16" max="16" width="7" style="13" customWidth="1"/>
    <col min="17" max="17" width="8.5" style="108" bestFit="1" customWidth="1"/>
    <col min="18" max="18" width="8.125" style="27" hidden="1" customWidth="1"/>
    <col min="19" max="19" width="9" style="69" hidden="1" customWidth="1"/>
    <col min="20" max="20" width="8" style="14" customWidth="1"/>
    <col min="21" max="21" width="10" style="14" customWidth="1"/>
    <col min="22" max="23" width="7" style="13" customWidth="1"/>
    <col min="24" max="24" width="7" style="30" customWidth="1"/>
    <col min="25" max="25" width="9" style="15" customWidth="1"/>
    <col min="26" max="26" width="40" style="13" bestFit="1" customWidth="1"/>
    <col min="27" max="16384" width="10" style="13"/>
  </cols>
  <sheetData>
    <row r="1" spans="1:34" x14ac:dyDescent="0.25">
      <c r="A1" s="93" t="str">
        <f>'Door Comparison'!A1</f>
        <v xml:space="preserve">SRM - VSW - Red Car Park </v>
      </c>
      <c r="B1" s="10"/>
      <c r="C1" s="10"/>
      <c r="J1" s="17"/>
    </row>
    <row r="3" spans="1:34" x14ac:dyDescent="0.25">
      <c r="A3" s="94" t="s">
        <v>12</v>
      </c>
      <c r="B3" s="136"/>
      <c r="C3" s="136"/>
      <c r="D3" s="29"/>
      <c r="E3" s="118" t="s">
        <v>73</v>
      </c>
      <c r="G3" s="138"/>
      <c r="K3" s="139">
        <v>135</v>
      </c>
      <c r="L3" s="118" t="s">
        <v>74</v>
      </c>
      <c r="N3" s="155"/>
      <c r="S3" s="140"/>
      <c r="T3" s="27"/>
    </row>
    <row r="5" spans="1:34" x14ac:dyDescent="0.25">
      <c r="A5" s="81"/>
      <c r="B5" s="26" t="str">
        <f>'Door Comparison'!B5</f>
        <v>Door</v>
      </c>
      <c r="C5" s="26" t="str">
        <f>'Door Comparison'!C5</f>
        <v>Door</v>
      </c>
      <c r="D5" s="18" t="s">
        <v>0</v>
      </c>
      <c r="E5" s="18" t="s">
        <v>0</v>
      </c>
    </row>
    <row r="6" spans="1:34" x14ac:dyDescent="0.25">
      <c r="A6" s="59"/>
      <c r="B6" s="26" t="str">
        <f>'Door Comparison'!B6</f>
        <v>Material</v>
      </c>
      <c r="C6" s="26" t="str">
        <f>'Door Comparison'!C6</f>
        <v>Type</v>
      </c>
      <c r="D6" s="18" t="s">
        <v>1</v>
      </c>
      <c r="E6" s="18" t="s">
        <v>2</v>
      </c>
      <c r="G6" s="18" t="s">
        <v>3</v>
      </c>
      <c r="H6" s="18" t="s">
        <v>4</v>
      </c>
      <c r="J6" s="18" t="s">
        <v>5</v>
      </c>
      <c r="K6" s="18" t="s">
        <v>6</v>
      </c>
      <c r="L6" s="18" t="str">
        <f>'Door Comparison'!L6</f>
        <v>dB</v>
      </c>
      <c r="M6" s="16"/>
      <c r="N6" s="156" t="s">
        <v>13</v>
      </c>
      <c r="P6" s="16" t="s">
        <v>14</v>
      </c>
      <c r="Q6" s="160" t="s">
        <v>0</v>
      </c>
      <c r="R6" s="146"/>
      <c r="S6" s="147"/>
      <c r="T6" s="161" t="s">
        <v>30</v>
      </c>
      <c r="U6" s="19" t="s">
        <v>26</v>
      </c>
      <c r="V6" s="16" t="s">
        <v>10</v>
      </c>
      <c r="W6" s="16" t="s">
        <v>9</v>
      </c>
      <c r="X6" s="30" t="s">
        <v>29</v>
      </c>
      <c r="Y6" s="20" t="s">
        <v>15</v>
      </c>
    </row>
    <row r="7" spans="1:34" x14ac:dyDescent="0.25">
      <c r="A7" s="86"/>
      <c r="D7" s="18"/>
      <c r="E7" s="18"/>
      <c r="G7" s="18"/>
      <c r="H7" s="18"/>
      <c r="J7" s="18"/>
      <c r="K7" s="18"/>
      <c r="L7" s="18"/>
      <c r="M7" s="16"/>
      <c r="N7" s="156"/>
      <c r="P7" s="16"/>
      <c r="Q7" s="109"/>
      <c r="R7" s="28"/>
      <c r="S7" s="70"/>
      <c r="T7" s="19"/>
      <c r="U7" s="19"/>
      <c r="V7" s="16"/>
      <c r="W7" s="16"/>
      <c r="X7" s="31"/>
      <c r="Y7" s="20"/>
    </row>
    <row r="8" spans="1:34" ht="13.25" customHeight="1" x14ac:dyDescent="0.25">
      <c r="A8" s="82"/>
    </row>
    <row r="9" spans="1:34" ht="13.25" customHeight="1" x14ac:dyDescent="0.25">
      <c r="A9" s="88" t="str">
        <f>'Door Comparison'!A9</f>
        <v>DGF01.01</v>
      </c>
      <c r="B9" s="18" t="str">
        <f>'Door Comparison'!B9</f>
        <v>Timber</v>
      </c>
      <c r="C9" s="18" t="str">
        <f>'Door Comparison'!C9</f>
        <v>Equal pair</v>
      </c>
      <c r="D9" s="18">
        <f>'Door Comparison'!D9</f>
        <v>2210</v>
      </c>
      <c r="E9" s="18">
        <f>'Door Comparison'!E9</f>
        <v>2100</v>
      </c>
      <c r="F9" s="18" t="e">
        <f>'Door Comparison'!#REF!</f>
        <v>#REF!</v>
      </c>
      <c r="G9" s="18">
        <f>'Door Comparison'!G9</f>
        <v>0</v>
      </c>
      <c r="H9" s="18">
        <f>'Door Comparison'!H9</f>
        <v>1</v>
      </c>
      <c r="I9" s="18" t="e">
        <f>'Door Comparison'!#REF!</f>
        <v>#REF!</v>
      </c>
      <c r="J9" s="18">
        <f>'Door Comparison'!J9</f>
        <v>0</v>
      </c>
      <c r="K9" s="18">
        <f>'Door Comparison'!K9</f>
        <v>1</v>
      </c>
      <c r="L9" s="18">
        <f>'Door Comparison'!L9</f>
        <v>0</v>
      </c>
      <c r="N9" s="153">
        <v>88</v>
      </c>
      <c r="O9" s="152"/>
      <c r="P9" s="14">
        <f t="shared" ref="P9" si="0">(D9+2*E9)*3.1/1000</f>
        <v>19.87</v>
      </c>
      <c r="Q9" s="108">
        <f>(((D9+2*E9)*((G9*2.9)+(H9*3.77))/1000))*2</f>
        <v>48.33</v>
      </c>
      <c r="R9" s="75"/>
      <c r="S9" s="68"/>
      <c r="T9" s="75">
        <f t="shared" ref="T9" si="1">((D9+2*E9)*((G9*1.91)+(H9*2.1))/1000)*2</f>
        <v>26.92</v>
      </c>
      <c r="V9" s="21">
        <f t="shared" ref="V9" si="2">(J9*((D9+2*E9)*1.11/1000))+(K9*((D9+2*E9)*2.22/1000))+(L9*((D9+2*E9)*1.11/1000))</f>
        <v>14.23</v>
      </c>
      <c r="W9" s="14">
        <f t="shared" ref="W9" si="3">(J9+K9+L9)*((D9+2*E9)*1.04/1000)</f>
        <v>6.67</v>
      </c>
      <c r="X9" s="75">
        <v>0</v>
      </c>
      <c r="Y9" s="22">
        <f t="shared" ref="Y9" si="4">SUM(N9:X9)</f>
        <v>204.02</v>
      </c>
      <c r="Z9" s="353"/>
      <c r="AA9" s="69"/>
      <c r="AB9" s="14"/>
      <c r="AC9" s="108"/>
      <c r="AD9" s="75"/>
      <c r="AE9" s="21"/>
      <c r="AG9" s="75"/>
      <c r="AH9" s="22"/>
    </row>
    <row r="10" spans="1:34" ht="13.25" customHeight="1" x14ac:dyDescent="0.25">
      <c r="A10" s="88" t="str">
        <f>'Door Comparison'!A10</f>
        <v>DGF06.01</v>
      </c>
      <c r="B10" s="18" t="str">
        <f>'Door Comparison'!B10</f>
        <v>Metal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N10" s="153"/>
      <c r="O10" s="152"/>
      <c r="P10" s="14"/>
      <c r="R10" s="75"/>
      <c r="S10" s="68"/>
      <c r="T10" s="75"/>
      <c r="V10" s="21"/>
      <c r="W10" s="14"/>
      <c r="X10" s="75"/>
      <c r="Y10" s="22"/>
      <c r="Z10" s="353" t="str">
        <f>'Door Comparison'!Q10</f>
        <v>By others</v>
      </c>
    </row>
    <row r="11" spans="1:34" ht="13.25" customHeight="1" x14ac:dyDescent="0.25">
      <c r="A11" s="88" t="str">
        <f>'Door Comparison'!A11</f>
        <v>DGF07.01</v>
      </c>
      <c r="B11" s="18" t="str">
        <f>'Door Comparison'!B11</f>
        <v>Metal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N11" s="153"/>
      <c r="O11" s="152"/>
      <c r="P11" s="14"/>
      <c r="R11" s="75"/>
      <c r="S11" s="68"/>
      <c r="T11" s="75"/>
      <c r="V11" s="21"/>
      <c r="W11" s="14"/>
      <c r="X11" s="75"/>
      <c r="Y11" s="22"/>
      <c r="Z11" s="353" t="str">
        <f>'Door Comparison'!Q11</f>
        <v>By others</v>
      </c>
    </row>
    <row r="12" spans="1:34" ht="13.25" customHeight="1" x14ac:dyDescent="0.25">
      <c r="A12" s="88" t="str">
        <f>'Door Comparison'!A12</f>
        <v>DGF08.01</v>
      </c>
      <c r="B12" s="18" t="str">
        <f>'Door Comparison'!B12</f>
        <v>Metal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N12" s="153"/>
      <c r="O12" s="152"/>
      <c r="P12" s="14"/>
      <c r="R12" s="75"/>
      <c r="S12" s="68"/>
      <c r="T12" s="75"/>
      <c r="V12" s="21"/>
      <c r="W12" s="14"/>
      <c r="X12" s="75"/>
      <c r="Y12" s="22"/>
      <c r="Z12" s="353" t="str">
        <f>'Door Comparison'!Q12</f>
        <v>By others</v>
      </c>
    </row>
    <row r="13" spans="1:34" ht="13.25" customHeight="1" x14ac:dyDescent="0.25">
      <c r="A13" s="88" t="str">
        <f>'Door Comparison'!A13</f>
        <v>DGF09.01</v>
      </c>
      <c r="B13" s="18" t="str">
        <f>'Door Comparison'!B13</f>
        <v>Glass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N13" s="153"/>
      <c r="O13" s="152"/>
      <c r="P13" s="14"/>
      <c r="R13" s="75"/>
      <c r="S13" s="68"/>
      <c r="T13" s="75"/>
      <c r="V13" s="21"/>
      <c r="W13" s="14"/>
      <c r="X13" s="75"/>
      <c r="Y13" s="22"/>
      <c r="Z13" s="353" t="str">
        <f>'Door Comparison'!Q13</f>
        <v>By others</v>
      </c>
    </row>
    <row r="14" spans="1:34" ht="13.25" customHeight="1" x14ac:dyDescent="0.25">
      <c r="A14" s="88" t="str">
        <f>'Door Comparison'!A14</f>
        <v>DGF09.02</v>
      </c>
      <c r="B14" s="18" t="str">
        <f>'Door Comparison'!B14</f>
        <v>Timber</v>
      </c>
      <c r="C14" s="18" t="str">
        <f>'Door Comparison'!C14</f>
        <v>Unequal pair</v>
      </c>
      <c r="D14" s="18">
        <f>'Door Comparison'!D14</f>
        <v>1585</v>
      </c>
      <c r="E14" s="18">
        <f>'Door Comparison'!E14</f>
        <v>2100</v>
      </c>
      <c r="F14" s="18" t="e">
        <f>'Door Comparison'!#REF!</f>
        <v>#REF!</v>
      </c>
      <c r="G14" s="18">
        <f>'Door Comparison'!G14</f>
        <v>0</v>
      </c>
      <c r="H14" s="18">
        <f>'Door Comparison'!H14</f>
        <v>1</v>
      </c>
      <c r="I14" s="18" t="e">
        <f>'Door Comparison'!#REF!</f>
        <v>#REF!</v>
      </c>
      <c r="J14" s="18">
        <f>'Door Comparison'!J14</f>
        <v>0</v>
      </c>
      <c r="K14" s="18">
        <f>'Door Comparison'!K14</f>
        <v>1</v>
      </c>
      <c r="L14" s="18">
        <f>'Door Comparison'!L14</f>
        <v>0</v>
      </c>
      <c r="N14" s="153">
        <v>66</v>
      </c>
      <c r="O14" s="152"/>
      <c r="P14" s="14">
        <f t="shared" ref="P14:P73" si="5">(D14+2*E14)*3.1/1000</f>
        <v>17.93</v>
      </c>
      <c r="Q14" s="108">
        <f t="shared" ref="Q14:Q73" si="6">(((D14+2*E14)*((G14*2.9)+(H14*3.77))/1000))*2</f>
        <v>43.62</v>
      </c>
      <c r="R14" s="75"/>
      <c r="S14" s="68"/>
      <c r="T14" s="75">
        <f t="shared" ref="T14:T73" si="7">((D14+2*E14)*((G14*1.91)+(H14*2.1))/1000)*2</f>
        <v>24.3</v>
      </c>
      <c r="V14" s="21">
        <f t="shared" ref="V14:V73" si="8">(J14*((D14+2*E14)*1.11/1000))+(K14*((D14+2*E14)*2.22/1000))+(L14*((D14+2*E14)*1.11/1000))</f>
        <v>12.84</v>
      </c>
      <c r="W14" s="14">
        <f t="shared" ref="W14:W73" si="9">(J14+K14+L14)*((D14+2*E14)*1.04/1000)</f>
        <v>6.02</v>
      </c>
      <c r="X14" s="75">
        <v>0</v>
      </c>
      <c r="Y14" s="22">
        <f t="shared" ref="Y14:Y73" si="10">SUM(N14:X14)</f>
        <v>170.71</v>
      </c>
      <c r="Z14" s="353"/>
    </row>
    <row r="15" spans="1:34" ht="13.25" customHeight="1" x14ac:dyDescent="0.25">
      <c r="A15" s="88" t="str">
        <f>'Door Comparison'!A15</f>
        <v>DGF11.01</v>
      </c>
      <c r="B15" s="18" t="str">
        <f>'Door Comparison'!B15</f>
        <v>Timber</v>
      </c>
      <c r="C15" s="18" t="str">
        <f>'Door Comparison'!C15</f>
        <v>Unequal pair</v>
      </c>
      <c r="D15" s="18">
        <f>'Door Comparison'!D15</f>
        <v>1585</v>
      </c>
      <c r="E15" s="18">
        <f>'Door Comparison'!E15</f>
        <v>2100</v>
      </c>
      <c r="F15" s="18" t="e">
        <f>'Door Comparison'!#REF!</f>
        <v>#REF!</v>
      </c>
      <c r="G15" s="18">
        <f>'Door Comparison'!G15</f>
        <v>1</v>
      </c>
      <c r="H15" s="18">
        <f>'Door Comparison'!H15</f>
        <v>0</v>
      </c>
      <c r="I15" s="18" t="e">
        <f>'Door Comparison'!#REF!</f>
        <v>#REF!</v>
      </c>
      <c r="J15" s="18">
        <f>'Door Comparison'!J15</f>
        <v>1</v>
      </c>
      <c r="K15" s="18">
        <f>'Door Comparison'!K15</f>
        <v>0</v>
      </c>
      <c r="L15" s="18">
        <f>'Door Comparison'!L15</f>
        <v>0</v>
      </c>
      <c r="N15" s="153">
        <v>66</v>
      </c>
      <c r="O15" s="152"/>
      <c r="P15" s="14">
        <f t="shared" si="5"/>
        <v>17.93</v>
      </c>
      <c r="Q15" s="108">
        <f t="shared" si="6"/>
        <v>33.549999999999997</v>
      </c>
      <c r="R15" s="75"/>
      <c r="S15" s="68"/>
      <c r="T15" s="75">
        <f t="shared" si="7"/>
        <v>22.1</v>
      </c>
      <c r="V15" s="21">
        <f t="shared" si="8"/>
        <v>6.42</v>
      </c>
      <c r="W15" s="14">
        <f t="shared" si="9"/>
        <v>6.02</v>
      </c>
      <c r="X15" s="75">
        <v>0</v>
      </c>
      <c r="Y15" s="22">
        <f t="shared" si="10"/>
        <v>152.02000000000001</v>
      </c>
      <c r="Z15" s="353"/>
    </row>
    <row r="16" spans="1:34" ht="13.25" customHeight="1" x14ac:dyDescent="0.25">
      <c r="A16" s="88" t="str">
        <f>'Door Comparison'!A16</f>
        <v>DGF15.01</v>
      </c>
      <c r="B16" s="18" t="str">
        <f>'Door Comparison'!B16</f>
        <v>Metal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N16" s="153"/>
      <c r="O16" s="152"/>
      <c r="P16" s="14"/>
      <c r="R16" s="75"/>
      <c r="S16" s="68"/>
      <c r="T16" s="75"/>
      <c r="V16" s="21"/>
      <c r="W16" s="14"/>
      <c r="X16" s="75"/>
      <c r="Y16" s="22"/>
      <c r="Z16" s="353" t="str">
        <f>'Door Comparison'!Q16</f>
        <v>By others</v>
      </c>
    </row>
    <row r="17" spans="1:28" ht="13.25" customHeight="1" x14ac:dyDescent="0.25">
      <c r="A17" s="88" t="str">
        <f>'Door Comparison'!A17</f>
        <v>DGF16.01</v>
      </c>
      <c r="B17" s="18" t="str">
        <f>'Door Comparison'!B17</f>
        <v>Metal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N17" s="153"/>
      <c r="O17" s="152"/>
      <c r="P17" s="14"/>
      <c r="R17" s="75"/>
      <c r="S17" s="68"/>
      <c r="T17" s="75"/>
      <c r="V17" s="21"/>
      <c r="W17" s="14"/>
      <c r="X17" s="75"/>
      <c r="Y17" s="22"/>
      <c r="Z17" s="353" t="str">
        <f>'Door Comparison'!Q17</f>
        <v>By others</v>
      </c>
    </row>
    <row r="18" spans="1:28" ht="13.25" customHeight="1" x14ac:dyDescent="0.25">
      <c r="A18" s="88" t="str">
        <f>'Door Comparison'!A18</f>
        <v>DGF17.01</v>
      </c>
      <c r="B18" s="18" t="str">
        <f>'Door Comparison'!B18</f>
        <v>Timber</v>
      </c>
      <c r="C18" s="18" t="str">
        <f>'Door Comparison'!C18</f>
        <v>Unequal pair</v>
      </c>
      <c r="D18" s="18">
        <f>'Door Comparison'!D18</f>
        <v>1585</v>
      </c>
      <c r="E18" s="18">
        <f>'Door Comparison'!E18</f>
        <v>2100</v>
      </c>
      <c r="F18" s="18" t="e">
        <f>'Door Comparison'!#REF!</f>
        <v>#REF!</v>
      </c>
      <c r="G18" s="18">
        <f>'Door Comparison'!G18</f>
        <v>0</v>
      </c>
      <c r="H18" s="18">
        <f>'Door Comparison'!H18</f>
        <v>1</v>
      </c>
      <c r="I18" s="18" t="e">
        <f>'Door Comparison'!#REF!</f>
        <v>#REF!</v>
      </c>
      <c r="J18" s="18">
        <f>'Door Comparison'!J18</f>
        <v>0</v>
      </c>
      <c r="K18" s="18">
        <f>'Door Comparison'!K18</f>
        <v>1</v>
      </c>
      <c r="L18" s="18">
        <f>'Door Comparison'!L18</f>
        <v>0</v>
      </c>
      <c r="N18" s="153">
        <v>66</v>
      </c>
      <c r="O18" s="152"/>
      <c r="P18" s="14">
        <f t="shared" si="5"/>
        <v>17.93</v>
      </c>
      <c r="Q18" s="108">
        <f t="shared" si="6"/>
        <v>43.62</v>
      </c>
      <c r="R18" s="75"/>
      <c r="S18" s="68"/>
      <c r="T18" s="75">
        <f t="shared" si="7"/>
        <v>24.3</v>
      </c>
      <c r="V18" s="21">
        <f t="shared" si="8"/>
        <v>12.84</v>
      </c>
      <c r="W18" s="14">
        <f t="shared" si="9"/>
        <v>6.02</v>
      </c>
      <c r="X18" s="75">
        <v>0</v>
      </c>
      <c r="Y18" s="22">
        <f t="shared" si="10"/>
        <v>170.71</v>
      </c>
      <c r="Z18" s="353"/>
      <c r="AA18" s="108"/>
      <c r="AB18" s="75"/>
    </row>
    <row r="19" spans="1:28" ht="13.25" customHeight="1" x14ac:dyDescent="0.25">
      <c r="A19" s="88" t="str">
        <f>'Door Comparison'!A19</f>
        <v>DGF18.01</v>
      </c>
      <c r="B19" s="18" t="str">
        <f>'Door Comparison'!B19</f>
        <v>Timber</v>
      </c>
      <c r="C19" s="18" t="str">
        <f>'Door Comparison'!C19</f>
        <v>Unequal pair</v>
      </c>
      <c r="D19" s="18">
        <f>'Door Comparison'!D19</f>
        <v>1585</v>
      </c>
      <c r="E19" s="18">
        <f>'Door Comparison'!E19</f>
        <v>2100</v>
      </c>
      <c r="F19" s="18" t="e">
        <f>'Door Comparison'!#REF!</f>
        <v>#REF!</v>
      </c>
      <c r="G19" s="18">
        <f>'Door Comparison'!G19</f>
        <v>1</v>
      </c>
      <c r="H19" s="18">
        <f>'Door Comparison'!H19</f>
        <v>0</v>
      </c>
      <c r="I19" s="18" t="e">
        <f>'Door Comparison'!#REF!</f>
        <v>#REF!</v>
      </c>
      <c r="J19" s="18">
        <f>'Door Comparison'!J19</f>
        <v>1</v>
      </c>
      <c r="K19" s="18">
        <f>'Door Comparison'!K19</f>
        <v>0</v>
      </c>
      <c r="L19" s="18">
        <f>'Door Comparison'!L19</f>
        <v>0</v>
      </c>
      <c r="N19" s="153">
        <v>66</v>
      </c>
      <c r="O19" s="152"/>
      <c r="P19" s="14">
        <f t="shared" si="5"/>
        <v>17.93</v>
      </c>
      <c r="Q19" s="108">
        <f t="shared" si="6"/>
        <v>33.549999999999997</v>
      </c>
      <c r="R19" s="75"/>
      <c r="S19" s="68"/>
      <c r="T19" s="75">
        <f t="shared" si="7"/>
        <v>22.1</v>
      </c>
      <c r="V19" s="21">
        <f t="shared" si="8"/>
        <v>6.42</v>
      </c>
      <c r="W19" s="14">
        <f t="shared" si="9"/>
        <v>6.02</v>
      </c>
      <c r="X19" s="75">
        <v>0</v>
      </c>
      <c r="Y19" s="22">
        <f t="shared" si="10"/>
        <v>152.02000000000001</v>
      </c>
      <c r="Z19" s="353"/>
    </row>
    <row r="20" spans="1:28" ht="13.25" customHeight="1" x14ac:dyDescent="0.25">
      <c r="A20" s="88" t="str">
        <f>'Door Comparison'!A20</f>
        <v>DGF18.02</v>
      </c>
      <c r="B20" s="18" t="str">
        <f>'Door Comparison'!B20</f>
        <v>Metal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N20" s="153"/>
      <c r="O20" s="152"/>
      <c r="P20" s="14"/>
      <c r="R20" s="75"/>
      <c r="S20" s="68"/>
      <c r="T20" s="75"/>
      <c r="V20" s="21"/>
      <c r="W20" s="14"/>
      <c r="X20" s="75"/>
      <c r="Y20" s="22"/>
      <c r="Z20" s="353" t="str">
        <f>'Door Comparison'!Q20</f>
        <v>By others</v>
      </c>
    </row>
    <row r="21" spans="1:28" ht="13.25" customHeight="1" x14ac:dyDescent="0.25">
      <c r="A21" s="88" t="str">
        <f>'Door Comparison'!A21</f>
        <v>DGF20.01</v>
      </c>
      <c r="B21" s="18" t="str">
        <f>'Door Comparison'!B21</f>
        <v>Metal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N21" s="153"/>
      <c r="O21" s="152"/>
      <c r="P21" s="14"/>
      <c r="R21" s="75"/>
      <c r="S21" s="68"/>
      <c r="T21" s="75"/>
      <c r="V21" s="21"/>
      <c r="W21" s="14"/>
      <c r="X21" s="75"/>
      <c r="Y21" s="22"/>
      <c r="Z21" s="353" t="str">
        <f>'Door Comparison'!Q21</f>
        <v>By others</v>
      </c>
    </row>
    <row r="22" spans="1:28" ht="13.25" customHeight="1" x14ac:dyDescent="0.25">
      <c r="A22" s="88" t="str">
        <f>'Door Comparison'!A22</f>
        <v>DGF21.01</v>
      </c>
      <c r="B22" s="18" t="str">
        <f>'Door Comparison'!B22</f>
        <v>Timber</v>
      </c>
      <c r="C22" s="18" t="str">
        <f>'Door Comparison'!C22</f>
        <v>Equal pair</v>
      </c>
      <c r="D22" s="18">
        <f>'Door Comparison'!D22</f>
        <v>2210</v>
      </c>
      <c r="E22" s="18">
        <f>'Door Comparison'!E22</f>
        <v>2100</v>
      </c>
      <c r="F22" s="18" t="e">
        <f>'Door Comparison'!#REF!</f>
        <v>#REF!</v>
      </c>
      <c r="G22" s="18">
        <f>'Door Comparison'!G22</f>
        <v>1</v>
      </c>
      <c r="H22" s="18">
        <f>'Door Comparison'!H22</f>
        <v>0</v>
      </c>
      <c r="I22" s="18" t="e">
        <f>'Door Comparison'!#REF!</f>
        <v>#REF!</v>
      </c>
      <c r="J22" s="18">
        <f>'Door Comparison'!J22</f>
        <v>1</v>
      </c>
      <c r="K22" s="18">
        <f>'Door Comparison'!K22</f>
        <v>0</v>
      </c>
      <c r="L22" s="18">
        <f>'Door Comparison'!L22</f>
        <v>0</v>
      </c>
      <c r="N22" s="153">
        <v>88</v>
      </c>
      <c r="O22" s="152"/>
      <c r="P22" s="14">
        <f t="shared" si="5"/>
        <v>19.87</v>
      </c>
      <c r="Q22" s="108">
        <f t="shared" si="6"/>
        <v>37.18</v>
      </c>
      <c r="R22" s="75"/>
      <c r="S22" s="68"/>
      <c r="T22" s="75">
        <f t="shared" si="7"/>
        <v>24.49</v>
      </c>
      <c r="V22" s="21">
        <f t="shared" si="8"/>
        <v>7.12</v>
      </c>
      <c r="W22" s="14">
        <f t="shared" si="9"/>
        <v>6.67</v>
      </c>
      <c r="X22" s="75">
        <v>0</v>
      </c>
      <c r="Y22" s="22">
        <f t="shared" si="10"/>
        <v>183.33</v>
      </c>
      <c r="Z22" s="353"/>
    </row>
    <row r="23" spans="1:28" ht="13.25" customHeight="1" x14ac:dyDescent="0.25">
      <c r="A23" s="88" t="str">
        <f>'Door Comparison'!A23</f>
        <v>DGF21.02</v>
      </c>
      <c r="B23" s="18" t="str">
        <f>'Door Comparison'!B23</f>
        <v>Timber</v>
      </c>
      <c r="C23" s="18" t="str">
        <f>'Door Comparison'!C23</f>
        <v>Equal pair</v>
      </c>
      <c r="D23" s="18">
        <f>'Door Comparison'!D23</f>
        <v>2210</v>
      </c>
      <c r="E23" s="18">
        <f>'Door Comparison'!E23</f>
        <v>2100</v>
      </c>
      <c r="F23" s="18" t="e">
        <f>'Door Comparison'!#REF!</f>
        <v>#REF!</v>
      </c>
      <c r="G23" s="18">
        <f>'Door Comparison'!G23</f>
        <v>1</v>
      </c>
      <c r="H23" s="18">
        <f>'Door Comparison'!H23</f>
        <v>0</v>
      </c>
      <c r="I23" s="18" t="e">
        <f>'Door Comparison'!#REF!</f>
        <v>#REF!</v>
      </c>
      <c r="J23" s="18">
        <f>'Door Comparison'!J23</f>
        <v>1</v>
      </c>
      <c r="K23" s="18">
        <f>'Door Comparison'!K23</f>
        <v>0</v>
      </c>
      <c r="L23" s="18">
        <f>'Door Comparison'!L23</f>
        <v>0</v>
      </c>
      <c r="N23" s="153">
        <v>88</v>
      </c>
      <c r="O23" s="152"/>
      <c r="P23" s="14">
        <f t="shared" si="5"/>
        <v>19.87</v>
      </c>
      <c r="Q23" s="108">
        <f t="shared" si="6"/>
        <v>37.18</v>
      </c>
      <c r="R23" s="75"/>
      <c r="S23" s="68"/>
      <c r="T23" s="75">
        <f t="shared" si="7"/>
        <v>24.49</v>
      </c>
      <c r="V23" s="21">
        <f t="shared" si="8"/>
        <v>7.12</v>
      </c>
      <c r="W23" s="14">
        <f t="shared" si="9"/>
        <v>6.67</v>
      </c>
      <c r="X23" s="75">
        <v>0</v>
      </c>
      <c r="Y23" s="22">
        <f t="shared" si="10"/>
        <v>183.33</v>
      </c>
      <c r="Z23" s="353"/>
    </row>
    <row r="24" spans="1:28" ht="13.25" customHeight="1" x14ac:dyDescent="0.25">
      <c r="A24" s="88" t="str">
        <f>'Door Comparison'!A24</f>
        <v>DGF22.01</v>
      </c>
      <c r="B24" s="18" t="str">
        <f>'Door Comparison'!B24</f>
        <v>Timber</v>
      </c>
      <c r="C24" s="18" t="str">
        <f>'Door Comparison'!C24</f>
        <v>Unequal pair</v>
      </c>
      <c r="D24" s="18">
        <f>'Door Comparison'!D24</f>
        <v>1585</v>
      </c>
      <c r="E24" s="18">
        <f>'Door Comparison'!E24</f>
        <v>2100</v>
      </c>
      <c r="F24" s="18" t="e">
        <f>'Door Comparison'!#REF!</f>
        <v>#REF!</v>
      </c>
      <c r="G24" s="18">
        <f>'Door Comparison'!G24</f>
        <v>0</v>
      </c>
      <c r="H24" s="18">
        <f>'Door Comparison'!H24</f>
        <v>1</v>
      </c>
      <c r="I24" s="18" t="e">
        <f>'Door Comparison'!#REF!</f>
        <v>#REF!</v>
      </c>
      <c r="J24" s="18">
        <f>'Door Comparison'!J24</f>
        <v>0</v>
      </c>
      <c r="K24" s="18">
        <f>'Door Comparison'!K24</f>
        <v>1</v>
      </c>
      <c r="L24" s="18">
        <f>'Door Comparison'!L24</f>
        <v>0</v>
      </c>
      <c r="N24" s="153">
        <v>66</v>
      </c>
      <c r="O24" s="152"/>
      <c r="P24" s="14">
        <f t="shared" si="5"/>
        <v>17.93</v>
      </c>
      <c r="Q24" s="108">
        <f t="shared" si="6"/>
        <v>43.62</v>
      </c>
      <c r="R24" s="75"/>
      <c r="S24" s="68"/>
      <c r="T24" s="75">
        <f t="shared" si="7"/>
        <v>24.3</v>
      </c>
      <c r="V24" s="21">
        <f t="shared" si="8"/>
        <v>12.84</v>
      </c>
      <c r="W24" s="14">
        <f t="shared" si="9"/>
        <v>6.02</v>
      </c>
      <c r="X24" s="75">
        <v>0</v>
      </c>
      <c r="Y24" s="22">
        <f t="shared" si="10"/>
        <v>170.71</v>
      </c>
      <c r="Z24" s="353"/>
    </row>
    <row r="25" spans="1:28" ht="13.25" customHeight="1" x14ac:dyDescent="0.25">
      <c r="A25" s="88" t="str">
        <f>'Door Comparison'!A25</f>
        <v>DGF22.02</v>
      </c>
      <c r="B25" s="18" t="str">
        <f>'Door Comparison'!B25</f>
        <v>Metal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N25" s="153"/>
      <c r="O25" s="152"/>
      <c r="P25" s="14"/>
      <c r="R25" s="75"/>
      <c r="S25" s="68"/>
      <c r="T25" s="75"/>
      <c r="V25" s="21"/>
      <c r="W25" s="14"/>
      <c r="X25" s="75"/>
      <c r="Y25" s="22"/>
      <c r="Z25" s="353" t="str">
        <f>'Door Comparison'!Q25</f>
        <v>By others</v>
      </c>
    </row>
    <row r="26" spans="1:28" ht="13.25" customHeight="1" x14ac:dyDescent="0.25">
      <c r="A26" s="88" t="str">
        <f>'Door Comparison'!A26</f>
        <v>DGF25.01</v>
      </c>
      <c r="B26" s="18" t="str">
        <f>'Door Comparison'!B26</f>
        <v>Timber</v>
      </c>
      <c r="C26" s="18" t="str">
        <f>'Door Comparison'!C26</f>
        <v>Equal pair</v>
      </c>
      <c r="D26" s="18">
        <f>'Door Comparison'!D26</f>
        <v>2410</v>
      </c>
      <c r="E26" s="18">
        <f>'Door Comparison'!E26</f>
        <v>2100</v>
      </c>
      <c r="F26" s="18" t="e">
        <f>'Door Comparison'!#REF!</f>
        <v>#REF!</v>
      </c>
      <c r="G26" s="18">
        <f>'Door Comparison'!G26</f>
        <v>1</v>
      </c>
      <c r="H26" s="18">
        <f>'Door Comparison'!H26</f>
        <v>0</v>
      </c>
      <c r="I26" s="18" t="e">
        <f>'Door Comparison'!#REF!</f>
        <v>#REF!</v>
      </c>
      <c r="J26" s="18">
        <f>'Door Comparison'!J26</f>
        <v>1</v>
      </c>
      <c r="K26" s="18">
        <f>'Door Comparison'!K26</f>
        <v>0</v>
      </c>
      <c r="L26" s="18">
        <f>'Door Comparison'!L26</f>
        <v>0</v>
      </c>
      <c r="N26" s="153">
        <v>88</v>
      </c>
      <c r="O26" s="152"/>
      <c r="P26" s="14">
        <f t="shared" si="5"/>
        <v>20.49</v>
      </c>
      <c r="Q26" s="108">
        <f t="shared" si="6"/>
        <v>38.340000000000003</v>
      </c>
      <c r="R26" s="75"/>
      <c r="S26" s="68"/>
      <c r="T26" s="75">
        <f t="shared" si="7"/>
        <v>25.25</v>
      </c>
      <c r="V26" s="21">
        <f t="shared" si="8"/>
        <v>7.34</v>
      </c>
      <c r="W26" s="14">
        <f t="shared" si="9"/>
        <v>6.87</v>
      </c>
      <c r="X26" s="75">
        <v>0</v>
      </c>
      <c r="Y26" s="22">
        <f t="shared" si="10"/>
        <v>186.29</v>
      </c>
      <c r="Z26" s="353"/>
    </row>
    <row r="27" spans="1:28" ht="13.25" customHeight="1" x14ac:dyDescent="0.25">
      <c r="A27" s="88" t="str">
        <f>'Door Comparison'!A27</f>
        <v>DGF25.02</v>
      </c>
      <c r="B27" s="18" t="str">
        <f>'Door Comparison'!B27</f>
        <v>Timber</v>
      </c>
      <c r="C27" s="18" t="str">
        <f>'Door Comparison'!C27</f>
        <v>Equal pair</v>
      </c>
      <c r="D27" s="18">
        <f>'Door Comparison'!D27</f>
        <v>2410</v>
      </c>
      <c r="E27" s="18">
        <f>'Door Comparison'!E27</f>
        <v>2100</v>
      </c>
      <c r="F27" s="18" t="e">
        <f>'Door Comparison'!#REF!</f>
        <v>#REF!</v>
      </c>
      <c r="G27" s="18">
        <f>'Door Comparison'!G27</f>
        <v>1</v>
      </c>
      <c r="H27" s="18">
        <f>'Door Comparison'!H27</f>
        <v>0</v>
      </c>
      <c r="I27" s="18" t="e">
        <f>'Door Comparison'!#REF!</f>
        <v>#REF!</v>
      </c>
      <c r="J27" s="18">
        <f>'Door Comparison'!J27</f>
        <v>1</v>
      </c>
      <c r="K27" s="18">
        <f>'Door Comparison'!K27</f>
        <v>0</v>
      </c>
      <c r="L27" s="18">
        <f>'Door Comparison'!L27</f>
        <v>0</v>
      </c>
      <c r="N27" s="153">
        <v>88</v>
      </c>
      <c r="O27" s="152"/>
      <c r="P27" s="14">
        <f t="shared" si="5"/>
        <v>20.49</v>
      </c>
      <c r="Q27" s="108">
        <f t="shared" si="6"/>
        <v>38.340000000000003</v>
      </c>
      <c r="R27" s="75"/>
      <c r="S27" s="68"/>
      <c r="T27" s="75">
        <f t="shared" si="7"/>
        <v>25.25</v>
      </c>
      <c r="V27" s="21">
        <f t="shared" si="8"/>
        <v>7.34</v>
      </c>
      <c r="W27" s="14">
        <f t="shared" si="9"/>
        <v>6.87</v>
      </c>
      <c r="X27" s="75">
        <v>0</v>
      </c>
      <c r="Y27" s="22">
        <f t="shared" si="10"/>
        <v>186.29</v>
      </c>
      <c r="Z27" s="353"/>
    </row>
    <row r="28" spans="1:28" ht="13.25" customHeight="1" x14ac:dyDescent="0.25">
      <c r="A28" s="88" t="str">
        <f>'Door Comparison'!A28</f>
        <v>DGF25.03</v>
      </c>
      <c r="B28" s="18" t="str">
        <f>'Door Comparison'!B28</f>
        <v>Timber</v>
      </c>
      <c r="C28" s="18" t="str">
        <f>'Door Comparison'!C28</f>
        <v>Equal pair</v>
      </c>
      <c r="D28" s="18">
        <f>'Door Comparison'!D28</f>
        <v>2410</v>
      </c>
      <c r="E28" s="18">
        <f>'Door Comparison'!E28</f>
        <v>2100</v>
      </c>
      <c r="F28" s="18" t="e">
        <f>'Door Comparison'!#REF!</f>
        <v>#REF!</v>
      </c>
      <c r="G28" s="18">
        <f>'Door Comparison'!G28</f>
        <v>1</v>
      </c>
      <c r="H28" s="18">
        <f>'Door Comparison'!H28</f>
        <v>0</v>
      </c>
      <c r="I28" s="18" t="e">
        <f>'Door Comparison'!#REF!</f>
        <v>#REF!</v>
      </c>
      <c r="J28" s="18">
        <f>'Door Comparison'!J28</f>
        <v>1</v>
      </c>
      <c r="K28" s="18">
        <f>'Door Comparison'!K28</f>
        <v>0</v>
      </c>
      <c r="L28" s="18">
        <f>'Door Comparison'!L28</f>
        <v>0</v>
      </c>
      <c r="N28" s="153">
        <v>88</v>
      </c>
      <c r="O28" s="152"/>
      <c r="P28" s="14">
        <f t="shared" si="5"/>
        <v>20.49</v>
      </c>
      <c r="Q28" s="108">
        <f t="shared" si="6"/>
        <v>38.340000000000003</v>
      </c>
      <c r="R28" s="75"/>
      <c r="S28" s="68"/>
      <c r="T28" s="75">
        <f t="shared" si="7"/>
        <v>25.25</v>
      </c>
      <c r="V28" s="21">
        <f t="shared" si="8"/>
        <v>7.34</v>
      </c>
      <c r="W28" s="14">
        <f t="shared" si="9"/>
        <v>6.87</v>
      </c>
      <c r="X28" s="75">
        <v>0</v>
      </c>
      <c r="Y28" s="22">
        <f t="shared" si="10"/>
        <v>186.29</v>
      </c>
      <c r="Z28" s="353"/>
    </row>
    <row r="29" spans="1:28" ht="13.25" customHeight="1" x14ac:dyDescent="0.25">
      <c r="A29" s="88" t="str">
        <f>'Door Comparison'!A29</f>
        <v>DGF25.04</v>
      </c>
      <c r="B29" s="18" t="str">
        <f>'Door Comparison'!B29</f>
        <v>Timber</v>
      </c>
      <c r="C29" s="18" t="str">
        <f>'Door Comparison'!C29</f>
        <v>Equal pair</v>
      </c>
      <c r="D29" s="18">
        <f>'Door Comparison'!D29</f>
        <v>2410</v>
      </c>
      <c r="E29" s="18">
        <f>'Door Comparison'!E29</f>
        <v>2100</v>
      </c>
      <c r="F29" s="18" t="e">
        <f>'Door Comparison'!#REF!</f>
        <v>#REF!</v>
      </c>
      <c r="G29" s="18">
        <f>'Door Comparison'!G29</f>
        <v>1</v>
      </c>
      <c r="H29" s="18">
        <f>'Door Comparison'!H29</f>
        <v>0</v>
      </c>
      <c r="I29" s="18" t="e">
        <f>'Door Comparison'!#REF!</f>
        <v>#REF!</v>
      </c>
      <c r="J29" s="18">
        <f>'Door Comparison'!J29</f>
        <v>1</v>
      </c>
      <c r="K29" s="18">
        <f>'Door Comparison'!K29</f>
        <v>0</v>
      </c>
      <c r="L29" s="18">
        <f>'Door Comparison'!L29</f>
        <v>0</v>
      </c>
      <c r="N29" s="153">
        <v>88</v>
      </c>
      <c r="O29" s="152"/>
      <c r="P29" s="14">
        <f t="shared" si="5"/>
        <v>20.49</v>
      </c>
      <c r="Q29" s="108">
        <f t="shared" si="6"/>
        <v>38.340000000000003</v>
      </c>
      <c r="R29" s="75"/>
      <c r="S29" s="68"/>
      <c r="T29" s="75">
        <f t="shared" si="7"/>
        <v>25.25</v>
      </c>
      <c r="V29" s="21">
        <f t="shared" si="8"/>
        <v>7.34</v>
      </c>
      <c r="W29" s="14">
        <f t="shared" si="9"/>
        <v>6.87</v>
      </c>
      <c r="X29" s="75">
        <v>0</v>
      </c>
      <c r="Y29" s="22">
        <f t="shared" si="10"/>
        <v>186.29</v>
      </c>
      <c r="Z29" s="353"/>
    </row>
    <row r="30" spans="1:28" ht="13.25" customHeight="1" x14ac:dyDescent="0.25">
      <c r="A30" s="88" t="str">
        <f>'Door Comparison'!A30</f>
        <v>DGF25.05</v>
      </c>
      <c r="B30" s="18" t="str">
        <f>'Door Comparison'!B30</f>
        <v>Timber</v>
      </c>
      <c r="C30" s="18" t="str">
        <f>'Door Comparison'!C30</f>
        <v>Unequal pair</v>
      </c>
      <c r="D30" s="18">
        <f>'Door Comparison'!D30</f>
        <v>1585</v>
      </c>
      <c r="E30" s="18">
        <f>'Door Comparison'!E30</f>
        <v>2110</v>
      </c>
      <c r="F30" s="18" t="e">
        <f>'Door Comparison'!#REF!</f>
        <v>#REF!</v>
      </c>
      <c r="G30" s="18">
        <f>'Door Comparison'!G30</f>
        <v>1</v>
      </c>
      <c r="H30" s="18">
        <f>'Door Comparison'!H30</f>
        <v>0</v>
      </c>
      <c r="I30" s="18" t="e">
        <f>'Door Comparison'!#REF!</f>
        <v>#REF!</v>
      </c>
      <c r="J30" s="18">
        <f>'Door Comparison'!J30</f>
        <v>0</v>
      </c>
      <c r="K30" s="18">
        <f>'Door Comparison'!K30</f>
        <v>0</v>
      </c>
      <c r="L30" s="18">
        <f>'Door Comparison'!L30</f>
        <v>0</v>
      </c>
      <c r="N30" s="153">
        <v>66</v>
      </c>
      <c r="O30" s="152"/>
      <c r="P30" s="14">
        <f t="shared" si="5"/>
        <v>18</v>
      </c>
      <c r="Q30" s="108">
        <f t="shared" si="6"/>
        <v>33.67</v>
      </c>
      <c r="R30" s="75"/>
      <c r="S30" s="68"/>
      <c r="T30" s="75">
        <f t="shared" si="7"/>
        <v>22.18</v>
      </c>
      <c r="V30" s="21">
        <f t="shared" si="8"/>
        <v>0</v>
      </c>
      <c r="W30" s="14">
        <f t="shared" si="9"/>
        <v>0</v>
      </c>
      <c r="X30" s="75">
        <v>0</v>
      </c>
      <c r="Y30" s="22">
        <f t="shared" si="10"/>
        <v>139.85</v>
      </c>
      <c r="Z30" s="353"/>
    </row>
    <row r="31" spans="1:28" ht="13.25" customHeight="1" x14ac:dyDescent="0.25">
      <c r="A31" s="88" t="str">
        <f>'Door Comparison'!A31</f>
        <v>DGF26.01</v>
      </c>
      <c r="B31" s="18" t="str">
        <f>'Door Comparison'!B31</f>
        <v>Timber</v>
      </c>
      <c r="C31" s="18" t="str">
        <f>'Door Comparison'!C31</f>
        <v>Equal pair</v>
      </c>
      <c r="D31" s="18">
        <f>'Door Comparison'!D31</f>
        <v>2410</v>
      </c>
      <c r="E31" s="18">
        <f>'Door Comparison'!E31</f>
        <v>2100</v>
      </c>
      <c r="F31" s="18" t="e">
        <f>'Door Comparison'!#REF!</f>
        <v>#REF!</v>
      </c>
      <c r="G31" s="18">
        <f>'Door Comparison'!G31</f>
        <v>1</v>
      </c>
      <c r="H31" s="18">
        <f>'Door Comparison'!H31</f>
        <v>0</v>
      </c>
      <c r="I31" s="18" t="e">
        <f>'Door Comparison'!#REF!</f>
        <v>#REF!</v>
      </c>
      <c r="J31" s="18">
        <f>'Door Comparison'!J31</f>
        <v>1</v>
      </c>
      <c r="K31" s="18">
        <f>'Door Comparison'!K31</f>
        <v>0</v>
      </c>
      <c r="L31" s="18">
        <f>'Door Comparison'!L31</f>
        <v>0</v>
      </c>
      <c r="N31" s="153">
        <v>88</v>
      </c>
      <c r="O31" s="152"/>
      <c r="P31" s="14">
        <f t="shared" si="5"/>
        <v>20.49</v>
      </c>
      <c r="Q31" s="108">
        <f t="shared" si="6"/>
        <v>38.340000000000003</v>
      </c>
      <c r="R31" s="75"/>
      <c r="S31" s="68"/>
      <c r="T31" s="75">
        <f t="shared" si="7"/>
        <v>25.25</v>
      </c>
      <c r="V31" s="21">
        <f t="shared" si="8"/>
        <v>7.34</v>
      </c>
      <c r="W31" s="14">
        <f t="shared" si="9"/>
        <v>6.87</v>
      </c>
      <c r="X31" s="75">
        <v>0</v>
      </c>
      <c r="Y31" s="22">
        <f t="shared" si="10"/>
        <v>186.29</v>
      </c>
      <c r="Z31" s="353"/>
    </row>
    <row r="32" spans="1:28" ht="13.25" customHeight="1" x14ac:dyDescent="0.25">
      <c r="A32" s="88" t="str">
        <f>'Door Comparison'!A32</f>
        <v>DGF26.02</v>
      </c>
      <c r="B32" s="18" t="str">
        <f>'Door Comparison'!B32</f>
        <v>Timber</v>
      </c>
      <c r="C32" s="18" t="str">
        <f>'Door Comparison'!C32</f>
        <v>Equal pair</v>
      </c>
      <c r="D32" s="18">
        <f>'Door Comparison'!D32</f>
        <v>2410</v>
      </c>
      <c r="E32" s="18">
        <f>'Door Comparison'!E32</f>
        <v>2100</v>
      </c>
      <c r="F32" s="18" t="e">
        <f>'Door Comparison'!#REF!</f>
        <v>#REF!</v>
      </c>
      <c r="G32" s="18">
        <f>'Door Comparison'!G32</f>
        <v>1</v>
      </c>
      <c r="H32" s="18">
        <f>'Door Comparison'!H32</f>
        <v>0</v>
      </c>
      <c r="I32" s="18" t="e">
        <f>'Door Comparison'!#REF!</f>
        <v>#REF!</v>
      </c>
      <c r="J32" s="18">
        <f>'Door Comparison'!J32</f>
        <v>1</v>
      </c>
      <c r="K32" s="18">
        <f>'Door Comparison'!K32</f>
        <v>0</v>
      </c>
      <c r="L32" s="18">
        <f>'Door Comparison'!L32</f>
        <v>0</v>
      </c>
      <c r="N32" s="153">
        <v>88</v>
      </c>
      <c r="O32" s="152"/>
      <c r="P32" s="14">
        <f t="shared" si="5"/>
        <v>20.49</v>
      </c>
      <c r="Q32" s="108">
        <f t="shared" si="6"/>
        <v>38.340000000000003</v>
      </c>
      <c r="R32" s="75"/>
      <c r="S32" s="68"/>
      <c r="T32" s="75">
        <f t="shared" si="7"/>
        <v>25.25</v>
      </c>
      <c r="V32" s="21">
        <f t="shared" si="8"/>
        <v>7.34</v>
      </c>
      <c r="W32" s="14">
        <f t="shared" si="9"/>
        <v>6.87</v>
      </c>
      <c r="X32" s="75">
        <v>0</v>
      </c>
      <c r="Y32" s="22">
        <f t="shared" si="10"/>
        <v>186.29</v>
      </c>
      <c r="Z32" s="353"/>
    </row>
    <row r="33" spans="1:26" ht="13.25" customHeight="1" x14ac:dyDescent="0.25">
      <c r="A33" s="88" t="str">
        <f>'Door Comparison'!A33</f>
        <v>DGF26.03</v>
      </c>
      <c r="B33" s="18" t="str">
        <f>'Door Comparison'!B33</f>
        <v>Timber</v>
      </c>
      <c r="C33" s="18" t="str">
        <f>'Door Comparison'!C33</f>
        <v>Equal pair</v>
      </c>
      <c r="D33" s="18">
        <f>'Door Comparison'!D33</f>
        <v>2410</v>
      </c>
      <c r="E33" s="18">
        <f>'Door Comparison'!E33</f>
        <v>2100</v>
      </c>
      <c r="F33" s="18" t="e">
        <f>'Door Comparison'!#REF!</f>
        <v>#REF!</v>
      </c>
      <c r="G33" s="18">
        <f>'Door Comparison'!G33</f>
        <v>1</v>
      </c>
      <c r="H33" s="18">
        <f>'Door Comparison'!H33</f>
        <v>0</v>
      </c>
      <c r="I33" s="18" t="e">
        <f>'Door Comparison'!#REF!</f>
        <v>#REF!</v>
      </c>
      <c r="J33" s="18">
        <f>'Door Comparison'!J33</f>
        <v>1</v>
      </c>
      <c r="K33" s="18">
        <f>'Door Comparison'!K33</f>
        <v>0</v>
      </c>
      <c r="L33" s="18">
        <f>'Door Comparison'!L33</f>
        <v>0</v>
      </c>
      <c r="N33" s="153">
        <v>88</v>
      </c>
      <c r="O33" s="152"/>
      <c r="P33" s="14">
        <f t="shared" si="5"/>
        <v>20.49</v>
      </c>
      <c r="Q33" s="108">
        <f t="shared" si="6"/>
        <v>38.340000000000003</v>
      </c>
      <c r="R33" s="75"/>
      <c r="S33" s="68"/>
      <c r="T33" s="75">
        <f t="shared" si="7"/>
        <v>25.25</v>
      </c>
      <c r="V33" s="21">
        <f t="shared" si="8"/>
        <v>7.34</v>
      </c>
      <c r="W33" s="14">
        <f t="shared" si="9"/>
        <v>6.87</v>
      </c>
      <c r="X33" s="75">
        <v>0</v>
      </c>
      <c r="Y33" s="22">
        <f t="shared" si="10"/>
        <v>186.29</v>
      </c>
      <c r="Z33" s="353"/>
    </row>
    <row r="34" spans="1:26" ht="13.25" customHeight="1" x14ac:dyDescent="0.25">
      <c r="A34" s="88" t="str">
        <f>'Door Comparison'!A34</f>
        <v>DGF26.04</v>
      </c>
      <c r="B34" s="18" t="str">
        <f>'Door Comparison'!B34</f>
        <v>Timber</v>
      </c>
      <c r="C34" s="18" t="str">
        <f>'Door Comparison'!C34</f>
        <v>Equal pair</v>
      </c>
      <c r="D34" s="18">
        <f>'Door Comparison'!D34</f>
        <v>2410</v>
      </c>
      <c r="E34" s="18">
        <f>'Door Comparison'!E34</f>
        <v>2100</v>
      </c>
      <c r="F34" s="18" t="e">
        <f>'Door Comparison'!#REF!</f>
        <v>#REF!</v>
      </c>
      <c r="G34" s="18">
        <f>'Door Comparison'!G34</f>
        <v>1</v>
      </c>
      <c r="H34" s="18">
        <f>'Door Comparison'!H34</f>
        <v>0</v>
      </c>
      <c r="I34" s="18" t="e">
        <f>'Door Comparison'!#REF!</f>
        <v>#REF!</v>
      </c>
      <c r="J34" s="18">
        <f>'Door Comparison'!J34</f>
        <v>1</v>
      </c>
      <c r="K34" s="18">
        <f>'Door Comparison'!K34</f>
        <v>0</v>
      </c>
      <c r="L34" s="18">
        <f>'Door Comparison'!L34</f>
        <v>0</v>
      </c>
      <c r="N34" s="153">
        <v>88</v>
      </c>
      <c r="O34" s="152"/>
      <c r="P34" s="14">
        <f t="shared" si="5"/>
        <v>20.49</v>
      </c>
      <c r="Q34" s="108">
        <f t="shared" si="6"/>
        <v>38.340000000000003</v>
      </c>
      <c r="R34" s="75"/>
      <c r="S34" s="68"/>
      <c r="T34" s="75">
        <f t="shared" si="7"/>
        <v>25.25</v>
      </c>
      <c r="V34" s="21">
        <f t="shared" si="8"/>
        <v>7.34</v>
      </c>
      <c r="W34" s="14">
        <f t="shared" si="9"/>
        <v>6.87</v>
      </c>
      <c r="X34" s="75">
        <v>0</v>
      </c>
      <c r="Y34" s="22">
        <f t="shared" si="10"/>
        <v>186.29</v>
      </c>
      <c r="Z34" s="353"/>
    </row>
    <row r="35" spans="1:26" ht="13.25" customHeight="1" x14ac:dyDescent="0.25">
      <c r="A35" s="88" t="str">
        <f>'Door Comparison'!A35</f>
        <v>DGF26.05</v>
      </c>
      <c r="B35" s="18" t="str">
        <f>'Door Comparison'!B35</f>
        <v>Timber</v>
      </c>
      <c r="C35" s="18" t="str">
        <f>'Door Comparison'!C35</f>
        <v>Equal pair</v>
      </c>
      <c r="D35" s="18">
        <f>'Door Comparison'!D35</f>
        <v>2410</v>
      </c>
      <c r="E35" s="18">
        <f>'Door Comparison'!E35</f>
        <v>2100</v>
      </c>
      <c r="F35" s="18" t="e">
        <f>'Door Comparison'!#REF!</f>
        <v>#REF!</v>
      </c>
      <c r="G35" s="18">
        <f>'Door Comparison'!G35</f>
        <v>1</v>
      </c>
      <c r="H35" s="18">
        <f>'Door Comparison'!H35</f>
        <v>0</v>
      </c>
      <c r="I35" s="18" t="e">
        <f>'Door Comparison'!#REF!</f>
        <v>#REF!</v>
      </c>
      <c r="J35" s="18">
        <f>'Door Comparison'!J35</f>
        <v>1</v>
      </c>
      <c r="K35" s="18">
        <f>'Door Comparison'!K35</f>
        <v>0</v>
      </c>
      <c r="L35" s="18">
        <f>'Door Comparison'!L35</f>
        <v>0</v>
      </c>
      <c r="N35" s="153">
        <v>88</v>
      </c>
      <c r="O35" s="152"/>
      <c r="P35" s="14">
        <f t="shared" si="5"/>
        <v>20.49</v>
      </c>
      <c r="Q35" s="108">
        <f t="shared" si="6"/>
        <v>38.340000000000003</v>
      </c>
      <c r="R35" s="75"/>
      <c r="S35" s="68"/>
      <c r="T35" s="75">
        <f t="shared" si="7"/>
        <v>25.25</v>
      </c>
      <c r="V35" s="21">
        <f t="shared" si="8"/>
        <v>7.34</v>
      </c>
      <c r="W35" s="14">
        <f t="shared" si="9"/>
        <v>6.87</v>
      </c>
      <c r="X35" s="75">
        <v>0</v>
      </c>
      <c r="Y35" s="22">
        <f t="shared" si="10"/>
        <v>186.29</v>
      </c>
      <c r="Z35" s="353"/>
    </row>
    <row r="36" spans="1:26" ht="13.25" customHeight="1" x14ac:dyDescent="0.25">
      <c r="A36" s="88" t="str">
        <f>'Door Comparison'!A36</f>
        <v>DGF27.01</v>
      </c>
      <c r="B36" s="18" t="str">
        <f>'Door Comparison'!B36</f>
        <v>Timber</v>
      </c>
      <c r="C36" s="18" t="str">
        <f>'Door Comparison'!C36</f>
        <v>Equal pair</v>
      </c>
      <c r="D36" s="18">
        <f>'Door Comparison'!D36</f>
        <v>2410</v>
      </c>
      <c r="E36" s="18">
        <f>'Door Comparison'!E36</f>
        <v>2100</v>
      </c>
      <c r="F36" s="18" t="e">
        <f>'Door Comparison'!#REF!</f>
        <v>#REF!</v>
      </c>
      <c r="G36" s="18">
        <f>'Door Comparison'!G36</f>
        <v>1</v>
      </c>
      <c r="H36" s="18">
        <f>'Door Comparison'!H36</f>
        <v>0</v>
      </c>
      <c r="I36" s="18" t="e">
        <f>'Door Comparison'!#REF!</f>
        <v>#REF!</v>
      </c>
      <c r="J36" s="18">
        <f>'Door Comparison'!J36</f>
        <v>1</v>
      </c>
      <c r="K36" s="18">
        <f>'Door Comparison'!K36</f>
        <v>0</v>
      </c>
      <c r="L36" s="18">
        <f>'Door Comparison'!L36</f>
        <v>0</v>
      </c>
      <c r="N36" s="153">
        <v>88</v>
      </c>
      <c r="O36" s="152"/>
      <c r="P36" s="14">
        <f t="shared" si="5"/>
        <v>20.49</v>
      </c>
      <c r="Q36" s="108">
        <f t="shared" si="6"/>
        <v>38.340000000000003</v>
      </c>
      <c r="R36" s="75"/>
      <c r="S36" s="68"/>
      <c r="T36" s="75">
        <f t="shared" si="7"/>
        <v>25.25</v>
      </c>
      <c r="V36" s="21">
        <f t="shared" si="8"/>
        <v>7.34</v>
      </c>
      <c r="W36" s="14">
        <f t="shared" si="9"/>
        <v>6.87</v>
      </c>
      <c r="X36" s="75">
        <v>0</v>
      </c>
      <c r="Y36" s="22">
        <f t="shared" si="10"/>
        <v>186.29</v>
      </c>
      <c r="Z36" s="353"/>
    </row>
    <row r="37" spans="1:26" ht="13.25" customHeight="1" x14ac:dyDescent="0.25">
      <c r="A37" s="88" t="str">
        <f>'Door Comparison'!A37</f>
        <v>DGF27.02</v>
      </c>
      <c r="B37" s="18" t="str">
        <f>'Door Comparison'!B37</f>
        <v>Timber</v>
      </c>
      <c r="C37" s="18" t="str">
        <f>'Door Comparison'!C37</f>
        <v>Equal pair</v>
      </c>
      <c r="D37" s="18">
        <f>'Door Comparison'!D37</f>
        <v>2010</v>
      </c>
      <c r="E37" s="18">
        <f>'Door Comparison'!E37</f>
        <v>2100</v>
      </c>
      <c r="F37" s="18" t="e">
        <f>'Door Comparison'!#REF!</f>
        <v>#REF!</v>
      </c>
      <c r="G37" s="18">
        <f>'Door Comparison'!G37</f>
        <v>1</v>
      </c>
      <c r="H37" s="18">
        <f>'Door Comparison'!H37</f>
        <v>0</v>
      </c>
      <c r="I37" s="18" t="e">
        <f>'Door Comparison'!#REF!</f>
        <v>#REF!</v>
      </c>
      <c r="J37" s="18">
        <f>'Door Comparison'!J37</f>
        <v>1</v>
      </c>
      <c r="K37" s="18">
        <f>'Door Comparison'!K37</f>
        <v>0</v>
      </c>
      <c r="L37" s="18">
        <f>'Door Comparison'!L37</f>
        <v>0</v>
      </c>
      <c r="N37" s="153">
        <v>88</v>
      </c>
      <c r="O37" s="152"/>
      <c r="P37" s="14">
        <f t="shared" si="5"/>
        <v>19.25</v>
      </c>
      <c r="Q37" s="108">
        <f t="shared" si="6"/>
        <v>36.020000000000003</v>
      </c>
      <c r="R37" s="75"/>
      <c r="S37" s="68"/>
      <c r="T37" s="75">
        <f t="shared" si="7"/>
        <v>23.72</v>
      </c>
      <c r="V37" s="21">
        <f t="shared" si="8"/>
        <v>6.89</v>
      </c>
      <c r="W37" s="14">
        <f t="shared" si="9"/>
        <v>6.46</v>
      </c>
      <c r="X37" s="75">
        <v>0</v>
      </c>
      <c r="Y37" s="22">
        <f t="shared" si="10"/>
        <v>180.34</v>
      </c>
      <c r="Z37" s="353"/>
    </row>
    <row r="38" spans="1:26" ht="13.25" customHeight="1" x14ac:dyDescent="0.25">
      <c r="A38" s="88" t="str">
        <f>'Door Comparison'!A38</f>
        <v>DGF27.03</v>
      </c>
      <c r="B38" s="18" t="str">
        <f>'Door Comparison'!B38</f>
        <v>Timber</v>
      </c>
      <c r="C38" s="18" t="str">
        <f>'Door Comparison'!C38</f>
        <v>Equal pair</v>
      </c>
      <c r="D38" s="18">
        <f>'Door Comparison'!D38</f>
        <v>2410</v>
      </c>
      <c r="E38" s="18">
        <f>'Door Comparison'!E38</f>
        <v>2100</v>
      </c>
      <c r="F38" s="18" t="e">
        <f>'Door Comparison'!#REF!</f>
        <v>#REF!</v>
      </c>
      <c r="G38" s="18">
        <f>'Door Comparison'!G38</f>
        <v>1</v>
      </c>
      <c r="H38" s="18">
        <f>'Door Comparison'!H38</f>
        <v>0</v>
      </c>
      <c r="I38" s="18" t="e">
        <f>'Door Comparison'!#REF!</f>
        <v>#REF!</v>
      </c>
      <c r="J38" s="18">
        <f>'Door Comparison'!J38</f>
        <v>1</v>
      </c>
      <c r="K38" s="18">
        <f>'Door Comparison'!K38</f>
        <v>0</v>
      </c>
      <c r="L38" s="18">
        <f>'Door Comparison'!L38</f>
        <v>0</v>
      </c>
      <c r="N38" s="153">
        <v>88</v>
      </c>
      <c r="O38" s="152"/>
      <c r="P38" s="14">
        <f t="shared" si="5"/>
        <v>20.49</v>
      </c>
      <c r="Q38" s="108">
        <f t="shared" si="6"/>
        <v>38.340000000000003</v>
      </c>
      <c r="R38" s="75"/>
      <c r="S38" s="68"/>
      <c r="T38" s="75">
        <f t="shared" si="7"/>
        <v>25.25</v>
      </c>
      <c r="V38" s="21">
        <f t="shared" si="8"/>
        <v>7.34</v>
      </c>
      <c r="W38" s="14">
        <f t="shared" si="9"/>
        <v>6.87</v>
      </c>
      <c r="X38" s="75">
        <v>0</v>
      </c>
      <c r="Y38" s="22">
        <f t="shared" si="10"/>
        <v>186.29</v>
      </c>
      <c r="Z38" s="353"/>
    </row>
    <row r="39" spans="1:26" ht="13.25" customHeight="1" x14ac:dyDescent="0.25">
      <c r="A39" s="88" t="str">
        <f>'Door Comparison'!A39</f>
        <v>DGF27.04</v>
      </c>
      <c r="B39" s="18" t="str">
        <f>'Door Comparison'!B39</f>
        <v>Timber</v>
      </c>
      <c r="C39" s="18" t="str">
        <f>'Door Comparison'!C39</f>
        <v>Equal pair</v>
      </c>
      <c r="D39" s="18">
        <f>'Door Comparison'!D39</f>
        <v>2010</v>
      </c>
      <c r="E39" s="18">
        <f>'Door Comparison'!E39</f>
        <v>2100</v>
      </c>
      <c r="F39" s="18" t="e">
        <f>'Door Comparison'!#REF!</f>
        <v>#REF!</v>
      </c>
      <c r="G39" s="18">
        <f>'Door Comparison'!G39</f>
        <v>1</v>
      </c>
      <c r="H39" s="18">
        <f>'Door Comparison'!H39</f>
        <v>0</v>
      </c>
      <c r="I39" s="18" t="e">
        <f>'Door Comparison'!#REF!</f>
        <v>#REF!</v>
      </c>
      <c r="J39" s="18">
        <f>'Door Comparison'!J39</f>
        <v>1</v>
      </c>
      <c r="K39" s="18">
        <f>'Door Comparison'!K39</f>
        <v>0</v>
      </c>
      <c r="L39" s="18">
        <f>'Door Comparison'!L39</f>
        <v>0</v>
      </c>
      <c r="N39" s="153">
        <v>88</v>
      </c>
      <c r="O39" s="152"/>
      <c r="P39" s="14">
        <f t="shared" si="5"/>
        <v>19.25</v>
      </c>
      <c r="Q39" s="108">
        <f t="shared" si="6"/>
        <v>36.020000000000003</v>
      </c>
      <c r="R39" s="75"/>
      <c r="S39" s="68"/>
      <c r="T39" s="75">
        <f t="shared" si="7"/>
        <v>23.72</v>
      </c>
      <c r="V39" s="21">
        <f t="shared" si="8"/>
        <v>6.89</v>
      </c>
      <c r="W39" s="14">
        <f t="shared" si="9"/>
        <v>6.46</v>
      </c>
      <c r="X39" s="75">
        <v>0</v>
      </c>
      <c r="Y39" s="22">
        <f t="shared" si="10"/>
        <v>180.34</v>
      </c>
      <c r="Z39" s="353"/>
    </row>
    <row r="40" spans="1:26" ht="13.25" customHeight="1" x14ac:dyDescent="0.25">
      <c r="A40" s="88" t="str">
        <f>'Door Comparison'!A40</f>
        <v>DGF28.01</v>
      </c>
      <c r="B40" s="18" t="str">
        <f>'Door Comparison'!B40</f>
        <v>Metal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N40" s="153"/>
      <c r="O40" s="152"/>
      <c r="P40" s="14"/>
      <c r="R40" s="75"/>
      <c r="S40" s="68"/>
      <c r="T40" s="75"/>
      <c r="V40" s="21"/>
      <c r="W40" s="14"/>
      <c r="X40" s="75"/>
      <c r="Y40" s="22"/>
      <c r="Z40" s="353" t="str">
        <f>'Door Comparison'!Q40</f>
        <v>By others</v>
      </c>
    </row>
    <row r="41" spans="1:26" ht="13.25" customHeight="1" x14ac:dyDescent="0.25">
      <c r="A41" s="88" t="str">
        <f>'Door Comparison'!A41</f>
        <v>DGF28.02</v>
      </c>
      <c r="B41" s="18" t="str">
        <f>'Door Comparison'!B41</f>
        <v>Metal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N41" s="153"/>
      <c r="O41" s="152"/>
      <c r="P41" s="14"/>
      <c r="R41" s="75"/>
      <c r="S41" s="68"/>
      <c r="T41" s="75"/>
      <c r="V41" s="21"/>
      <c r="W41" s="14"/>
      <c r="X41" s="75"/>
      <c r="Y41" s="22"/>
      <c r="Z41" s="353" t="str">
        <f>'Door Comparison'!Q41</f>
        <v>By others</v>
      </c>
    </row>
    <row r="42" spans="1:26" ht="13.25" customHeight="1" x14ac:dyDescent="0.25">
      <c r="A42" s="88" t="str">
        <f>'Door Comparison'!A42</f>
        <v>DGF29.01</v>
      </c>
      <c r="B42" s="18" t="str">
        <f>'Door Comparison'!B42</f>
        <v>Metal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N42" s="153"/>
      <c r="O42" s="152"/>
      <c r="P42" s="14"/>
      <c r="R42" s="75"/>
      <c r="S42" s="68"/>
      <c r="T42" s="75"/>
      <c r="V42" s="21"/>
      <c r="W42" s="14"/>
      <c r="X42" s="75"/>
      <c r="Y42" s="22"/>
      <c r="Z42" s="353" t="str">
        <f>'Door Comparison'!Q42</f>
        <v>By others</v>
      </c>
    </row>
    <row r="43" spans="1:26" ht="13.25" customHeight="1" x14ac:dyDescent="0.25">
      <c r="A43" s="88" t="str">
        <f>'Door Comparison'!A43</f>
        <v>DGF29.02</v>
      </c>
      <c r="B43" s="18" t="str">
        <f>'Door Comparison'!B43</f>
        <v>Metal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N43" s="153"/>
      <c r="O43" s="152"/>
      <c r="P43" s="14"/>
      <c r="R43" s="75"/>
      <c r="S43" s="68"/>
      <c r="T43" s="75"/>
      <c r="V43" s="21"/>
      <c r="W43" s="14"/>
      <c r="X43" s="75"/>
      <c r="Y43" s="22"/>
      <c r="Z43" s="353" t="str">
        <f>'Door Comparison'!Q43</f>
        <v>By others</v>
      </c>
    </row>
    <row r="44" spans="1:26" ht="13.25" customHeight="1" x14ac:dyDescent="0.25">
      <c r="A44" s="88" t="str">
        <f>'Door Comparison'!A44</f>
        <v>DGF30.01</v>
      </c>
      <c r="B44" s="18" t="str">
        <f>'Door Comparison'!B44</f>
        <v>Glass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N44" s="153"/>
      <c r="O44" s="152"/>
      <c r="P44" s="14"/>
      <c r="R44" s="75"/>
      <c r="S44" s="68"/>
      <c r="T44" s="75"/>
      <c r="V44" s="21"/>
      <c r="W44" s="14"/>
      <c r="X44" s="75"/>
      <c r="Y44" s="22"/>
      <c r="Z44" s="353" t="str">
        <f>'Door Comparison'!Q44</f>
        <v>By others</v>
      </c>
    </row>
    <row r="45" spans="1:26" ht="13.25" customHeight="1" x14ac:dyDescent="0.25">
      <c r="A45" s="88" t="str">
        <f>'Door Comparison'!A45</f>
        <v>DGF31.01</v>
      </c>
      <c r="B45" s="18" t="str">
        <f>'Door Comparison'!B45</f>
        <v>Glass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N45" s="153"/>
      <c r="O45" s="152"/>
      <c r="P45" s="14"/>
      <c r="R45" s="75"/>
      <c r="S45" s="68"/>
      <c r="T45" s="75"/>
      <c r="V45" s="21"/>
      <c r="W45" s="14"/>
      <c r="X45" s="75"/>
      <c r="Y45" s="22"/>
      <c r="Z45" s="353" t="str">
        <f>'Door Comparison'!Q45</f>
        <v>By others</v>
      </c>
    </row>
    <row r="46" spans="1:26" ht="13.25" customHeight="1" x14ac:dyDescent="0.25">
      <c r="A46" s="88" t="str">
        <f>'Door Comparison'!A46</f>
        <v>DGF32.01</v>
      </c>
      <c r="B46" s="18" t="str">
        <f>'Door Comparison'!B46</f>
        <v>Glass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N46" s="153"/>
      <c r="O46" s="152"/>
      <c r="P46" s="14"/>
      <c r="R46" s="75"/>
      <c r="S46" s="68"/>
      <c r="T46" s="75"/>
      <c r="V46" s="21"/>
      <c r="W46" s="14"/>
      <c r="X46" s="75"/>
      <c r="Y46" s="22"/>
      <c r="Z46" s="353" t="str">
        <f>'Door Comparison'!Q46</f>
        <v>By others</v>
      </c>
    </row>
    <row r="47" spans="1:26" ht="13.25" customHeight="1" x14ac:dyDescent="0.25">
      <c r="A47" s="88" t="str">
        <f>'Door Comparison'!A47</f>
        <v>DGF33.01</v>
      </c>
      <c r="B47" s="18" t="str">
        <f>'Door Comparison'!B47</f>
        <v>Glass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N47" s="153"/>
      <c r="O47" s="152"/>
      <c r="P47" s="14"/>
      <c r="R47" s="75"/>
      <c r="S47" s="68"/>
      <c r="T47" s="75"/>
      <c r="V47" s="21"/>
      <c r="W47" s="14"/>
      <c r="X47" s="75"/>
      <c r="Y47" s="22"/>
      <c r="Z47" s="353" t="str">
        <f>'Door Comparison'!Q47</f>
        <v>By others</v>
      </c>
    </row>
    <row r="48" spans="1:26" ht="13.25" customHeight="1" x14ac:dyDescent="0.25">
      <c r="A48" s="88" t="str">
        <f>'Door Comparison'!A48</f>
        <v>DGF34.01</v>
      </c>
      <c r="B48" s="18" t="str">
        <f>'Door Comparison'!B48</f>
        <v>Glass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N48" s="153"/>
      <c r="O48" s="152"/>
      <c r="P48" s="14"/>
      <c r="R48" s="75"/>
      <c r="S48" s="68"/>
      <c r="T48" s="75"/>
      <c r="V48" s="21"/>
      <c r="W48" s="14"/>
      <c r="X48" s="75"/>
      <c r="Y48" s="22"/>
      <c r="Z48" s="353" t="str">
        <f>'Door Comparison'!Q48</f>
        <v>By others</v>
      </c>
    </row>
    <row r="49" spans="1:28" ht="13.25" customHeight="1" x14ac:dyDescent="0.25">
      <c r="A49" s="88" t="str">
        <f>'Door Comparison'!A49</f>
        <v>DGF35.01</v>
      </c>
      <c r="B49" s="18" t="str">
        <f>'Door Comparison'!B49</f>
        <v>Timber</v>
      </c>
      <c r="C49" s="18" t="str">
        <f>'Door Comparison'!C49</f>
        <v>Single</v>
      </c>
      <c r="D49" s="18">
        <f>'Door Comparison'!D49</f>
        <v>1010</v>
      </c>
      <c r="E49" s="18">
        <f>'Door Comparison'!E49</f>
        <v>2100</v>
      </c>
      <c r="F49" s="18" t="e">
        <f>'Door Comparison'!#REF!</f>
        <v>#REF!</v>
      </c>
      <c r="G49" s="18">
        <f>'Door Comparison'!G49</f>
        <v>0</v>
      </c>
      <c r="H49" s="18">
        <f>'Door Comparison'!H49</f>
        <v>1</v>
      </c>
      <c r="I49" s="18" t="e">
        <f>'Door Comparison'!#REF!</f>
        <v>#REF!</v>
      </c>
      <c r="J49" s="18">
        <f>'Door Comparison'!J49</f>
        <v>0</v>
      </c>
      <c r="K49" s="18">
        <f>'Door Comparison'!K49</f>
        <v>1</v>
      </c>
      <c r="L49" s="18">
        <f>'Door Comparison'!L49</f>
        <v>0</v>
      </c>
      <c r="N49" s="153">
        <v>22</v>
      </c>
      <c r="O49" s="152"/>
      <c r="P49" s="14">
        <f t="shared" si="5"/>
        <v>16.149999999999999</v>
      </c>
      <c r="Q49" s="108">
        <f t="shared" si="6"/>
        <v>39.28</v>
      </c>
      <c r="R49" s="75"/>
      <c r="S49" s="68"/>
      <c r="T49" s="75">
        <f t="shared" si="7"/>
        <v>21.88</v>
      </c>
      <c r="V49" s="21">
        <f t="shared" si="8"/>
        <v>11.57</v>
      </c>
      <c r="W49" s="14">
        <f t="shared" si="9"/>
        <v>5.42</v>
      </c>
      <c r="X49" s="75">
        <v>0</v>
      </c>
      <c r="Y49" s="22">
        <f t="shared" si="10"/>
        <v>116.3</v>
      </c>
      <c r="Z49" s="353"/>
    </row>
    <row r="50" spans="1:28" ht="13.25" customHeight="1" x14ac:dyDescent="0.25">
      <c r="A50" s="88" t="str">
        <f>'Door Comparison'!A50</f>
        <v>DGF36.01</v>
      </c>
      <c r="B50" s="18" t="str">
        <f>'Door Comparison'!B50</f>
        <v>Timber</v>
      </c>
      <c r="C50" s="18" t="str">
        <f>'Door Comparison'!C50</f>
        <v>Single</v>
      </c>
      <c r="D50" s="18">
        <f>'Door Comparison'!D50</f>
        <v>1010</v>
      </c>
      <c r="E50" s="18">
        <f>'Door Comparison'!E50</f>
        <v>2100</v>
      </c>
      <c r="F50" s="18" t="e">
        <f>'Door Comparison'!#REF!</f>
        <v>#REF!</v>
      </c>
      <c r="G50" s="18">
        <f>'Door Comparison'!G50</f>
        <v>1</v>
      </c>
      <c r="H50" s="18">
        <f>'Door Comparison'!H50</f>
        <v>0</v>
      </c>
      <c r="I50" s="18" t="e">
        <f>'Door Comparison'!#REF!</f>
        <v>#REF!</v>
      </c>
      <c r="J50" s="18">
        <f>'Door Comparison'!J50</f>
        <v>1</v>
      </c>
      <c r="K50" s="18">
        <f>'Door Comparison'!K50</f>
        <v>0</v>
      </c>
      <c r="L50" s="18">
        <f>'Door Comparison'!L50</f>
        <v>0</v>
      </c>
      <c r="N50" s="153">
        <v>22</v>
      </c>
      <c r="O50" s="152"/>
      <c r="P50" s="14">
        <f t="shared" si="5"/>
        <v>16.149999999999999</v>
      </c>
      <c r="Q50" s="108">
        <f t="shared" si="6"/>
        <v>30.22</v>
      </c>
      <c r="R50" s="75"/>
      <c r="S50" s="68"/>
      <c r="T50" s="75">
        <f t="shared" si="7"/>
        <v>19.899999999999999</v>
      </c>
      <c r="V50" s="21">
        <f t="shared" si="8"/>
        <v>5.78</v>
      </c>
      <c r="W50" s="14">
        <f t="shared" si="9"/>
        <v>5.42</v>
      </c>
      <c r="X50" s="75">
        <v>0</v>
      </c>
      <c r="Y50" s="22">
        <f t="shared" si="10"/>
        <v>99.47</v>
      </c>
      <c r="Z50" s="353"/>
    </row>
    <row r="51" spans="1:28" ht="13.25" customHeight="1" x14ac:dyDescent="0.25">
      <c r="A51" s="88" t="str">
        <f>'Door Comparison'!A51</f>
        <v>DGF36.02</v>
      </c>
      <c r="B51" s="18" t="str">
        <f>'Door Comparison'!B51</f>
        <v>Timber</v>
      </c>
      <c r="C51" s="18" t="str">
        <f>'Door Comparison'!C51</f>
        <v>Single</v>
      </c>
      <c r="D51" s="18">
        <f>'Door Comparison'!D51</f>
        <v>1010</v>
      </c>
      <c r="E51" s="18">
        <f>'Door Comparison'!E51</f>
        <v>2100</v>
      </c>
      <c r="F51" s="18" t="e">
        <f>'Door Comparison'!#REF!</f>
        <v>#REF!</v>
      </c>
      <c r="G51" s="18">
        <f>'Door Comparison'!G51</f>
        <v>1</v>
      </c>
      <c r="H51" s="18">
        <f>'Door Comparison'!H51</f>
        <v>0</v>
      </c>
      <c r="I51" s="18" t="e">
        <f>'Door Comparison'!#REF!</f>
        <v>#REF!</v>
      </c>
      <c r="J51" s="18">
        <f>'Door Comparison'!J51</f>
        <v>1</v>
      </c>
      <c r="K51" s="18">
        <f>'Door Comparison'!K51</f>
        <v>0</v>
      </c>
      <c r="L51" s="18">
        <f>'Door Comparison'!L51</f>
        <v>0</v>
      </c>
      <c r="N51" s="153">
        <v>22</v>
      </c>
      <c r="O51" s="152"/>
      <c r="P51" s="14">
        <f t="shared" si="5"/>
        <v>16.149999999999999</v>
      </c>
      <c r="Q51" s="108">
        <f t="shared" si="6"/>
        <v>30.22</v>
      </c>
      <c r="R51" s="75"/>
      <c r="S51" s="68"/>
      <c r="T51" s="75">
        <f t="shared" si="7"/>
        <v>19.899999999999999</v>
      </c>
      <c r="V51" s="21">
        <f t="shared" si="8"/>
        <v>5.78</v>
      </c>
      <c r="W51" s="14">
        <f t="shared" si="9"/>
        <v>5.42</v>
      </c>
      <c r="X51" s="75">
        <v>0</v>
      </c>
      <c r="Y51" s="22">
        <f t="shared" si="10"/>
        <v>99.47</v>
      </c>
      <c r="Z51" s="353"/>
    </row>
    <row r="52" spans="1:28" ht="13.25" customHeight="1" x14ac:dyDescent="0.25">
      <c r="A52" s="88" t="str">
        <f>'Door Comparison'!A52</f>
        <v>DGF36.03</v>
      </c>
      <c r="B52" s="18" t="str">
        <f>'Door Comparison'!B52</f>
        <v>Timber</v>
      </c>
      <c r="C52" s="18" t="str">
        <f>'Door Comparison'!C52</f>
        <v>Equal pair</v>
      </c>
      <c r="D52" s="18">
        <f>'Door Comparison'!D52</f>
        <v>2410</v>
      </c>
      <c r="E52" s="18">
        <f>'Door Comparison'!E52</f>
        <v>2100</v>
      </c>
      <c r="F52" s="18" t="e">
        <f>'Door Comparison'!#REF!</f>
        <v>#REF!</v>
      </c>
      <c r="G52" s="18">
        <f>'Door Comparison'!G52</f>
        <v>1</v>
      </c>
      <c r="H52" s="18">
        <f>'Door Comparison'!H52</f>
        <v>0</v>
      </c>
      <c r="I52" s="18" t="e">
        <f>'Door Comparison'!#REF!</f>
        <v>#REF!</v>
      </c>
      <c r="J52" s="18">
        <f>'Door Comparison'!J52</f>
        <v>1</v>
      </c>
      <c r="K52" s="18">
        <f>'Door Comparison'!K52</f>
        <v>0</v>
      </c>
      <c r="L52" s="18">
        <f>'Door Comparison'!L52</f>
        <v>0</v>
      </c>
      <c r="N52" s="153">
        <v>88</v>
      </c>
      <c r="O52" s="152"/>
      <c r="P52" s="14">
        <f t="shared" si="5"/>
        <v>20.49</v>
      </c>
      <c r="Q52" s="108">
        <f t="shared" si="6"/>
        <v>38.340000000000003</v>
      </c>
      <c r="R52" s="75"/>
      <c r="S52" s="68"/>
      <c r="T52" s="75">
        <f t="shared" si="7"/>
        <v>25.25</v>
      </c>
      <c r="V52" s="21">
        <f t="shared" si="8"/>
        <v>7.34</v>
      </c>
      <c r="W52" s="14">
        <f t="shared" si="9"/>
        <v>6.87</v>
      </c>
      <c r="X52" s="75">
        <v>0</v>
      </c>
      <c r="Y52" s="22">
        <f t="shared" si="10"/>
        <v>186.29</v>
      </c>
      <c r="Z52" s="353"/>
    </row>
    <row r="53" spans="1:28" ht="13.25" customHeight="1" x14ac:dyDescent="0.25">
      <c r="A53" s="88" t="str">
        <f>'Door Comparison'!A53</f>
        <v>DGF37.01</v>
      </c>
      <c r="B53" s="18" t="str">
        <f>'Door Comparison'!B53</f>
        <v>Timber</v>
      </c>
      <c r="C53" s="18" t="str">
        <f>'Door Comparison'!C53</f>
        <v>Equal pair</v>
      </c>
      <c r="D53" s="18">
        <f>'Door Comparison'!D53</f>
        <v>2410</v>
      </c>
      <c r="E53" s="18">
        <f>'Door Comparison'!E53</f>
        <v>2100</v>
      </c>
      <c r="F53" s="18" t="e">
        <f>'Door Comparison'!#REF!</f>
        <v>#REF!</v>
      </c>
      <c r="G53" s="18">
        <f>'Door Comparison'!G53</f>
        <v>1</v>
      </c>
      <c r="H53" s="18">
        <f>'Door Comparison'!H53</f>
        <v>0</v>
      </c>
      <c r="I53" s="18" t="e">
        <f>'Door Comparison'!#REF!</f>
        <v>#REF!</v>
      </c>
      <c r="J53" s="18">
        <f>'Door Comparison'!J53</f>
        <v>1</v>
      </c>
      <c r="K53" s="18">
        <f>'Door Comparison'!K53</f>
        <v>0</v>
      </c>
      <c r="L53" s="18">
        <f>'Door Comparison'!L53</f>
        <v>0</v>
      </c>
      <c r="N53" s="153">
        <v>88</v>
      </c>
      <c r="O53" s="152"/>
      <c r="P53" s="14">
        <f t="shared" si="5"/>
        <v>20.49</v>
      </c>
      <c r="Q53" s="108">
        <f t="shared" si="6"/>
        <v>38.340000000000003</v>
      </c>
      <c r="R53" s="75"/>
      <c r="S53" s="68"/>
      <c r="T53" s="75">
        <f t="shared" si="7"/>
        <v>25.25</v>
      </c>
      <c r="V53" s="21">
        <f t="shared" si="8"/>
        <v>7.34</v>
      </c>
      <c r="W53" s="14">
        <f t="shared" si="9"/>
        <v>6.87</v>
      </c>
      <c r="X53" s="75">
        <v>0</v>
      </c>
      <c r="Y53" s="22">
        <f t="shared" si="10"/>
        <v>186.29</v>
      </c>
      <c r="Z53" s="353"/>
    </row>
    <row r="54" spans="1:28" ht="13.25" customHeight="1" x14ac:dyDescent="0.25">
      <c r="A54" s="88" t="str">
        <f>'Door Comparison'!A54</f>
        <v>DUG01.01</v>
      </c>
      <c r="B54" s="18" t="str">
        <f>'Door Comparison'!B54</f>
        <v>Glass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N54" s="153"/>
      <c r="O54" s="152"/>
      <c r="P54" s="14"/>
      <c r="R54" s="75"/>
      <c r="S54" s="68"/>
      <c r="T54" s="75"/>
      <c r="V54" s="21"/>
      <c r="W54" s="14"/>
      <c r="X54" s="75"/>
      <c r="Y54" s="22"/>
      <c r="Z54" s="353" t="str">
        <f>'Door Comparison'!Q54</f>
        <v>By others</v>
      </c>
    </row>
    <row r="55" spans="1:28" ht="13.25" customHeight="1" x14ac:dyDescent="0.25">
      <c r="A55" s="88" t="str">
        <f>'Door Comparison'!A55</f>
        <v>DUG02.01</v>
      </c>
      <c r="B55" s="18" t="str">
        <f>'Door Comparison'!B55</f>
        <v>Timber</v>
      </c>
      <c r="C55" s="18" t="str">
        <f>'Door Comparison'!C55</f>
        <v>Equal pair</v>
      </c>
      <c r="D55" s="18">
        <f>'Door Comparison'!D55</f>
        <v>1585</v>
      </c>
      <c r="E55" s="18">
        <f>'Door Comparison'!E55</f>
        <v>2100</v>
      </c>
      <c r="F55" s="18" t="e">
        <f>'Door Comparison'!#REF!</f>
        <v>#REF!</v>
      </c>
      <c r="G55" s="18">
        <f>'Door Comparison'!G55</f>
        <v>0</v>
      </c>
      <c r="H55" s="18">
        <f>'Door Comparison'!H55</f>
        <v>1</v>
      </c>
      <c r="I55" s="18" t="e">
        <f>'Door Comparison'!#REF!</f>
        <v>#REF!</v>
      </c>
      <c r="J55" s="18">
        <f>'Door Comparison'!J55</f>
        <v>0</v>
      </c>
      <c r="K55" s="18">
        <f>'Door Comparison'!K55</f>
        <v>1</v>
      </c>
      <c r="L55" s="18">
        <f>'Door Comparison'!L55</f>
        <v>0</v>
      </c>
      <c r="N55" s="153">
        <v>44</v>
      </c>
      <c r="O55" s="152"/>
      <c r="P55" s="14">
        <f t="shared" si="5"/>
        <v>17.93</v>
      </c>
      <c r="Q55" s="108">
        <f t="shared" si="6"/>
        <v>43.62</v>
      </c>
      <c r="R55" s="75"/>
      <c r="S55" s="68"/>
      <c r="T55" s="75">
        <f t="shared" si="7"/>
        <v>24.3</v>
      </c>
      <c r="V55" s="21">
        <f t="shared" si="8"/>
        <v>12.84</v>
      </c>
      <c r="W55" s="14">
        <f t="shared" si="9"/>
        <v>6.02</v>
      </c>
      <c r="X55" s="75">
        <v>0</v>
      </c>
      <c r="Y55" s="22">
        <f t="shared" si="10"/>
        <v>148.71</v>
      </c>
      <c r="Z55" s="353"/>
    </row>
    <row r="56" spans="1:28" ht="13.25" customHeight="1" x14ac:dyDescent="0.25">
      <c r="A56" s="88" t="str">
        <f>'Door Comparison'!A56</f>
        <v>DUG06.01</v>
      </c>
      <c r="B56" s="18" t="str">
        <f>'Door Comparison'!B56</f>
        <v>Metal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N56" s="153"/>
      <c r="O56" s="152"/>
      <c r="P56" s="14"/>
      <c r="R56" s="75"/>
      <c r="S56" s="68"/>
      <c r="T56" s="75"/>
      <c r="V56" s="21"/>
      <c r="W56" s="14"/>
      <c r="X56" s="75"/>
      <c r="Y56" s="22"/>
      <c r="Z56" s="353" t="str">
        <f>'Door Comparison'!Q56</f>
        <v>By others</v>
      </c>
    </row>
    <row r="57" spans="1:28" ht="13.25" customHeight="1" x14ac:dyDescent="0.25">
      <c r="A57" s="88" t="str">
        <f>'Door Comparison'!A57</f>
        <v>DUG07.01</v>
      </c>
      <c r="B57" s="18" t="str">
        <f>'Door Comparison'!B57</f>
        <v>Metal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N57" s="153"/>
      <c r="O57" s="152"/>
      <c r="P57" s="14"/>
      <c r="R57" s="75"/>
      <c r="S57" s="68"/>
      <c r="T57" s="75"/>
      <c r="V57" s="21"/>
      <c r="W57" s="14"/>
      <c r="X57" s="75"/>
      <c r="Y57" s="22"/>
      <c r="Z57" s="353" t="str">
        <f>'Door Comparison'!Q57</f>
        <v>By others</v>
      </c>
    </row>
    <row r="58" spans="1:28" ht="13.25" customHeight="1" x14ac:dyDescent="0.25">
      <c r="A58" s="88" t="str">
        <f>'Door Comparison'!A58</f>
        <v>DUG08.01</v>
      </c>
      <c r="B58" s="18" t="str">
        <f>'Door Comparison'!B58</f>
        <v>Metal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N58" s="153"/>
      <c r="O58" s="152"/>
      <c r="P58" s="14"/>
      <c r="R58" s="75"/>
      <c r="S58" s="68"/>
      <c r="T58" s="75"/>
      <c r="V58" s="21"/>
      <c r="W58" s="14"/>
      <c r="X58" s="75"/>
      <c r="Y58" s="22"/>
      <c r="Z58" s="353" t="str">
        <f>'Door Comparison'!Q58</f>
        <v>By others</v>
      </c>
    </row>
    <row r="59" spans="1:28" ht="13.25" customHeight="1" x14ac:dyDescent="0.25">
      <c r="A59" s="88" t="str">
        <f>'Door Comparison'!A59</f>
        <v>DUG09.01</v>
      </c>
      <c r="B59" s="18" t="str">
        <f>'Door Comparison'!B59</f>
        <v>Glass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N59" s="153"/>
      <c r="O59" s="152"/>
      <c r="P59" s="14"/>
      <c r="R59" s="75"/>
      <c r="S59" s="68"/>
      <c r="T59" s="75"/>
      <c r="V59" s="21"/>
      <c r="W59" s="14"/>
      <c r="X59" s="75"/>
      <c r="Y59" s="22"/>
      <c r="Z59" s="353" t="str">
        <f>'Door Comparison'!Q59</f>
        <v>By others</v>
      </c>
      <c r="AA59" s="18"/>
      <c r="AB59" s="22"/>
    </row>
    <row r="60" spans="1:28" ht="13.25" customHeight="1" x14ac:dyDescent="0.25">
      <c r="A60" s="88" t="str">
        <f>'Door Comparison'!A60</f>
        <v>DUG10.01</v>
      </c>
      <c r="B60" s="18" t="str">
        <f>'Door Comparison'!B60</f>
        <v>Timber</v>
      </c>
      <c r="C60" s="18" t="str">
        <f>'Door Comparison'!C60</f>
        <v>Unequal pair</v>
      </c>
      <c r="D60" s="18">
        <f>'Door Comparison'!D60</f>
        <v>1585</v>
      </c>
      <c r="E60" s="18">
        <f>'Door Comparison'!E60</f>
        <v>2100</v>
      </c>
      <c r="F60" s="18" t="e">
        <f>'Door Comparison'!#REF!</f>
        <v>#REF!</v>
      </c>
      <c r="G60" s="18">
        <f>'Door Comparison'!G60</f>
        <v>1</v>
      </c>
      <c r="H60" s="18">
        <f>'Door Comparison'!H60</f>
        <v>0</v>
      </c>
      <c r="I60" s="18" t="e">
        <f>'Door Comparison'!#REF!</f>
        <v>#REF!</v>
      </c>
      <c r="J60" s="18">
        <f>'Door Comparison'!J60</f>
        <v>1</v>
      </c>
      <c r="K60" s="18">
        <f>'Door Comparison'!K60</f>
        <v>0</v>
      </c>
      <c r="L60" s="18">
        <f>'Door Comparison'!L60</f>
        <v>0</v>
      </c>
      <c r="N60" s="153">
        <v>66</v>
      </c>
      <c r="O60" s="152"/>
      <c r="P60" s="14">
        <f t="shared" si="5"/>
        <v>17.93</v>
      </c>
      <c r="Q60" s="108">
        <f t="shared" si="6"/>
        <v>33.549999999999997</v>
      </c>
      <c r="R60" s="75"/>
      <c r="S60" s="68"/>
      <c r="T60" s="75">
        <f t="shared" si="7"/>
        <v>22.1</v>
      </c>
      <c r="V60" s="21">
        <f t="shared" si="8"/>
        <v>6.42</v>
      </c>
      <c r="W60" s="14">
        <f t="shared" si="9"/>
        <v>6.02</v>
      </c>
      <c r="X60" s="75">
        <v>0</v>
      </c>
      <c r="Y60" s="22">
        <f t="shared" si="10"/>
        <v>152.02000000000001</v>
      </c>
      <c r="Z60" s="353"/>
    </row>
    <row r="61" spans="1:28" ht="13.25" customHeight="1" x14ac:dyDescent="0.25">
      <c r="A61" s="88" t="str">
        <f>'Door Comparison'!A61</f>
        <v>DUG11.01</v>
      </c>
      <c r="B61" s="18" t="str">
        <f>'Door Comparison'!B61</f>
        <v>Timber</v>
      </c>
      <c r="C61" s="18" t="str">
        <f>'Door Comparison'!C61</f>
        <v>Unequal pair</v>
      </c>
      <c r="D61" s="18">
        <f>'Door Comparison'!D61</f>
        <v>1585</v>
      </c>
      <c r="E61" s="18">
        <f>'Door Comparison'!E61</f>
        <v>2100</v>
      </c>
      <c r="F61" s="18" t="e">
        <f>'Door Comparison'!#REF!</f>
        <v>#REF!</v>
      </c>
      <c r="G61" s="18">
        <f>'Door Comparison'!G61</f>
        <v>0</v>
      </c>
      <c r="H61" s="18">
        <f>'Door Comparison'!H61</f>
        <v>1</v>
      </c>
      <c r="I61" s="18" t="e">
        <f>'Door Comparison'!#REF!</f>
        <v>#REF!</v>
      </c>
      <c r="J61" s="18">
        <f>'Door Comparison'!J61</f>
        <v>0</v>
      </c>
      <c r="K61" s="18">
        <f>'Door Comparison'!K61</f>
        <v>1</v>
      </c>
      <c r="L61" s="18">
        <f>'Door Comparison'!L61</f>
        <v>0</v>
      </c>
      <c r="N61" s="153">
        <v>66</v>
      </c>
      <c r="O61" s="152"/>
      <c r="P61" s="14">
        <f t="shared" si="5"/>
        <v>17.93</v>
      </c>
      <c r="Q61" s="108">
        <f t="shared" si="6"/>
        <v>43.62</v>
      </c>
      <c r="R61" s="75"/>
      <c r="S61" s="68"/>
      <c r="T61" s="75">
        <f t="shared" si="7"/>
        <v>24.3</v>
      </c>
      <c r="V61" s="21">
        <f t="shared" si="8"/>
        <v>12.84</v>
      </c>
      <c r="W61" s="14">
        <f t="shared" si="9"/>
        <v>6.02</v>
      </c>
      <c r="X61" s="75">
        <v>0</v>
      </c>
      <c r="Y61" s="22">
        <f t="shared" si="10"/>
        <v>170.71</v>
      </c>
      <c r="Z61" s="353"/>
    </row>
    <row r="62" spans="1:28" ht="13.25" customHeight="1" x14ac:dyDescent="0.25">
      <c r="A62" s="88" t="str">
        <f>'Door Comparison'!A62</f>
        <v>DUG15.01</v>
      </c>
      <c r="B62" s="18" t="str">
        <f>'Door Comparison'!B62</f>
        <v>Metal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N62" s="153"/>
      <c r="O62" s="152"/>
      <c r="P62" s="14"/>
      <c r="R62" s="75"/>
      <c r="S62" s="68"/>
      <c r="T62" s="75"/>
      <c r="V62" s="21"/>
      <c r="W62" s="14"/>
      <c r="X62" s="75"/>
      <c r="Y62" s="22"/>
      <c r="Z62" s="353" t="str">
        <f>'Door Comparison'!Q62</f>
        <v>By others</v>
      </c>
    </row>
    <row r="63" spans="1:28" ht="13.25" customHeight="1" x14ac:dyDescent="0.25">
      <c r="A63" s="88" t="str">
        <f>'Door Comparison'!A63</f>
        <v>DUG16.01</v>
      </c>
      <c r="B63" s="18" t="str">
        <f>'Door Comparison'!B63</f>
        <v>Metal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N63" s="153"/>
      <c r="O63" s="152"/>
      <c r="P63" s="14"/>
      <c r="R63" s="75"/>
      <c r="S63" s="68"/>
      <c r="T63" s="75"/>
      <c r="V63" s="21"/>
      <c r="W63" s="14"/>
      <c r="X63" s="75"/>
      <c r="Y63" s="22"/>
      <c r="Z63" s="353" t="str">
        <f>'Door Comparison'!Q63</f>
        <v>By others</v>
      </c>
    </row>
    <row r="64" spans="1:28" ht="13.25" customHeight="1" x14ac:dyDescent="0.25">
      <c r="A64" s="88" t="str">
        <f>'Door Comparison'!A64</f>
        <v>DUG17.01</v>
      </c>
      <c r="B64" s="18" t="str">
        <f>'Door Comparison'!B64</f>
        <v>Timber</v>
      </c>
      <c r="C64" s="18" t="str">
        <f>'Door Comparison'!C64</f>
        <v>Unequal pair</v>
      </c>
      <c r="D64" s="18">
        <f>'Door Comparison'!D64</f>
        <v>1585</v>
      </c>
      <c r="E64" s="18">
        <f>'Door Comparison'!E64</f>
        <v>2100</v>
      </c>
      <c r="F64" s="18" t="e">
        <f>'Door Comparison'!#REF!</f>
        <v>#REF!</v>
      </c>
      <c r="G64" s="18">
        <f>'Door Comparison'!G64</f>
        <v>0</v>
      </c>
      <c r="H64" s="18">
        <f>'Door Comparison'!H64</f>
        <v>1</v>
      </c>
      <c r="I64" s="18" t="e">
        <f>'Door Comparison'!#REF!</f>
        <v>#REF!</v>
      </c>
      <c r="J64" s="18">
        <f>'Door Comparison'!J64</f>
        <v>0</v>
      </c>
      <c r="K64" s="18">
        <f>'Door Comparison'!K64</f>
        <v>1</v>
      </c>
      <c r="L64" s="18">
        <f>'Door Comparison'!L64</f>
        <v>0</v>
      </c>
      <c r="N64" s="153">
        <v>66</v>
      </c>
      <c r="O64" s="152"/>
      <c r="P64" s="14">
        <f t="shared" si="5"/>
        <v>17.93</v>
      </c>
      <c r="Q64" s="108">
        <f t="shared" si="6"/>
        <v>43.62</v>
      </c>
      <c r="R64" s="75"/>
      <c r="S64" s="68"/>
      <c r="T64" s="75">
        <f t="shared" si="7"/>
        <v>24.3</v>
      </c>
      <c r="V64" s="21">
        <f t="shared" si="8"/>
        <v>12.84</v>
      </c>
      <c r="W64" s="14">
        <f t="shared" si="9"/>
        <v>6.02</v>
      </c>
      <c r="X64" s="75">
        <v>0</v>
      </c>
      <c r="Y64" s="22">
        <f t="shared" si="10"/>
        <v>170.71</v>
      </c>
      <c r="Z64" s="353"/>
    </row>
    <row r="65" spans="1:26" ht="13.25" customHeight="1" x14ac:dyDescent="0.25">
      <c r="A65" s="88" t="str">
        <f>'Door Comparison'!A65</f>
        <v>DUG18.01</v>
      </c>
      <c r="B65" s="18" t="str">
        <f>'Door Comparison'!B65</f>
        <v>Timber</v>
      </c>
      <c r="C65" s="18" t="str">
        <f>'Door Comparison'!C65</f>
        <v>Unequal pair</v>
      </c>
      <c r="D65" s="18">
        <f>'Door Comparison'!D65</f>
        <v>1585</v>
      </c>
      <c r="E65" s="18">
        <f>'Door Comparison'!E65</f>
        <v>2100</v>
      </c>
      <c r="F65" s="18" t="e">
        <f>'Door Comparison'!#REF!</f>
        <v>#REF!</v>
      </c>
      <c r="G65" s="18">
        <f>'Door Comparison'!G65</f>
        <v>1</v>
      </c>
      <c r="H65" s="18">
        <f>'Door Comparison'!H65</f>
        <v>0</v>
      </c>
      <c r="I65" s="18" t="e">
        <f>'Door Comparison'!#REF!</f>
        <v>#REF!</v>
      </c>
      <c r="J65" s="18">
        <f>'Door Comparison'!J65</f>
        <v>1</v>
      </c>
      <c r="K65" s="18">
        <f>'Door Comparison'!K65</f>
        <v>0</v>
      </c>
      <c r="L65" s="18">
        <f>'Door Comparison'!L65</f>
        <v>0</v>
      </c>
      <c r="N65" s="153">
        <v>66</v>
      </c>
      <c r="O65" s="152"/>
      <c r="P65" s="14">
        <f t="shared" si="5"/>
        <v>17.93</v>
      </c>
      <c r="Q65" s="108">
        <f t="shared" si="6"/>
        <v>33.549999999999997</v>
      </c>
      <c r="R65" s="75"/>
      <c r="S65" s="68"/>
      <c r="T65" s="75">
        <f t="shared" si="7"/>
        <v>22.1</v>
      </c>
      <c r="V65" s="21">
        <f t="shared" si="8"/>
        <v>6.42</v>
      </c>
      <c r="W65" s="14">
        <f t="shared" si="9"/>
        <v>6.02</v>
      </c>
      <c r="X65" s="75">
        <v>0</v>
      </c>
      <c r="Y65" s="22">
        <f t="shared" si="10"/>
        <v>152.02000000000001</v>
      </c>
      <c r="Z65" s="353"/>
    </row>
    <row r="66" spans="1:26" ht="13.25" customHeight="1" x14ac:dyDescent="0.25">
      <c r="A66" s="88" t="str">
        <f>'Door Comparison'!A66</f>
        <v>DUG20.01</v>
      </c>
      <c r="B66" s="18" t="str">
        <f>'Door Comparison'!B66</f>
        <v>Metal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N66" s="153"/>
      <c r="O66" s="152"/>
      <c r="P66" s="14"/>
      <c r="R66" s="75"/>
      <c r="S66" s="68"/>
      <c r="T66" s="75"/>
      <c r="V66" s="21"/>
      <c r="W66" s="14"/>
      <c r="X66" s="75"/>
      <c r="Y66" s="22"/>
      <c r="Z66" s="353" t="str">
        <f>'Door Comparison'!Q66</f>
        <v>By others</v>
      </c>
    </row>
    <row r="67" spans="1:26" ht="13.25" customHeight="1" x14ac:dyDescent="0.25">
      <c r="A67" s="88" t="str">
        <f>'Door Comparison'!A67</f>
        <v>DUG21.01</v>
      </c>
      <c r="B67" s="18" t="str">
        <f>'Door Comparison'!B67</f>
        <v>Timber</v>
      </c>
      <c r="C67" s="18" t="str">
        <f>'Door Comparison'!C67</f>
        <v>Equal pair</v>
      </c>
      <c r="D67" s="18">
        <f>'Door Comparison'!D67</f>
        <v>2210</v>
      </c>
      <c r="E67" s="18">
        <f>'Door Comparison'!E67</f>
        <v>2100</v>
      </c>
      <c r="F67" s="18" t="e">
        <f>'Door Comparison'!#REF!</f>
        <v>#REF!</v>
      </c>
      <c r="G67" s="18">
        <f>'Door Comparison'!G67</f>
        <v>0</v>
      </c>
      <c r="H67" s="18">
        <f>'Door Comparison'!H67</f>
        <v>1</v>
      </c>
      <c r="I67" s="18" t="e">
        <f>'Door Comparison'!#REF!</f>
        <v>#REF!</v>
      </c>
      <c r="J67" s="18">
        <f>'Door Comparison'!J67</f>
        <v>0</v>
      </c>
      <c r="K67" s="18">
        <f>'Door Comparison'!K67</f>
        <v>1</v>
      </c>
      <c r="L67" s="18">
        <f>'Door Comparison'!L67</f>
        <v>0</v>
      </c>
      <c r="N67" s="153">
        <v>88</v>
      </c>
      <c r="O67" s="152"/>
      <c r="P67" s="14">
        <f t="shared" si="5"/>
        <v>19.87</v>
      </c>
      <c r="Q67" s="108">
        <f t="shared" si="6"/>
        <v>48.33</v>
      </c>
      <c r="R67" s="75"/>
      <c r="S67" s="68"/>
      <c r="T67" s="75">
        <f t="shared" si="7"/>
        <v>26.92</v>
      </c>
      <c r="V67" s="21">
        <f t="shared" si="8"/>
        <v>14.23</v>
      </c>
      <c r="W67" s="14">
        <f t="shared" si="9"/>
        <v>6.67</v>
      </c>
      <c r="X67" s="75">
        <v>0</v>
      </c>
      <c r="Y67" s="22">
        <f t="shared" si="10"/>
        <v>204.02</v>
      </c>
      <c r="Z67" s="353"/>
    </row>
    <row r="68" spans="1:26" ht="13.25" customHeight="1" x14ac:dyDescent="0.25">
      <c r="A68" s="88" t="str">
        <f>'Door Comparison'!A68</f>
        <v>DUG21.02</v>
      </c>
      <c r="B68" s="18" t="str">
        <f>'Door Comparison'!B68</f>
        <v>Timber</v>
      </c>
      <c r="C68" s="18" t="str">
        <f>'Door Comparison'!C68</f>
        <v>Equal pair</v>
      </c>
      <c r="D68" s="18">
        <f>'Door Comparison'!D68</f>
        <v>2410</v>
      </c>
      <c r="E68" s="18">
        <f>'Door Comparison'!E68</f>
        <v>2100</v>
      </c>
      <c r="F68" s="18" t="e">
        <f>'Door Comparison'!#REF!</f>
        <v>#REF!</v>
      </c>
      <c r="G68" s="18">
        <f>'Door Comparison'!G68</f>
        <v>1</v>
      </c>
      <c r="H68" s="18">
        <f>'Door Comparison'!H68</f>
        <v>0</v>
      </c>
      <c r="I68" s="18" t="e">
        <f>'Door Comparison'!#REF!</f>
        <v>#REF!</v>
      </c>
      <c r="J68" s="18">
        <f>'Door Comparison'!J68</f>
        <v>1</v>
      </c>
      <c r="K68" s="18">
        <f>'Door Comparison'!K68</f>
        <v>0</v>
      </c>
      <c r="L68" s="18">
        <f>'Door Comparison'!L68</f>
        <v>0</v>
      </c>
      <c r="N68" s="153">
        <v>88</v>
      </c>
      <c r="O68" s="152"/>
      <c r="P68" s="14">
        <f t="shared" si="5"/>
        <v>20.49</v>
      </c>
      <c r="Q68" s="108">
        <f t="shared" si="6"/>
        <v>38.340000000000003</v>
      </c>
      <c r="R68" s="75"/>
      <c r="S68" s="68"/>
      <c r="T68" s="75">
        <f t="shared" si="7"/>
        <v>25.25</v>
      </c>
      <c r="V68" s="21">
        <f t="shared" si="8"/>
        <v>7.34</v>
      </c>
      <c r="W68" s="14">
        <f t="shared" si="9"/>
        <v>6.87</v>
      </c>
      <c r="X68" s="75">
        <v>0</v>
      </c>
      <c r="Y68" s="22">
        <f t="shared" si="10"/>
        <v>186.29</v>
      </c>
      <c r="Z68" s="353"/>
    </row>
    <row r="69" spans="1:26" ht="13.25" customHeight="1" x14ac:dyDescent="0.25">
      <c r="A69" s="88" t="str">
        <f>'Door Comparison'!A69</f>
        <v>DUG21.03</v>
      </c>
      <c r="B69" s="18" t="str">
        <f>'Door Comparison'!B69</f>
        <v>Timber</v>
      </c>
      <c r="C69" s="18" t="str">
        <f>'Door Comparison'!C69</f>
        <v>Equal pair</v>
      </c>
      <c r="D69" s="18">
        <f>'Door Comparison'!D69</f>
        <v>2210</v>
      </c>
      <c r="E69" s="18">
        <f>'Door Comparison'!E69</f>
        <v>2100</v>
      </c>
      <c r="F69" s="18" t="e">
        <f>'Door Comparison'!#REF!</f>
        <v>#REF!</v>
      </c>
      <c r="G69" s="18">
        <f>'Door Comparison'!G69</f>
        <v>1</v>
      </c>
      <c r="H69" s="18">
        <f>'Door Comparison'!H69</f>
        <v>0</v>
      </c>
      <c r="I69" s="18" t="e">
        <f>'Door Comparison'!#REF!</f>
        <v>#REF!</v>
      </c>
      <c r="J69" s="18">
        <f>'Door Comparison'!J69</f>
        <v>1</v>
      </c>
      <c r="K69" s="18">
        <f>'Door Comparison'!K69</f>
        <v>0</v>
      </c>
      <c r="L69" s="18">
        <f>'Door Comparison'!L69</f>
        <v>0</v>
      </c>
      <c r="N69" s="153">
        <v>88</v>
      </c>
      <c r="O69" s="152"/>
      <c r="P69" s="14">
        <f t="shared" si="5"/>
        <v>19.87</v>
      </c>
      <c r="Q69" s="108">
        <f t="shared" si="6"/>
        <v>37.18</v>
      </c>
      <c r="R69" s="75"/>
      <c r="S69" s="68"/>
      <c r="T69" s="75">
        <f t="shared" si="7"/>
        <v>24.49</v>
      </c>
      <c r="V69" s="21">
        <f t="shared" si="8"/>
        <v>7.12</v>
      </c>
      <c r="W69" s="14">
        <f t="shared" si="9"/>
        <v>6.67</v>
      </c>
      <c r="X69" s="75">
        <v>0</v>
      </c>
      <c r="Y69" s="22">
        <f t="shared" si="10"/>
        <v>183.33</v>
      </c>
      <c r="Z69" s="353"/>
    </row>
    <row r="70" spans="1:26" ht="13.25" customHeight="1" x14ac:dyDescent="0.25">
      <c r="A70" s="88" t="str">
        <f>'Door Comparison'!A70</f>
        <v>DUG22.01</v>
      </c>
      <c r="B70" s="18" t="str">
        <f>'Door Comparison'!B70</f>
        <v>Timber</v>
      </c>
      <c r="C70" s="18" t="str">
        <f>'Door Comparison'!C70</f>
        <v>Unequal pair</v>
      </c>
      <c r="D70" s="18">
        <f>'Door Comparison'!D70</f>
        <v>1585</v>
      </c>
      <c r="E70" s="18">
        <f>'Door Comparison'!E70</f>
        <v>2100</v>
      </c>
      <c r="F70" s="18" t="e">
        <f>'Door Comparison'!#REF!</f>
        <v>#REF!</v>
      </c>
      <c r="G70" s="18">
        <f>'Door Comparison'!G70</f>
        <v>0</v>
      </c>
      <c r="H70" s="18">
        <f>'Door Comparison'!H70</f>
        <v>1</v>
      </c>
      <c r="I70" s="18" t="e">
        <f>'Door Comparison'!#REF!</f>
        <v>#REF!</v>
      </c>
      <c r="J70" s="18">
        <f>'Door Comparison'!J70</f>
        <v>0</v>
      </c>
      <c r="K70" s="18">
        <f>'Door Comparison'!K70</f>
        <v>1</v>
      </c>
      <c r="L70" s="18">
        <f>'Door Comparison'!L70</f>
        <v>0</v>
      </c>
      <c r="N70" s="153">
        <v>66</v>
      </c>
      <c r="O70" s="152"/>
      <c r="P70" s="14">
        <f t="shared" si="5"/>
        <v>17.93</v>
      </c>
      <c r="Q70" s="108">
        <f t="shared" si="6"/>
        <v>43.62</v>
      </c>
      <c r="R70" s="75"/>
      <c r="S70" s="68"/>
      <c r="T70" s="75">
        <f t="shared" si="7"/>
        <v>24.3</v>
      </c>
      <c r="V70" s="21">
        <f t="shared" si="8"/>
        <v>12.84</v>
      </c>
      <c r="W70" s="14">
        <f t="shared" si="9"/>
        <v>6.02</v>
      </c>
      <c r="X70" s="75">
        <v>0</v>
      </c>
      <c r="Y70" s="22">
        <f t="shared" si="10"/>
        <v>170.71</v>
      </c>
      <c r="Z70" s="353"/>
    </row>
    <row r="71" spans="1:26" ht="13.25" customHeight="1" x14ac:dyDescent="0.25">
      <c r="A71" s="88" t="str">
        <f>'Door Comparison'!A71</f>
        <v>DUG25.01</v>
      </c>
      <c r="B71" s="18" t="str">
        <f>'Door Comparison'!B71</f>
        <v>Timber</v>
      </c>
      <c r="C71" s="18" t="str">
        <f>'Door Comparison'!C71</f>
        <v>Equal pair</v>
      </c>
      <c r="D71" s="18">
        <f>'Door Comparison'!D71</f>
        <v>2410</v>
      </c>
      <c r="E71" s="18">
        <f>'Door Comparison'!E71</f>
        <v>2100</v>
      </c>
      <c r="F71" s="18" t="e">
        <f>'Door Comparison'!#REF!</f>
        <v>#REF!</v>
      </c>
      <c r="G71" s="18">
        <f>'Door Comparison'!G71</f>
        <v>1</v>
      </c>
      <c r="H71" s="18">
        <f>'Door Comparison'!H71</f>
        <v>0</v>
      </c>
      <c r="I71" s="18" t="e">
        <f>'Door Comparison'!#REF!</f>
        <v>#REF!</v>
      </c>
      <c r="J71" s="18">
        <f>'Door Comparison'!J71</f>
        <v>1</v>
      </c>
      <c r="K71" s="18">
        <f>'Door Comparison'!K71</f>
        <v>0</v>
      </c>
      <c r="L71" s="18">
        <f>'Door Comparison'!L71</f>
        <v>0</v>
      </c>
      <c r="N71" s="153">
        <v>88</v>
      </c>
      <c r="O71" s="152"/>
      <c r="P71" s="14">
        <f t="shared" si="5"/>
        <v>20.49</v>
      </c>
      <c r="Q71" s="108">
        <f t="shared" si="6"/>
        <v>38.340000000000003</v>
      </c>
      <c r="R71" s="75"/>
      <c r="S71" s="68"/>
      <c r="T71" s="75">
        <f t="shared" si="7"/>
        <v>25.25</v>
      </c>
      <c r="V71" s="21">
        <f t="shared" si="8"/>
        <v>7.34</v>
      </c>
      <c r="W71" s="14">
        <f t="shared" si="9"/>
        <v>6.87</v>
      </c>
      <c r="X71" s="75">
        <v>0</v>
      </c>
      <c r="Y71" s="22">
        <f t="shared" si="10"/>
        <v>186.29</v>
      </c>
      <c r="Z71" s="353"/>
    </row>
    <row r="72" spans="1:26" ht="13.25" customHeight="1" x14ac:dyDescent="0.25">
      <c r="A72" s="88" t="str">
        <f>'Door Comparison'!A72</f>
        <v>DUG25.02</v>
      </c>
      <c r="B72" s="18" t="str">
        <f>'Door Comparison'!B72</f>
        <v>Timber</v>
      </c>
      <c r="C72" s="18" t="str">
        <f>'Door Comparison'!C72</f>
        <v>Equal pair</v>
      </c>
      <c r="D72" s="18">
        <f>'Door Comparison'!D72</f>
        <v>2410</v>
      </c>
      <c r="E72" s="18">
        <f>'Door Comparison'!E72</f>
        <v>2100</v>
      </c>
      <c r="F72" s="18" t="e">
        <f>'Door Comparison'!#REF!</f>
        <v>#REF!</v>
      </c>
      <c r="G72" s="18">
        <f>'Door Comparison'!G72</f>
        <v>1</v>
      </c>
      <c r="H72" s="18">
        <f>'Door Comparison'!H72</f>
        <v>0</v>
      </c>
      <c r="I72" s="18" t="e">
        <f>'Door Comparison'!#REF!</f>
        <v>#REF!</v>
      </c>
      <c r="J72" s="18">
        <f>'Door Comparison'!J72</f>
        <v>1</v>
      </c>
      <c r="K72" s="18">
        <f>'Door Comparison'!K72</f>
        <v>0</v>
      </c>
      <c r="L72" s="18">
        <f>'Door Comparison'!L72</f>
        <v>0</v>
      </c>
      <c r="N72" s="153">
        <v>88</v>
      </c>
      <c r="O72" s="152"/>
      <c r="P72" s="14">
        <f t="shared" si="5"/>
        <v>20.49</v>
      </c>
      <c r="Q72" s="108">
        <f t="shared" si="6"/>
        <v>38.340000000000003</v>
      </c>
      <c r="R72" s="75"/>
      <c r="S72" s="68"/>
      <c r="T72" s="75">
        <f t="shared" si="7"/>
        <v>25.25</v>
      </c>
      <c r="V72" s="21">
        <f t="shared" si="8"/>
        <v>7.34</v>
      </c>
      <c r="W72" s="14">
        <f t="shared" si="9"/>
        <v>6.87</v>
      </c>
      <c r="X72" s="75">
        <v>0</v>
      </c>
      <c r="Y72" s="22">
        <f t="shared" si="10"/>
        <v>186.29</v>
      </c>
      <c r="Z72" s="353"/>
    </row>
    <row r="73" spans="1:26" ht="13.25" customHeight="1" x14ac:dyDescent="0.25">
      <c r="A73" s="88" t="str">
        <f>'Door Comparison'!A73</f>
        <v>DUG26.01</v>
      </c>
      <c r="B73" s="18" t="str">
        <f>'Door Comparison'!B73</f>
        <v>Timber</v>
      </c>
      <c r="C73" s="18" t="str">
        <f>'Door Comparison'!C73</f>
        <v>Equal pair</v>
      </c>
      <c r="D73" s="18">
        <f>'Door Comparison'!D73</f>
        <v>2410</v>
      </c>
      <c r="E73" s="18">
        <f>'Door Comparison'!E73</f>
        <v>2100</v>
      </c>
      <c r="F73" s="18" t="e">
        <f>'Door Comparison'!#REF!</f>
        <v>#REF!</v>
      </c>
      <c r="G73" s="18">
        <f>'Door Comparison'!G73</f>
        <v>1</v>
      </c>
      <c r="H73" s="18">
        <f>'Door Comparison'!H73</f>
        <v>0</v>
      </c>
      <c r="I73" s="18" t="e">
        <f>'Door Comparison'!#REF!</f>
        <v>#REF!</v>
      </c>
      <c r="J73" s="18">
        <f>'Door Comparison'!J73</f>
        <v>1</v>
      </c>
      <c r="K73" s="18">
        <f>'Door Comparison'!K73</f>
        <v>0</v>
      </c>
      <c r="L73" s="18">
        <f>'Door Comparison'!L73</f>
        <v>0</v>
      </c>
      <c r="N73" s="153">
        <v>88</v>
      </c>
      <c r="O73" s="152"/>
      <c r="P73" s="14">
        <f t="shared" si="5"/>
        <v>20.49</v>
      </c>
      <c r="Q73" s="108">
        <f t="shared" si="6"/>
        <v>38.340000000000003</v>
      </c>
      <c r="R73" s="75"/>
      <c r="S73" s="68"/>
      <c r="T73" s="75">
        <f t="shared" si="7"/>
        <v>25.25</v>
      </c>
      <c r="V73" s="21">
        <f t="shared" si="8"/>
        <v>7.34</v>
      </c>
      <c r="W73" s="14">
        <f t="shared" si="9"/>
        <v>6.87</v>
      </c>
      <c r="X73" s="75">
        <v>0</v>
      </c>
      <c r="Y73" s="22">
        <f t="shared" si="10"/>
        <v>186.29</v>
      </c>
      <c r="Z73" s="353"/>
    </row>
    <row r="74" spans="1:26" ht="13.25" customHeight="1" x14ac:dyDescent="0.25">
      <c r="A74" s="88" t="str">
        <f>'Door Comparison'!A74</f>
        <v>DUG26.02</v>
      </c>
      <c r="B74" s="18" t="str">
        <f>'Door Comparison'!B74</f>
        <v>Timber</v>
      </c>
      <c r="C74" s="18" t="str">
        <f>'Door Comparison'!C74</f>
        <v>Equal pair</v>
      </c>
      <c r="D74" s="18">
        <f>'Door Comparison'!D74</f>
        <v>2410</v>
      </c>
      <c r="E74" s="18">
        <f>'Door Comparison'!E74</f>
        <v>2100</v>
      </c>
      <c r="F74" s="18" t="e">
        <f>'Door Comparison'!#REF!</f>
        <v>#REF!</v>
      </c>
      <c r="G74" s="18">
        <f>'Door Comparison'!G74</f>
        <v>1</v>
      </c>
      <c r="H74" s="18">
        <f>'Door Comparison'!H74</f>
        <v>0</v>
      </c>
      <c r="I74" s="18" t="e">
        <f>'Door Comparison'!#REF!</f>
        <v>#REF!</v>
      </c>
      <c r="J74" s="18">
        <f>'Door Comparison'!J74</f>
        <v>1</v>
      </c>
      <c r="K74" s="18">
        <f>'Door Comparison'!K74</f>
        <v>0</v>
      </c>
      <c r="L74" s="18">
        <f>'Door Comparison'!L74</f>
        <v>0</v>
      </c>
      <c r="N74" s="153">
        <v>88</v>
      </c>
      <c r="O74" s="152"/>
      <c r="P74" s="14">
        <f t="shared" ref="P74:P135" si="11">(D74+2*E74)*3.1/1000</f>
        <v>20.49</v>
      </c>
      <c r="Q74" s="108">
        <f t="shared" ref="Q74:Q135" si="12">(((D74+2*E74)*((G74*2.9)+(H74*3.77))/1000))*2</f>
        <v>38.340000000000003</v>
      </c>
      <c r="R74" s="75"/>
      <c r="S74" s="68"/>
      <c r="T74" s="75">
        <f t="shared" ref="T74:T135" si="13">((D74+2*E74)*((G74*1.91)+(H74*2.1))/1000)*2</f>
        <v>25.25</v>
      </c>
      <c r="V74" s="21">
        <f t="shared" ref="V74:V135" si="14">(J74*((D74+2*E74)*1.11/1000))+(K74*((D74+2*E74)*2.22/1000))+(L74*((D74+2*E74)*1.11/1000))</f>
        <v>7.34</v>
      </c>
      <c r="W74" s="14">
        <f t="shared" ref="W74:W135" si="15">(J74+K74+L74)*((D74+2*E74)*1.04/1000)</f>
        <v>6.87</v>
      </c>
      <c r="X74" s="75">
        <v>0</v>
      </c>
      <c r="Y74" s="22">
        <f t="shared" ref="Y74:Y135" si="16">SUM(N74:X74)</f>
        <v>186.29</v>
      </c>
      <c r="Z74" s="353"/>
    </row>
    <row r="75" spans="1:26" ht="13.25" customHeight="1" x14ac:dyDescent="0.25">
      <c r="A75" s="88" t="str">
        <f>'Door Comparison'!A75</f>
        <v>DUG26.03</v>
      </c>
      <c r="B75" s="18" t="str">
        <f>'Door Comparison'!B75</f>
        <v>Timber</v>
      </c>
      <c r="C75" s="18" t="str">
        <f>'Door Comparison'!C75</f>
        <v>Equal pair</v>
      </c>
      <c r="D75" s="18">
        <f>'Door Comparison'!D75</f>
        <v>2210</v>
      </c>
      <c r="E75" s="18">
        <f>'Door Comparison'!E75</f>
        <v>2100</v>
      </c>
      <c r="F75" s="18" t="e">
        <f>'Door Comparison'!#REF!</f>
        <v>#REF!</v>
      </c>
      <c r="G75" s="18">
        <f>'Door Comparison'!G75</f>
        <v>1</v>
      </c>
      <c r="H75" s="18">
        <f>'Door Comparison'!H75</f>
        <v>0</v>
      </c>
      <c r="I75" s="18" t="e">
        <f>'Door Comparison'!#REF!</f>
        <v>#REF!</v>
      </c>
      <c r="J75" s="18">
        <f>'Door Comparison'!J75</f>
        <v>1</v>
      </c>
      <c r="K75" s="18">
        <f>'Door Comparison'!K75</f>
        <v>0</v>
      </c>
      <c r="L75" s="18">
        <f>'Door Comparison'!L75</f>
        <v>0</v>
      </c>
      <c r="N75" s="153">
        <v>88</v>
      </c>
      <c r="O75" s="152"/>
      <c r="P75" s="14">
        <f t="shared" si="11"/>
        <v>19.87</v>
      </c>
      <c r="Q75" s="108">
        <f t="shared" si="12"/>
        <v>37.18</v>
      </c>
      <c r="R75" s="75"/>
      <c r="S75" s="68"/>
      <c r="T75" s="75">
        <f t="shared" si="13"/>
        <v>24.49</v>
      </c>
      <c r="V75" s="21">
        <f t="shared" si="14"/>
        <v>7.12</v>
      </c>
      <c r="W75" s="14">
        <f t="shared" si="15"/>
        <v>6.67</v>
      </c>
      <c r="X75" s="75">
        <v>0</v>
      </c>
      <c r="Y75" s="22">
        <f t="shared" si="16"/>
        <v>183.33</v>
      </c>
      <c r="Z75" s="353"/>
    </row>
    <row r="76" spans="1:26" ht="13.25" customHeight="1" x14ac:dyDescent="0.25">
      <c r="A76" s="88" t="str">
        <f>'Door Comparison'!A76</f>
        <v>DUG27.01</v>
      </c>
      <c r="B76" s="18" t="str">
        <f>'Door Comparison'!B76</f>
        <v>Timber</v>
      </c>
      <c r="C76" s="18" t="str">
        <f>'Door Comparison'!C76</f>
        <v>Equal pair</v>
      </c>
      <c r="D76" s="18">
        <f>'Door Comparison'!D76</f>
        <v>2410</v>
      </c>
      <c r="E76" s="18">
        <f>'Door Comparison'!E76</f>
        <v>2100</v>
      </c>
      <c r="F76" s="18" t="e">
        <f>'Door Comparison'!#REF!</f>
        <v>#REF!</v>
      </c>
      <c r="G76" s="18">
        <f>'Door Comparison'!G76</f>
        <v>1</v>
      </c>
      <c r="H76" s="18">
        <f>'Door Comparison'!H76</f>
        <v>0</v>
      </c>
      <c r="I76" s="18" t="e">
        <f>'Door Comparison'!#REF!</f>
        <v>#REF!</v>
      </c>
      <c r="J76" s="18">
        <f>'Door Comparison'!J76</f>
        <v>1</v>
      </c>
      <c r="K76" s="18">
        <f>'Door Comparison'!K76</f>
        <v>0</v>
      </c>
      <c r="L76" s="18">
        <f>'Door Comparison'!L76</f>
        <v>0</v>
      </c>
      <c r="N76" s="153">
        <v>88</v>
      </c>
      <c r="O76" s="152"/>
      <c r="P76" s="14">
        <f t="shared" si="11"/>
        <v>20.49</v>
      </c>
      <c r="Q76" s="108">
        <f t="shared" si="12"/>
        <v>38.340000000000003</v>
      </c>
      <c r="R76" s="75"/>
      <c r="S76" s="68"/>
      <c r="T76" s="75">
        <f t="shared" si="13"/>
        <v>25.25</v>
      </c>
      <c r="V76" s="21">
        <f t="shared" si="14"/>
        <v>7.34</v>
      </c>
      <c r="W76" s="14">
        <f t="shared" si="15"/>
        <v>6.87</v>
      </c>
      <c r="X76" s="75">
        <v>0</v>
      </c>
      <c r="Y76" s="22">
        <f t="shared" si="16"/>
        <v>186.29</v>
      </c>
      <c r="Z76" s="353"/>
    </row>
    <row r="77" spans="1:26" ht="13.25" customHeight="1" x14ac:dyDescent="0.25">
      <c r="A77" s="88" t="str">
        <f>'Door Comparison'!A77</f>
        <v>DUG27.02</v>
      </c>
      <c r="B77" s="18" t="str">
        <f>'Door Comparison'!B77</f>
        <v>Timber</v>
      </c>
      <c r="C77" s="18" t="str">
        <f>'Door Comparison'!C77</f>
        <v>Equal pair</v>
      </c>
      <c r="D77" s="18">
        <f>'Door Comparison'!D77</f>
        <v>2410</v>
      </c>
      <c r="E77" s="18">
        <f>'Door Comparison'!E77</f>
        <v>2100</v>
      </c>
      <c r="F77" s="18" t="e">
        <f>'Door Comparison'!#REF!</f>
        <v>#REF!</v>
      </c>
      <c r="G77" s="18">
        <f>'Door Comparison'!G77</f>
        <v>1</v>
      </c>
      <c r="H77" s="18">
        <f>'Door Comparison'!H77</f>
        <v>0</v>
      </c>
      <c r="I77" s="18" t="e">
        <f>'Door Comparison'!#REF!</f>
        <v>#REF!</v>
      </c>
      <c r="J77" s="18">
        <f>'Door Comparison'!J77</f>
        <v>1</v>
      </c>
      <c r="K77" s="18">
        <f>'Door Comparison'!K77</f>
        <v>0</v>
      </c>
      <c r="L77" s="18">
        <f>'Door Comparison'!L77</f>
        <v>0</v>
      </c>
      <c r="N77" s="153">
        <v>88</v>
      </c>
      <c r="O77" s="152"/>
      <c r="P77" s="14">
        <f t="shared" si="11"/>
        <v>20.49</v>
      </c>
      <c r="Q77" s="108">
        <f t="shared" si="12"/>
        <v>38.340000000000003</v>
      </c>
      <c r="R77" s="75"/>
      <c r="S77" s="68"/>
      <c r="T77" s="75">
        <f t="shared" si="13"/>
        <v>25.25</v>
      </c>
      <c r="V77" s="21">
        <f t="shared" si="14"/>
        <v>7.34</v>
      </c>
      <c r="W77" s="14">
        <f t="shared" si="15"/>
        <v>6.87</v>
      </c>
      <c r="X77" s="75">
        <v>0</v>
      </c>
      <c r="Y77" s="22">
        <f t="shared" si="16"/>
        <v>186.29</v>
      </c>
      <c r="Z77" s="353"/>
    </row>
    <row r="78" spans="1:26" ht="13.25" customHeight="1" x14ac:dyDescent="0.25">
      <c r="A78" s="88" t="str">
        <f>'Door Comparison'!A78</f>
        <v>DUG28.01</v>
      </c>
      <c r="B78" s="18" t="str">
        <f>'Door Comparison'!B78</f>
        <v>Timber</v>
      </c>
      <c r="C78" s="18" t="str">
        <f>'Door Comparison'!C78</f>
        <v>Single</v>
      </c>
      <c r="D78" s="18">
        <f>'Door Comparison'!D78</f>
        <v>1010</v>
      </c>
      <c r="E78" s="18">
        <f>'Door Comparison'!E78</f>
        <v>2100</v>
      </c>
      <c r="F78" s="18" t="e">
        <f>'Door Comparison'!#REF!</f>
        <v>#REF!</v>
      </c>
      <c r="G78" s="18">
        <f>'Door Comparison'!G78</f>
        <v>0</v>
      </c>
      <c r="H78" s="18">
        <f>'Door Comparison'!H78</f>
        <v>1</v>
      </c>
      <c r="I78" s="18" t="e">
        <f>'Door Comparison'!#REF!</f>
        <v>#REF!</v>
      </c>
      <c r="J78" s="18">
        <f>'Door Comparison'!J78</f>
        <v>0</v>
      </c>
      <c r="K78" s="18">
        <f>'Door Comparison'!K78</f>
        <v>1</v>
      </c>
      <c r="L78" s="18">
        <f>'Door Comparison'!L78</f>
        <v>0</v>
      </c>
      <c r="N78" s="153">
        <v>22</v>
      </c>
      <c r="O78" s="152"/>
      <c r="P78" s="14">
        <f t="shared" si="11"/>
        <v>16.149999999999999</v>
      </c>
      <c r="Q78" s="108">
        <f t="shared" si="12"/>
        <v>39.28</v>
      </c>
      <c r="R78" s="75"/>
      <c r="S78" s="68"/>
      <c r="T78" s="75">
        <f t="shared" si="13"/>
        <v>21.88</v>
      </c>
      <c r="V78" s="21">
        <f t="shared" si="14"/>
        <v>11.57</v>
      </c>
      <c r="W78" s="14">
        <f t="shared" si="15"/>
        <v>5.42</v>
      </c>
      <c r="X78" s="75">
        <v>0</v>
      </c>
      <c r="Y78" s="22">
        <f t="shared" si="16"/>
        <v>116.3</v>
      </c>
      <c r="Z78" s="353"/>
    </row>
    <row r="79" spans="1:26" ht="13.25" customHeight="1" x14ac:dyDescent="0.25">
      <c r="A79" s="88" t="str">
        <f>'Door Comparison'!A79</f>
        <v>DUG29.01</v>
      </c>
      <c r="B79" s="18" t="str">
        <f>'Door Comparison'!B79</f>
        <v>Glass</v>
      </c>
      <c r="C79" s="18"/>
      <c r="D79" s="18"/>
      <c r="E79" s="18"/>
      <c r="F79" s="18"/>
      <c r="G79" s="18"/>
      <c r="H79" s="18"/>
      <c r="I79" s="18"/>
      <c r="J79" s="18"/>
      <c r="K79" s="18"/>
      <c r="L79" s="18"/>
      <c r="N79" s="153"/>
      <c r="O79" s="152"/>
      <c r="P79" s="14"/>
      <c r="R79" s="75"/>
      <c r="S79" s="68"/>
      <c r="T79" s="75"/>
      <c r="V79" s="21"/>
      <c r="W79" s="14"/>
      <c r="X79" s="75"/>
      <c r="Y79" s="22"/>
      <c r="Z79" s="353" t="str">
        <f>'Door Comparison'!Q79</f>
        <v>By others</v>
      </c>
    </row>
    <row r="80" spans="1:26" ht="13.25" customHeight="1" x14ac:dyDescent="0.25">
      <c r="A80" s="88" t="str">
        <f>'Door Comparison'!A80</f>
        <v>DUG30.01</v>
      </c>
      <c r="B80" s="18" t="str">
        <f>'Door Comparison'!B80</f>
        <v>Glass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N80" s="153"/>
      <c r="O80" s="152"/>
      <c r="P80" s="14"/>
      <c r="R80" s="75"/>
      <c r="S80" s="68"/>
      <c r="T80" s="75"/>
      <c r="V80" s="21"/>
      <c r="W80" s="14"/>
      <c r="X80" s="75"/>
      <c r="Y80" s="22"/>
      <c r="Z80" s="353" t="str">
        <f>'Door Comparison'!Q80</f>
        <v>By others</v>
      </c>
    </row>
    <row r="81" spans="1:26" ht="13.25" customHeight="1" x14ac:dyDescent="0.25">
      <c r="A81" s="88" t="str">
        <f>'Door Comparison'!A81</f>
        <v>DUG30.02</v>
      </c>
      <c r="B81" s="18" t="str">
        <f>'Door Comparison'!B81</f>
        <v>Glass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N81" s="153"/>
      <c r="O81" s="152"/>
      <c r="P81" s="14"/>
      <c r="R81" s="75"/>
      <c r="S81" s="68"/>
      <c r="T81" s="75"/>
      <c r="V81" s="21"/>
      <c r="W81" s="14"/>
      <c r="X81" s="75"/>
      <c r="Y81" s="22"/>
      <c r="Z81" s="353" t="str">
        <f>'Door Comparison'!Q81</f>
        <v>By others</v>
      </c>
    </row>
    <row r="82" spans="1:26" ht="13.25" customHeight="1" x14ac:dyDescent="0.25">
      <c r="A82" s="88" t="str">
        <f>'Door Comparison'!A82</f>
        <v>DUG32.01</v>
      </c>
      <c r="B82" s="18" t="str">
        <f>'Door Comparison'!B82</f>
        <v>Timber</v>
      </c>
      <c r="C82" s="18" t="str">
        <f>'Door Comparison'!C82</f>
        <v>Equal pair</v>
      </c>
      <c r="D82" s="18">
        <f>'Door Comparison'!D82</f>
        <v>2410</v>
      </c>
      <c r="E82" s="18">
        <f>'Door Comparison'!E82</f>
        <v>2100</v>
      </c>
      <c r="F82" s="18" t="e">
        <f>'Door Comparison'!#REF!</f>
        <v>#REF!</v>
      </c>
      <c r="G82" s="18">
        <f>'Door Comparison'!G82</f>
        <v>1</v>
      </c>
      <c r="H82" s="18">
        <f>'Door Comparison'!H82</f>
        <v>0</v>
      </c>
      <c r="I82" s="18" t="e">
        <f>'Door Comparison'!#REF!</f>
        <v>#REF!</v>
      </c>
      <c r="J82" s="18">
        <f>'Door Comparison'!J82</f>
        <v>1</v>
      </c>
      <c r="K82" s="18">
        <f>'Door Comparison'!K82</f>
        <v>0</v>
      </c>
      <c r="L82" s="18">
        <f>'Door Comparison'!L82</f>
        <v>0</v>
      </c>
      <c r="N82" s="153">
        <v>88</v>
      </c>
      <c r="O82" s="152"/>
      <c r="P82" s="14">
        <f t="shared" si="11"/>
        <v>20.49</v>
      </c>
      <c r="Q82" s="108">
        <f t="shared" si="12"/>
        <v>38.340000000000003</v>
      </c>
      <c r="R82" s="75"/>
      <c r="S82" s="68"/>
      <c r="T82" s="75">
        <f t="shared" si="13"/>
        <v>25.25</v>
      </c>
      <c r="V82" s="21">
        <f t="shared" si="14"/>
        <v>7.34</v>
      </c>
      <c r="W82" s="14">
        <f t="shared" si="15"/>
        <v>6.87</v>
      </c>
      <c r="X82" s="75">
        <v>0</v>
      </c>
      <c r="Y82" s="22">
        <f t="shared" si="16"/>
        <v>186.29</v>
      </c>
      <c r="Z82" s="353"/>
    </row>
    <row r="83" spans="1:26" ht="13.25" customHeight="1" x14ac:dyDescent="0.25">
      <c r="A83" s="88" t="str">
        <f>'Door Comparison'!A83</f>
        <v>DUG32.02</v>
      </c>
      <c r="B83" s="18" t="str">
        <f>'Door Comparison'!B83</f>
        <v>Timber</v>
      </c>
      <c r="C83" s="18" t="str">
        <f>'Door Comparison'!C83</f>
        <v>Single</v>
      </c>
      <c r="D83" s="18">
        <f>'Door Comparison'!D83</f>
        <v>1010</v>
      </c>
      <c r="E83" s="18">
        <f>'Door Comparison'!E83</f>
        <v>2100</v>
      </c>
      <c r="F83" s="18" t="e">
        <f>'Door Comparison'!#REF!</f>
        <v>#REF!</v>
      </c>
      <c r="G83" s="18">
        <f>'Door Comparison'!G83</f>
        <v>1</v>
      </c>
      <c r="H83" s="18">
        <f>'Door Comparison'!H83</f>
        <v>0</v>
      </c>
      <c r="I83" s="18" t="e">
        <f>'Door Comparison'!#REF!</f>
        <v>#REF!</v>
      </c>
      <c r="J83" s="18">
        <f>'Door Comparison'!J83</f>
        <v>1</v>
      </c>
      <c r="K83" s="18">
        <f>'Door Comparison'!K83</f>
        <v>0</v>
      </c>
      <c r="L83" s="18">
        <f>'Door Comparison'!L83</f>
        <v>0</v>
      </c>
      <c r="N83" s="153">
        <v>22</v>
      </c>
      <c r="O83" s="152"/>
      <c r="P83" s="14">
        <f t="shared" si="11"/>
        <v>16.149999999999999</v>
      </c>
      <c r="Q83" s="108">
        <f t="shared" si="12"/>
        <v>30.22</v>
      </c>
      <c r="R83" s="75"/>
      <c r="S83" s="68"/>
      <c r="T83" s="75">
        <f t="shared" si="13"/>
        <v>19.899999999999999</v>
      </c>
      <c r="V83" s="21">
        <f t="shared" si="14"/>
        <v>5.78</v>
      </c>
      <c r="W83" s="14">
        <f t="shared" si="15"/>
        <v>5.42</v>
      </c>
      <c r="X83" s="75">
        <v>0</v>
      </c>
      <c r="Y83" s="22">
        <f t="shared" si="16"/>
        <v>99.47</v>
      </c>
      <c r="Z83" s="353"/>
    </row>
    <row r="84" spans="1:26" ht="13.25" customHeight="1" x14ac:dyDescent="0.25">
      <c r="A84" s="88" t="str">
        <f>'Door Comparison'!A84</f>
        <v>DUG32.03</v>
      </c>
      <c r="B84" s="18" t="str">
        <f>'Door Comparison'!B84</f>
        <v>Timber</v>
      </c>
      <c r="C84" s="18" t="str">
        <f>'Door Comparison'!C84</f>
        <v>Single</v>
      </c>
      <c r="D84" s="18">
        <f>'Door Comparison'!D84</f>
        <v>1010</v>
      </c>
      <c r="E84" s="18">
        <f>'Door Comparison'!E84</f>
        <v>2100</v>
      </c>
      <c r="F84" s="18" t="e">
        <f>'Door Comparison'!#REF!</f>
        <v>#REF!</v>
      </c>
      <c r="G84" s="18">
        <f>'Door Comparison'!G84</f>
        <v>1</v>
      </c>
      <c r="H84" s="18">
        <f>'Door Comparison'!H84</f>
        <v>0</v>
      </c>
      <c r="I84" s="18" t="e">
        <f>'Door Comparison'!#REF!</f>
        <v>#REF!</v>
      </c>
      <c r="J84" s="18">
        <f>'Door Comparison'!J84</f>
        <v>1</v>
      </c>
      <c r="K84" s="18">
        <f>'Door Comparison'!K84</f>
        <v>0</v>
      </c>
      <c r="L84" s="18">
        <f>'Door Comparison'!L84</f>
        <v>0</v>
      </c>
      <c r="N84" s="153">
        <v>22</v>
      </c>
      <c r="O84" s="152"/>
      <c r="P84" s="14">
        <f t="shared" si="11"/>
        <v>16.149999999999999</v>
      </c>
      <c r="Q84" s="108">
        <f t="shared" si="12"/>
        <v>30.22</v>
      </c>
      <c r="R84" s="75"/>
      <c r="S84" s="68"/>
      <c r="T84" s="75">
        <f t="shared" si="13"/>
        <v>19.899999999999999</v>
      </c>
      <c r="V84" s="21">
        <f t="shared" si="14"/>
        <v>5.78</v>
      </c>
      <c r="W84" s="14">
        <f t="shared" si="15"/>
        <v>5.42</v>
      </c>
      <c r="X84" s="75">
        <v>0</v>
      </c>
      <c r="Y84" s="22">
        <f t="shared" si="16"/>
        <v>99.47</v>
      </c>
      <c r="Z84" s="353"/>
    </row>
    <row r="85" spans="1:26" ht="13.25" customHeight="1" x14ac:dyDescent="0.25">
      <c r="A85" s="88" t="str">
        <f>'Door Comparison'!A85</f>
        <v>DUG33.01</v>
      </c>
      <c r="B85" s="18" t="str">
        <f>'Door Comparison'!B85</f>
        <v>Timber</v>
      </c>
      <c r="C85" s="18" t="str">
        <f>'Door Comparison'!C85</f>
        <v>Equal pair</v>
      </c>
      <c r="D85" s="18">
        <f>'Door Comparison'!D85</f>
        <v>2410</v>
      </c>
      <c r="E85" s="18">
        <f>'Door Comparison'!E85</f>
        <v>2100</v>
      </c>
      <c r="F85" s="18" t="e">
        <f>'Door Comparison'!#REF!</f>
        <v>#REF!</v>
      </c>
      <c r="G85" s="18">
        <f>'Door Comparison'!G85</f>
        <v>1</v>
      </c>
      <c r="H85" s="18">
        <f>'Door Comparison'!H85</f>
        <v>0</v>
      </c>
      <c r="I85" s="18" t="e">
        <f>'Door Comparison'!#REF!</f>
        <v>#REF!</v>
      </c>
      <c r="J85" s="18">
        <f>'Door Comparison'!J85</f>
        <v>1</v>
      </c>
      <c r="K85" s="18">
        <f>'Door Comparison'!K85</f>
        <v>0</v>
      </c>
      <c r="L85" s="18">
        <f>'Door Comparison'!L85</f>
        <v>0</v>
      </c>
      <c r="N85" s="153">
        <v>88</v>
      </c>
      <c r="O85" s="152"/>
      <c r="P85" s="14">
        <f t="shared" si="11"/>
        <v>20.49</v>
      </c>
      <c r="Q85" s="108">
        <f t="shared" si="12"/>
        <v>38.340000000000003</v>
      </c>
      <c r="R85" s="75"/>
      <c r="S85" s="68"/>
      <c r="T85" s="75">
        <f t="shared" si="13"/>
        <v>25.25</v>
      </c>
      <c r="V85" s="21">
        <f t="shared" si="14"/>
        <v>7.34</v>
      </c>
      <c r="W85" s="14">
        <f t="shared" si="15"/>
        <v>6.87</v>
      </c>
      <c r="X85" s="75">
        <v>0</v>
      </c>
      <c r="Y85" s="22">
        <f t="shared" si="16"/>
        <v>186.29</v>
      </c>
      <c r="Z85" s="353"/>
    </row>
    <row r="86" spans="1:26" ht="13.25" customHeight="1" x14ac:dyDescent="0.25">
      <c r="A86" s="88" t="str">
        <f>'Door Comparison'!A86</f>
        <v>DUG33.02</v>
      </c>
      <c r="B86" s="18" t="str">
        <f>'Door Comparison'!B86</f>
        <v>Timber</v>
      </c>
      <c r="C86" s="18" t="str">
        <f>'Door Comparison'!C86</f>
        <v>Equal pair</v>
      </c>
      <c r="D86" s="18">
        <f>'Door Comparison'!D86</f>
        <v>2410</v>
      </c>
      <c r="E86" s="18">
        <f>'Door Comparison'!E86</f>
        <v>2100</v>
      </c>
      <c r="F86" s="18" t="e">
        <f>'Door Comparison'!#REF!</f>
        <v>#REF!</v>
      </c>
      <c r="G86" s="18">
        <f>'Door Comparison'!G86</f>
        <v>1</v>
      </c>
      <c r="H86" s="18">
        <f>'Door Comparison'!H86</f>
        <v>0</v>
      </c>
      <c r="I86" s="18" t="e">
        <f>'Door Comparison'!#REF!</f>
        <v>#REF!</v>
      </c>
      <c r="J86" s="18">
        <f>'Door Comparison'!J86</f>
        <v>1</v>
      </c>
      <c r="K86" s="18">
        <f>'Door Comparison'!K86</f>
        <v>0</v>
      </c>
      <c r="L86" s="18">
        <f>'Door Comparison'!L86</f>
        <v>0</v>
      </c>
      <c r="N86" s="153">
        <v>88</v>
      </c>
      <c r="O86" s="152"/>
      <c r="P86" s="14">
        <f t="shared" si="11"/>
        <v>20.49</v>
      </c>
      <c r="Q86" s="108">
        <f t="shared" si="12"/>
        <v>38.340000000000003</v>
      </c>
      <c r="R86" s="75"/>
      <c r="S86" s="68"/>
      <c r="T86" s="75">
        <f t="shared" si="13"/>
        <v>25.25</v>
      </c>
      <c r="V86" s="21">
        <f t="shared" si="14"/>
        <v>7.34</v>
      </c>
      <c r="W86" s="14">
        <f t="shared" si="15"/>
        <v>6.87</v>
      </c>
      <c r="X86" s="75">
        <v>0</v>
      </c>
      <c r="Y86" s="22">
        <f t="shared" si="16"/>
        <v>186.29</v>
      </c>
      <c r="Z86" s="353"/>
    </row>
    <row r="87" spans="1:26" ht="13.25" customHeight="1" x14ac:dyDescent="0.25">
      <c r="A87" s="88" t="str">
        <f>'Door Comparison'!A87</f>
        <v>DUG33.03</v>
      </c>
      <c r="B87" s="18" t="str">
        <f>'Door Comparison'!B87</f>
        <v>Timber</v>
      </c>
      <c r="C87" s="18" t="str">
        <f>'Door Comparison'!C87</f>
        <v>Equal pair</v>
      </c>
      <c r="D87" s="18">
        <f>'Door Comparison'!D87</f>
        <v>2410</v>
      </c>
      <c r="E87" s="18">
        <f>'Door Comparison'!E87</f>
        <v>2100</v>
      </c>
      <c r="F87" s="18" t="e">
        <f>'Door Comparison'!#REF!</f>
        <v>#REF!</v>
      </c>
      <c r="G87" s="18">
        <f>'Door Comparison'!G87</f>
        <v>1</v>
      </c>
      <c r="H87" s="18">
        <f>'Door Comparison'!H87</f>
        <v>0</v>
      </c>
      <c r="I87" s="18" t="e">
        <f>'Door Comparison'!#REF!</f>
        <v>#REF!</v>
      </c>
      <c r="J87" s="18">
        <f>'Door Comparison'!J87</f>
        <v>1</v>
      </c>
      <c r="K87" s="18">
        <f>'Door Comparison'!K87</f>
        <v>0</v>
      </c>
      <c r="L87" s="18">
        <f>'Door Comparison'!L87</f>
        <v>0</v>
      </c>
      <c r="N87" s="153">
        <v>88</v>
      </c>
      <c r="O87" s="152"/>
      <c r="P87" s="14">
        <f t="shared" si="11"/>
        <v>20.49</v>
      </c>
      <c r="Q87" s="108">
        <f t="shared" si="12"/>
        <v>38.340000000000003</v>
      </c>
      <c r="R87" s="75"/>
      <c r="S87" s="68"/>
      <c r="T87" s="75">
        <f t="shared" si="13"/>
        <v>25.25</v>
      </c>
      <c r="V87" s="21">
        <f t="shared" si="14"/>
        <v>7.34</v>
      </c>
      <c r="W87" s="14">
        <f t="shared" si="15"/>
        <v>6.87</v>
      </c>
      <c r="X87" s="75">
        <v>0</v>
      </c>
      <c r="Y87" s="22">
        <f t="shared" si="16"/>
        <v>186.29</v>
      </c>
      <c r="Z87" s="353"/>
    </row>
    <row r="88" spans="1:26" ht="13.25" customHeight="1" x14ac:dyDescent="0.25">
      <c r="A88" s="88" t="str">
        <f>'Door Comparison'!A88</f>
        <v>DUG34.01</v>
      </c>
      <c r="B88" s="18" t="str">
        <f>'Door Comparison'!B88</f>
        <v>Timber</v>
      </c>
      <c r="C88" s="18" t="str">
        <f>'Door Comparison'!C88</f>
        <v>Equal pair</v>
      </c>
      <c r="D88" s="18">
        <f>'Door Comparison'!D88</f>
        <v>1010</v>
      </c>
      <c r="E88" s="18">
        <f>'Door Comparison'!E88</f>
        <v>2100</v>
      </c>
      <c r="F88" s="18" t="e">
        <f>'Door Comparison'!#REF!</f>
        <v>#REF!</v>
      </c>
      <c r="G88" s="18">
        <f>'Door Comparison'!G88</f>
        <v>0</v>
      </c>
      <c r="H88" s="18">
        <f>'Door Comparison'!H88</f>
        <v>1</v>
      </c>
      <c r="I88" s="18" t="e">
        <f>'Door Comparison'!#REF!</f>
        <v>#REF!</v>
      </c>
      <c r="J88" s="18">
        <f>'Door Comparison'!J88</f>
        <v>0</v>
      </c>
      <c r="K88" s="18">
        <f>'Door Comparison'!K88</f>
        <v>1</v>
      </c>
      <c r="L88" s="18">
        <f>'Door Comparison'!L88</f>
        <v>0</v>
      </c>
      <c r="N88" s="153">
        <v>44</v>
      </c>
      <c r="O88" s="152"/>
      <c r="P88" s="14">
        <f t="shared" si="11"/>
        <v>16.149999999999999</v>
      </c>
      <c r="Q88" s="108">
        <f t="shared" si="12"/>
        <v>39.28</v>
      </c>
      <c r="R88" s="75"/>
      <c r="S88" s="68"/>
      <c r="T88" s="75">
        <f t="shared" si="13"/>
        <v>21.88</v>
      </c>
      <c r="V88" s="21">
        <f t="shared" si="14"/>
        <v>11.57</v>
      </c>
      <c r="W88" s="14">
        <f t="shared" si="15"/>
        <v>5.42</v>
      </c>
      <c r="X88" s="75">
        <v>0</v>
      </c>
      <c r="Y88" s="22">
        <f t="shared" si="16"/>
        <v>138.30000000000001</v>
      </c>
      <c r="Z88" s="353"/>
    </row>
    <row r="89" spans="1:26" ht="13.25" customHeight="1" x14ac:dyDescent="0.25">
      <c r="A89" s="88" t="str">
        <f>'Door Comparison'!A89</f>
        <v>DO1O2.01</v>
      </c>
      <c r="B89" s="18" t="str">
        <f>'Door Comparison'!B89</f>
        <v>Timber</v>
      </c>
      <c r="C89" s="18" t="str">
        <f>'Door Comparison'!C89</f>
        <v>Single</v>
      </c>
      <c r="D89" s="18">
        <f>'Door Comparison'!D89</f>
        <v>1010</v>
      </c>
      <c r="E89" s="18">
        <f>'Door Comparison'!E89</f>
        <v>2100</v>
      </c>
      <c r="F89" s="18" t="e">
        <f>'Door Comparison'!#REF!</f>
        <v>#REF!</v>
      </c>
      <c r="G89" s="18">
        <f>'Door Comparison'!G89</f>
        <v>0</v>
      </c>
      <c r="H89" s="18">
        <f>'Door Comparison'!H89</f>
        <v>1</v>
      </c>
      <c r="I89" s="18" t="e">
        <f>'Door Comparison'!#REF!</f>
        <v>#REF!</v>
      </c>
      <c r="J89" s="18">
        <f>'Door Comparison'!J89</f>
        <v>0</v>
      </c>
      <c r="K89" s="18">
        <f>'Door Comparison'!K89</f>
        <v>1</v>
      </c>
      <c r="L89" s="18">
        <f>'Door Comparison'!L89</f>
        <v>0</v>
      </c>
      <c r="N89" s="153">
        <v>22</v>
      </c>
      <c r="O89" s="152"/>
      <c r="P89" s="14">
        <f t="shared" si="11"/>
        <v>16.149999999999999</v>
      </c>
      <c r="Q89" s="108">
        <f t="shared" si="12"/>
        <v>39.28</v>
      </c>
      <c r="R89" s="75"/>
      <c r="S89" s="68"/>
      <c r="T89" s="75">
        <f t="shared" si="13"/>
        <v>21.88</v>
      </c>
      <c r="V89" s="21">
        <f t="shared" si="14"/>
        <v>11.57</v>
      </c>
      <c r="W89" s="14">
        <f t="shared" si="15"/>
        <v>5.42</v>
      </c>
      <c r="X89" s="75">
        <v>0</v>
      </c>
      <c r="Y89" s="22">
        <f t="shared" si="16"/>
        <v>116.3</v>
      </c>
      <c r="Z89" s="353"/>
    </row>
    <row r="90" spans="1:26" ht="13.25" customHeight="1" x14ac:dyDescent="0.25">
      <c r="A90" s="88" t="str">
        <f>'Door Comparison'!A90</f>
        <v>DO1O1.01</v>
      </c>
      <c r="B90" s="18" t="str">
        <f>'Door Comparison'!B90</f>
        <v>Timber</v>
      </c>
      <c r="C90" s="18" t="str">
        <f>'Door Comparison'!C90</f>
        <v>Single</v>
      </c>
      <c r="D90" s="18">
        <f>'Door Comparison'!D90</f>
        <v>1010</v>
      </c>
      <c r="E90" s="18">
        <f>'Door Comparison'!E90</f>
        <v>2100</v>
      </c>
      <c r="F90" s="18" t="e">
        <f>'Door Comparison'!#REF!</f>
        <v>#REF!</v>
      </c>
      <c r="G90" s="18">
        <f>'Door Comparison'!G90</f>
        <v>1</v>
      </c>
      <c r="H90" s="18">
        <f>'Door Comparison'!H90</f>
        <v>0</v>
      </c>
      <c r="I90" s="18" t="e">
        <f>'Door Comparison'!#REF!</f>
        <v>#REF!</v>
      </c>
      <c r="J90" s="18">
        <f>'Door Comparison'!J90</f>
        <v>1</v>
      </c>
      <c r="K90" s="18">
        <f>'Door Comparison'!K90</f>
        <v>0</v>
      </c>
      <c r="L90" s="18">
        <f>'Door Comparison'!L90</f>
        <v>0</v>
      </c>
      <c r="N90" s="153">
        <v>22</v>
      </c>
      <c r="O90" s="152"/>
      <c r="P90" s="14">
        <f t="shared" si="11"/>
        <v>16.149999999999999</v>
      </c>
      <c r="Q90" s="108">
        <f t="shared" si="12"/>
        <v>30.22</v>
      </c>
      <c r="R90" s="75"/>
      <c r="S90" s="68"/>
      <c r="T90" s="75">
        <f t="shared" si="13"/>
        <v>19.899999999999999</v>
      </c>
      <c r="V90" s="21">
        <f t="shared" si="14"/>
        <v>5.78</v>
      </c>
      <c r="W90" s="14">
        <f t="shared" si="15"/>
        <v>5.42</v>
      </c>
      <c r="X90" s="75">
        <v>0</v>
      </c>
      <c r="Y90" s="22">
        <f t="shared" si="16"/>
        <v>99.47</v>
      </c>
      <c r="Z90" s="353"/>
    </row>
    <row r="91" spans="1:26" ht="13.25" customHeight="1" x14ac:dyDescent="0.25">
      <c r="A91" s="88" t="str">
        <f>'Door Comparison'!A91</f>
        <v>D0106.01</v>
      </c>
      <c r="B91" s="18" t="str">
        <f>'Door Comparison'!B91</f>
        <v>Metal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N91" s="153"/>
      <c r="O91" s="152"/>
      <c r="P91" s="14"/>
      <c r="R91" s="75"/>
      <c r="S91" s="68"/>
      <c r="T91" s="75"/>
      <c r="V91" s="21"/>
      <c r="W91" s="14"/>
      <c r="X91" s="75"/>
      <c r="Y91" s="22"/>
      <c r="Z91" s="353" t="str">
        <f>'Door Comparison'!Q91</f>
        <v>By others</v>
      </c>
    </row>
    <row r="92" spans="1:26" ht="13.25" customHeight="1" x14ac:dyDescent="0.25">
      <c r="A92" s="88" t="str">
        <f>'Door Comparison'!A92</f>
        <v>DO1O7.01</v>
      </c>
      <c r="B92" s="18" t="str">
        <f>'Door Comparison'!B92</f>
        <v>Metal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N92" s="153"/>
      <c r="O92" s="152"/>
      <c r="P92" s="14"/>
      <c r="R92" s="75"/>
      <c r="S92" s="68"/>
      <c r="T92" s="75"/>
      <c r="V92" s="21"/>
      <c r="W92" s="14"/>
      <c r="X92" s="75"/>
      <c r="Y92" s="22"/>
      <c r="Z92" s="353" t="str">
        <f>'Door Comparison'!Q92</f>
        <v>By others</v>
      </c>
    </row>
    <row r="93" spans="1:26" ht="13.25" customHeight="1" x14ac:dyDescent="0.25">
      <c r="A93" s="88" t="str">
        <f>'Door Comparison'!A93</f>
        <v>DO1O8.01</v>
      </c>
      <c r="B93" s="18" t="str">
        <f>'Door Comparison'!B93</f>
        <v>Metal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N93" s="153"/>
      <c r="O93" s="152"/>
      <c r="P93" s="14"/>
      <c r="R93" s="75"/>
      <c r="S93" s="68"/>
      <c r="T93" s="75"/>
      <c r="V93" s="21"/>
      <c r="W93" s="14"/>
      <c r="X93" s="75"/>
      <c r="Y93" s="22"/>
      <c r="Z93" s="353" t="str">
        <f>'Door Comparison'!Q93</f>
        <v>By others</v>
      </c>
    </row>
    <row r="94" spans="1:26" x14ac:dyDescent="0.25">
      <c r="A94" s="88" t="str">
        <f>'Door Comparison'!A94</f>
        <v>D0110.01</v>
      </c>
      <c r="B94" s="18" t="str">
        <f>'Door Comparison'!B94</f>
        <v>Timber</v>
      </c>
      <c r="C94" s="18" t="str">
        <f>'Door Comparison'!C94</f>
        <v>Single</v>
      </c>
      <c r="D94" s="18">
        <f>'Door Comparison'!D94</f>
        <v>1010</v>
      </c>
      <c r="E94" s="18">
        <f>'Door Comparison'!E94</f>
        <v>2100</v>
      </c>
      <c r="F94" s="18" t="e">
        <f>'Door Comparison'!#REF!</f>
        <v>#REF!</v>
      </c>
      <c r="G94" s="18">
        <f>'Door Comparison'!G94</f>
        <v>1</v>
      </c>
      <c r="H94" s="18">
        <f>'Door Comparison'!H94</f>
        <v>0</v>
      </c>
      <c r="I94" s="18" t="e">
        <f>'Door Comparison'!#REF!</f>
        <v>#REF!</v>
      </c>
      <c r="J94" s="18">
        <f>'Door Comparison'!J94</f>
        <v>1</v>
      </c>
      <c r="K94" s="18">
        <f>'Door Comparison'!K94</f>
        <v>0</v>
      </c>
      <c r="L94" s="18">
        <f>'Door Comparison'!L94</f>
        <v>0</v>
      </c>
      <c r="N94" s="153">
        <v>22</v>
      </c>
      <c r="O94" s="152"/>
      <c r="P94" s="14">
        <f t="shared" si="11"/>
        <v>16.149999999999999</v>
      </c>
      <c r="Q94" s="108">
        <f t="shared" si="12"/>
        <v>30.22</v>
      </c>
      <c r="R94" s="75"/>
      <c r="S94" s="68"/>
      <c r="T94" s="75">
        <f t="shared" si="13"/>
        <v>19.899999999999999</v>
      </c>
      <c r="V94" s="21">
        <f t="shared" si="14"/>
        <v>5.78</v>
      </c>
      <c r="W94" s="14">
        <f t="shared" si="15"/>
        <v>5.42</v>
      </c>
      <c r="X94" s="75">
        <v>0</v>
      </c>
      <c r="Y94" s="22">
        <f t="shared" si="16"/>
        <v>99.47</v>
      </c>
      <c r="Z94" s="353"/>
    </row>
    <row r="95" spans="1:26" x14ac:dyDescent="0.25">
      <c r="A95" s="88" t="str">
        <f>'Door Comparison'!A95</f>
        <v>DO111.01</v>
      </c>
      <c r="B95" s="18" t="str">
        <f>'Door Comparison'!B95</f>
        <v>Timber</v>
      </c>
      <c r="C95" s="18" t="str">
        <f>'Door Comparison'!C95</f>
        <v>Single</v>
      </c>
      <c r="D95" s="18">
        <f>'Door Comparison'!D95</f>
        <v>1010</v>
      </c>
      <c r="E95" s="18">
        <f>'Door Comparison'!E95</f>
        <v>2100</v>
      </c>
      <c r="F95" s="18" t="e">
        <f>'Door Comparison'!#REF!</f>
        <v>#REF!</v>
      </c>
      <c r="G95" s="18">
        <f>'Door Comparison'!G95</f>
        <v>1</v>
      </c>
      <c r="H95" s="18">
        <f>'Door Comparison'!H95</f>
        <v>0</v>
      </c>
      <c r="I95" s="18" t="e">
        <f>'Door Comparison'!#REF!</f>
        <v>#REF!</v>
      </c>
      <c r="J95" s="18">
        <f>'Door Comparison'!J95</f>
        <v>1</v>
      </c>
      <c r="K95" s="18">
        <f>'Door Comparison'!K95</f>
        <v>0</v>
      </c>
      <c r="L95" s="18">
        <f>'Door Comparison'!L95</f>
        <v>0</v>
      </c>
      <c r="N95" s="153">
        <v>22</v>
      </c>
      <c r="O95" s="152"/>
      <c r="P95" s="14">
        <f t="shared" si="11"/>
        <v>16.149999999999999</v>
      </c>
      <c r="Q95" s="108">
        <f t="shared" si="12"/>
        <v>30.22</v>
      </c>
      <c r="R95" s="75"/>
      <c r="S95" s="68"/>
      <c r="T95" s="75">
        <f t="shared" si="13"/>
        <v>19.899999999999999</v>
      </c>
      <c r="V95" s="21">
        <f t="shared" si="14"/>
        <v>5.78</v>
      </c>
      <c r="W95" s="14">
        <f t="shared" si="15"/>
        <v>5.42</v>
      </c>
      <c r="X95" s="75">
        <v>0</v>
      </c>
      <c r="Y95" s="22">
        <f t="shared" si="16"/>
        <v>99.47</v>
      </c>
      <c r="Z95" s="353"/>
    </row>
    <row r="96" spans="1:26" x14ac:dyDescent="0.25">
      <c r="A96" s="88" t="str">
        <f>'Door Comparison'!A96</f>
        <v>DO115.01</v>
      </c>
      <c r="B96" s="18" t="str">
        <f>'Door Comparison'!B96</f>
        <v>Metal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N96" s="153"/>
      <c r="O96" s="152"/>
      <c r="P96" s="14"/>
      <c r="R96" s="75"/>
      <c r="S96" s="68"/>
      <c r="T96" s="75"/>
      <c r="V96" s="21"/>
      <c r="W96" s="14"/>
      <c r="X96" s="75"/>
      <c r="Y96" s="22"/>
      <c r="Z96" s="353" t="str">
        <f>'Door Comparison'!Q96</f>
        <v>By others</v>
      </c>
    </row>
    <row r="97" spans="1:26" x14ac:dyDescent="0.25">
      <c r="A97" s="88" t="str">
        <f>'Door Comparison'!A97</f>
        <v>DO116.01</v>
      </c>
      <c r="B97" s="18" t="str">
        <f>'Door Comparison'!B97</f>
        <v>Metal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N97" s="153"/>
      <c r="O97" s="152"/>
      <c r="P97" s="14"/>
      <c r="R97" s="75"/>
      <c r="S97" s="68"/>
      <c r="T97" s="75"/>
      <c r="V97" s="21"/>
      <c r="W97" s="14"/>
      <c r="X97" s="75"/>
      <c r="Y97" s="22"/>
      <c r="Z97" s="353" t="str">
        <f>'Door Comparison'!Q97</f>
        <v>By others</v>
      </c>
    </row>
    <row r="98" spans="1:26" x14ac:dyDescent="0.25">
      <c r="A98" s="88" t="str">
        <f>'Door Comparison'!A98</f>
        <v>D0117.01</v>
      </c>
      <c r="B98" s="18" t="str">
        <f>'Door Comparison'!B98</f>
        <v>Timber</v>
      </c>
      <c r="C98" s="18" t="str">
        <f>'Door Comparison'!C98</f>
        <v>Single</v>
      </c>
      <c r="D98" s="18">
        <f>'Door Comparison'!D98</f>
        <v>1100</v>
      </c>
      <c r="E98" s="18">
        <f>'Door Comparison'!E98</f>
        <v>2100</v>
      </c>
      <c r="F98" s="18" t="e">
        <f>'Door Comparison'!#REF!</f>
        <v>#REF!</v>
      </c>
      <c r="G98" s="18">
        <f>'Door Comparison'!G98</f>
        <v>0</v>
      </c>
      <c r="H98" s="18">
        <f>'Door Comparison'!H98</f>
        <v>1</v>
      </c>
      <c r="I98" s="18" t="e">
        <f>'Door Comparison'!#REF!</f>
        <v>#REF!</v>
      </c>
      <c r="J98" s="18">
        <f>'Door Comparison'!J98</f>
        <v>0</v>
      </c>
      <c r="K98" s="18">
        <f>'Door Comparison'!K98</f>
        <v>1</v>
      </c>
      <c r="L98" s="18">
        <f>'Door Comparison'!L98</f>
        <v>0</v>
      </c>
      <c r="N98" s="153">
        <v>44</v>
      </c>
      <c r="O98" s="152"/>
      <c r="P98" s="14">
        <f t="shared" si="11"/>
        <v>16.43</v>
      </c>
      <c r="Q98" s="108">
        <f t="shared" si="12"/>
        <v>39.96</v>
      </c>
      <c r="R98" s="75"/>
      <c r="S98" s="68"/>
      <c r="T98" s="75">
        <f t="shared" si="13"/>
        <v>22.26</v>
      </c>
      <c r="V98" s="21">
        <f t="shared" si="14"/>
        <v>11.77</v>
      </c>
      <c r="W98" s="14">
        <f t="shared" si="15"/>
        <v>5.51</v>
      </c>
      <c r="X98" s="75">
        <v>0</v>
      </c>
      <c r="Y98" s="22">
        <f t="shared" si="16"/>
        <v>139.93</v>
      </c>
      <c r="Z98" s="353"/>
    </row>
    <row r="99" spans="1:26" x14ac:dyDescent="0.25">
      <c r="A99" s="88" t="str">
        <f>'Door Comparison'!A99</f>
        <v>DO118.01</v>
      </c>
      <c r="B99" s="18" t="str">
        <f>'Door Comparison'!B99</f>
        <v>Timber</v>
      </c>
      <c r="C99" s="18" t="str">
        <f>'Door Comparison'!C99</f>
        <v>Single</v>
      </c>
      <c r="D99" s="18">
        <f>'Door Comparison'!D99</f>
        <v>1010</v>
      </c>
      <c r="E99" s="18">
        <f>'Door Comparison'!E99</f>
        <v>2100</v>
      </c>
      <c r="F99" s="18" t="e">
        <f>'Door Comparison'!#REF!</f>
        <v>#REF!</v>
      </c>
      <c r="G99" s="18">
        <f>'Door Comparison'!G99</f>
        <v>1</v>
      </c>
      <c r="H99" s="18">
        <f>'Door Comparison'!H99</f>
        <v>0</v>
      </c>
      <c r="I99" s="18" t="e">
        <f>'Door Comparison'!#REF!</f>
        <v>#REF!</v>
      </c>
      <c r="J99" s="18">
        <f>'Door Comparison'!J99</f>
        <v>1</v>
      </c>
      <c r="K99" s="18">
        <f>'Door Comparison'!K99</f>
        <v>0</v>
      </c>
      <c r="L99" s="18">
        <f>'Door Comparison'!L99</f>
        <v>0</v>
      </c>
      <c r="N99" s="153">
        <v>22</v>
      </c>
      <c r="O99" s="152"/>
      <c r="P99" s="14">
        <f t="shared" si="11"/>
        <v>16.149999999999999</v>
      </c>
      <c r="Q99" s="108">
        <f t="shared" si="12"/>
        <v>30.22</v>
      </c>
      <c r="R99" s="75"/>
      <c r="S99" s="68"/>
      <c r="T99" s="75">
        <f t="shared" si="13"/>
        <v>19.899999999999999</v>
      </c>
      <c r="V99" s="21">
        <f t="shared" si="14"/>
        <v>5.78</v>
      </c>
      <c r="W99" s="14">
        <f t="shared" si="15"/>
        <v>5.42</v>
      </c>
      <c r="X99" s="75">
        <v>0</v>
      </c>
      <c r="Y99" s="22">
        <f t="shared" si="16"/>
        <v>99.47</v>
      </c>
      <c r="Z99" s="353"/>
    </row>
    <row r="100" spans="1:26" x14ac:dyDescent="0.25">
      <c r="A100" s="88" t="str">
        <f>'Door Comparison'!A100</f>
        <v>DO12O.01</v>
      </c>
      <c r="B100" s="18" t="str">
        <f>'Door Comparison'!B100</f>
        <v>Metal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N100" s="153"/>
      <c r="O100" s="152"/>
      <c r="P100" s="14"/>
      <c r="R100" s="75"/>
      <c r="S100" s="68"/>
      <c r="T100" s="75"/>
      <c r="V100" s="21"/>
      <c r="W100" s="14"/>
      <c r="X100" s="75"/>
      <c r="Y100" s="22"/>
      <c r="Z100" s="353" t="str">
        <f>'Door Comparison'!Q100</f>
        <v>By others</v>
      </c>
    </row>
    <row r="101" spans="1:26" x14ac:dyDescent="0.25">
      <c r="A101" s="88" t="str">
        <f>'Door Comparison'!A101</f>
        <v>D0121.03</v>
      </c>
      <c r="B101" s="18" t="str">
        <f>'Door Comparison'!B101</f>
        <v>Glass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N101" s="153"/>
      <c r="O101" s="152"/>
      <c r="P101" s="14"/>
      <c r="R101" s="75"/>
      <c r="S101" s="68"/>
      <c r="T101" s="75"/>
      <c r="V101" s="21"/>
      <c r="W101" s="14"/>
      <c r="X101" s="75"/>
      <c r="Y101" s="22"/>
      <c r="Z101" s="353" t="str">
        <f>'Door Comparison'!Q101</f>
        <v>By others</v>
      </c>
    </row>
    <row r="102" spans="1:26" x14ac:dyDescent="0.25">
      <c r="A102" s="88" t="str">
        <f>'Door Comparison'!A102</f>
        <v>DO122.01</v>
      </c>
      <c r="B102" s="18" t="str">
        <f>'Door Comparison'!B102</f>
        <v>Metal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N102" s="153"/>
      <c r="O102" s="152"/>
      <c r="P102" s="14"/>
      <c r="R102" s="75"/>
      <c r="S102" s="68"/>
      <c r="T102" s="75"/>
      <c r="V102" s="21"/>
      <c r="W102" s="14"/>
      <c r="X102" s="75"/>
      <c r="Y102" s="22"/>
      <c r="Z102" s="353" t="str">
        <f>'Door Comparison'!Q102</f>
        <v>By others</v>
      </c>
    </row>
    <row r="103" spans="1:26" x14ac:dyDescent="0.25">
      <c r="A103" s="88" t="str">
        <f>'Door Comparison'!A103</f>
        <v>D0122.02</v>
      </c>
      <c r="B103" s="18" t="str">
        <f>'Door Comparison'!B103</f>
        <v>Metal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N103" s="153"/>
      <c r="O103" s="152"/>
      <c r="P103" s="14"/>
      <c r="R103" s="75"/>
      <c r="S103" s="68"/>
      <c r="T103" s="75"/>
      <c r="V103" s="21"/>
      <c r="W103" s="14"/>
      <c r="X103" s="75"/>
      <c r="Y103" s="22"/>
      <c r="Z103" s="353" t="str">
        <f>'Door Comparison'!Q103</f>
        <v>By others</v>
      </c>
    </row>
    <row r="104" spans="1:26" x14ac:dyDescent="0.25">
      <c r="A104" s="88" t="str">
        <f>'Door Comparison'!A104</f>
        <v>D0201.01</v>
      </c>
      <c r="B104" s="18" t="str">
        <f>'Door Comparison'!B104</f>
        <v>Timber</v>
      </c>
      <c r="C104" s="18" t="str">
        <f>'Door Comparison'!C104</f>
        <v>Single</v>
      </c>
      <c r="D104" s="18">
        <f>'Door Comparison'!D104</f>
        <v>1010</v>
      </c>
      <c r="E104" s="18">
        <f>'Door Comparison'!E104</f>
        <v>2100</v>
      </c>
      <c r="F104" s="18" t="e">
        <f>'Door Comparison'!#REF!</f>
        <v>#REF!</v>
      </c>
      <c r="G104" s="18">
        <f>'Door Comparison'!G104</f>
        <v>0</v>
      </c>
      <c r="H104" s="18">
        <f>'Door Comparison'!H104</f>
        <v>1</v>
      </c>
      <c r="I104" s="18" t="e">
        <f>'Door Comparison'!#REF!</f>
        <v>#REF!</v>
      </c>
      <c r="J104" s="18">
        <f>'Door Comparison'!J104</f>
        <v>0</v>
      </c>
      <c r="K104" s="18">
        <f>'Door Comparison'!K104</f>
        <v>1</v>
      </c>
      <c r="L104" s="18">
        <f>'Door Comparison'!L104</f>
        <v>0</v>
      </c>
      <c r="N104" s="153">
        <v>22</v>
      </c>
      <c r="O104" s="152"/>
      <c r="P104" s="14">
        <f t="shared" si="11"/>
        <v>16.149999999999999</v>
      </c>
      <c r="Q104" s="108">
        <f t="shared" si="12"/>
        <v>39.28</v>
      </c>
      <c r="R104" s="75"/>
      <c r="S104" s="68"/>
      <c r="T104" s="75">
        <f t="shared" si="13"/>
        <v>21.88</v>
      </c>
      <c r="V104" s="21">
        <f t="shared" si="14"/>
        <v>11.57</v>
      </c>
      <c r="W104" s="14">
        <f t="shared" si="15"/>
        <v>5.42</v>
      </c>
      <c r="X104" s="75">
        <v>0</v>
      </c>
      <c r="Y104" s="22">
        <f t="shared" si="16"/>
        <v>116.3</v>
      </c>
      <c r="Z104" s="353"/>
    </row>
    <row r="105" spans="1:26" x14ac:dyDescent="0.25">
      <c r="A105" s="88" t="str">
        <f>'Door Comparison'!A105</f>
        <v>D0201.02</v>
      </c>
      <c r="B105" s="18" t="str">
        <f>'Door Comparison'!B105</f>
        <v>Timber</v>
      </c>
      <c r="C105" s="18" t="str">
        <f>'Door Comparison'!C105</f>
        <v>Single</v>
      </c>
      <c r="D105" s="18">
        <f>'Door Comparison'!D105</f>
        <v>1010</v>
      </c>
      <c r="E105" s="18">
        <f>'Door Comparison'!E105</f>
        <v>2100</v>
      </c>
      <c r="F105" s="18" t="e">
        <f>'Door Comparison'!#REF!</f>
        <v>#REF!</v>
      </c>
      <c r="G105" s="18">
        <f>'Door Comparison'!G105</f>
        <v>1</v>
      </c>
      <c r="H105" s="18">
        <f>'Door Comparison'!H105</f>
        <v>0</v>
      </c>
      <c r="I105" s="18" t="e">
        <f>'Door Comparison'!#REF!</f>
        <v>#REF!</v>
      </c>
      <c r="J105" s="18">
        <f>'Door Comparison'!J105</f>
        <v>1</v>
      </c>
      <c r="K105" s="18">
        <f>'Door Comparison'!K105</f>
        <v>0</v>
      </c>
      <c r="L105" s="18">
        <f>'Door Comparison'!L105</f>
        <v>0</v>
      </c>
      <c r="N105" s="153">
        <v>22</v>
      </c>
      <c r="O105" s="152"/>
      <c r="P105" s="14">
        <f t="shared" si="11"/>
        <v>16.149999999999999</v>
      </c>
      <c r="Q105" s="108">
        <f t="shared" si="12"/>
        <v>30.22</v>
      </c>
      <c r="R105" s="75"/>
      <c r="S105" s="68"/>
      <c r="T105" s="75">
        <f t="shared" si="13"/>
        <v>19.899999999999999</v>
      </c>
      <c r="V105" s="21">
        <f t="shared" si="14"/>
        <v>5.78</v>
      </c>
      <c r="W105" s="14">
        <f t="shared" si="15"/>
        <v>5.42</v>
      </c>
      <c r="X105" s="75">
        <v>0</v>
      </c>
      <c r="Y105" s="22">
        <f t="shared" si="16"/>
        <v>99.47</v>
      </c>
      <c r="Z105" s="353"/>
    </row>
    <row r="106" spans="1:26" x14ac:dyDescent="0.25">
      <c r="A106" s="88" t="str">
        <f>'Door Comparison'!A106</f>
        <v>D0210.01</v>
      </c>
      <c r="B106" s="18" t="str">
        <f>'Door Comparison'!B106</f>
        <v>Timber</v>
      </c>
      <c r="C106" s="18" t="str">
        <f>'Door Comparison'!C106</f>
        <v>Single</v>
      </c>
      <c r="D106" s="18">
        <f>'Door Comparison'!D106</f>
        <v>1010</v>
      </c>
      <c r="E106" s="18">
        <f>'Door Comparison'!E106</f>
        <v>2100</v>
      </c>
      <c r="F106" s="18" t="e">
        <f>'Door Comparison'!#REF!</f>
        <v>#REF!</v>
      </c>
      <c r="G106" s="18">
        <f>'Door Comparison'!G106</f>
        <v>1</v>
      </c>
      <c r="H106" s="18">
        <f>'Door Comparison'!H106</f>
        <v>0</v>
      </c>
      <c r="I106" s="18" t="e">
        <f>'Door Comparison'!#REF!</f>
        <v>#REF!</v>
      </c>
      <c r="J106" s="18">
        <f>'Door Comparison'!J106</f>
        <v>1</v>
      </c>
      <c r="K106" s="18">
        <f>'Door Comparison'!K106</f>
        <v>0</v>
      </c>
      <c r="L106" s="18">
        <f>'Door Comparison'!L106</f>
        <v>0</v>
      </c>
      <c r="N106" s="153">
        <v>22</v>
      </c>
      <c r="O106" s="152"/>
      <c r="P106" s="14">
        <f t="shared" si="11"/>
        <v>16.149999999999999</v>
      </c>
      <c r="Q106" s="108">
        <f t="shared" si="12"/>
        <v>30.22</v>
      </c>
      <c r="R106" s="75"/>
      <c r="S106" s="68"/>
      <c r="T106" s="75">
        <f t="shared" si="13"/>
        <v>19.899999999999999</v>
      </c>
      <c r="V106" s="21">
        <f t="shared" si="14"/>
        <v>5.78</v>
      </c>
      <c r="W106" s="14">
        <f t="shared" si="15"/>
        <v>5.42</v>
      </c>
      <c r="X106" s="75">
        <v>0</v>
      </c>
      <c r="Y106" s="22">
        <f t="shared" si="16"/>
        <v>99.47</v>
      </c>
      <c r="Z106" s="353"/>
    </row>
    <row r="107" spans="1:26" x14ac:dyDescent="0.25">
      <c r="A107" s="88" t="str">
        <f>'Door Comparison'!A107</f>
        <v>D0211.01</v>
      </c>
      <c r="B107" s="18" t="str">
        <f>'Door Comparison'!B107</f>
        <v>Timber</v>
      </c>
      <c r="C107" s="18" t="str">
        <f>'Door Comparison'!C107</f>
        <v>Single</v>
      </c>
      <c r="D107" s="18">
        <f>'Door Comparison'!D107</f>
        <v>1010</v>
      </c>
      <c r="E107" s="18">
        <f>'Door Comparison'!E107</f>
        <v>2100</v>
      </c>
      <c r="F107" s="18" t="e">
        <f>'Door Comparison'!#REF!</f>
        <v>#REF!</v>
      </c>
      <c r="G107" s="18">
        <f>'Door Comparison'!G107</f>
        <v>0</v>
      </c>
      <c r="H107" s="18">
        <f>'Door Comparison'!H107</f>
        <v>1</v>
      </c>
      <c r="I107" s="18" t="e">
        <f>'Door Comparison'!#REF!</f>
        <v>#REF!</v>
      </c>
      <c r="J107" s="18">
        <f>'Door Comparison'!J107</f>
        <v>0</v>
      </c>
      <c r="K107" s="18">
        <f>'Door Comparison'!K107</f>
        <v>1</v>
      </c>
      <c r="L107" s="18">
        <f>'Door Comparison'!L107</f>
        <v>0</v>
      </c>
      <c r="N107" s="153">
        <v>22</v>
      </c>
      <c r="O107" s="152"/>
      <c r="P107" s="14">
        <f t="shared" si="11"/>
        <v>16.149999999999999</v>
      </c>
      <c r="Q107" s="108">
        <f t="shared" si="12"/>
        <v>39.28</v>
      </c>
      <c r="R107" s="75"/>
      <c r="S107" s="68"/>
      <c r="T107" s="75">
        <f t="shared" si="13"/>
        <v>21.88</v>
      </c>
      <c r="V107" s="21">
        <f t="shared" si="14"/>
        <v>11.57</v>
      </c>
      <c r="W107" s="14">
        <f t="shared" si="15"/>
        <v>5.42</v>
      </c>
      <c r="X107" s="75">
        <v>0</v>
      </c>
      <c r="Y107" s="22">
        <f t="shared" si="16"/>
        <v>116.3</v>
      </c>
      <c r="Z107" s="353"/>
    </row>
    <row r="108" spans="1:26" x14ac:dyDescent="0.25">
      <c r="A108" s="88" t="str">
        <f>'Door Comparison'!A108</f>
        <v>D0217.01</v>
      </c>
      <c r="B108" s="18" t="str">
        <f>'Door Comparison'!B108</f>
        <v>Timber</v>
      </c>
      <c r="C108" s="18" t="str">
        <f>'Door Comparison'!C108</f>
        <v>Single</v>
      </c>
      <c r="D108" s="18">
        <f>'Door Comparison'!D108</f>
        <v>1100</v>
      </c>
      <c r="E108" s="18">
        <f>'Door Comparison'!E108</f>
        <v>2100</v>
      </c>
      <c r="F108" s="18" t="e">
        <f>'Door Comparison'!#REF!</f>
        <v>#REF!</v>
      </c>
      <c r="G108" s="18">
        <f>'Door Comparison'!G108</f>
        <v>0</v>
      </c>
      <c r="H108" s="18">
        <f>'Door Comparison'!H108</f>
        <v>1</v>
      </c>
      <c r="I108" s="18" t="e">
        <f>'Door Comparison'!#REF!</f>
        <v>#REF!</v>
      </c>
      <c r="J108" s="18">
        <f>'Door Comparison'!J108</f>
        <v>0</v>
      </c>
      <c r="K108" s="18">
        <f>'Door Comparison'!K108</f>
        <v>1</v>
      </c>
      <c r="L108" s="18">
        <f>'Door Comparison'!L108</f>
        <v>0</v>
      </c>
      <c r="N108" s="153">
        <v>44</v>
      </c>
      <c r="O108" s="152"/>
      <c r="P108" s="14">
        <f t="shared" si="11"/>
        <v>16.43</v>
      </c>
      <c r="Q108" s="108">
        <f t="shared" si="12"/>
        <v>39.96</v>
      </c>
      <c r="R108" s="75"/>
      <c r="S108" s="68"/>
      <c r="T108" s="75">
        <f t="shared" si="13"/>
        <v>22.26</v>
      </c>
      <c r="V108" s="21">
        <f t="shared" si="14"/>
        <v>11.77</v>
      </c>
      <c r="W108" s="14">
        <f t="shared" si="15"/>
        <v>5.51</v>
      </c>
      <c r="X108" s="75">
        <v>0</v>
      </c>
      <c r="Y108" s="22">
        <f t="shared" si="16"/>
        <v>139.93</v>
      </c>
      <c r="Z108" s="353"/>
    </row>
    <row r="109" spans="1:26" x14ac:dyDescent="0.25">
      <c r="A109" s="88" t="str">
        <f>'Door Comparison'!A109</f>
        <v>D0218.01</v>
      </c>
      <c r="B109" s="18" t="str">
        <f>'Door Comparison'!B109</f>
        <v>Timber</v>
      </c>
      <c r="C109" s="18" t="str">
        <f>'Door Comparison'!C109</f>
        <v>Single</v>
      </c>
      <c r="D109" s="18">
        <f>'Door Comparison'!D109</f>
        <v>1010</v>
      </c>
      <c r="E109" s="18">
        <f>'Door Comparison'!E109</f>
        <v>2100</v>
      </c>
      <c r="F109" s="18" t="e">
        <f>'Door Comparison'!#REF!</f>
        <v>#REF!</v>
      </c>
      <c r="G109" s="18">
        <f>'Door Comparison'!G109</f>
        <v>1</v>
      </c>
      <c r="H109" s="18">
        <f>'Door Comparison'!H109</f>
        <v>0</v>
      </c>
      <c r="I109" s="18" t="e">
        <f>'Door Comparison'!#REF!</f>
        <v>#REF!</v>
      </c>
      <c r="J109" s="18">
        <f>'Door Comparison'!J109</f>
        <v>1</v>
      </c>
      <c r="K109" s="18">
        <f>'Door Comparison'!K109</f>
        <v>0</v>
      </c>
      <c r="L109" s="18">
        <f>'Door Comparison'!L109</f>
        <v>0</v>
      </c>
      <c r="N109" s="153">
        <v>22</v>
      </c>
      <c r="O109" s="152"/>
      <c r="P109" s="14">
        <f t="shared" si="11"/>
        <v>16.149999999999999</v>
      </c>
      <c r="Q109" s="108">
        <f t="shared" si="12"/>
        <v>30.22</v>
      </c>
      <c r="R109" s="75"/>
      <c r="S109" s="68"/>
      <c r="T109" s="75">
        <f t="shared" si="13"/>
        <v>19.899999999999999</v>
      </c>
      <c r="V109" s="21">
        <f t="shared" si="14"/>
        <v>5.78</v>
      </c>
      <c r="W109" s="14">
        <f t="shared" si="15"/>
        <v>5.42</v>
      </c>
      <c r="X109" s="75">
        <v>0</v>
      </c>
      <c r="Y109" s="22">
        <f t="shared" si="16"/>
        <v>99.47</v>
      </c>
      <c r="Z109" s="353"/>
    </row>
    <row r="110" spans="1:26" x14ac:dyDescent="0.25">
      <c r="A110" s="88" t="str">
        <f>'Door Comparison'!A110</f>
        <v>D0301.01</v>
      </c>
      <c r="B110" s="18" t="str">
        <f>'Door Comparison'!B110</f>
        <v>Timber</v>
      </c>
      <c r="C110" s="18" t="str">
        <f>'Door Comparison'!C110</f>
        <v>Single</v>
      </c>
      <c r="D110" s="18">
        <f>'Door Comparison'!D110</f>
        <v>1010</v>
      </c>
      <c r="E110" s="18">
        <f>'Door Comparison'!E110</f>
        <v>2100</v>
      </c>
      <c r="F110" s="18" t="e">
        <f>'Door Comparison'!#REF!</f>
        <v>#REF!</v>
      </c>
      <c r="G110" s="18">
        <f>'Door Comparison'!G110</f>
        <v>1</v>
      </c>
      <c r="H110" s="18">
        <f>'Door Comparison'!H110</f>
        <v>0</v>
      </c>
      <c r="I110" s="18" t="e">
        <f>'Door Comparison'!#REF!</f>
        <v>#REF!</v>
      </c>
      <c r="J110" s="18">
        <f>'Door Comparison'!J110</f>
        <v>1</v>
      </c>
      <c r="K110" s="18">
        <f>'Door Comparison'!K110</f>
        <v>0</v>
      </c>
      <c r="L110" s="18">
        <f>'Door Comparison'!L110</f>
        <v>0</v>
      </c>
      <c r="N110" s="153">
        <v>22</v>
      </c>
      <c r="O110" s="152"/>
      <c r="P110" s="14">
        <f t="shared" si="11"/>
        <v>16.149999999999999</v>
      </c>
      <c r="Q110" s="108">
        <f t="shared" si="12"/>
        <v>30.22</v>
      </c>
      <c r="R110" s="75"/>
      <c r="S110" s="68"/>
      <c r="T110" s="75">
        <f t="shared" si="13"/>
        <v>19.899999999999999</v>
      </c>
      <c r="V110" s="21">
        <f t="shared" si="14"/>
        <v>5.78</v>
      </c>
      <c r="W110" s="14">
        <f t="shared" si="15"/>
        <v>5.42</v>
      </c>
      <c r="X110" s="75">
        <v>0</v>
      </c>
      <c r="Y110" s="22">
        <f t="shared" si="16"/>
        <v>99.47</v>
      </c>
      <c r="Z110" s="353"/>
    </row>
    <row r="111" spans="1:26" x14ac:dyDescent="0.25">
      <c r="A111" s="88" t="str">
        <f>'Door Comparison'!A111</f>
        <v>D0302.01</v>
      </c>
      <c r="B111" s="18" t="str">
        <f>'Door Comparison'!B111</f>
        <v>Timber</v>
      </c>
      <c r="C111" s="18" t="str">
        <f>'Door Comparison'!C111</f>
        <v>Single</v>
      </c>
      <c r="D111" s="18">
        <f>'Door Comparison'!D111</f>
        <v>1010</v>
      </c>
      <c r="E111" s="18">
        <f>'Door Comparison'!E111</f>
        <v>2100</v>
      </c>
      <c r="F111" s="18" t="e">
        <f>'Door Comparison'!#REF!</f>
        <v>#REF!</v>
      </c>
      <c r="G111" s="18">
        <f>'Door Comparison'!G111</f>
        <v>0</v>
      </c>
      <c r="H111" s="18">
        <f>'Door Comparison'!H111</f>
        <v>1</v>
      </c>
      <c r="I111" s="18" t="e">
        <f>'Door Comparison'!#REF!</f>
        <v>#REF!</v>
      </c>
      <c r="J111" s="18">
        <f>'Door Comparison'!J111</f>
        <v>0</v>
      </c>
      <c r="K111" s="18">
        <f>'Door Comparison'!K111</f>
        <v>1</v>
      </c>
      <c r="L111" s="18">
        <f>'Door Comparison'!L111</f>
        <v>0</v>
      </c>
      <c r="N111" s="153">
        <v>22</v>
      </c>
      <c r="O111" s="152"/>
      <c r="P111" s="14">
        <f t="shared" si="11"/>
        <v>16.149999999999999</v>
      </c>
      <c r="Q111" s="108">
        <f t="shared" si="12"/>
        <v>39.28</v>
      </c>
      <c r="R111" s="75"/>
      <c r="S111" s="68"/>
      <c r="T111" s="75">
        <f t="shared" si="13"/>
        <v>21.88</v>
      </c>
      <c r="V111" s="21">
        <f t="shared" si="14"/>
        <v>11.57</v>
      </c>
      <c r="W111" s="14">
        <f t="shared" si="15"/>
        <v>5.42</v>
      </c>
      <c r="X111" s="75">
        <v>0</v>
      </c>
      <c r="Y111" s="22">
        <f t="shared" si="16"/>
        <v>116.3</v>
      </c>
      <c r="Z111" s="353"/>
    </row>
    <row r="112" spans="1:26" x14ac:dyDescent="0.25">
      <c r="A112" s="88" t="str">
        <f>'Door Comparison'!A112</f>
        <v>D0310.01</v>
      </c>
      <c r="B112" s="18" t="str">
        <f>'Door Comparison'!B112</f>
        <v>Timber</v>
      </c>
      <c r="C112" s="18" t="str">
        <f>'Door Comparison'!C112</f>
        <v>Single</v>
      </c>
      <c r="D112" s="18">
        <f>'Door Comparison'!D112</f>
        <v>1010</v>
      </c>
      <c r="E112" s="18">
        <f>'Door Comparison'!E112</f>
        <v>2100</v>
      </c>
      <c r="F112" s="18" t="e">
        <f>'Door Comparison'!#REF!</f>
        <v>#REF!</v>
      </c>
      <c r="G112" s="18">
        <f>'Door Comparison'!G112</f>
        <v>1</v>
      </c>
      <c r="H112" s="18">
        <f>'Door Comparison'!H112</f>
        <v>0</v>
      </c>
      <c r="I112" s="18" t="e">
        <f>'Door Comparison'!#REF!</f>
        <v>#REF!</v>
      </c>
      <c r="J112" s="18">
        <f>'Door Comparison'!J112</f>
        <v>1</v>
      </c>
      <c r="K112" s="18">
        <f>'Door Comparison'!K112</f>
        <v>0</v>
      </c>
      <c r="L112" s="18">
        <f>'Door Comparison'!L112</f>
        <v>0</v>
      </c>
      <c r="N112" s="153">
        <v>22</v>
      </c>
      <c r="O112" s="152"/>
      <c r="P112" s="14">
        <f t="shared" si="11"/>
        <v>16.149999999999999</v>
      </c>
      <c r="Q112" s="108">
        <f t="shared" si="12"/>
        <v>30.22</v>
      </c>
      <c r="R112" s="75"/>
      <c r="S112" s="68"/>
      <c r="T112" s="75">
        <f t="shared" si="13"/>
        <v>19.899999999999999</v>
      </c>
      <c r="V112" s="21">
        <f t="shared" si="14"/>
        <v>5.78</v>
      </c>
      <c r="W112" s="14">
        <f t="shared" si="15"/>
        <v>5.42</v>
      </c>
      <c r="X112" s="75">
        <v>0</v>
      </c>
      <c r="Y112" s="22">
        <f t="shared" si="16"/>
        <v>99.47</v>
      </c>
      <c r="Z112" s="353"/>
    </row>
    <row r="113" spans="1:26" x14ac:dyDescent="0.25">
      <c r="A113" s="88" t="str">
        <f>'Door Comparison'!A113</f>
        <v>D0311.01</v>
      </c>
      <c r="B113" s="18" t="str">
        <f>'Door Comparison'!B113</f>
        <v>Timber</v>
      </c>
      <c r="C113" s="18" t="str">
        <f>'Door Comparison'!C113</f>
        <v>Single</v>
      </c>
      <c r="D113" s="18">
        <f>'Door Comparison'!D113</f>
        <v>1010</v>
      </c>
      <c r="E113" s="18">
        <f>'Door Comparison'!E113</f>
        <v>2100</v>
      </c>
      <c r="F113" s="18" t="e">
        <f>'Door Comparison'!#REF!</f>
        <v>#REF!</v>
      </c>
      <c r="G113" s="18">
        <f>'Door Comparison'!G113</f>
        <v>0</v>
      </c>
      <c r="H113" s="18">
        <f>'Door Comparison'!H113</f>
        <v>1</v>
      </c>
      <c r="I113" s="18" t="e">
        <f>'Door Comparison'!#REF!</f>
        <v>#REF!</v>
      </c>
      <c r="J113" s="18">
        <f>'Door Comparison'!J113</f>
        <v>0</v>
      </c>
      <c r="K113" s="18">
        <f>'Door Comparison'!K113</f>
        <v>1</v>
      </c>
      <c r="L113" s="18">
        <f>'Door Comparison'!L113</f>
        <v>0</v>
      </c>
      <c r="N113" s="153">
        <v>22</v>
      </c>
      <c r="O113" s="152"/>
      <c r="P113" s="14">
        <f t="shared" si="11"/>
        <v>16.149999999999999</v>
      </c>
      <c r="Q113" s="108">
        <f t="shared" si="12"/>
        <v>39.28</v>
      </c>
      <c r="R113" s="75"/>
      <c r="S113" s="68"/>
      <c r="T113" s="75">
        <f t="shared" si="13"/>
        <v>21.88</v>
      </c>
      <c r="V113" s="21">
        <f t="shared" si="14"/>
        <v>11.57</v>
      </c>
      <c r="W113" s="14">
        <f t="shared" si="15"/>
        <v>5.42</v>
      </c>
      <c r="X113" s="75">
        <v>0</v>
      </c>
      <c r="Y113" s="22">
        <f t="shared" si="16"/>
        <v>116.3</v>
      </c>
      <c r="Z113" s="353"/>
    </row>
    <row r="114" spans="1:26" x14ac:dyDescent="0.25">
      <c r="A114" s="88" t="str">
        <f>'Door Comparison'!A114</f>
        <v>D0317.01</v>
      </c>
      <c r="B114" s="18" t="str">
        <f>'Door Comparison'!B114</f>
        <v>Timber</v>
      </c>
      <c r="C114" s="18" t="str">
        <f>'Door Comparison'!C114</f>
        <v>Single</v>
      </c>
      <c r="D114" s="18">
        <f>'Door Comparison'!D114</f>
        <v>1100</v>
      </c>
      <c r="E114" s="18">
        <f>'Door Comparison'!E114</f>
        <v>2100</v>
      </c>
      <c r="F114" s="18" t="e">
        <f>'Door Comparison'!#REF!</f>
        <v>#REF!</v>
      </c>
      <c r="G114" s="18">
        <f>'Door Comparison'!G114</f>
        <v>0</v>
      </c>
      <c r="H114" s="18">
        <f>'Door Comparison'!H114</f>
        <v>1</v>
      </c>
      <c r="I114" s="18" t="e">
        <f>'Door Comparison'!#REF!</f>
        <v>#REF!</v>
      </c>
      <c r="J114" s="18">
        <f>'Door Comparison'!J114</f>
        <v>0</v>
      </c>
      <c r="K114" s="18">
        <f>'Door Comparison'!K114</f>
        <v>1</v>
      </c>
      <c r="L114" s="18">
        <f>'Door Comparison'!L114</f>
        <v>0</v>
      </c>
      <c r="N114" s="153">
        <v>44</v>
      </c>
      <c r="O114" s="152"/>
      <c r="P114" s="14">
        <f t="shared" si="11"/>
        <v>16.43</v>
      </c>
      <c r="Q114" s="108">
        <f t="shared" si="12"/>
        <v>39.96</v>
      </c>
      <c r="R114" s="75"/>
      <c r="S114" s="68"/>
      <c r="T114" s="75">
        <f t="shared" si="13"/>
        <v>22.26</v>
      </c>
      <c r="V114" s="21">
        <f t="shared" si="14"/>
        <v>11.77</v>
      </c>
      <c r="W114" s="14">
        <f t="shared" si="15"/>
        <v>5.51</v>
      </c>
      <c r="X114" s="75">
        <v>0</v>
      </c>
      <c r="Y114" s="22">
        <f t="shared" si="16"/>
        <v>139.93</v>
      </c>
      <c r="Z114" s="353"/>
    </row>
    <row r="115" spans="1:26" x14ac:dyDescent="0.25">
      <c r="A115" s="88" t="str">
        <f>'Door Comparison'!A115</f>
        <v>D0318.01</v>
      </c>
      <c r="B115" s="18" t="str">
        <f>'Door Comparison'!B115</f>
        <v>Timber</v>
      </c>
      <c r="C115" s="18" t="str">
        <f>'Door Comparison'!C115</f>
        <v>Single</v>
      </c>
      <c r="D115" s="18">
        <f>'Door Comparison'!D115</f>
        <v>1010</v>
      </c>
      <c r="E115" s="18">
        <f>'Door Comparison'!E115</f>
        <v>2100</v>
      </c>
      <c r="F115" s="18" t="e">
        <f>'Door Comparison'!#REF!</f>
        <v>#REF!</v>
      </c>
      <c r="G115" s="18">
        <f>'Door Comparison'!G115</f>
        <v>1</v>
      </c>
      <c r="H115" s="18">
        <f>'Door Comparison'!H115</f>
        <v>0</v>
      </c>
      <c r="I115" s="18" t="e">
        <f>'Door Comparison'!#REF!</f>
        <v>#REF!</v>
      </c>
      <c r="J115" s="18">
        <f>'Door Comparison'!J115</f>
        <v>1</v>
      </c>
      <c r="K115" s="18">
        <f>'Door Comparison'!K115</f>
        <v>0</v>
      </c>
      <c r="L115" s="18">
        <f>'Door Comparison'!L115</f>
        <v>0</v>
      </c>
      <c r="N115" s="153">
        <v>22</v>
      </c>
      <c r="O115" s="152"/>
      <c r="P115" s="14">
        <f t="shared" si="11"/>
        <v>16.149999999999999</v>
      </c>
      <c r="Q115" s="108">
        <f t="shared" si="12"/>
        <v>30.22</v>
      </c>
      <c r="R115" s="75"/>
      <c r="S115" s="68"/>
      <c r="T115" s="75">
        <f t="shared" si="13"/>
        <v>19.899999999999999</v>
      </c>
      <c r="V115" s="21">
        <f t="shared" si="14"/>
        <v>5.78</v>
      </c>
      <c r="W115" s="14">
        <f t="shared" si="15"/>
        <v>5.42</v>
      </c>
      <c r="X115" s="75">
        <v>0</v>
      </c>
      <c r="Y115" s="22">
        <f t="shared" si="16"/>
        <v>99.47</v>
      </c>
      <c r="Z115" s="353"/>
    </row>
    <row r="116" spans="1:26" x14ac:dyDescent="0.25">
      <c r="A116" s="88" t="str">
        <f>'Door Comparison'!A116</f>
        <v>D0320.01</v>
      </c>
      <c r="B116" s="18" t="str">
        <f>'Door Comparison'!B116</f>
        <v>Metal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N116" s="153"/>
      <c r="O116" s="152"/>
      <c r="P116" s="14"/>
      <c r="R116" s="75"/>
      <c r="S116" s="68"/>
      <c r="T116" s="75"/>
      <c r="V116" s="21"/>
      <c r="W116" s="14"/>
      <c r="X116" s="75"/>
      <c r="Y116" s="22"/>
      <c r="Z116" s="353" t="str">
        <f>'Door Comparison'!Q116</f>
        <v>By others</v>
      </c>
    </row>
    <row r="117" spans="1:26" x14ac:dyDescent="0.25">
      <c r="A117" s="88" t="str">
        <f>'Door Comparison'!A117</f>
        <v>D0401.01</v>
      </c>
      <c r="B117" s="18" t="str">
        <f>'Door Comparison'!B117</f>
        <v>Timber</v>
      </c>
      <c r="C117" s="18" t="str">
        <f>'Door Comparison'!C117</f>
        <v>Single</v>
      </c>
      <c r="D117" s="18">
        <f>'Door Comparison'!D117</f>
        <v>1010</v>
      </c>
      <c r="E117" s="18">
        <f>'Door Comparison'!E117</f>
        <v>2100</v>
      </c>
      <c r="F117" s="18" t="e">
        <f>'Door Comparison'!#REF!</f>
        <v>#REF!</v>
      </c>
      <c r="G117" s="18">
        <f>'Door Comparison'!G117</f>
        <v>1</v>
      </c>
      <c r="H117" s="18">
        <f>'Door Comparison'!H117</f>
        <v>0</v>
      </c>
      <c r="I117" s="18" t="e">
        <f>'Door Comparison'!#REF!</f>
        <v>#REF!</v>
      </c>
      <c r="J117" s="18">
        <f>'Door Comparison'!J117</f>
        <v>1</v>
      </c>
      <c r="K117" s="18">
        <f>'Door Comparison'!K117</f>
        <v>0</v>
      </c>
      <c r="L117" s="18">
        <f>'Door Comparison'!L117</f>
        <v>0</v>
      </c>
      <c r="N117" s="153">
        <v>22</v>
      </c>
      <c r="O117" s="152"/>
      <c r="P117" s="14">
        <f t="shared" si="11"/>
        <v>16.149999999999999</v>
      </c>
      <c r="Q117" s="108">
        <f t="shared" si="12"/>
        <v>30.22</v>
      </c>
      <c r="R117" s="75"/>
      <c r="S117" s="68"/>
      <c r="T117" s="75">
        <f t="shared" si="13"/>
        <v>19.899999999999999</v>
      </c>
      <c r="V117" s="21">
        <f t="shared" si="14"/>
        <v>5.78</v>
      </c>
      <c r="W117" s="14">
        <f t="shared" si="15"/>
        <v>5.42</v>
      </c>
      <c r="X117" s="75">
        <v>0</v>
      </c>
      <c r="Y117" s="22">
        <f t="shared" si="16"/>
        <v>99.47</v>
      </c>
      <c r="Z117" s="353"/>
    </row>
    <row r="118" spans="1:26" x14ac:dyDescent="0.25">
      <c r="A118" s="88" t="str">
        <f>'Door Comparison'!A118</f>
        <v>D0402.01</v>
      </c>
      <c r="B118" s="18" t="str">
        <f>'Door Comparison'!B118</f>
        <v>Timber</v>
      </c>
      <c r="C118" s="18" t="str">
        <f>'Door Comparison'!C118</f>
        <v>Single</v>
      </c>
      <c r="D118" s="18">
        <f>'Door Comparison'!D118</f>
        <v>1010</v>
      </c>
      <c r="E118" s="18">
        <f>'Door Comparison'!E118</f>
        <v>2100</v>
      </c>
      <c r="F118" s="18" t="e">
        <f>'Door Comparison'!#REF!</f>
        <v>#REF!</v>
      </c>
      <c r="G118" s="18">
        <f>'Door Comparison'!G118</f>
        <v>0</v>
      </c>
      <c r="H118" s="18">
        <f>'Door Comparison'!H118</f>
        <v>1</v>
      </c>
      <c r="I118" s="18" t="e">
        <f>'Door Comparison'!#REF!</f>
        <v>#REF!</v>
      </c>
      <c r="J118" s="18">
        <f>'Door Comparison'!J118</f>
        <v>0</v>
      </c>
      <c r="K118" s="18">
        <f>'Door Comparison'!K118</f>
        <v>1</v>
      </c>
      <c r="L118" s="18">
        <f>'Door Comparison'!L118</f>
        <v>0</v>
      </c>
      <c r="N118" s="153">
        <v>22</v>
      </c>
      <c r="O118" s="152"/>
      <c r="P118" s="14">
        <f t="shared" si="11"/>
        <v>16.149999999999999</v>
      </c>
      <c r="Q118" s="108">
        <f t="shared" si="12"/>
        <v>39.28</v>
      </c>
      <c r="R118" s="75"/>
      <c r="S118" s="68"/>
      <c r="T118" s="75">
        <f t="shared" si="13"/>
        <v>21.88</v>
      </c>
      <c r="V118" s="21">
        <f t="shared" si="14"/>
        <v>11.57</v>
      </c>
      <c r="W118" s="14">
        <f t="shared" si="15"/>
        <v>5.42</v>
      </c>
      <c r="X118" s="75">
        <v>0</v>
      </c>
      <c r="Y118" s="22">
        <f t="shared" si="16"/>
        <v>116.3</v>
      </c>
      <c r="Z118" s="353"/>
    </row>
    <row r="119" spans="1:26" x14ac:dyDescent="0.25">
      <c r="A119" s="88" t="str">
        <f>'Door Comparison'!A119</f>
        <v>D0406.01</v>
      </c>
      <c r="B119" s="18" t="str">
        <f>'Door Comparison'!B119</f>
        <v>Metal</v>
      </c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N119" s="153"/>
      <c r="O119" s="152"/>
      <c r="P119" s="14"/>
      <c r="R119" s="75"/>
      <c r="S119" s="68"/>
      <c r="T119" s="75"/>
      <c r="V119" s="21"/>
      <c r="W119" s="14"/>
      <c r="X119" s="75"/>
      <c r="Y119" s="22"/>
      <c r="Z119" s="353" t="str">
        <f>'Door Comparison'!Q119</f>
        <v>By others</v>
      </c>
    </row>
    <row r="120" spans="1:26" x14ac:dyDescent="0.25">
      <c r="A120" s="88" t="str">
        <f>'Door Comparison'!A120</f>
        <v>D0407.01</v>
      </c>
      <c r="B120" s="18" t="str">
        <f>'Door Comparison'!B120</f>
        <v>Metal</v>
      </c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N120" s="153"/>
      <c r="O120" s="152"/>
      <c r="P120" s="14"/>
      <c r="R120" s="75"/>
      <c r="S120" s="68"/>
      <c r="T120" s="75"/>
      <c r="V120" s="21"/>
      <c r="W120" s="14"/>
      <c r="X120" s="75"/>
      <c r="Y120" s="22"/>
      <c r="Z120" s="353" t="str">
        <f>'Door Comparison'!Q120</f>
        <v>By others</v>
      </c>
    </row>
    <row r="121" spans="1:26" x14ac:dyDescent="0.25">
      <c r="A121" s="88" t="str">
        <f>'Door Comparison'!A121</f>
        <v>D0408.01</v>
      </c>
      <c r="B121" s="18" t="str">
        <f>'Door Comparison'!B121</f>
        <v>Metal</v>
      </c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N121" s="153"/>
      <c r="O121" s="152"/>
      <c r="P121" s="14"/>
      <c r="R121" s="75"/>
      <c r="S121" s="68"/>
      <c r="T121" s="75"/>
      <c r="V121" s="21"/>
      <c r="W121" s="14"/>
      <c r="X121" s="75"/>
      <c r="Y121" s="22"/>
      <c r="Z121" s="353" t="str">
        <f>'Door Comparison'!Q121</f>
        <v>By others</v>
      </c>
    </row>
    <row r="122" spans="1:26" x14ac:dyDescent="0.25">
      <c r="A122" s="88" t="str">
        <f>'Door Comparison'!A122</f>
        <v>D0410.01</v>
      </c>
      <c r="B122" s="18" t="str">
        <f>'Door Comparison'!B122</f>
        <v>Timber</v>
      </c>
      <c r="C122" s="18" t="str">
        <f>'Door Comparison'!C122</f>
        <v>Single</v>
      </c>
      <c r="D122" s="18">
        <f>'Door Comparison'!D122</f>
        <v>1010</v>
      </c>
      <c r="E122" s="18">
        <f>'Door Comparison'!E122</f>
        <v>2100</v>
      </c>
      <c r="F122" s="18" t="e">
        <f>'Door Comparison'!#REF!</f>
        <v>#REF!</v>
      </c>
      <c r="G122" s="18">
        <f>'Door Comparison'!G122</f>
        <v>1</v>
      </c>
      <c r="H122" s="18">
        <f>'Door Comparison'!H122</f>
        <v>0</v>
      </c>
      <c r="I122" s="18" t="e">
        <f>'Door Comparison'!#REF!</f>
        <v>#REF!</v>
      </c>
      <c r="J122" s="18">
        <f>'Door Comparison'!J122</f>
        <v>1</v>
      </c>
      <c r="K122" s="18">
        <f>'Door Comparison'!K122</f>
        <v>0</v>
      </c>
      <c r="L122" s="18">
        <f>'Door Comparison'!L122</f>
        <v>0</v>
      </c>
      <c r="N122" s="153">
        <v>22</v>
      </c>
      <c r="O122" s="152"/>
      <c r="P122" s="14">
        <f t="shared" si="11"/>
        <v>16.149999999999999</v>
      </c>
      <c r="Q122" s="108">
        <f t="shared" si="12"/>
        <v>30.22</v>
      </c>
      <c r="R122" s="75"/>
      <c r="S122" s="68"/>
      <c r="T122" s="75">
        <f t="shared" si="13"/>
        <v>19.899999999999999</v>
      </c>
      <c r="V122" s="21">
        <f t="shared" si="14"/>
        <v>5.78</v>
      </c>
      <c r="W122" s="14">
        <f t="shared" si="15"/>
        <v>5.42</v>
      </c>
      <c r="X122" s="75">
        <v>0</v>
      </c>
      <c r="Y122" s="22">
        <f t="shared" si="16"/>
        <v>99.47</v>
      </c>
      <c r="Z122" s="353"/>
    </row>
    <row r="123" spans="1:26" x14ac:dyDescent="0.25">
      <c r="A123" s="88" t="str">
        <f>'Door Comparison'!A123</f>
        <v>D0411.01</v>
      </c>
      <c r="B123" s="18" t="str">
        <f>'Door Comparison'!B123</f>
        <v>Timber</v>
      </c>
      <c r="C123" s="18" t="str">
        <f>'Door Comparison'!C123</f>
        <v>Single</v>
      </c>
      <c r="D123" s="18">
        <f>'Door Comparison'!D123</f>
        <v>1010</v>
      </c>
      <c r="E123" s="18">
        <f>'Door Comparison'!E123</f>
        <v>2100</v>
      </c>
      <c r="F123" s="18" t="e">
        <f>'Door Comparison'!#REF!</f>
        <v>#REF!</v>
      </c>
      <c r="G123" s="18">
        <f>'Door Comparison'!G123</f>
        <v>0</v>
      </c>
      <c r="H123" s="18">
        <f>'Door Comparison'!H123</f>
        <v>1</v>
      </c>
      <c r="I123" s="18" t="e">
        <f>'Door Comparison'!#REF!</f>
        <v>#REF!</v>
      </c>
      <c r="J123" s="18">
        <f>'Door Comparison'!J123</f>
        <v>0</v>
      </c>
      <c r="K123" s="18">
        <f>'Door Comparison'!K123</f>
        <v>1</v>
      </c>
      <c r="L123" s="18">
        <f>'Door Comparison'!L123</f>
        <v>0</v>
      </c>
      <c r="N123" s="153">
        <v>22</v>
      </c>
      <c r="O123" s="152"/>
      <c r="P123" s="14">
        <f t="shared" si="11"/>
        <v>16.149999999999999</v>
      </c>
      <c r="Q123" s="108">
        <f t="shared" si="12"/>
        <v>39.28</v>
      </c>
      <c r="R123" s="75"/>
      <c r="S123" s="68"/>
      <c r="T123" s="75">
        <f t="shared" si="13"/>
        <v>21.88</v>
      </c>
      <c r="V123" s="21">
        <f t="shared" si="14"/>
        <v>11.57</v>
      </c>
      <c r="W123" s="14">
        <f t="shared" si="15"/>
        <v>5.42</v>
      </c>
      <c r="X123" s="75">
        <v>0</v>
      </c>
      <c r="Y123" s="22">
        <f t="shared" si="16"/>
        <v>116.3</v>
      </c>
      <c r="Z123" s="353"/>
    </row>
    <row r="124" spans="1:26" x14ac:dyDescent="0.25">
      <c r="A124" s="88" t="str">
        <f>'Door Comparison'!A124</f>
        <v>D0415.01</v>
      </c>
      <c r="B124" s="18" t="str">
        <f>'Door Comparison'!B124</f>
        <v>Metal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N124" s="153"/>
      <c r="O124" s="152"/>
      <c r="P124" s="14"/>
      <c r="R124" s="75"/>
      <c r="S124" s="68"/>
      <c r="T124" s="75"/>
      <c r="V124" s="21"/>
      <c r="W124" s="14"/>
      <c r="X124" s="75"/>
      <c r="Y124" s="22"/>
      <c r="Z124" s="353" t="str">
        <f>'Door Comparison'!Q124</f>
        <v>By others</v>
      </c>
    </row>
    <row r="125" spans="1:26" x14ac:dyDescent="0.25">
      <c r="A125" s="88" t="str">
        <f>'Door Comparison'!A125</f>
        <v>D0416.01</v>
      </c>
      <c r="B125" s="18" t="str">
        <f>'Door Comparison'!B125</f>
        <v>Metal</v>
      </c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N125" s="153"/>
      <c r="O125" s="152"/>
      <c r="P125" s="14"/>
      <c r="R125" s="75"/>
      <c r="S125" s="68"/>
      <c r="T125" s="75"/>
      <c r="V125" s="21"/>
      <c r="W125" s="14"/>
      <c r="X125" s="75"/>
      <c r="Y125" s="22"/>
      <c r="Z125" s="353" t="str">
        <f>'Door Comparison'!Q125</f>
        <v>By others</v>
      </c>
    </row>
    <row r="126" spans="1:26" x14ac:dyDescent="0.25">
      <c r="A126" s="88" t="str">
        <f>'Door Comparison'!A126</f>
        <v>D0417.01</v>
      </c>
      <c r="B126" s="18" t="str">
        <f>'Door Comparison'!B126</f>
        <v>Timber</v>
      </c>
      <c r="C126" s="18" t="str">
        <f>'Door Comparison'!C126</f>
        <v>Single</v>
      </c>
      <c r="D126" s="18">
        <f>'Door Comparison'!D126</f>
        <v>1100</v>
      </c>
      <c r="E126" s="18">
        <f>'Door Comparison'!E126</f>
        <v>2100</v>
      </c>
      <c r="F126" s="18" t="e">
        <f>'Door Comparison'!#REF!</f>
        <v>#REF!</v>
      </c>
      <c r="G126" s="18">
        <f>'Door Comparison'!G126</f>
        <v>0</v>
      </c>
      <c r="H126" s="18">
        <f>'Door Comparison'!H126</f>
        <v>1</v>
      </c>
      <c r="I126" s="18" t="e">
        <f>'Door Comparison'!#REF!</f>
        <v>#REF!</v>
      </c>
      <c r="J126" s="18">
        <f>'Door Comparison'!J126</f>
        <v>0</v>
      </c>
      <c r="K126" s="18">
        <f>'Door Comparison'!K126</f>
        <v>1</v>
      </c>
      <c r="L126" s="18">
        <f>'Door Comparison'!L126</f>
        <v>0</v>
      </c>
      <c r="N126" s="153">
        <v>44</v>
      </c>
      <c r="O126" s="152"/>
      <c r="P126" s="14">
        <f t="shared" si="11"/>
        <v>16.43</v>
      </c>
      <c r="Q126" s="108">
        <f t="shared" si="12"/>
        <v>39.96</v>
      </c>
      <c r="R126" s="75"/>
      <c r="S126" s="68"/>
      <c r="T126" s="75">
        <f t="shared" si="13"/>
        <v>22.26</v>
      </c>
      <c r="V126" s="21">
        <f t="shared" si="14"/>
        <v>11.77</v>
      </c>
      <c r="W126" s="14">
        <f t="shared" si="15"/>
        <v>5.51</v>
      </c>
      <c r="X126" s="75">
        <v>0</v>
      </c>
      <c r="Y126" s="22">
        <f t="shared" si="16"/>
        <v>139.93</v>
      </c>
      <c r="Z126" s="353"/>
    </row>
    <row r="127" spans="1:26" x14ac:dyDescent="0.25">
      <c r="A127" s="88" t="str">
        <f>'Door Comparison'!A127</f>
        <v>D0418.01</v>
      </c>
      <c r="B127" s="18" t="str">
        <f>'Door Comparison'!B127</f>
        <v>Timber</v>
      </c>
      <c r="C127" s="18" t="str">
        <f>'Door Comparison'!C127</f>
        <v>Single</v>
      </c>
      <c r="D127" s="18">
        <f>'Door Comparison'!D127</f>
        <v>1010</v>
      </c>
      <c r="E127" s="18">
        <f>'Door Comparison'!E127</f>
        <v>2100</v>
      </c>
      <c r="F127" s="18" t="e">
        <f>'Door Comparison'!#REF!</f>
        <v>#REF!</v>
      </c>
      <c r="G127" s="18">
        <f>'Door Comparison'!G127</f>
        <v>1</v>
      </c>
      <c r="H127" s="18">
        <f>'Door Comparison'!H127</f>
        <v>0</v>
      </c>
      <c r="I127" s="18" t="e">
        <f>'Door Comparison'!#REF!</f>
        <v>#REF!</v>
      </c>
      <c r="J127" s="18">
        <f>'Door Comparison'!J127</f>
        <v>1</v>
      </c>
      <c r="K127" s="18">
        <f>'Door Comparison'!K127</f>
        <v>0</v>
      </c>
      <c r="L127" s="18">
        <f>'Door Comparison'!L127</f>
        <v>0</v>
      </c>
      <c r="N127" s="153">
        <v>22</v>
      </c>
      <c r="O127" s="152"/>
      <c r="P127" s="14">
        <f t="shared" si="11"/>
        <v>16.149999999999999</v>
      </c>
      <c r="Q127" s="108">
        <f t="shared" si="12"/>
        <v>30.22</v>
      </c>
      <c r="R127" s="75"/>
      <c r="S127" s="68"/>
      <c r="T127" s="75">
        <f t="shared" si="13"/>
        <v>19.899999999999999</v>
      </c>
      <c r="V127" s="21">
        <f t="shared" si="14"/>
        <v>5.78</v>
      </c>
      <c r="W127" s="14">
        <f t="shared" si="15"/>
        <v>5.42</v>
      </c>
      <c r="X127" s="75">
        <v>0</v>
      </c>
      <c r="Y127" s="22">
        <f t="shared" si="16"/>
        <v>99.47</v>
      </c>
      <c r="Z127" s="353"/>
    </row>
    <row r="128" spans="1:26" x14ac:dyDescent="0.25">
      <c r="A128" s="88" t="str">
        <f>'Door Comparison'!A128</f>
        <v>D0420.01</v>
      </c>
      <c r="B128" s="18" t="str">
        <f>'Door Comparison'!B128</f>
        <v>Metal</v>
      </c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N128" s="153"/>
      <c r="O128" s="152"/>
      <c r="P128" s="14"/>
      <c r="R128" s="75"/>
      <c r="S128" s="68"/>
      <c r="T128" s="75"/>
      <c r="V128" s="21"/>
      <c r="W128" s="14"/>
      <c r="X128" s="75"/>
      <c r="Y128" s="22"/>
      <c r="Z128" s="353" t="str">
        <f>'Door Comparison'!Q128</f>
        <v>By others</v>
      </c>
    </row>
    <row r="129" spans="1:26" x14ac:dyDescent="0.25">
      <c r="A129" s="88" t="str">
        <f>'Door Comparison'!A129</f>
        <v>D0501.01</v>
      </c>
      <c r="B129" s="18" t="str">
        <f>'Door Comparison'!B129</f>
        <v>Timber</v>
      </c>
      <c r="C129" s="18" t="str">
        <f>'Door Comparison'!C129</f>
        <v>Single</v>
      </c>
      <c r="D129" s="18">
        <f>'Door Comparison'!D129</f>
        <v>1010</v>
      </c>
      <c r="E129" s="18">
        <f>'Door Comparison'!E129</f>
        <v>2100</v>
      </c>
      <c r="F129" s="18" t="e">
        <f>'Door Comparison'!#REF!</f>
        <v>#REF!</v>
      </c>
      <c r="G129" s="18">
        <f>'Door Comparison'!G129</f>
        <v>1</v>
      </c>
      <c r="H129" s="18">
        <f>'Door Comparison'!H129</f>
        <v>0</v>
      </c>
      <c r="I129" s="18" t="e">
        <f>'Door Comparison'!#REF!</f>
        <v>#REF!</v>
      </c>
      <c r="J129" s="18">
        <f>'Door Comparison'!J129</f>
        <v>1</v>
      </c>
      <c r="K129" s="18">
        <f>'Door Comparison'!K129</f>
        <v>0</v>
      </c>
      <c r="L129" s="18">
        <f>'Door Comparison'!L129</f>
        <v>0</v>
      </c>
      <c r="N129" s="153">
        <v>22</v>
      </c>
      <c r="O129" s="152"/>
      <c r="P129" s="14">
        <f t="shared" si="11"/>
        <v>16.149999999999999</v>
      </c>
      <c r="Q129" s="108">
        <f t="shared" si="12"/>
        <v>30.22</v>
      </c>
      <c r="R129" s="75"/>
      <c r="S129" s="68"/>
      <c r="T129" s="75">
        <f t="shared" si="13"/>
        <v>19.899999999999999</v>
      </c>
      <c r="V129" s="21">
        <f t="shared" si="14"/>
        <v>5.78</v>
      </c>
      <c r="W129" s="14">
        <f t="shared" si="15"/>
        <v>5.42</v>
      </c>
      <c r="X129" s="75">
        <v>0</v>
      </c>
      <c r="Y129" s="22">
        <f t="shared" si="16"/>
        <v>99.47</v>
      </c>
      <c r="Z129" s="353"/>
    </row>
    <row r="130" spans="1:26" x14ac:dyDescent="0.25">
      <c r="A130" s="88" t="str">
        <f>'Door Comparison'!A130</f>
        <v>DO502.01</v>
      </c>
      <c r="B130" s="18" t="str">
        <f>'Door Comparison'!B130</f>
        <v>Timber</v>
      </c>
      <c r="C130" s="18" t="str">
        <f>'Door Comparison'!C130</f>
        <v>Single</v>
      </c>
      <c r="D130" s="18">
        <f>'Door Comparison'!D130</f>
        <v>1010</v>
      </c>
      <c r="E130" s="18">
        <f>'Door Comparison'!E130</f>
        <v>2100</v>
      </c>
      <c r="F130" s="18" t="e">
        <f>'Door Comparison'!#REF!</f>
        <v>#REF!</v>
      </c>
      <c r="G130" s="18">
        <f>'Door Comparison'!G130</f>
        <v>0</v>
      </c>
      <c r="H130" s="18">
        <f>'Door Comparison'!H130</f>
        <v>1</v>
      </c>
      <c r="I130" s="18" t="e">
        <f>'Door Comparison'!#REF!</f>
        <v>#REF!</v>
      </c>
      <c r="J130" s="18">
        <f>'Door Comparison'!J130</f>
        <v>0</v>
      </c>
      <c r="K130" s="18">
        <f>'Door Comparison'!K130</f>
        <v>1</v>
      </c>
      <c r="L130" s="18">
        <f>'Door Comparison'!L130</f>
        <v>0</v>
      </c>
      <c r="N130" s="153">
        <v>22</v>
      </c>
      <c r="O130" s="152"/>
      <c r="P130" s="14">
        <f t="shared" si="11"/>
        <v>16.149999999999999</v>
      </c>
      <c r="Q130" s="108">
        <f t="shared" si="12"/>
        <v>39.28</v>
      </c>
      <c r="R130" s="75"/>
      <c r="S130" s="68"/>
      <c r="T130" s="75">
        <f t="shared" si="13"/>
        <v>21.88</v>
      </c>
      <c r="V130" s="21">
        <f t="shared" si="14"/>
        <v>11.57</v>
      </c>
      <c r="W130" s="14">
        <f t="shared" si="15"/>
        <v>5.42</v>
      </c>
      <c r="X130" s="75">
        <v>0</v>
      </c>
      <c r="Y130" s="22">
        <f t="shared" si="16"/>
        <v>116.3</v>
      </c>
      <c r="Z130" s="353"/>
    </row>
    <row r="131" spans="1:26" x14ac:dyDescent="0.25">
      <c r="A131" s="88" t="str">
        <f>'Door Comparison'!A131</f>
        <v>D0506.01</v>
      </c>
      <c r="B131" s="18" t="str">
        <f>'Door Comparison'!B131</f>
        <v>Metal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N131" s="153"/>
      <c r="O131" s="152"/>
      <c r="P131" s="14"/>
      <c r="R131" s="75"/>
      <c r="S131" s="68"/>
      <c r="T131" s="75"/>
      <c r="V131" s="21"/>
      <c r="W131" s="14"/>
      <c r="X131" s="75"/>
      <c r="Y131" s="22"/>
      <c r="Z131" s="353" t="str">
        <f>'Door Comparison'!Q131</f>
        <v>By others</v>
      </c>
    </row>
    <row r="132" spans="1:26" x14ac:dyDescent="0.25">
      <c r="A132" s="88" t="str">
        <f>'Door Comparison'!A132</f>
        <v>D0507.01</v>
      </c>
      <c r="B132" s="18" t="str">
        <f>'Door Comparison'!B132</f>
        <v>Metal</v>
      </c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N132" s="153"/>
      <c r="O132" s="152"/>
      <c r="P132" s="14"/>
      <c r="R132" s="75"/>
      <c r="S132" s="68"/>
      <c r="T132" s="75"/>
      <c r="V132" s="21"/>
      <c r="W132" s="14"/>
      <c r="X132" s="75"/>
      <c r="Y132" s="22"/>
      <c r="Z132" s="353" t="str">
        <f>'Door Comparison'!Q132</f>
        <v>By others</v>
      </c>
    </row>
    <row r="133" spans="1:26" x14ac:dyDescent="0.25">
      <c r="A133" s="88" t="str">
        <f>'Door Comparison'!A133</f>
        <v>D0508.01</v>
      </c>
      <c r="B133" s="18" t="str">
        <f>'Door Comparison'!B133</f>
        <v>Metal</v>
      </c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N133" s="153"/>
      <c r="O133" s="152"/>
      <c r="P133" s="14"/>
      <c r="R133" s="75"/>
      <c r="S133" s="68"/>
      <c r="T133" s="75"/>
      <c r="V133" s="21"/>
      <c r="W133" s="14"/>
      <c r="X133" s="75"/>
      <c r="Y133" s="22"/>
      <c r="Z133" s="353" t="str">
        <f>'Door Comparison'!Q133</f>
        <v>By others</v>
      </c>
    </row>
    <row r="134" spans="1:26" x14ac:dyDescent="0.25">
      <c r="A134" s="88" t="str">
        <f>'Door Comparison'!A134</f>
        <v>D0510.01</v>
      </c>
      <c r="B134" s="18" t="str">
        <f>'Door Comparison'!B134</f>
        <v>Timber</v>
      </c>
      <c r="C134" s="18" t="str">
        <f>'Door Comparison'!C134</f>
        <v>Single</v>
      </c>
      <c r="D134" s="18">
        <f>'Door Comparison'!D134</f>
        <v>1010</v>
      </c>
      <c r="E134" s="18">
        <f>'Door Comparison'!E134</f>
        <v>2100</v>
      </c>
      <c r="F134" s="18" t="e">
        <f>'Door Comparison'!#REF!</f>
        <v>#REF!</v>
      </c>
      <c r="G134" s="18">
        <f>'Door Comparison'!G134</f>
        <v>1</v>
      </c>
      <c r="H134" s="18">
        <f>'Door Comparison'!H134</f>
        <v>0</v>
      </c>
      <c r="I134" s="18" t="e">
        <f>'Door Comparison'!#REF!</f>
        <v>#REF!</v>
      </c>
      <c r="J134" s="18">
        <f>'Door Comparison'!J134</f>
        <v>1</v>
      </c>
      <c r="K134" s="18">
        <f>'Door Comparison'!K134</f>
        <v>0</v>
      </c>
      <c r="L134" s="18">
        <f>'Door Comparison'!L134</f>
        <v>0</v>
      </c>
      <c r="N134" s="153">
        <v>22</v>
      </c>
      <c r="O134" s="152"/>
      <c r="P134" s="14">
        <f t="shared" si="11"/>
        <v>16.149999999999999</v>
      </c>
      <c r="Q134" s="108">
        <f t="shared" si="12"/>
        <v>30.22</v>
      </c>
      <c r="R134" s="75"/>
      <c r="S134" s="68"/>
      <c r="T134" s="75">
        <f t="shared" si="13"/>
        <v>19.899999999999999</v>
      </c>
      <c r="V134" s="21">
        <f t="shared" si="14"/>
        <v>5.78</v>
      </c>
      <c r="W134" s="14">
        <f t="shared" si="15"/>
        <v>5.42</v>
      </c>
      <c r="X134" s="75">
        <v>0</v>
      </c>
      <c r="Y134" s="22">
        <f t="shared" si="16"/>
        <v>99.47</v>
      </c>
      <c r="Z134" s="353"/>
    </row>
    <row r="135" spans="1:26" x14ac:dyDescent="0.25">
      <c r="A135" s="88" t="str">
        <f>'Door Comparison'!A135</f>
        <v>D0511.01</v>
      </c>
      <c r="B135" s="18" t="str">
        <f>'Door Comparison'!B135</f>
        <v>Timber</v>
      </c>
      <c r="C135" s="18" t="str">
        <f>'Door Comparison'!C135</f>
        <v>Single</v>
      </c>
      <c r="D135" s="18">
        <f>'Door Comparison'!D135</f>
        <v>1010</v>
      </c>
      <c r="E135" s="18">
        <f>'Door Comparison'!E135</f>
        <v>2100</v>
      </c>
      <c r="F135" s="18" t="e">
        <f>'Door Comparison'!#REF!</f>
        <v>#REF!</v>
      </c>
      <c r="G135" s="18">
        <f>'Door Comparison'!G135</f>
        <v>0</v>
      </c>
      <c r="H135" s="18">
        <f>'Door Comparison'!H135</f>
        <v>1</v>
      </c>
      <c r="I135" s="18" t="e">
        <f>'Door Comparison'!#REF!</f>
        <v>#REF!</v>
      </c>
      <c r="J135" s="18">
        <f>'Door Comparison'!J135</f>
        <v>0</v>
      </c>
      <c r="K135" s="18">
        <f>'Door Comparison'!K135</f>
        <v>1</v>
      </c>
      <c r="L135" s="18">
        <f>'Door Comparison'!L135</f>
        <v>0</v>
      </c>
      <c r="N135" s="153">
        <v>22</v>
      </c>
      <c r="O135" s="152"/>
      <c r="P135" s="14">
        <f t="shared" si="11"/>
        <v>16.149999999999999</v>
      </c>
      <c r="Q135" s="108">
        <f t="shared" si="12"/>
        <v>39.28</v>
      </c>
      <c r="R135" s="75"/>
      <c r="S135" s="68"/>
      <c r="T135" s="75">
        <f t="shared" si="13"/>
        <v>21.88</v>
      </c>
      <c r="V135" s="21">
        <f t="shared" si="14"/>
        <v>11.57</v>
      </c>
      <c r="W135" s="14">
        <f t="shared" si="15"/>
        <v>5.42</v>
      </c>
      <c r="X135" s="75">
        <v>0</v>
      </c>
      <c r="Y135" s="22">
        <f t="shared" si="16"/>
        <v>116.3</v>
      </c>
      <c r="Z135" s="353"/>
    </row>
    <row r="136" spans="1:26" x14ac:dyDescent="0.25">
      <c r="A136" s="88" t="str">
        <f>'Door Comparison'!A136</f>
        <v>DO515.01</v>
      </c>
      <c r="B136" s="18" t="str">
        <f>'Door Comparison'!B136</f>
        <v>Metal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N136" s="153"/>
      <c r="O136" s="152"/>
      <c r="P136" s="14"/>
      <c r="R136" s="75"/>
      <c r="S136" s="68"/>
      <c r="T136" s="75"/>
      <c r="V136" s="21"/>
      <c r="W136" s="14"/>
      <c r="X136" s="75"/>
      <c r="Y136" s="22"/>
      <c r="Z136" s="353" t="str">
        <f>'Door Comparison'!Q136</f>
        <v>By others</v>
      </c>
    </row>
    <row r="137" spans="1:26" x14ac:dyDescent="0.25">
      <c r="A137" s="88" t="str">
        <f>'Door Comparison'!A137</f>
        <v>D0516.01</v>
      </c>
      <c r="B137" s="18" t="str">
        <f>'Door Comparison'!B137</f>
        <v>Metal</v>
      </c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N137" s="153"/>
      <c r="O137" s="152"/>
      <c r="P137" s="14"/>
      <c r="R137" s="75"/>
      <c r="S137" s="68"/>
      <c r="T137" s="75"/>
      <c r="V137" s="21"/>
      <c r="W137" s="14"/>
      <c r="X137" s="75"/>
      <c r="Y137" s="22"/>
      <c r="Z137" s="353" t="str">
        <f>'Door Comparison'!Q137</f>
        <v>By others</v>
      </c>
    </row>
    <row r="138" spans="1:26" x14ac:dyDescent="0.25">
      <c r="A138" s="88" t="str">
        <f>'Door Comparison'!A138</f>
        <v>D0517.01</v>
      </c>
      <c r="B138" s="18" t="str">
        <f>'Door Comparison'!B138</f>
        <v>Timber</v>
      </c>
      <c r="C138" s="18" t="str">
        <f>'Door Comparison'!C138</f>
        <v>Single</v>
      </c>
      <c r="D138" s="18">
        <f>'Door Comparison'!D138</f>
        <v>1100</v>
      </c>
      <c r="E138" s="18">
        <f>'Door Comparison'!E138</f>
        <v>2100</v>
      </c>
      <c r="F138" s="18" t="e">
        <f>'Door Comparison'!#REF!</f>
        <v>#REF!</v>
      </c>
      <c r="G138" s="18">
        <f>'Door Comparison'!G138</f>
        <v>0</v>
      </c>
      <c r="H138" s="18">
        <f>'Door Comparison'!H138</f>
        <v>1</v>
      </c>
      <c r="I138" s="18" t="e">
        <f>'Door Comparison'!#REF!</f>
        <v>#REF!</v>
      </c>
      <c r="J138" s="18">
        <f>'Door Comparison'!J138</f>
        <v>0</v>
      </c>
      <c r="K138" s="18">
        <f>'Door Comparison'!K138</f>
        <v>1</v>
      </c>
      <c r="L138" s="18">
        <f>'Door Comparison'!L138</f>
        <v>0</v>
      </c>
      <c r="N138" s="153">
        <v>44</v>
      </c>
      <c r="O138" s="152"/>
      <c r="P138" s="14">
        <f t="shared" ref="P138:P201" si="17">(D138+2*E138)*3.1/1000</f>
        <v>16.43</v>
      </c>
      <c r="Q138" s="108">
        <f t="shared" ref="Q138:Q201" si="18">(((D138+2*E138)*((G138*2.9)+(H138*3.77))/1000))*2</f>
        <v>39.96</v>
      </c>
      <c r="R138" s="75"/>
      <c r="S138" s="68"/>
      <c r="T138" s="75">
        <f t="shared" ref="T138:T201" si="19">((D138+2*E138)*((G138*1.91)+(H138*2.1))/1000)*2</f>
        <v>22.26</v>
      </c>
      <c r="V138" s="21">
        <f t="shared" ref="V138:V201" si="20">(J138*((D138+2*E138)*1.11/1000))+(K138*((D138+2*E138)*2.22/1000))+(L138*((D138+2*E138)*1.11/1000))</f>
        <v>11.77</v>
      </c>
      <c r="W138" s="14">
        <f t="shared" ref="W138:W201" si="21">(J138+K138+L138)*((D138+2*E138)*1.04/1000)</f>
        <v>5.51</v>
      </c>
      <c r="X138" s="75">
        <v>0</v>
      </c>
      <c r="Y138" s="22">
        <f t="shared" ref="Y138:Y201" si="22">SUM(N138:X138)</f>
        <v>139.93</v>
      </c>
      <c r="Z138" s="353"/>
    </row>
    <row r="139" spans="1:26" x14ac:dyDescent="0.25">
      <c r="A139" s="88" t="str">
        <f>'Door Comparison'!A139</f>
        <v>DO518.01</v>
      </c>
      <c r="B139" s="18" t="str">
        <f>'Door Comparison'!B139</f>
        <v>Timber</v>
      </c>
      <c r="C139" s="18" t="str">
        <f>'Door Comparison'!C139</f>
        <v>Single</v>
      </c>
      <c r="D139" s="18">
        <f>'Door Comparison'!D139</f>
        <v>1010</v>
      </c>
      <c r="E139" s="18">
        <f>'Door Comparison'!E139</f>
        <v>2100</v>
      </c>
      <c r="F139" s="18" t="e">
        <f>'Door Comparison'!#REF!</f>
        <v>#REF!</v>
      </c>
      <c r="G139" s="18">
        <f>'Door Comparison'!G139</f>
        <v>1</v>
      </c>
      <c r="H139" s="18">
        <f>'Door Comparison'!H139</f>
        <v>0</v>
      </c>
      <c r="I139" s="18" t="e">
        <f>'Door Comparison'!#REF!</f>
        <v>#REF!</v>
      </c>
      <c r="J139" s="18">
        <f>'Door Comparison'!J139</f>
        <v>1</v>
      </c>
      <c r="K139" s="18">
        <f>'Door Comparison'!K139</f>
        <v>0</v>
      </c>
      <c r="L139" s="18">
        <f>'Door Comparison'!L139</f>
        <v>0</v>
      </c>
      <c r="N139" s="153">
        <v>22</v>
      </c>
      <c r="O139" s="152"/>
      <c r="P139" s="14">
        <f t="shared" si="17"/>
        <v>16.149999999999999</v>
      </c>
      <c r="Q139" s="108">
        <f t="shared" si="18"/>
        <v>30.22</v>
      </c>
      <c r="R139" s="75"/>
      <c r="S139" s="68"/>
      <c r="T139" s="75">
        <f t="shared" si="19"/>
        <v>19.899999999999999</v>
      </c>
      <c r="V139" s="21">
        <f t="shared" si="20"/>
        <v>5.78</v>
      </c>
      <c r="W139" s="14">
        <f t="shared" si="21"/>
        <v>5.42</v>
      </c>
      <c r="X139" s="75">
        <v>0</v>
      </c>
      <c r="Y139" s="22">
        <f t="shared" si="22"/>
        <v>99.47</v>
      </c>
      <c r="Z139" s="353"/>
    </row>
    <row r="140" spans="1:26" x14ac:dyDescent="0.25">
      <c r="A140" s="88" t="str">
        <f>'Door Comparison'!A140</f>
        <v>D0520.01</v>
      </c>
      <c r="B140" s="18" t="str">
        <f>'Door Comparison'!B140</f>
        <v>Metal</v>
      </c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N140" s="153"/>
      <c r="O140" s="152"/>
      <c r="P140" s="14"/>
      <c r="R140" s="75"/>
      <c r="S140" s="68"/>
      <c r="T140" s="75"/>
      <c r="V140" s="21"/>
      <c r="W140" s="14"/>
      <c r="X140" s="75"/>
      <c r="Y140" s="22"/>
      <c r="Z140" s="353" t="str">
        <f>'Door Comparison'!Q140</f>
        <v>By others</v>
      </c>
    </row>
    <row r="141" spans="1:26" x14ac:dyDescent="0.25">
      <c r="A141" s="88" t="str">
        <f>'Door Comparison'!A141</f>
        <v>DO601.01</v>
      </c>
      <c r="B141" s="18" t="str">
        <f>'Door Comparison'!B141</f>
        <v>Timber</v>
      </c>
      <c r="C141" s="18" t="str">
        <f>'Door Comparison'!C141</f>
        <v>Single</v>
      </c>
      <c r="D141" s="18">
        <f>'Door Comparison'!D141</f>
        <v>1010</v>
      </c>
      <c r="E141" s="18">
        <f>'Door Comparison'!E141</f>
        <v>2100</v>
      </c>
      <c r="F141" s="18" t="e">
        <f>'Door Comparison'!#REF!</f>
        <v>#REF!</v>
      </c>
      <c r="G141" s="18">
        <f>'Door Comparison'!G141</f>
        <v>1</v>
      </c>
      <c r="H141" s="18">
        <f>'Door Comparison'!H141</f>
        <v>0</v>
      </c>
      <c r="I141" s="18" t="e">
        <f>'Door Comparison'!#REF!</f>
        <v>#REF!</v>
      </c>
      <c r="J141" s="18">
        <f>'Door Comparison'!J141</f>
        <v>1</v>
      </c>
      <c r="K141" s="18">
        <f>'Door Comparison'!K141</f>
        <v>0</v>
      </c>
      <c r="L141" s="18">
        <f>'Door Comparison'!L141</f>
        <v>0</v>
      </c>
      <c r="N141" s="153">
        <v>22</v>
      </c>
      <c r="O141" s="152"/>
      <c r="P141" s="14">
        <f t="shared" si="17"/>
        <v>16.149999999999999</v>
      </c>
      <c r="Q141" s="108">
        <f t="shared" si="18"/>
        <v>30.22</v>
      </c>
      <c r="R141" s="75"/>
      <c r="S141" s="68"/>
      <c r="T141" s="75">
        <f t="shared" si="19"/>
        <v>19.899999999999999</v>
      </c>
      <c r="V141" s="21">
        <f t="shared" si="20"/>
        <v>5.78</v>
      </c>
      <c r="W141" s="14">
        <f t="shared" si="21"/>
        <v>5.42</v>
      </c>
      <c r="X141" s="75">
        <v>0</v>
      </c>
      <c r="Y141" s="22">
        <f t="shared" si="22"/>
        <v>99.47</v>
      </c>
      <c r="Z141" s="353"/>
    </row>
    <row r="142" spans="1:26" x14ac:dyDescent="0.25">
      <c r="A142" s="88" t="str">
        <f>'Door Comparison'!A142</f>
        <v>D0602.01</v>
      </c>
      <c r="B142" s="18" t="str">
        <f>'Door Comparison'!B142</f>
        <v>Timber</v>
      </c>
      <c r="C142" s="18" t="str">
        <f>'Door Comparison'!C142</f>
        <v>Single</v>
      </c>
      <c r="D142" s="18">
        <f>'Door Comparison'!D142</f>
        <v>1010</v>
      </c>
      <c r="E142" s="18">
        <f>'Door Comparison'!E142</f>
        <v>2100</v>
      </c>
      <c r="F142" s="18" t="e">
        <f>'Door Comparison'!#REF!</f>
        <v>#REF!</v>
      </c>
      <c r="G142" s="18">
        <f>'Door Comparison'!G142</f>
        <v>0</v>
      </c>
      <c r="H142" s="18">
        <f>'Door Comparison'!H142</f>
        <v>1</v>
      </c>
      <c r="I142" s="18" t="e">
        <f>'Door Comparison'!#REF!</f>
        <v>#REF!</v>
      </c>
      <c r="J142" s="18">
        <f>'Door Comparison'!J142</f>
        <v>0</v>
      </c>
      <c r="K142" s="18">
        <f>'Door Comparison'!K142</f>
        <v>1</v>
      </c>
      <c r="L142" s="18">
        <f>'Door Comparison'!L142</f>
        <v>0</v>
      </c>
      <c r="N142" s="153">
        <v>22</v>
      </c>
      <c r="O142" s="152"/>
      <c r="P142" s="14">
        <f t="shared" si="17"/>
        <v>16.149999999999999</v>
      </c>
      <c r="Q142" s="108">
        <f t="shared" si="18"/>
        <v>39.28</v>
      </c>
      <c r="R142" s="75"/>
      <c r="S142" s="68"/>
      <c r="T142" s="75">
        <f t="shared" si="19"/>
        <v>21.88</v>
      </c>
      <c r="V142" s="21">
        <f t="shared" si="20"/>
        <v>11.57</v>
      </c>
      <c r="W142" s="14">
        <f t="shared" si="21"/>
        <v>5.42</v>
      </c>
      <c r="X142" s="75">
        <v>0</v>
      </c>
      <c r="Y142" s="22">
        <f t="shared" si="22"/>
        <v>116.3</v>
      </c>
      <c r="Z142" s="353"/>
    </row>
    <row r="143" spans="1:26" x14ac:dyDescent="0.25">
      <c r="A143" s="88" t="str">
        <f>'Door Comparison'!A143</f>
        <v>DO606.01</v>
      </c>
      <c r="B143" s="18" t="str">
        <f>'Door Comparison'!B143</f>
        <v>Metal</v>
      </c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N143" s="153"/>
      <c r="O143" s="152"/>
      <c r="P143" s="14"/>
      <c r="R143" s="75"/>
      <c r="S143" s="68"/>
      <c r="T143" s="75"/>
      <c r="V143" s="21"/>
      <c r="W143" s="14"/>
      <c r="X143" s="75"/>
      <c r="Y143" s="22"/>
      <c r="Z143" s="353" t="str">
        <f>'Door Comparison'!Q143</f>
        <v>By others</v>
      </c>
    </row>
    <row r="144" spans="1:26" x14ac:dyDescent="0.25">
      <c r="A144" s="88" t="str">
        <f>'Door Comparison'!A144</f>
        <v>DO607.01</v>
      </c>
      <c r="B144" s="18" t="str">
        <f>'Door Comparison'!B144</f>
        <v>Metal</v>
      </c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N144" s="153"/>
      <c r="O144" s="152"/>
      <c r="P144" s="14"/>
      <c r="R144" s="75"/>
      <c r="S144" s="68"/>
      <c r="T144" s="75"/>
      <c r="V144" s="21"/>
      <c r="W144" s="14"/>
      <c r="X144" s="75"/>
      <c r="Y144" s="22"/>
      <c r="Z144" s="353" t="str">
        <f>'Door Comparison'!Q144</f>
        <v>By others</v>
      </c>
    </row>
    <row r="145" spans="1:26" x14ac:dyDescent="0.25">
      <c r="A145" s="88" t="str">
        <f>'Door Comparison'!A145</f>
        <v>D0608.01</v>
      </c>
      <c r="B145" s="18" t="str">
        <f>'Door Comparison'!B145</f>
        <v>Metal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N145" s="153"/>
      <c r="O145" s="152"/>
      <c r="P145" s="14"/>
      <c r="R145" s="75"/>
      <c r="S145" s="68"/>
      <c r="T145" s="75"/>
      <c r="V145" s="21"/>
      <c r="W145" s="14"/>
      <c r="X145" s="75"/>
      <c r="Y145" s="22"/>
      <c r="Z145" s="353" t="str">
        <f>'Door Comparison'!Q145</f>
        <v>By others</v>
      </c>
    </row>
    <row r="146" spans="1:26" x14ac:dyDescent="0.25">
      <c r="A146" s="88" t="str">
        <f>'Door Comparison'!A146</f>
        <v>D0610.01</v>
      </c>
      <c r="B146" s="18" t="str">
        <f>'Door Comparison'!B146</f>
        <v>Timber</v>
      </c>
      <c r="C146" s="18" t="str">
        <f>'Door Comparison'!C146</f>
        <v>Single</v>
      </c>
      <c r="D146" s="18">
        <f>'Door Comparison'!D146</f>
        <v>1010</v>
      </c>
      <c r="E146" s="18">
        <f>'Door Comparison'!E146</f>
        <v>2100</v>
      </c>
      <c r="F146" s="18" t="e">
        <f>'Door Comparison'!#REF!</f>
        <v>#REF!</v>
      </c>
      <c r="G146" s="18">
        <f>'Door Comparison'!G146</f>
        <v>1</v>
      </c>
      <c r="H146" s="18">
        <f>'Door Comparison'!H146</f>
        <v>0</v>
      </c>
      <c r="I146" s="18" t="e">
        <f>'Door Comparison'!#REF!</f>
        <v>#REF!</v>
      </c>
      <c r="J146" s="18">
        <f>'Door Comparison'!J146</f>
        <v>1</v>
      </c>
      <c r="K146" s="18">
        <f>'Door Comparison'!K146</f>
        <v>0</v>
      </c>
      <c r="L146" s="18">
        <f>'Door Comparison'!L146</f>
        <v>0</v>
      </c>
      <c r="N146" s="153">
        <v>22</v>
      </c>
      <c r="O146" s="152"/>
      <c r="P146" s="14">
        <f t="shared" si="17"/>
        <v>16.149999999999999</v>
      </c>
      <c r="Q146" s="108">
        <f t="shared" si="18"/>
        <v>30.22</v>
      </c>
      <c r="R146" s="75"/>
      <c r="S146" s="68"/>
      <c r="T146" s="75">
        <f t="shared" si="19"/>
        <v>19.899999999999999</v>
      </c>
      <c r="V146" s="21">
        <f t="shared" si="20"/>
        <v>5.78</v>
      </c>
      <c r="W146" s="14">
        <f t="shared" si="21"/>
        <v>5.42</v>
      </c>
      <c r="X146" s="75">
        <v>0</v>
      </c>
      <c r="Y146" s="22">
        <f t="shared" si="22"/>
        <v>99.47</v>
      </c>
      <c r="Z146" s="353"/>
    </row>
    <row r="147" spans="1:26" x14ac:dyDescent="0.25">
      <c r="A147" s="88" t="str">
        <f>'Door Comparison'!A147</f>
        <v>DO611.01</v>
      </c>
      <c r="B147" s="18" t="str">
        <f>'Door Comparison'!B147</f>
        <v>Timber</v>
      </c>
      <c r="C147" s="18" t="str">
        <f>'Door Comparison'!C147</f>
        <v>Single</v>
      </c>
      <c r="D147" s="18">
        <f>'Door Comparison'!D147</f>
        <v>1010</v>
      </c>
      <c r="E147" s="18">
        <f>'Door Comparison'!E147</f>
        <v>2100</v>
      </c>
      <c r="F147" s="18" t="e">
        <f>'Door Comparison'!#REF!</f>
        <v>#REF!</v>
      </c>
      <c r="G147" s="18">
        <f>'Door Comparison'!G147</f>
        <v>0</v>
      </c>
      <c r="H147" s="18">
        <f>'Door Comparison'!H147</f>
        <v>1</v>
      </c>
      <c r="I147" s="18" t="e">
        <f>'Door Comparison'!#REF!</f>
        <v>#REF!</v>
      </c>
      <c r="J147" s="18">
        <f>'Door Comparison'!J147</f>
        <v>0</v>
      </c>
      <c r="K147" s="18">
        <f>'Door Comparison'!K147</f>
        <v>1</v>
      </c>
      <c r="L147" s="18">
        <f>'Door Comparison'!L147</f>
        <v>0</v>
      </c>
      <c r="N147" s="153">
        <v>22</v>
      </c>
      <c r="O147" s="152"/>
      <c r="P147" s="14">
        <f t="shared" si="17"/>
        <v>16.149999999999999</v>
      </c>
      <c r="Q147" s="108">
        <f t="shared" si="18"/>
        <v>39.28</v>
      </c>
      <c r="R147" s="75"/>
      <c r="S147" s="68"/>
      <c r="T147" s="75">
        <f t="shared" si="19"/>
        <v>21.88</v>
      </c>
      <c r="V147" s="21">
        <f t="shared" si="20"/>
        <v>11.57</v>
      </c>
      <c r="W147" s="14">
        <f t="shared" si="21"/>
        <v>5.42</v>
      </c>
      <c r="X147" s="75">
        <v>0</v>
      </c>
      <c r="Y147" s="22">
        <f t="shared" si="22"/>
        <v>116.3</v>
      </c>
      <c r="Z147" s="353"/>
    </row>
    <row r="148" spans="1:26" s="155" customFormat="1" x14ac:dyDescent="0.25">
      <c r="A148" s="88" t="str">
        <f>'Door Comparison'!A148</f>
        <v>D0615.01</v>
      </c>
      <c r="B148" s="18" t="str">
        <f>'Door Comparison'!B148</f>
        <v>Metal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3"/>
      <c r="N148" s="153"/>
      <c r="O148" s="152"/>
      <c r="P148" s="14"/>
      <c r="Q148" s="108"/>
      <c r="R148" s="75"/>
      <c r="S148" s="68"/>
      <c r="T148" s="75"/>
      <c r="U148" s="14"/>
      <c r="V148" s="21"/>
      <c r="W148" s="14"/>
      <c r="X148" s="75"/>
      <c r="Y148" s="22"/>
      <c r="Z148" s="353" t="str">
        <f>'Door Comparison'!Q148</f>
        <v>By others</v>
      </c>
    </row>
    <row r="149" spans="1:26" x14ac:dyDescent="0.25">
      <c r="A149" s="88" t="str">
        <f>'Door Comparison'!A149</f>
        <v>D0616.01</v>
      </c>
      <c r="B149" s="18" t="str">
        <f>'Door Comparison'!B149</f>
        <v>Metal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N149" s="153"/>
      <c r="O149" s="152"/>
      <c r="P149" s="14"/>
      <c r="R149" s="75"/>
      <c r="S149" s="68"/>
      <c r="T149" s="75"/>
      <c r="V149" s="21"/>
      <c r="W149" s="14"/>
      <c r="X149" s="75"/>
      <c r="Y149" s="22"/>
      <c r="Z149" s="353" t="str">
        <f>'Door Comparison'!Q149</f>
        <v>By others</v>
      </c>
    </row>
    <row r="150" spans="1:26" x14ac:dyDescent="0.25">
      <c r="A150" s="88" t="str">
        <f>'Door Comparison'!A150</f>
        <v>DO617.01</v>
      </c>
      <c r="B150" s="18" t="str">
        <f>'Door Comparison'!B150</f>
        <v>Timber</v>
      </c>
      <c r="C150" s="18" t="str">
        <f>'Door Comparison'!C150</f>
        <v>Single</v>
      </c>
      <c r="D150" s="18">
        <f>'Door Comparison'!D150</f>
        <v>1100</v>
      </c>
      <c r="E150" s="18">
        <f>'Door Comparison'!E150</f>
        <v>2100</v>
      </c>
      <c r="F150" s="18" t="e">
        <f>'Door Comparison'!#REF!</f>
        <v>#REF!</v>
      </c>
      <c r="G150" s="18">
        <f>'Door Comparison'!G150</f>
        <v>0</v>
      </c>
      <c r="H150" s="18">
        <f>'Door Comparison'!H150</f>
        <v>1</v>
      </c>
      <c r="I150" s="18" t="e">
        <f>'Door Comparison'!#REF!</f>
        <v>#REF!</v>
      </c>
      <c r="J150" s="18">
        <f>'Door Comparison'!J150</f>
        <v>0</v>
      </c>
      <c r="K150" s="18">
        <f>'Door Comparison'!K150</f>
        <v>1</v>
      </c>
      <c r="L150" s="18">
        <f>'Door Comparison'!L150</f>
        <v>0</v>
      </c>
      <c r="N150" s="153">
        <v>44</v>
      </c>
      <c r="O150" s="152"/>
      <c r="P150" s="14">
        <f t="shared" si="17"/>
        <v>16.43</v>
      </c>
      <c r="Q150" s="108">
        <f t="shared" si="18"/>
        <v>39.96</v>
      </c>
      <c r="R150" s="75"/>
      <c r="S150" s="68"/>
      <c r="T150" s="75">
        <f t="shared" si="19"/>
        <v>22.26</v>
      </c>
      <c r="V150" s="21">
        <f t="shared" si="20"/>
        <v>11.77</v>
      </c>
      <c r="W150" s="14">
        <f t="shared" si="21"/>
        <v>5.51</v>
      </c>
      <c r="X150" s="75">
        <v>0</v>
      </c>
      <c r="Y150" s="22">
        <f t="shared" si="22"/>
        <v>139.93</v>
      </c>
      <c r="Z150" s="353"/>
    </row>
    <row r="151" spans="1:26" x14ac:dyDescent="0.25">
      <c r="A151" s="88" t="str">
        <f>'Door Comparison'!A151</f>
        <v>D0618.01</v>
      </c>
      <c r="B151" s="18" t="str">
        <f>'Door Comparison'!B151</f>
        <v>Timber</v>
      </c>
      <c r="C151" s="18" t="str">
        <f>'Door Comparison'!C151</f>
        <v>Single</v>
      </c>
      <c r="D151" s="18">
        <f>'Door Comparison'!D151</f>
        <v>1010</v>
      </c>
      <c r="E151" s="18">
        <f>'Door Comparison'!E151</f>
        <v>2100</v>
      </c>
      <c r="F151" s="18" t="e">
        <f>'Door Comparison'!#REF!</f>
        <v>#REF!</v>
      </c>
      <c r="G151" s="18">
        <f>'Door Comparison'!G151</f>
        <v>1</v>
      </c>
      <c r="H151" s="18">
        <f>'Door Comparison'!H151</f>
        <v>0</v>
      </c>
      <c r="I151" s="18" t="e">
        <f>'Door Comparison'!#REF!</f>
        <v>#REF!</v>
      </c>
      <c r="J151" s="18">
        <f>'Door Comparison'!J151</f>
        <v>1</v>
      </c>
      <c r="K151" s="18">
        <f>'Door Comparison'!K151</f>
        <v>0</v>
      </c>
      <c r="L151" s="18">
        <f>'Door Comparison'!L151</f>
        <v>0</v>
      </c>
      <c r="N151" s="153">
        <v>22</v>
      </c>
      <c r="O151" s="152"/>
      <c r="P151" s="14">
        <f t="shared" si="17"/>
        <v>16.149999999999999</v>
      </c>
      <c r="Q151" s="108">
        <f t="shared" si="18"/>
        <v>30.22</v>
      </c>
      <c r="R151" s="75"/>
      <c r="S151" s="68"/>
      <c r="T151" s="75">
        <f t="shared" si="19"/>
        <v>19.899999999999999</v>
      </c>
      <c r="V151" s="21">
        <f t="shared" si="20"/>
        <v>5.78</v>
      </c>
      <c r="W151" s="14">
        <f t="shared" si="21"/>
        <v>5.42</v>
      </c>
      <c r="X151" s="75">
        <v>0</v>
      </c>
      <c r="Y151" s="22">
        <f t="shared" si="22"/>
        <v>99.47</v>
      </c>
      <c r="Z151" s="353"/>
    </row>
    <row r="152" spans="1:26" x14ac:dyDescent="0.25">
      <c r="A152" s="88" t="str">
        <f>'Door Comparison'!A152</f>
        <v>D0620.01</v>
      </c>
      <c r="B152" s="18" t="str">
        <f>'Door Comparison'!B152</f>
        <v>Metal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N152" s="153"/>
      <c r="O152" s="152"/>
      <c r="P152" s="14"/>
      <c r="R152" s="75"/>
      <c r="S152" s="68"/>
      <c r="T152" s="75"/>
      <c r="V152" s="21"/>
      <c r="W152" s="14"/>
      <c r="X152" s="75"/>
      <c r="Y152" s="22"/>
      <c r="Z152" s="353" t="str">
        <f>'Door Comparison'!Q152</f>
        <v>By others</v>
      </c>
    </row>
    <row r="153" spans="1:26" x14ac:dyDescent="0.25">
      <c r="A153" s="88" t="str">
        <f>'Door Comparison'!A153</f>
        <v>DO621.03</v>
      </c>
      <c r="B153" s="18" t="str">
        <f>'Door Comparison'!B153</f>
        <v>Glass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N153" s="153"/>
      <c r="O153" s="152"/>
      <c r="P153" s="14"/>
      <c r="R153" s="75"/>
      <c r="S153" s="68"/>
      <c r="T153" s="75"/>
      <c r="V153" s="21"/>
      <c r="W153" s="14"/>
      <c r="X153" s="75"/>
      <c r="Y153" s="22"/>
      <c r="Z153" s="353" t="str">
        <f>'Door Comparison'!Q153</f>
        <v>By others</v>
      </c>
    </row>
    <row r="154" spans="1:26" x14ac:dyDescent="0.25">
      <c r="A154" s="88" t="str">
        <f>'Door Comparison'!A154</f>
        <v>D0701.01</v>
      </c>
      <c r="B154" s="18" t="str">
        <f>'Door Comparison'!B154</f>
        <v>Timber</v>
      </c>
      <c r="C154" s="18" t="str">
        <f>'Door Comparison'!C154</f>
        <v>Single</v>
      </c>
      <c r="D154" s="18">
        <f>'Door Comparison'!D154</f>
        <v>1010</v>
      </c>
      <c r="E154" s="18">
        <f>'Door Comparison'!E154</f>
        <v>2100</v>
      </c>
      <c r="F154" s="18" t="e">
        <f>'Door Comparison'!#REF!</f>
        <v>#REF!</v>
      </c>
      <c r="G154" s="18">
        <f>'Door Comparison'!G154</f>
        <v>1</v>
      </c>
      <c r="H154" s="18">
        <f>'Door Comparison'!H154</f>
        <v>0</v>
      </c>
      <c r="I154" s="18" t="e">
        <f>'Door Comparison'!#REF!</f>
        <v>#REF!</v>
      </c>
      <c r="J154" s="18">
        <f>'Door Comparison'!J154</f>
        <v>1</v>
      </c>
      <c r="K154" s="18">
        <f>'Door Comparison'!K154</f>
        <v>0</v>
      </c>
      <c r="L154" s="18">
        <f>'Door Comparison'!L154</f>
        <v>0</v>
      </c>
      <c r="N154" s="153">
        <v>22</v>
      </c>
      <c r="O154" s="152"/>
      <c r="P154" s="14">
        <f t="shared" si="17"/>
        <v>16.149999999999999</v>
      </c>
      <c r="Q154" s="108">
        <f t="shared" si="18"/>
        <v>30.22</v>
      </c>
      <c r="R154" s="75"/>
      <c r="S154" s="68"/>
      <c r="T154" s="75">
        <f t="shared" si="19"/>
        <v>19.899999999999999</v>
      </c>
      <c r="V154" s="21">
        <f t="shared" si="20"/>
        <v>5.78</v>
      </c>
      <c r="W154" s="14">
        <f t="shared" si="21"/>
        <v>5.42</v>
      </c>
      <c r="X154" s="75">
        <v>0</v>
      </c>
      <c r="Y154" s="22">
        <f t="shared" si="22"/>
        <v>99.47</v>
      </c>
      <c r="Z154" s="353"/>
    </row>
    <row r="155" spans="1:26" x14ac:dyDescent="0.25">
      <c r="A155" s="88" t="str">
        <f>'Door Comparison'!A155</f>
        <v>D0702.01</v>
      </c>
      <c r="B155" s="18" t="str">
        <f>'Door Comparison'!B155</f>
        <v>Timber</v>
      </c>
      <c r="C155" s="18" t="str">
        <f>'Door Comparison'!C155</f>
        <v>Single</v>
      </c>
      <c r="D155" s="18">
        <f>'Door Comparison'!D155</f>
        <v>1010</v>
      </c>
      <c r="E155" s="18">
        <f>'Door Comparison'!E155</f>
        <v>2100</v>
      </c>
      <c r="F155" s="18" t="e">
        <f>'Door Comparison'!#REF!</f>
        <v>#REF!</v>
      </c>
      <c r="G155" s="18">
        <f>'Door Comparison'!G155</f>
        <v>0</v>
      </c>
      <c r="H155" s="18">
        <f>'Door Comparison'!H155</f>
        <v>1</v>
      </c>
      <c r="I155" s="18" t="e">
        <f>'Door Comparison'!#REF!</f>
        <v>#REF!</v>
      </c>
      <c r="J155" s="18">
        <f>'Door Comparison'!J155</f>
        <v>0</v>
      </c>
      <c r="K155" s="18">
        <f>'Door Comparison'!K155</f>
        <v>1</v>
      </c>
      <c r="L155" s="18">
        <f>'Door Comparison'!L155</f>
        <v>0</v>
      </c>
      <c r="N155" s="153">
        <v>22</v>
      </c>
      <c r="O155" s="152"/>
      <c r="P155" s="14">
        <f t="shared" si="17"/>
        <v>16.149999999999999</v>
      </c>
      <c r="Q155" s="108">
        <f t="shared" si="18"/>
        <v>39.28</v>
      </c>
      <c r="R155" s="75"/>
      <c r="S155" s="68"/>
      <c r="T155" s="75">
        <f t="shared" si="19"/>
        <v>21.88</v>
      </c>
      <c r="V155" s="21">
        <f t="shared" si="20"/>
        <v>11.57</v>
      </c>
      <c r="W155" s="14">
        <f t="shared" si="21"/>
        <v>5.42</v>
      </c>
      <c r="X155" s="75">
        <v>0</v>
      </c>
      <c r="Y155" s="22">
        <f t="shared" si="22"/>
        <v>116.3</v>
      </c>
      <c r="Z155" s="353"/>
    </row>
    <row r="156" spans="1:26" x14ac:dyDescent="0.25">
      <c r="A156" s="88" t="str">
        <f>'Door Comparison'!A156</f>
        <v>D0706.01</v>
      </c>
      <c r="B156" s="18" t="str">
        <f>'Door Comparison'!B156</f>
        <v>Metal</v>
      </c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N156" s="153"/>
      <c r="O156" s="152"/>
      <c r="P156" s="14"/>
      <c r="R156" s="75"/>
      <c r="S156" s="68"/>
      <c r="T156" s="75"/>
      <c r="V156" s="21"/>
      <c r="W156" s="14"/>
      <c r="X156" s="75"/>
      <c r="Y156" s="22"/>
      <c r="Z156" s="353" t="str">
        <f>'Door Comparison'!Q156</f>
        <v>By others</v>
      </c>
    </row>
    <row r="157" spans="1:26" x14ac:dyDescent="0.25">
      <c r="A157" s="88" t="str">
        <f>'Door Comparison'!A157</f>
        <v>D0707.01</v>
      </c>
      <c r="B157" s="18" t="str">
        <f>'Door Comparison'!B157</f>
        <v>Metal</v>
      </c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N157" s="153"/>
      <c r="O157" s="152"/>
      <c r="P157" s="14"/>
      <c r="R157" s="75"/>
      <c r="S157" s="68"/>
      <c r="T157" s="75"/>
      <c r="V157" s="21"/>
      <c r="W157" s="14"/>
      <c r="X157" s="75"/>
      <c r="Y157" s="22"/>
      <c r="Z157" s="353" t="str">
        <f>'Door Comparison'!Q157</f>
        <v>By others</v>
      </c>
    </row>
    <row r="158" spans="1:26" x14ac:dyDescent="0.25">
      <c r="A158" s="88" t="str">
        <f>'Door Comparison'!A158</f>
        <v>D0708.01</v>
      </c>
      <c r="B158" s="18" t="str">
        <f>'Door Comparison'!B158</f>
        <v>Metal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N158" s="153"/>
      <c r="O158" s="152"/>
      <c r="P158" s="14"/>
      <c r="R158" s="75"/>
      <c r="S158" s="68"/>
      <c r="T158" s="75"/>
      <c r="V158" s="21"/>
      <c r="W158" s="14"/>
      <c r="X158" s="75"/>
      <c r="Y158" s="22"/>
      <c r="Z158" s="353" t="str">
        <f>'Door Comparison'!Q158</f>
        <v>By others</v>
      </c>
    </row>
    <row r="159" spans="1:26" x14ac:dyDescent="0.25">
      <c r="A159" s="88" t="str">
        <f>'Door Comparison'!A159</f>
        <v>D0710.01</v>
      </c>
      <c r="B159" s="18" t="str">
        <f>'Door Comparison'!B159</f>
        <v>Timber</v>
      </c>
      <c r="C159" s="18" t="str">
        <f>'Door Comparison'!C159</f>
        <v>Single</v>
      </c>
      <c r="D159" s="18">
        <f>'Door Comparison'!D159</f>
        <v>1010</v>
      </c>
      <c r="E159" s="18">
        <f>'Door Comparison'!E159</f>
        <v>2100</v>
      </c>
      <c r="F159" s="18" t="e">
        <f>'Door Comparison'!#REF!</f>
        <v>#REF!</v>
      </c>
      <c r="G159" s="18">
        <f>'Door Comparison'!G159</f>
        <v>1</v>
      </c>
      <c r="H159" s="18">
        <f>'Door Comparison'!H159</f>
        <v>0</v>
      </c>
      <c r="I159" s="18" t="e">
        <f>'Door Comparison'!#REF!</f>
        <v>#REF!</v>
      </c>
      <c r="J159" s="18">
        <f>'Door Comparison'!J159</f>
        <v>1</v>
      </c>
      <c r="K159" s="18">
        <f>'Door Comparison'!K159</f>
        <v>0</v>
      </c>
      <c r="L159" s="18">
        <f>'Door Comparison'!L159</f>
        <v>0</v>
      </c>
      <c r="N159" s="153">
        <v>22</v>
      </c>
      <c r="O159" s="152"/>
      <c r="P159" s="14">
        <f t="shared" si="17"/>
        <v>16.149999999999999</v>
      </c>
      <c r="Q159" s="108">
        <f t="shared" si="18"/>
        <v>30.22</v>
      </c>
      <c r="R159" s="75"/>
      <c r="S159" s="68"/>
      <c r="T159" s="75">
        <f t="shared" si="19"/>
        <v>19.899999999999999</v>
      </c>
      <c r="V159" s="21">
        <f t="shared" si="20"/>
        <v>5.78</v>
      </c>
      <c r="W159" s="14">
        <f t="shared" si="21"/>
        <v>5.42</v>
      </c>
      <c r="X159" s="75">
        <v>0</v>
      </c>
      <c r="Y159" s="22">
        <f t="shared" si="22"/>
        <v>99.47</v>
      </c>
      <c r="Z159" s="353"/>
    </row>
    <row r="160" spans="1:26" x14ac:dyDescent="0.25">
      <c r="A160" s="88" t="str">
        <f>'Door Comparison'!A160</f>
        <v>D0711.01</v>
      </c>
      <c r="B160" s="18" t="str">
        <f>'Door Comparison'!B160</f>
        <v>Timber</v>
      </c>
      <c r="C160" s="18" t="str">
        <f>'Door Comparison'!C160</f>
        <v>Single</v>
      </c>
      <c r="D160" s="18">
        <f>'Door Comparison'!D160</f>
        <v>1010</v>
      </c>
      <c r="E160" s="18">
        <f>'Door Comparison'!E160</f>
        <v>2100</v>
      </c>
      <c r="F160" s="18" t="e">
        <f>'Door Comparison'!#REF!</f>
        <v>#REF!</v>
      </c>
      <c r="G160" s="18">
        <f>'Door Comparison'!G160</f>
        <v>0</v>
      </c>
      <c r="H160" s="18">
        <f>'Door Comparison'!H160</f>
        <v>1</v>
      </c>
      <c r="I160" s="18" t="e">
        <f>'Door Comparison'!#REF!</f>
        <v>#REF!</v>
      </c>
      <c r="J160" s="18">
        <f>'Door Comparison'!J160</f>
        <v>0</v>
      </c>
      <c r="K160" s="18">
        <f>'Door Comparison'!K160</f>
        <v>1</v>
      </c>
      <c r="L160" s="18">
        <f>'Door Comparison'!L160</f>
        <v>0</v>
      </c>
      <c r="N160" s="153">
        <v>22</v>
      </c>
      <c r="O160" s="152"/>
      <c r="P160" s="14">
        <f t="shared" si="17"/>
        <v>16.149999999999999</v>
      </c>
      <c r="Q160" s="108">
        <f t="shared" si="18"/>
        <v>39.28</v>
      </c>
      <c r="R160" s="75"/>
      <c r="S160" s="68"/>
      <c r="T160" s="75">
        <f t="shared" si="19"/>
        <v>21.88</v>
      </c>
      <c r="V160" s="21">
        <f t="shared" si="20"/>
        <v>11.57</v>
      </c>
      <c r="W160" s="14">
        <f t="shared" si="21"/>
        <v>5.42</v>
      </c>
      <c r="X160" s="75">
        <v>0</v>
      </c>
      <c r="Y160" s="22">
        <f t="shared" si="22"/>
        <v>116.3</v>
      </c>
      <c r="Z160" s="353"/>
    </row>
    <row r="161" spans="1:26" x14ac:dyDescent="0.25">
      <c r="A161" s="88" t="str">
        <f>'Door Comparison'!A161</f>
        <v>D0715.01</v>
      </c>
      <c r="B161" s="18" t="str">
        <f>'Door Comparison'!B161</f>
        <v>Metal</v>
      </c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N161" s="153"/>
      <c r="O161" s="152"/>
      <c r="P161" s="14"/>
      <c r="R161" s="75"/>
      <c r="S161" s="68"/>
      <c r="T161" s="75"/>
      <c r="V161" s="21"/>
      <c r="W161" s="14"/>
      <c r="X161" s="75"/>
      <c r="Y161" s="22"/>
      <c r="Z161" s="353" t="str">
        <f>'Door Comparison'!Q161</f>
        <v>By others</v>
      </c>
    </row>
    <row r="162" spans="1:26" x14ac:dyDescent="0.25">
      <c r="A162" s="88" t="str">
        <f>'Door Comparison'!A162</f>
        <v>D0716.01</v>
      </c>
      <c r="B162" s="18" t="str">
        <f>'Door Comparison'!B162</f>
        <v>Metal</v>
      </c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N162" s="153"/>
      <c r="O162" s="152"/>
      <c r="P162" s="14"/>
      <c r="R162" s="75"/>
      <c r="S162" s="68"/>
      <c r="T162" s="75"/>
      <c r="V162" s="21"/>
      <c r="W162" s="14"/>
      <c r="X162" s="75"/>
      <c r="Y162" s="22"/>
      <c r="Z162" s="353" t="str">
        <f>'Door Comparison'!Q162</f>
        <v>By others</v>
      </c>
    </row>
    <row r="163" spans="1:26" x14ac:dyDescent="0.25">
      <c r="A163" s="88" t="str">
        <f>'Door Comparison'!A163</f>
        <v>D0717.01</v>
      </c>
      <c r="B163" s="18" t="str">
        <f>'Door Comparison'!B163</f>
        <v>Timber</v>
      </c>
      <c r="C163" s="18" t="str">
        <f>'Door Comparison'!C163</f>
        <v>Single</v>
      </c>
      <c r="D163" s="18">
        <f>'Door Comparison'!D163</f>
        <v>1100</v>
      </c>
      <c r="E163" s="18">
        <f>'Door Comparison'!E163</f>
        <v>2100</v>
      </c>
      <c r="F163" s="18" t="e">
        <f>'Door Comparison'!#REF!</f>
        <v>#REF!</v>
      </c>
      <c r="G163" s="18">
        <f>'Door Comparison'!G163</f>
        <v>0</v>
      </c>
      <c r="H163" s="18">
        <f>'Door Comparison'!H163</f>
        <v>1</v>
      </c>
      <c r="I163" s="18" t="e">
        <f>'Door Comparison'!#REF!</f>
        <v>#REF!</v>
      </c>
      <c r="J163" s="18">
        <f>'Door Comparison'!J163</f>
        <v>0</v>
      </c>
      <c r="K163" s="18">
        <f>'Door Comparison'!K163</f>
        <v>1</v>
      </c>
      <c r="L163" s="18">
        <f>'Door Comparison'!L163</f>
        <v>0</v>
      </c>
      <c r="N163" s="153">
        <v>44</v>
      </c>
      <c r="O163" s="152"/>
      <c r="P163" s="14">
        <f t="shared" si="17"/>
        <v>16.43</v>
      </c>
      <c r="Q163" s="108">
        <f t="shared" si="18"/>
        <v>39.96</v>
      </c>
      <c r="R163" s="75"/>
      <c r="S163" s="68"/>
      <c r="T163" s="75">
        <f t="shared" si="19"/>
        <v>22.26</v>
      </c>
      <c r="V163" s="21">
        <f t="shared" si="20"/>
        <v>11.77</v>
      </c>
      <c r="W163" s="14">
        <f t="shared" si="21"/>
        <v>5.51</v>
      </c>
      <c r="X163" s="75">
        <v>0</v>
      </c>
      <c r="Y163" s="22">
        <f t="shared" si="22"/>
        <v>139.93</v>
      </c>
      <c r="Z163" s="353"/>
    </row>
    <row r="164" spans="1:26" x14ac:dyDescent="0.25">
      <c r="A164" s="88" t="str">
        <f>'Door Comparison'!A164</f>
        <v>D0718.01</v>
      </c>
      <c r="B164" s="18" t="str">
        <f>'Door Comparison'!B164</f>
        <v>Timber</v>
      </c>
      <c r="C164" s="18" t="str">
        <f>'Door Comparison'!C164</f>
        <v>Single</v>
      </c>
      <c r="D164" s="18">
        <f>'Door Comparison'!D164</f>
        <v>1010</v>
      </c>
      <c r="E164" s="18">
        <f>'Door Comparison'!E164</f>
        <v>2100</v>
      </c>
      <c r="F164" s="18" t="e">
        <f>'Door Comparison'!#REF!</f>
        <v>#REF!</v>
      </c>
      <c r="G164" s="18">
        <f>'Door Comparison'!G164</f>
        <v>1</v>
      </c>
      <c r="H164" s="18">
        <f>'Door Comparison'!H164</f>
        <v>0</v>
      </c>
      <c r="I164" s="18" t="e">
        <f>'Door Comparison'!#REF!</f>
        <v>#REF!</v>
      </c>
      <c r="J164" s="18">
        <f>'Door Comparison'!J164</f>
        <v>1</v>
      </c>
      <c r="K164" s="18">
        <f>'Door Comparison'!K164</f>
        <v>0</v>
      </c>
      <c r="L164" s="18">
        <f>'Door Comparison'!L164</f>
        <v>0</v>
      </c>
      <c r="N164" s="153">
        <v>22</v>
      </c>
      <c r="O164" s="152"/>
      <c r="P164" s="14">
        <f t="shared" si="17"/>
        <v>16.149999999999999</v>
      </c>
      <c r="Q164" s="108">
        <f t="shared" si="18"/>
        <v>30.22</v>
      </c>
      <c r="R164" s="75"/>
      <c r="S164" s="68"/>
      <c r="T164" s="75">
        <f t="shared" si="19"/>
        <v>19.899999999999999</v>
      </c>
      <c r="V164" s="21">
        <f t="shared" si="20"/>
        <v>5.78</v>
      </c>
      <c r="W164" s="14">
        <f t="shared" si="21"/>
        <v>5.42</v>
      </c>
      <c r="X164" s="75">
        <v>0</v>
      </c>
      <c r="Y164" s="22">
        <f t="shared" si="22"/>
        <v>99.47</v>
      </c>
      <c r="Z164" s="353"/>
    </row>
    <row r="165" spans="1:26" x14ac:dyDescent="0.25">
      <c r="A165" s="88" t="str">
        <f>'Door Comparison'!A165</f>
        <v>D0720.01</v>
      </c>
      <c r="B165" s="18" t="str">
        <f>'Door Comparison'!B165</f>
        <v>Metal</v>
      </c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N165" s="153"/>
      <c r="O165" s="152"/>
      <c r="P165" s="14"/>
      <c r="R165" s="75"/>
      <c r="S165" s="68"/>
      <c r="T165" s="75"/>
      <c r="V165" s="21"/>
      <c r="W165" s="14"/>
      <c r="X165" s="75"/>
      <c r="Y165" s="22"/>
      <c r="Z165" s="353" t="str">
        <f>'Door Comparison'!Q165</f>
        <v>By others</v>
      </c>
    </row>
    <row r="166" spans="1:26" x14ac:dyDescent="0.25">
      <c r="A166" s="88" t="str">
        <f>'Door Comparison'!A166</f>
        <v>D0801.01</v>
      </c>
      <c r="B166" s="18" t="str">
        <f>'Door Comparison'!B166</f>
        <v>Timber</v>
      </c>
      <c r="C166" s="18" t="str">
        <f>'Door Comparison'!C166</f>
        <v>Single</v>
      </c>
      <c r="D166" s="18">
        <f>'Door Comparison'!D166</f>
        <v>1010</v>
      </c>
      <c r="E166" s="18">
        <f>'Door Comparison'!E166</f>
        <v>2100</v>
      </c>
      <c r="F166" s="18" t="e">
        <f>'Door Comparison'!#REF!</f>
        <v>#REF!</v>
      </c>
      <c r="G166" s="18">
        <f>'Door Comparison'!G166</f>
        <v>1</v>
      </c>
      <c r="H166" s="18">
        <f>'Door Comparison'!H166</f>
        <v>0</v>
      </c>
      <c r="I166" s="18" t="e">
        <f>'Door Comparison'!#REF!</f>
        <v>#REF!</v>
      </c>
      <c r="J166" s="18">
        <f>'Door Comparison'!J166</f>
        <v>1</v>
      </c>
      <c r="K166" s="18">
        <f>'Door Comparison'!K166</f>
        <v>0</v>
      </c>
      <c r="L166" s="18">
        <f>'Door Comparison'!L166</f>
        <v>0</v>
      </c>
      <c r="N166" s="153">
        <v>22</v>
      </c>
      <c r="O166" s="152"/>
      <c r="P166" s="14">
        <f t="shared" si="17"/>
        <v>16.149999999999999</v>
      </c>
      <c r="Q166" s="108">
        <f t="shared" si="18"/>
        <v>30.22</v>
      </c>
      <c r="R166" s="75"/>
      <c r="S166" s="68"/>
      <c r="T166" s="75">
        <f t="shared" si="19"/>
        <v>19.899999999999999</v>
      </c>
      <c r="V166" s="21">
        <f t="shared" si="20"/>
        <v>5.78</v>
      </c>
      <c r="W166" s="14">
        <f t="shared" si="21"/>
        <v>5.42</v>
      </c>
      <c r="X166" s="75">
        <v>0</v>
      </c>
      <c r="Y166" s="22">
        <f t="shared" si="22"/>
        <v>99.47</v>
      </c>
      <c r="Z166" s="353"/>
    </row>
    <row r="167" spans="1:26" x14ac:dyDescent="0.25">
      <c r="A167" s="88" t="str">
        <f>'Door Comparison'!A167</f>
        <v>D0802.01</v>
      </c>
      <c r="B167" s="18" t="str">
        <f>'Door Comparison'!B167</f>
        <v>Timber</v>
      </c>
      <c r="C167" s="18" t="str">
        <f>'Door Comparison'!C167</f>
        <v>Single</v>
      </c>
      <c r="D167" s="18">
        <f>'Door Comparison'!D167</f>
        <v>1010</v>
      </c>
      <c r="E167" s="18">
        <f>'Door Comparison'!E167</f>
        <v>2100</v>
      </c>
      <c r="F167" s="18" t="e">
        <f>'Door Comparison'!#REF!</f>
        <v>#REF!</v>
      </c>
      <c r="G167" s="18">
        <f>'Door Comparison'!G167</f>
        <v>0</v>
      </c>
      <c r="H167" s="18">
        <f>'Door Comparison'!H167</f>
        <v>1</v>
      </c>
      <c r="I167" s="18" t="e">
        <f>'Door Comparison'!#REF!</f>
        <v>#REF!</v>
      </c>
      <c r="J167" s="18">
        <f>'Door Comparison'!J167</f>
        <v>0</v>
      </c>
      <c r="K167" s="18">
        <f>'Door Comparison'!K167</f>
        <v>1</v>
      </c>
      <c r="L167" s="18">
        <f>'Door Comparison'!L167</f>
        <v>0</v>
      </c>
      <c r="N167" s="153">
        <v>22</v>
      </c>
      <c r="O167" s="152"/>
      <c r="P167" s="14">
        <f t="shared" si="17"/>
        <v>16.149999999999999</v>
      </c>
      <c r="Q167" s="108">
        <f t="shared" si="18"/>
        <v>39.28</v>
      </c>
      <c r="R167" s="75"/>
      <c r="S167" s="68"/>
      <c r="T167" s="75">
        <f t="shared" si="19"/>
        <v>21.88</v>
      </c>
      <c r="V167" s="21">
        <f t="shared" si="20"/>
        <v>11.57</v>
      </c>
      <c r="W167" s="14">
        <f t="shared" si="21"/>
        <v>5.42</v>
      </c>
      <c r="X167" s="75">
        <v>0</v>
      </c>
      <c r="Y167" s="22">
        <f t="shared" si="22"/>
        <v>116.3</v>
      </c>
      <c r="Z167" s="353"/>
    </row>
    <row r="168" spans="1:26" x14ac:dyDescent="0.25">
      <c r="A168" s="88" t="str">
        <f>'Door Comparison'!A168</f>
        <v>D0806.01</v>
      </c>
      <c r="B168" s="18" t="str">
        <f>'Door Comparison'!B168</f>
        <v>Metal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N168" s="153"/>
      <c r="O168" s="152"/>
      <c r="P168" s="14"/>
      <c r="R168" s="75"/>
      <c r="S168" s="68"/>
      <c r="T168" s="75"/>
      <c r="V168" s="21"/>
      <c r="W168" s="14"/>
      <c r="X168" s="75"/>
      <c r="Y168" s="22"/>
      <c r="Z168" s="353" t="str">
        <f>'Door Comparison'!Q168</f>
        <v>By others</v>
      </c>
    </row>
    <row r="169" spans="1:26" x14ac:dyDescent="0.25">
      <c r="A169" s="88" t="str">
        <f>'Door Comparison'!A169</f>
        <v>D0807.01</v>
      </c>
      <c r="B169" s="18" t="str">
        <f>'Door Comparison'!B169</f>
        <v>Metal</v>
      </c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N169" s="153"/>
      <c r="O169" s="152"/>
      <c r="P169" s="14"/>
      <c r="R169" s="75"/>
      <c r="S169" s="68"/>
      <c r="T169" s="75"/>
      <c r="V169" s="21"/>
      <c r="W169" s="14"/>
      <c r="X169" s="75"/>
      <c r="Y169" s="22"/>
      <c r="Z169" s="353" t="str">
        <f>'Door Comparison'!Q169</f>
        <v>By others</v>
      </c>
    </row>
    <row r="170" spans="1:26" x14ac:dyDescent="0.25">
      <c r="A170" s="88" t="str">
        <f>'Door Comparison'!A170</f>
        <v>D0808.01</v>
      </c>
      <c r="B170" s="18" t="str">
        <f>'Door Comparison'!B170</f>
        <v>Metal</v>
      </c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N170" s="153"/>
      <c r="O170" s="152"/>
      <c r="P170" s="14"/>
      <c r="R170" s="75"/>
      <c r="S170" s="68"/>
      <c r="T170" s="75"/>
      <c r="V170" s="21"/>
      <c r="W170" s="14"/>
      <c r="X170" s="75"/>
      <c r="Y170" s="22"/>
      <c r="Z170" s="353" t="str">
        <f>'Door Comparison'!Q170</f>
        <v>By others</v>
      </c>
    </row>
    <row r="171" spans="1:26" x14ac:dyDescent="0.25">
      <c r="A171" s="88" t="str">
        <f>'Door Comparison'!A171</f>
        <v>D0810.01</v>
      </c>
      <c r="B171" s="18" t="str">
        <f>'Door Comparison'!B171</f>
        <v>Timber</v>
      </c>
      <c r="C171" s="18" t="str">
        <f>'Door Comparison'!C171</f>
        <v>Single</v>
      </c>
      <c r="D171" s="18">
        <f>'Door Comparison'!D171</f>
        <v>1010</v>
      </c>
      <c r="E171" s="18">
        <f>'Door Comparison'!E171</f>
        <v>2100</v>
      </c>
      <c r="F171" s="18" t="e">
        <f>'Door Comparison'!#REF!</f>
        <v>#REF!</v>
      </c>
      <c r="G171" s="18">
        <f>'Door Comparison'!G171</f>
        <v>1</v>
      </c>
      <c r="H171" s="18">
        <f>'Door Comparison'!H171</f>
        <v>0</v>
      </c>
      <c r="I171" s="18" t="e">
        <f>'Door Comparison'!#REF!</f>
        <v>#REF!</v>
      </c>
      <c r="J171" s="18">
        <f>'Door Comparison'!J171</f>
        <v>1</v>
      </c>
      <c r="K171" s="18">
        <f>'Door Comparison'!K171</f>
        <v>0</v>
      </c>
      <c r="L171" s="18">
        <f>'Door Comparison'!L171</f>
        <v>0</v>
      </c>
      <c r="N171" s="153">
        <v>22</v>
      </c>
      <c r="O171" s="152"/>
      <c r="P171" s="14">
        <f t="shared" si="17"/>
        <v>16.149999999999999</v>
      </c>
      <c r="Q171" s="108">
        <f t="shared" si="18"/>
        <v>30.22</v>
      </c>
      <c r="R171" s="75"/>
      <c r="S171" s="68"/>
      <c r="T171" s="75">
        <f t="shared" si="19"/>
        <v>19.899999999999999</v>
      </c>
      <c r="V171" s="21">
        <f t="shared" si="20"/>
        <v>5.78</v>
      </c>
      <c r="W171" s="14">
        <f t="shared" si="21"/>
        <v>5.42</v>
      </c>
      <c r="X171" s="75">
        <v>0</v>
      </c>
      <c r="Y171" s="22">
        <f t="shared" si="22"/>
        <v>99.47</v>
      </c>
      <c r="Z171" s="353"/>
    </row>
    <row r="172" spans="1:26" x14ac:dyDescent="0.25">
      <c r="A172" s="88" t="str">
        <f>'Door Comparison'!A172</f>
        <v>D0811.01</v>
      </c>
      <c r="B172" s="18" t="str">
        <f>'Door Comparison'!B172</f>
        <v>Timber</v>
      </c>
      <c r="C172" s="18" t="str">
        <f>'Door Comparison'!C172</f>
        <v>Single</v>
      </c>
      <c r="D172" s="18">
        <f>'Door Comparison'!D172</f>
        <v>1010</v>
      </c>
      <c r="E172" s="18">
        <f>'Door Comparison'!E172</f>
        <v>2100</v>
      </c>
      <c r="F172" s="18" t="e">
        <f>'Door Comparison'!#REF!</f>
        <v>#REF!</v>
      </c>
      <c r="G172" s="18">
        <f>'Door Comparison'!G172</f>
        <v>0</v>
      </c>
      <c r="H172" s="18">
        <f>'Door Comparison'!H172</f>
        <v>1</v>
      </c>
      <c r="I172" s="18" t="e">
        <f>'Door Comparison'!#REF!</f>
        <v>#REF!</v>
      </c>
      <c r="J172" s="18">
        <f>'Door Comparison'!J172</f>
        <v>0</v>
      </c>
      <c r="K172" s="18">
        <f>'Door Comparison'!K172</f>
        <v>1</v>
      </c>
      <c r="L172" s="18">
        <f>'Door Comparison'!L172</f>
        <v>0</v>
      </c>
      <c r="N172" s="153">
        <v>22</v>
      </c>
      <c r="O172" s="152"/>
      <c r="P172" s="14">
        <f t="shared" si="17"/>
        <v>16.149999999999999</v>
      </c>
      <c r="Q172" s="108">
        <f t="shared" si="18"/>
        <v>39.28</v>
      </c>
      <c r="R172" s="75"/>
      <c r="S172" s="68"/>
      <c r="T172" s="75">
        <f t="shared" si="19"/>
        <v>21.88</v>
      </c>
      <c r="V172" s="21">
        <f t="shared" si="20"/>
        <v>11.57</v>
      </c>
      <c r="W172" s="14">
        <f t="shared" si="21"/>
        <v>5.42</v>
      </c>
      <c r="X172" s="75">
        <v>0</v>
      </c>
      <c r="Y172" s="22">
        <f t="shared" si="22"/>
        <v>116.3</v>
      </c>
      <c r="Z172" s="353"/>
    </row>
    <row r="173" spans="1:26" x14ac:dyDescent="0.25">
      <c r="A173" s="88" t="str">
        <f>'Door Comparison'!A173</f>
        <v>D0815.01</v>
      </c>
      <c r="B173" s="18" t="str">
        <f>'Door Comparison'!B173</f>
        <v>Metal</v>
      </c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N173" s="153"/>
      <c r="O173" s="152"/>
      <c r="P173" s="14"/>
      <c r="R173" s="75"/>
      <c r="S173" s="68"/>
      <c r="T173" s="75"/>
      <c r="V173" s="21"/>
      <c r="W173" s="14"/>
      <c r="X173" s="75"/>
      <c r="Y173" s="22"/>
      <c r="Z173" s="353" t="str">
        <f>'Door Comparison'!Q173</f>
        <v>By others</v>
      </c>
    </row>
    <row r="174" spans="1:26" x14ac:dyDescent="0.25">
      <c r="A174" s="88" t="str">
        <f>'Door Comparison'!A174</f>
        <v>D0816.01</v>
      </c>
      <c r="B174" s="18" t="str">
        <f>'Door Comparison'!B174</f>
        <v>Metal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N174" s="153"/>
      <c r="O174" s="152"/>
      <c r="P174" s="14"/>
      <c r="R174" s="75"/>
      <c r="S174" s="68"/>
      <c r="T174" s="75"/>
      <c r="V174" s="21"/>
      <c r="W174" s="14"/>
      <c r="X174" s="75"/>
      <c r="Y174" s="22"/>
      <c r="Z174" s="353" t="str">
        <f>'Door Comparison'!Q174</f>
        <v>By others</v>
      </c>
    </row>
    <row r="175" spans="1:26" x14ac:dyDescent="0.25">
      <c r="A175" s="88" t="str">
        <f>'Door Comparison'!A175</f>
        <v>D0817.01</v>
      </c>
      <c r="B175" s="18" t="str">
        <f>'Door Comparison'!B175</f>
        <v>Timber</v>
      </c>
      <c r="C175" s="18" t="str">
        <f>'Door Comparison'!C175</f>
        <v>Single</v>
      </c>
      <c r="D175" s="18">
        <f>'Door Comparison'!D175</f>
        <v>1100</v>
      </c>
      <c r="E175" s="18">
        <f>'Door Comparison'!E175</f>
        <v>2100</v>
      </c>
      <c r="F175" s="18" t="e">
        <f>'Door Comparison'!#REF!</f>
        <v>#REF!</v>
      </c>
      <c r="G175" s="18">
        <f>'Door Comparison'!G175</f>
        <v>0</v>
      </c>
      <c r="H175" s="18">
        <f>'Door Comparison'!H175</f>
        <v>1</v>
      </c>
      <c r="I175" s="18" t="e">
        <f>'Door Comparison'!#REF!</f>
        <v>#REF!</v>
      </c>
      <c r="J175" s="18">
        <f>'Door Comparison'!J175</f>
        <v>0</v>
      </c>
      <c r="K175" s="18">
        <f>'Door Comparison'!K175</f>
        <v>1</v>
      </c>
      <c r="L175" s="18">
        <f>'Door Comparison'!L175</f>
        <v>0</v>
      </c>
      <c r="N175" s="153">
        <v>44</v>
      </c>
      <c r="O175" s="152"/>
      <c r="P175" s="14">
        <f t="shared" si="17"/>
        <v>16.43</v>
      </c>
      <c r="Q175" s="108">
        <f t="shared" si="18"/>
        <v>39.96</v>
      </c>
      <c r="R175" s="75"/>
      <c r="S175" s="68"/>
      <c r="T175" s="75">
        <f t="shared" si="19"/>
        <v>22.26</v>
      </c>
      <c r="V175" s="21">
        <f t="shared" si="20"/>
        <v>11.77</v>
      </c>
      <c r="W175" s="14">
        <f t="shared" si="21"/>
        <v>5.51</v>
      </c>
      <c r="X175" s="75">
        <v>0</v>
      </c>
      <c r="Y175" s="22">
        <f t="shared" si="22"/>
        <v>139.93</v>
      </c>
      <c r="Z175" s="353"/>
    </row>
    <row r="176" spans="1:26" x14ac:dyDescent="0.25">
      <c r="A176" s="88" t="str">
        <f>'Door Comparison'!A176</f>
        <v>D0818.01</v>
      </c>
      <c r="B176" s="18" t="str">
        <f>'Door Comparison'!B176</f>
        <v>Timber</v>
      </c>
      <c r="C176" s="18" t="str">
        <f>'Door Comparison'!C176</f>
        <v>Single</v>
      </c>
      <c r="D176" s="18">
        <f>'Door Comparison'!D176</f>
        <v>1010</v>
      </c>
      <c r="E176" s="18">
        <f>'Door Comparison'!E176</f>
        <v>2100</v>
      </c>
      <c r="F176" s="18" t="e">
        <f>'Door Comparison'!#REF!</f>
        <v>#REF!</v>
      </c>
      <c r="G176" s="18">
        <f>'Door Comparison'!G176</f>
        <v>1</v>
      </c>
      <c r="H176" s="18">
        <f>'Door Comparison'!H176</f>
        <v>0</v>
      </c>
      <c r="I176" s="18" t="e">
        <f>'Door Comparison'!#REF!</f>
        <v>#REF!</v>
      </c>
      <c r="J176" s="18">
        <f>'Door Comparison'!J176</f>
        <v>1</v>
      </c>
      <c r="K176" s="18">
        <f>'Door Comparison'!K176</f>
        <v>0</v>
      </c>
      <c r="L176" s="18">
        <f>'Door Comparison'!L176</f>
        <v>0</v>
      </c>
      <c r="N176" s="153">
        <v>22</v>
      </c>
      <c r="O176" s="152"/>
      <c r="P176" s="14">
        <f t="shared" si="17"/>
        <v>16.149999999999999</v>
      </c>
      <c r="Q176" s="108">
        <f t="shared" si="18"/>
        <v>30.22</v>
      </c>
      <c r="R176" s="75"/>
      <c r="S176" s="68"/>
      <c r="T176" s="75">
        <f t="shared" si="19"/>
        <v>19.899999999999999</v>
      </c>
      <c r="V176" s="21">
        <f t="shared" si="20"/>
        <v>5.78</v>
      </c>
      <c r="W176" s="14">
        <f t="shared" si="21"/>
        <v>5.42</v>
      </c>
      <c r="X176" s="75">
        <v>0</v>
      </c>
      <c r="Y176" s="22">
        <f t="shared" si="22"/>
        <v>99.47</v>
      </c>
      <c r="Z176" s="353"/>
    </row>
    <row r="177" spans="1:26" x14ac:dyDescent="0.25">
      <c r="A177" s="88" t="str">
        <f>'Door Comparison'!A177</f>
        <v>D0820.01</v>
      </c>
      <c r="B177" s="18" t="str">
        <f>'Door Comparison'!B177</f>
        <v>Metal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N177" s="153"/>
      <c r="O177" s="152"/>
      <c r="P177" s="14"/>
      <c r="R177" s="75"/>
      <c r="S177" s="68"/>
      <c r="T177" s="75"/>
      <c r="V177" s="21"/>
      <c r="W177" s="14"/>
      <c r="X177" s="75"/>
      <c r="Y177" s="22"/>
      <c r="Z177" s="353" t="str">
        <f>'Door Comparison'!Q177</f>
        <v>By others</v>
      </c>
    </row>
    <row r="178" spans="1:26" x14ac:dyDescent="0.25">
      <c r="A178" s="88" t="str">
        <f>'Door Comparison'!A178</f>
        <v>D0822.01</v>
      </c>
      <c r="B178" s="18" t="str">
        <f>'Door Comparison'!B178</f>
        <v>Glass</v>
      </c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N178" s="153"/>
      <c r="O178" s="152"/>
      <c r="P178" s="14"/>
      <c r="R178" s="75"/>
      <c r="S178" s="68"/>
      <c r="T178" s="75"/>
      <c r="V178" s="21"/>
      <c r="W178" s="14"/>
      <c r="X178" s="75"/>
      <c r="Y178" s="22"/>
      <c r="Z178" s="353" t="str">
        <f>'Door Comparison'!Q178</f>
        <v>By others</v>
      </c>
    </row>
    <row r="179" spans="1:26" x14ac:dyDescent="0.25">
      <c r="A179" s="88" t="str">
        <f>'Door Comparison'!A179</f>
        <v>D0901.01</v>
      </c>
      <c r="B179" s="18" t="str">
        <f>'Door Comparison'!B179</f>
        <v>Timber</v>
      </c>
      <c r="C179" s="18" t="str">
        <f>'Door Comparison'!C179</f>
        <v>Single</v>
      </c>
      <c r="D179" s="18">
        <f>'Door Comparison'!D179</f>
        <v>1010</v>
      </c>
      <c r="E179" s="18">
        <f>'Door Comparison'!E179</f>
        <v>2100</v>
      </c>
      <c r="F179" s="18" t="e">
        <f>'Door Comparison'!#REF!</f>
        <v>#REF!</v>
      </c>
      <c r="G179" s="18">
        <f>'Door Comparison'!G179</f>
        <v>1</v>
      </c>
      <c r="H179" s="18">
        <f>'Door Comparison'!H179</f>
        <v>0</v>
      </c>
      <c r="I179" s="18" t="e">
        <f>'Door Comparison'!#REF!</f>
        <v>#REF!</v>
      </c>
      <c r="J179" s="18">
        <f>'Door Comparison'!J179</f>
        <v>1</v>
      </c>
      <c r="K179" s="18">
        <f>'Door Comparison'!K179</f>
        <v>0</v>
      </c>
      <c r="L179" s="18">
        <f>'Door Comparison'!L179</f>
        <v>0</v>
      </c>
      <c r="N179" s="153">
        <v>22</v>
      </c>
      <c r="O179" s="152"/>
      <c r="P179" s="14">
        <f t="shared" si="17"/>
        <v>16.149999999999999</v>
      </c>
      <c r="Q179" s="108">
        <f t="shared" si="18"/>
        <v>30.22</v>
      </c>
      <c r="R179" s="75"/>
      <c r="S179" s="68"/>
      <c r="T179" s="75">
        <f t="shared" si="19"/>
        <v>19.899999999999999</v>
      </c>
      <c r="V179" s="21">
        <f t="shared" si="20"/>
        <v>5.78</v>
      </c>
      <c r="W179" s="14">
        <f t="shared" si="21"/>
        <v>5.42</v>
      </c>
      <c r="X179" s="75">
        <v>0</v>
      </c>
      <c r="Y179" s="22">
        <f t="shared" si="22"/>
        <v>99.47</v>
      </c>
      <c r="Z179" s="353"/>
    </row>
    <row r="180" spans="1:26" x14ac:dyDescent="0.25">
      <c r="A180" s="88" t="str">
        <f>'Door Comparison'!A180</f>
        <v>DO9O2.01</v>
      </c>
      <c r="B180" s="18" t="str">
        <f>'Door Comparison'!B180</f>
        <v>Timber</v>
      </c>
      <c r="C180" s="18" t="str">
        <f>'Door Comparison'!C180</f>
        <v>Single</v>
      </c>
      <c r="D180" s="18">
        <f>'Door Comparison'!D180</f>
        <v>1010</v>
      </c>
      <c r="E180" s="18">
        <f>'Door Comparison'!E180</f>
        <v>2100</v>
      </c>
      <c r="F180" s="18" t="e">
        <f>'Door Comparison'!#REF!</f>
        <v>#REF!</v>
      </c>
      <c r="G180" s="18">
        <f>'Door Comparison'!G180</f>
        <v>0</v>
      </c>
      <c r="H180" s="18">
        <f>'Door Comparison'!H180</f>
        <v>1</v>
      </c>
      <c r="I180" s="18" t="e">
        <f>'Door Comparison'!#REF!</f>
        <v>#REF!</v>
      </c>
      <c r="J180" s="18">
        <f>'Door Comparison'!J180</f>
        <v>0</v>
      </c>
      <c r="K180" s="18">
        <f>'Door Comparison'!K180</f>
        <v>1</v>
      </c>
      <c r="L180" s="18">
        <f>'Door Comparison'!L180</f>
        <v>0</v>
      </c>
      <c r="N180" s="153">
        <v>22</v>
      </c>
      <c r="O180" s="152"/>
      <c r="P180" s="14">
        <f t="shared" si="17"/>
        <v>16.149999999999999</v>
      </c>
      <c r="Q180" s="108">
        <f t="shared" si="18"/>
        <v>39.28</v>
      </c>
      <c r="R180" s="75"/>
      <c r="S180" s="68"/>
      <c r="T180" s="75">
        <f t="shared" si="19"/>
        <v>21.88</v>
      </c>
      <c r="V180" s="21">
        <f t="shared" si="20"/>
        <v>11.57</v>
      </c>
      <c r="W180" s="14">
        <f t="shared" si="21"/>
        <v>5.42</v>
      </c>
      <c r="X180" s="75">
        <v>0</v>
      </c>
      <c r="Y180" s="22">
        <f t="shared" si="22"/>
        <v>116.3</v>
      </c>
      <c r="Z180" s="353"/>
    </row>
    <row r="181" spans="1:26" x14ac:dyDescent="0.25">
      <c r="A181" s="88" t="str">
        <f>'Door Comparison'!A181</f>
        <v>D0906.01</v>
      </c>
      <c r="B181" s="18" t="str">
        <f>'Door Comparison'!B181</f>
        <v>Metal</v>
      </c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N181" s="153"/>
      <c r="O181" s="152"/>
      <c r="P181" s="14"/>
      <c r="R181" s="75"/>
      <c r="S181" s="68"/>
      <c r="T181" s="75"/>
      <c r="V181" s="21"/>
      <c r="W181" s="14"/>
      <c r="X181" s="75"/>
      <c r="Y181" s="22"/>
      <c r="Z181" s="353" t="str">
        <f>'Door Comparison'!Q181</f>
        <v>By others</v>
      </c>
    </row>
    <row r="182" spans="1:26" x14ac:dyDescent="0.25">
      <c r="A182" s="88" t="str">
        <f>'Door Comparison'!A182</f>
        <v>D0907.01</v>
      </c>
      <c r="B182" s="18" t="str">
        <f>'Door Comparison'!B182</f>
        <v>Metal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N182" s="153"/>
      <c r="O182" s="152"/>
      <c r="P182" s="14"/>
      <c r="R182" s="75"/>
      <c r="S182" s="68"/>
      <c r="T182" s="75"/>
      <c r="V182" s="21"/>
      <c r="W182" s="14"/>
      <c r="X182" s="75"/>
      <c r="Y182" s="22"/>
      <c r="Z182" s="353" t="str">
        <f>'Door Comparison'!Q182</f>
        <v>By others</v>
      </c>
    </row>
    <row r="183" spans="1:26" x14ac:dyDescent="0.25">
      <c r="A183" s="88" t="str">
        <f>'Door Comparison'!A183</f>
        <v>DO9O8.01</v>
      </c>
      <c r="B183" s="18" t="str">
        <f>'Door Comparison'!B183</f>
        <v>Metal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N183" s="153"/>
      <c r="O183" s="152"/>
      <c r="P183" s="14"/>
      <c r="R183" s="75"/>
      <c r="S183" s="68"/>
      <c r="T183" s="75"/>
      <c r="V183" s="21"/>
      <c r="W183" s="14"/>
      <c r="X183" s="75"/>
      <c r="Y183" s="22"/>
      <c r="Z183" s="353" t="str">
        <f>'Door Comparison'!Q183</f>
        <v>By others</v>
      </c>
    </row>
    <row r="184" spans="1:26" x14ac:dyDescent="0.25">
      <c r="A184" s="88" t="str">
        <f>'Door Comparison'!A184</f>
        <v>D0910.01</v>
      </c>
      <c r="B184" s="18" t="str">
        <f>'Door Comparison'!B184</f>
        <v>Timber</v>
      </c>
      <c r="C184" s="18" t="str">
        <f>'Door Comparison'!C184</f>
        <v>Single</v>
      </c>
      <c r="D184" s="18">
        <f>'Door Comparison'!D184</f>
        <v>1010</v>
      </c>
      <c r="E184" s="18">
        <f>'Door Comparison'!E184</f>
        <v>2100</v>
      </c>
      <c r="F184" s="18" t="e">
        <f>'Door Comparison'!#REF!</f>
        <v>#REF!</v>
      </c>
      <c r="G184" s="18">
        <f>'Door Comparison'!G184</f>
        <v>1</v>
      </c>
      <c r="H184" s="18">
        <f>'Door Comparison'!H184</f>
        <v>0</v>
      </c>
      <c r="I184" s="18" t="e">
        <f>'Door Comparison'!#REF!</f>
        <v>#REF!</v>
      </c>
      <c r="J184" s="18">
        <f>'Door Comparison'!J184</f>
        <v>1</v>
      </c>
      <c r="K184" s="18">
        <f>'Door Comparison'!K184</f>
        <v>0</v>
      </c>
      <c r="L184" s="18">
        <f>'Door Comparison'!L184</f>
        <v>0</v>
      </c>
      <c r="N184" s="153">
        <v>22</v>
      </c>
      <c r="O184" s="152"/>
      <c r="P184" s="14">
        <f t="shared" si="17"/>
        <v>16.149999999999999</v>
      </c>
      <c r="Q184" s="108">
        <f t="shared" si="18"/>
        <v>30.22</v>
      </c>
      <c r="R184" s="75"/>
      <c r="S184" s="68"/>
      <c r="T184" s="75">
        <f t="shared" si="19"/>
        <v>19.899999999999999</v>
      </c>
      <c r="V184" s="21">
        <f t="shared" si="20"/>
        <v>5.78</v>
      </c>
      <c r="W184" s="14">
        <f t="shared" si="21"/>
        <v>5.42</v>
      </c>
      <c r="X184" s="75">
        <v>0</v>
      </c>
      <c r="Y184" s="22">
        <f t="shared" si="22"/>
        <v>99.47</v>
      </c>
      <c r="Z184" s="353"/>
    </row>
    <row r="185" spans="1:26" x14ac:dyDescent="0.25">
      <c r="A185" s="88" t="str">
        <f>'Door Comparison'!A185</f>
        <v>D0911.01</v>
      </c>
      <c r="B185" s="18" t="str">
        <f>'Door Comparison'!B185</f>
        <v>Timber</v>
      </c>
      <c r="C185" s="18" t="str">
        <f>'Door Comparison'!C185</f>
        <v>Single</v>
      </c>
      <c r="D185" s="18">
        <f>'Door Comparison'!D185</f>
        <v>1010</v>
      </c>
      <c r="E185" s="18">
        <f>'Door Comparison'!E185</f>
        <v>2100</v>
      </c>
      <c r="F185" s="18" t="e">
        <f>'Door Comparison'!#REF!</f>
        <v>#REF!</v>
      </c>
      <c r="G185" s="18">
        <f>'Door Comparison'!G185</f>
        <v>0</v>
      </c>
      <c r="H185" s="18">
        <f>'Door Comparison'!H185</f>
        <v>1</v>
      </c>
      <c r="I185" s="18" t="e">
        <f>'Door Comparison'!#REF!</f>
        <v>#REF!</v>
      </c>
      <c r="J185" s="18">
        <f>'Door Comparison'!J185</f>
        <v>0</v>
      </c>
      <c r="K185" s="18">
        <f>'Door Comparison'!K185</f>
        <v>1</v>
      </c>
      <c r="L185" s="18">
        <f>'Door Comparison'!L185</f>
        <v>0</v>
      </c>
      <c r="N185" s="153">
        <v>22</v>
      </c>
      <c r="O185" s="152"/>
      <c r="P185" s="14">
        <f t="shared" si="17"/>
        <v>16.149999999999999</v>
      </c>
      <c r="Q185" s="108">
        <f t="shared" si="18"/>
        <v>39.28</v>
      </c>
      <c r="R185" s="75"/>
      <c r="S185" s="68"/>
      <c r="T185" s="75">
        <f t="shared" si="19"/>
        <v>21.88</v>
      </c>
      <c r="V185" s="21">
        <f t="shared" si="20"/>
        <v>11.57</v>
      </c>
      <c r="W185" s="14">
        <f t="shared" si="21"/>
        <v>5.42</v>
      </c>
      <c r="X185" s="75">
        <v>0</v>
      </c>
      <c r="Y185" s="22">
        <f t="shared" si="22"/>
        <v>116.3</v>
      </c>
      <c r="Z185" s="353"/>
    </row>
    <row r="186" spans="1:26" x14ac:dyDescent="0.25">
      <c r="A186" s="88" t="str">
        <f>'Door Comparison'!A186</f>
        <v>D0915.01</v>
      </c>
      <c r="B186" s="18" t="str">
        <f>'Door Comparison'!B186</f>
        <v>Metal</v>
      </c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N186" s="153"/>
      <c r="O186" s="152"/>
      <c r="P186" s="14"/>
      <c r="R186" s="75"/>
      <c r="S186" s="68"/>
      <c r="T186" s="75"/>
      <c r="V186" s="21"/>
      <c r="W186" s="14"/>
      <c r="X186" s="75"/>
      <c r="Y186" s="22"/>
      <c r="Z186" s="353" t="str">
        <f>'Door Comparison'!Q186</f>
        <v>By others</v>
      </c>
    </row>
    <row r="187" spans="1:26" x14ac:dyDescent="0.25">
      <c r="A187" s="88" t="str">
        <f>'Door Comparison'!A187</f>
        <v>DO916.01</v>
      </c>
      <c r="B187" s="18" t="str">
        <f>'Door Comparison'!B187</f>
        <v>Metal</v>
      </c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N187" s="153"/>
      <c r="O187" s="152"/>
      <c r="P187" s="14"/>
      <c r="R187" s="75"/>
      <c r="S187" s="68"/>
      <c r="T187" s="75"/>
      <c r="V187" s="21"/>
      <c r="W187" s="14"/>
      <c r="X187" s="75"/>
      <c r="Y187" s="22"/>
      <c r="Z187" s="353" t="str">
        <f>'Door Comparison'!Q187</f>
        <v>By others</v>
      </c>
    </row>
    <row r="188" spans="1:26" x14ac:dyDescent="0.25">
      <c r="A188" s="88" t="str">
        <f>'Door Comparison'!A188</f>
        <v>D0917.01</v>
      </c>
      <c r="B188" s="18" t="str">
        <f>'Door Comparison'!B188</f>
        <v>Timber</v>
      </c>
      <c r="C188" s="18" t="str">
        <f>'Door Comparison'!C188</f>
        <v>Single</v>
      </c>
      <c r="D188" s="18">
        <f>'Door Comparison'!D188</f>
        <v>1100</v>
      </c>
      <c r="E188" s="18">
        <f>'Door Comparison'!E188</f>
        <v>2100</v>
      </c>
      <c r="F188" s="18" t="e">
        <f>'Door Comparison'!#REF!</f>
        <v>#REF!</v>
      </c>
      <c r="G188" s="18">
        <f>'Door Comparison'!G188</f>
        <v>0</v>
      </c>
      <c r="H188" s="18">
        <f>'Door Comparison'!H188</f>
        <v>1</v>
      </c>
      <c r="I188" s="18" t="e">
        <f>'Door Comparison'!#REF!</f>
        <v>#REF!</v>
      </c>
      <c r="J188" s="18">
        <f>'Door Comparison'!J188</f>
        <v>0</v>
      </c>
      <c r="K188" s="18">
        <f>'Door Comparison'!K188</f>
        <v>1</v>
      </c>
      <c r="L188" s="18">
        <f>'Door Comparison'!L188</f>
        <v>0</v>
      </c>
      <c r="N188" s="153">
        <v>44</v>
      </c>
      <c r="O188" s="152"/>
      <c r="P188" s="14">
        <f t="shared" si="17"/>
        <v>16.43</v>
      </c>
      <c r="Q188" s="108">
        <f t="shared" si="18"/>
        <v>39.96</v>
      </c>
      <c r="R188" s="75"/>
      <c r="S188" s="68"/>
      <c r="T188" s="75">
        <f t="shared" si="19"/>
        <v>22.26</v>
      </c>
      <c r="V188" s="21">
        <f t="shared" si="20"/>
        <v>11.77</v>
      </c>
      <c r="W188" s="14">
        <f t="shared" si="21"/>
        <v>5.51</v>
      </c>
      <c r="X188" s="75">
        <v>0</v>
      </c>
      <c r="Y188" s="22">
        <f t="shared" si="22"/>
        <v>139.93</v>
      </c>
      <c r="Z188" s="353"/>
    </row>
    <row r="189" spans="1:26" x14ac:dyDescent="0.25">
      <c r="A189" s="88" t="str">
        <f>'Door Comparison'!A189</f>
        <v>D0918.01</v>
      </c>
      <c r="B189" s="18" t="str">
        <f>'Door Comparison'!B189</f>
        <v>Timber</v>
      </c>
      <c r="C189" s="18" t="str">
        <f>'Door Comparison'!C189</f>
        <v>Single</v>
      </c>
      <c r="D189" s="18">
        <f>'Door Comparison'!D189</f>
        <v>1010</v>
      </c>
      <c r="E189" s="18">
        <f>'Door Comparison'!E189</f>
        <v>2100</v>
      </c>
      <c r="F189" s="18" t="e">
        <f>'Door Comparison'!#REF!</f>
        <v>#REF!</v>
      </c>
      <c r="G189" s="18">
        <f>'Door Comparison'!G189</f>
        <v>1</v>
      </c>
      <c r="H189" s="18">
        <f>'Door Comparison'!H189</f>
        <v>0</v>
      </c>
      <c r="I189" s="18" t="e">
        <f>'Door Comparison'!#REF!</f>
        <v>#REF!</v>
      </c>
      <c r="J189" s="18">
        <f>'Door Comparison'!J189</f>
        <v>1</v>
      </c>
      <c r="K189" s="18">
        <f>'Door Comparison'!K189</f>
        <v>0</v>
      </c>
      <c r="L189" s="18">
        <f>'Door Comparison'!L189</f>
        <v>0</v>
      </c>
      <c r="N189" s="153">
        <v>22</v>
      </c>
      <c r="O189" s="152"/>
      <c r="P189" s="14">
        <f t="shared" si="17"/>
        <v>16.149999999999999</v>
      </c>
      <c r="Q189" s="108">
        <f t="shared" si="18"/>
        <v>30.22</v>
      </c>
      <c r="R189" s="75"/>
      <c r="S189" s="68"/>
      <c r="T189" s="75">
        <f t="shared" si="19"/>
        <v>19.899999999999999</v>
      </c>
      <c r="V189" s="21">
        <f t="shared" si="20"/>
        <v>5.78</v>
      </c>
      <c r="W189" s="14">
        <f t="shared" si="21"/>
        <v>5.42</v>
      </c>
      <c r="X189" s="75">
        <v>0</v>
      </c>
      <c r="Y189" s="22">
        <f t="shared" si="22"/>
        <v>99.47</v>
      </c>
      <c r="Z189" s="353"/>
    </row>
    <row r="190" spans="1:26" x14ac:dyDescent="0.25">
      <c r="A190" s="88" t="str">
        <f>'Door Comparison'!A190</f>
        <v>DO92O.01</v>
      </c>
      <c r="B190" s="18" t="str">
        <f>'Door Comparison'!B190</f>
        <v>Metal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N190" s="153"/>
      <c r="O190" s="152"/>
      <c r="P190" s="14"/>
      <c r="R190" s="75"/>
      <c r="S190" s="68"/>
      <c r="T190" s="75"/>
      <c r="V190" s="21"/>
      <c r="W190" s="14"/>
      <c r="X190" s="75"/>
      <c r="Y190" s="22"/>
      <c r="Z190" s="353" t="str">
        <f>'Door Comparison'!Q190</f>
        <v>By others</v>
      </c>
    </row>
    <row r="191" spans="1:26" x14ac:dyDescent="0.25">
      <c r="A191" s="88" t="str">
        <f>'Door Comparison'!A191</f>
        <v>D1001.01</v>
      </c>
      <c r="B191" s="18" t="str">
        <f>'Door Comparison'!B191</f>
        <v>Timber</v>
      </c>
      <c r="C191" s="18" t="str">
        <f>'Door Comparison'!C191</f>
        <v>Single</v>
      </c>
      <c r="D191" s="18">
        <f>'Door Comparison'!D191</f>
        <v>1010</v>
      </c>
      <c r="E191" s="18">
        <f>'Door Comparison'!E191</f>
        <v>2100</v>
      </c>
      <c r="F191" s="18" t="e">
        <f>'Door Comparison'!#REF!</f>
        <v>#REF!</v>
      </c>
      <c r="G191" s="18">
        <f>'Door Comparison'!G191</f>
        <v>1</v>
      </c>
      <c r="H191" s="18">
        <f>'Door Comparison'!H191</f>
        <v>0</v>
      </c>
      <c r="I191" s="18" t="e">
        <f>'Door Comparison'!#REF!</f>
        <v>#REF!</v>
      </c>
      <c r="J191" s="18">
        <f>'Door Comparison'!J191</f>
        <v>1</v>
      </c>
      <c r="K191" s="18">
        <f>'Door Comparison'!K191</f>
        <v>0</v>
      </c>
      <c r="L191" s="18">
        <f>'Door Comparison'!L191</f>
        <v>0</v>
      </c>
      <c r="N191" s="153">
        <v>22</v>
      </c>
      <c r="O191" s="152"/>
      <c r="P191" s="14">
        <f t="shared" si="17"/>
        <v>16.149999999999999</v>
      </c>
      <c r="Q191" s="108">
        <f t="shared" si="18"/>
        <v>30.22</v>
      </c>
      <c r="R191" s="75"/>
      <c r="S191" s="68"/>
      <c r="T191" s="75">
        <f t="shared" si="19"/>
        <v>19.899999999999999</v>
      </c>
      <c r="V191" s="21">
        <f t="shared" si="20"/>
        <v>5.78</v>
      </c>
      <c r="W191" s="14">
        <f t="shared" si="21"/>
        <v>5.42</v>
      </c>
      <c r="X191" s="75">
        <v>0</v>
      </c>
      <c r="Y191" s="22">
        <f t="shared" si="22"/>
        <v>99.47</v>
      </c>
      <c r="Z191" s="353"/>
    </row>
    <row r="192" spans="1:26" x14ac:dyDescent="0.25">
      <c r="A192" s="88" t="str">
        <f>'Door Comparison'!A192</f>
        <v>D1OO2.01</v>
      </c>
      <c r="B192" s="18" t="str">
        <f>'Door Comparison'!B192</f>
        <v>Timber</v>
      </c>
      <c r="C192" s="18" t="str">
        <f>'Door Comparison'!C192</f>
        <v>Single</v>
      </c>
      <c r="D192" s="18">
        <f>'Door Comparison'!D192</f>
        <v>1010</v>
      </c>
      <c r="E192" s="18">
        <f>'Door Comparison'!E192</f>
        <v>2100</v>
      </c>
      <c r="F192" s="18" t="e">
        <f>'Door Comparison'!#REF!</f>
        <v>#REF!</v>
      </c>
      <c r="G192" s="18">
        <f>'Door Comparison'!G192</f>
        <v>0</v>
      </c>
      <c r="H192" s="18">
        <f>'Door Comparison'!H192</f>
        <v>1</v>
      </c>
      <c r="I192" s="18" t="e">
        <f>'Door Comparison'!#REF!</f>
        <v>#REF!</v>
      </c>
      <c r="J192" s="18">
        <f>'Door Comparison'!J192</f>
        <v>0</v>
      </c>
      <c r="K192" s="18">
        <f>'Door Comparison'!K192</f>
        <v>1</v>
      </c>
      <c r="L192" s="18">
        <f>'Door Comparison'!L192</f>
        <v>0</v>
      </c>
      <c r="N192" s="153">
        <v>22</v>
      </c>
      <c r="O192" s="152"/>
      <c r="P192" s="14">
        <f t="shared" si="17"/>
        <v>16.149999999999999</v>
      </c>
      <c r="Q192" s="108">
        <f t="shared" si="18"/>
        <v>39.28</v>
      </c>
      <c r="R192" s="75"/>
      <c r="S192" s="68"/>
      <c r="T192" s="75">
        <f t="shared" si="19"/>
        <v>21.88</v>
      </c>
      <c r="V192" s="21">
        <f t="shared" si="20"/>
        <v>11.57</v>
      </c>
      <c r="W192" s="14">
        <f t="shared" si="21"/>
        <v>5.42</v>
      </c>
      <c r="X192" s="75">
        <v>0</v>
      </c>
      <c r="Y192" s="22">
        <f t="shared" si="22"/>
        <v>116.3</v>
      </c>
      <c r="Z192" s="353"/>
    </row>
    <row r="193" spans="1:26" x14ac:dyDescent="0.25">
      <c r="A193" s="88" t="str">
        <f>'Door Comparison'!A193</f>
        <v>D1006.01</v>
      </c>
      <c r="B193" s="18" t="str">
        <f>'Door Comparison'!B193</f>
        <v>Metal</v>
      </c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N193" s="153"/>
      <c r="O193" s="152"/>
      <c r="P193" s="14"/>
      <c r="R193" s="75"/>
      <c r="S193" s="68"/>
      <c r="T193" s="75"/>
      <c r="V193" s="21"/>
      <c r="W193" s="14"/>
      <c r="X193" s="75"/>
      <c r="Y193" s="22"/>
      <c r="Z193" s="353" t="str">
        <f>'Door Comparison'!Q193</f>
        <v>By others</v>
      </c>
    </row>
    <row r="194" spans="1:26" x14ac:dyDescent="0.25">
      <c r="A194" s="88" t="str">
        <f>'Door Comparison'!A194</f>
        <v>D1007.01</v>
      </c>
      <c r="B194" s="18" t="str">
        <f>'Door Comparison'!B194</f>
        <v>Metal</v>
      </c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N194" s="153"/>
      <c r="O194" s="152"/>
      <c r="P194" s="14"/>
      <c r="R194" s="75"/>
      <c r="S194" s="68"/>
      <c r="T194" s="75"/>
      <c r="V194" s="21"/>
      <c r="W194" s="14"/>
      <c r="X194" s="75"/>
      <c r="Y194" s="22"/>
      <c r="Z194" s="353" t="str">
        <f>'Door Comparison'!Q194</f>
        <v>By others</v>
      </c>
    </row>
    <row r="195" spans="1:26" x14ac:dyDescent="0.25">
      <c r="A195" s="88" t="str">
        <f>'Door Comparison'!A195</f>
        <v>D1OO8.01</v>
      </c>
      <c r="B195" s="18" t="str">
        <f>'Door Comparison'!B195</f>
        <v>Metal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N195" s="153"/>
      <c r="O195" s="152"/>
      <c r="P195" s="14"/>
      <c r="R195" s="75"/>
      <c r="S195" s="68"/>
      <c r="T195" s="75"/>
      <c r="V195" s="21"/>
      <c r="W195" s="14"/>
      <c r="X195" s="75"/>
      <c r="Y195" s="22"/>
      <c r="Z195" s="353" t="str">
        <f>'Door Comparison'!Q195</f>
        <v>By others</v>
      </c>
    </row>
    <row r="196" spans="1:26" x14ac:dyDescent="0.25">
      <c r="A196" s="88" t="str">
        <f>'Door Comparison'!A196</f>
        <v>D1010.01</v>
      </c>
      <c r="B196" s="18" t="str">
        <f>'Door Comparison'!B196</f>
        <v>Timber</v>
      </c>
      <c r="C196" s="18" t="str">
        <f>'Door Comparison'!C196</f>
        <v>Single</v>
      </c>
      <c r="D196" s="18">
        <f>'Door Comparison'!D196</f>
        <v>1010</v>
      </c>
      <c r="E196" s="18">
        <f>'Door Comparison'!E196</f>
        <v>2100</v>
      </c>
      <c r="F196" s="18" t="e">
        <f>'Door Comparison'!#REF!</f>
        <v>#REF!</v>
      </c>
      <c r="G196" s="18">
        <f>'Door Comparison'!G196</f>
        <v>1</v>
      </c>
      <c r="H196" s="18">
        <f>'Door Comparison'!H196</f>
        <v>0</v>
      </c>
      <c r="I196" s="18" t="e">
        <f>'Door Comparison'!#REF!</f>
        <v>#REF!</v>
      </c>
      <c r="J196" s="18">
        <f>'Door Comparison'!J196</f>
        <v>1</v>
      </c>
      <c r="K196" s="18">
        <f>'Door Comparison'!K196</f>
        <v>0</v>
      </c>
      <c r="L196" s="18">
        <f>'Door Comparison'!L196</f>
        <v>0</v>
      </c>
      <c r="N196" s="153">
        <v>22</v>
      </c>
      <c r="O196" s="152"/>
      <c r="P196" s="14">
        <f t="shared" si="17"/>
        <v>16.149999999999999</v>
      </c>
      <c r="Q196" s="108">
        <f t="shared" si="18"/>
        <v>30.22</v>
      </c>
      <c r="R196" s="75"/>
      <c r="S196" s="68"/>
      <c r="T196" s="75">
        <f t="shared" si="19"/>
        <v>19.899999999999999</v>
      </c>
      <c r="V196" s="21">
        <f t="shared" si="20"/>
        <v>5.78</v>
      </c>
      <c r="W196" s="14">
        <f t="shared" si="21"/>
        <v>5.42</v>
      </c>
      <c r="X196" s="75">
        <v>0</v>
      </c>
      <c r="Y196" s="22">
        <f t="shared" si="22"/>
        <v>99.47</v>
      </c>
      <c r="Z196" s="353"/>
    </row>
    <row r="197" spans="1:26" x14ac:dyDescent="0.25">
      <c r="A197" s="88" t="str">
        <f>'Door Comparison'!A197</f>
        <v>D1011.01</v>
      </c>
      <c r="B197" s="18" t="str">
        <f>'Door Comparison'!B197</f>
        <v>Timber</v>
      </c>
      <c r="C197" s="18" t="str">
        <f>'Door Comparison'!C197</f>
        <v>Single</v>
      </c>
      <c r="D197" s="18">
        <f>'Door Comparison'!D197</f>
        <v>1010</v>
      </c>
      <c r="E197" s="18">
        <f>'Door Comparison'!E197</f>
        <v>2100</v>
      </c>
      <c r="F197" s="18" t="e">
        <f>'Door Comparison'!#REF!</f>
        <v>#REF!</v>
      </c>
      <c r="G197" s="18">
        <f>'Door Comparison'!G197</f>
        <v>0</v>
      </c>
      <c r="H197" s="18">
        <f>'Door Comparison'!H197</f>
        <v>1</v>
      </c>
      <c r="I197" s="18" t="e">
        <f>'Door Comparison'!#REF!</f>
        <v>#REF!</v>
      </c>
      <c r="J197" s="18">
        <f>'Door Comparison'!J197</f>
        <v>0</v>
      </c>
      <c r="K197" s="18">
        <f>'Door Comparison'!K197</f>
        <v>1</v>
      </c>
      <c r="L197" s="18">
        <f>'Door Comparison'!L197</f>
        <v>0</v>
      </c>
      <c r="N197" s="153">
        <v>22</v>
      </c>
      <c r="O197" s="152"/>
      <c r="P197" s="14">
        <f t="shared" si="17"/>
        <v>16.149999999999999</v>
      </c>
      <c r="Q197" s="108">
        <f t="shared" si="18"/>
        <v>39.28</v>
      </c>
      <c r="R197" s="75"/>
      <c r="S197" s="68"/>
      <c r="T197" s="75">
        <f t="shared" si="19"/>
        <v>21.88</v>
      </c>
      <c r="V197" s="21">
        <f t="shared" si="20"/>
        <v>11.57</v>
      </c>
      <c r="W197" s="14">
        <f t="shared" si="21"/>
        <v>5.42</v>
      </c>
      <c r="X197" s="75">
        <v>0</v>
      </c>
      <c r="Y197" s="22">
        <f t="shared" si="22"/>
        <v>116.3</v>
      </c>
      <c r="Z197" s="353"/>
    </row>
    <row r="198" spans="1:26" x14ac:dyDescent="0.25">
      <c r="A198" s="88" t="str">
        <f>'Door Comparison'!A198</f>
        <v>D1O15.01</v>
      </c>
      <c r="B198" s="18" t="str">
        <f>'Door Comparison'!B198</f>
        <v>Metal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N198" s="153"/>
      <c r="O198" s="152"/>
      <c r="P198" s="14"/>
      <c r="R198" s="75"/>
      <c r="S198" s="68"/>
      <c r="T198" s="75"/>
      <c r="V198" s="21"/>
      <c r="W198" s="14"/>
      <c r="X198" s="75"/>
      <c r="Y198" s="22"/>
      <c r="Z198" s="353" t="str">
        <f>'Door Comparison'!Q198</f>
        <v>By others</v>
      </c>
    </row>
    <row r="199" spans="1:26" x14ac:dyDescent="0.25">
      <c r="A199" s="88" t="str">
        <f>'Door Comparison'!A199</f>
        <v>D1016.01</v>
      </c>
      <c r="B199" s="18" t="str">
        <f>'Door Comparison'!B199</f>
        <v>Metal</v>
      </c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N199" s="153"/>
      <c r="O199" s="152"/>
      <c r="P199" s="14"/>
      <c r="R199" s="75"/>
      <c r="S199" s="68"/>
      <c r="T199" s="75"/>
      <c r="V199" s="21"/>
      <c r="W199" s="14"/>
      <c r="X199" s="75"/>
      <c r="Y199" s="22"/>
      <c r="Z199" s="353" t="str">
        <f>'Door Comparison'!Q199</f>
        <v>By others</v>
      </c>
    </row>
    <row r="200" spans="1:26" x14ac:dyDescent="0.25">
      <c r="A200" s="88" t="str">
        <f>'Door Comparison'!A200</f>
        <v>D1017.01</v>
      </c>
      <c r="B200" s="18" t="str">
        <f>'Door Comparison'!B200</f>
        <v>Timber</v>
      </c>
      <c r="C200" s="18" t="str">
        <f>'Door Comparison'!C200</f>
        <v>Single</v>
      </c>
      <c r="D200" s="18">
        <f>'Door Comparison'!D200</f>
        <v>1100</v>
      </c>
      <c r="E200" s="18">
        <f>'Door Comparison'!E200</f>
        <v>2100</v>
      </c>
      <c r="F200" s="18" t="e">
        <f>'Door Comparison'!#REF!</f>
        <v>#REF!</v>
      </c>
      <c r="G200" s="18">
        <f>'Door Comparison'!G200</f>
        <v>0</v>
      </c>
      <c r="H200" s="18">
        <f>'Door Comparison'!H200</f>
        <v>1</v>
      </c>
      <c r="I200" s="18" t="e">
        <f>'Door Comparison'!#REF!</f>
        <v>#REF!</v>
      </c>
      <c r="J200" s="18">
        <f>'Door Comparison'!J200</f>
        <v>0</v>
      </c>
      <c r="K200" s="18">
        <f>'Door Comparison'!K200</f>
        <v>1</v>
      </c>
      <c r="L200" s="18">
        <f>'Door Comparison'!L200</f>
        <v>0</v>
      </c>
      <c r="N200" s="153">
        <v>44</v>
      </c>
      <c r="O200" s="152"/>
      <c r="P200" s="14">
        <f t="shared" si="17"/>
        <v>16.43</v>
      </c>
      <c r="Q200" s="108">
        <f t="shared" si="18"/>
        <v>39.96</v>
      </c>
      <c r="R200" s="75"/>
      <c r="S200" s="68"/>
      <c r="T200" s="75">
        <f t="shared" si="19"/>
        <v>22.26</v>
      </c>
      <c r="V200" s="21">
        <f t="shared" si="20"/>
        <v>11.77</v>
      </c>
      <c r="W200" s="14">
        <f t="shared" si="21"/>
        <v>5.51</v>
      </c>
      <c r="X200" s="75">
        <v>0</v>
      </c>
      <c r="Y200" s="22">
        <f t="shared" si="22"/>
        <v>139.93</v>
      </c>
      <c r="Z200" s="353"/>
    </row>
    <row r="201" spans="1:26" x14ac:dyDescent="0.25">
      <c r="A201" s="88" t="str">
        <f>'Door Comparison'!A201</f>
        <v>D1O18.01</v>
      </c>
      <c r="B201" s="18" t="str">
        <f>'Door Comparison'!B201</f>
        <v>Timber</v>
      </c>
      <c r="C201" s="18" t="str">
        <f>'Door Comparison'!C201</f>
        <v>Single</v>
      </c>
      <c r="D201" s="18">
        <f>'Door Comparison'!D201</f>
        <v>1010</v>
      </c>
      <c r="E201" s="18">
        <f>'Door Comparison'!E201</f>
        <v>2100</v>
      </c>
      <c r="F201" s="18" t="e">
        <f>'Door Comparison'!#REF!</f>
        <v>#REF!</v>
      </c>
      <c r="G201" s="18">
        <f>'Door Comparison'!G201</f>
        <v>1</v>
      </c>
      <c r="H201" s="18">
        <f>'Door Comparison'!H201</f>
        <v>0</v>
      </c>
      <c r="I201" s="18" t="e">
        <f>'Door Comparison'!#REF!</f>
        <v>#REF!</v>
      </c>
      <c r="J201" s="18">
        <f>'Door Comparison'!J201</f>
        <v>1</v>
      </c>
      <c r="K201" s="18">
        <f>'Door Comparison'!K201</f>
        <v>0</v>
      </c>
      <c r="L201" s="18">
        <f>'Door Comparison'!L201</f>
        <v>0</v>
      </c>
      <c r="N201" s="153">
        <v>22</v>
      </c>
      <c r="O201" s="152"/>
      <c r="P201" s="14">
        <f t="shared" si="17"/>
        <v>16.149999999999999</v>
      </c>
      <c r="Q201" s="108">
        <f t="shared" si="18"/>
        <v>30.22</v>
      </c>
      <c r="R201" s="75"/>
      <c r="S201" s="68"/>
      <c r="T201" s="75">
        <f t="shared" si="19"/>
        <v>19.899999999999999</v>
      </c>
      <c r="V201" s="21">
        <f t="shared" si="20"/>
        <v>5.78</v>
      </c>
      <c r="W201" s="14">
        <f t="shared" si="21"/>
        <v>5.42</v>
      </c>
      <c r="X201" s="75">
        <v>0</v>
      </c>
      <c r="Y201" s="22">
        <f t="shared" si="22"/>
        <v>99.47</v>
      </c>
      <c r="Z201" s="353"/>
    </row>
    <row r="202" spans="1:26" ht="12.1" customHeight="1" x14ac:dyDescent="0.25">
      <c r="A202" s="88" t="str">
        <f>'Door Comparison'!A202</f>
        <v>D1020.01</v>
      </c>
      <c r="B202" s="18" t="str">
        <f>'Door Comparison'!B202</f>
        <v>Metal</v>
      </c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N202" s="153"/>
      <c r="O202" s="152"/>
      <c r="P202" s="14"/>
      <c r="R202" s="75"/>
      <c r="S202" s="68"/>
      <c r="T202" s="75"/>
      <c r="V202" s="21"/>
      <c r="W202" s="14"/>
      <c r="X202" s="75"/>
      <c r="Y202" s="22"/>
      <c r="Z202" s="353" t="str">
        <f>'Door Comparison'!Q202</f>
        <v>By others</v>
      </c>
    </row>
    <row r="203" spans="1:26" ht="12.1" customHeight="1" x14ac:dyDescent="0.25">
      <c r="A203" s="88" t="str">
        <f>'Door Comparison'!A203</f>
        <v>D1022.01</v>
      </c>
      <c r="B203" s="18" t="str">
        <f>'Door Comparison'!B203</f>
        <v>Metal</v>
      </c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N203" s="153"/>
      <c r="O203" s="152"/>
      <c r="P203" s="14"/>
      <c r="R203" s="75"/>
      <c r="S203" s="68"/>
      <c r="T203" s="75"/>
      <c r="V203" s="21"/>
      <c r="W203" s="14"/>
      <c r="X203" s="75"/>
      <c r="Y203" s="22"/>
      <c r="Z203" s="353" t="str">
        <f>'Door Comparison'!Q203</f>
        <v>By others</v>
      </c>
    </row>
    <row r="204" spans="1:26" ht="12.1" customHeight="1" x14ac:dyDescent="0.25">
      <c r="A204" s="88" t="str">
        <f>'Door Comparison'!A204</f>
        <v>D1022.02</v>
      </c>
      <c r="B204" s="18" t="str">
        <f>'Door Comparison'!B204</f>
        <v>Metal</v>
      </c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N204" s="153"/>
      <c r="O204" s="152"/>
      <c r="P204" s="14"/>
      <c r="R204" s="75"/>
      <c r="S204" s="68"/>
      <c r="T204" s="75"/>
      <c r="V204" s="21"/>
      <c r="W204" s="14"/>
      <c r="X204" s="75"/>
      <c r="Y204" s="22"/>
      <c r="Z204" s="353" t="str">
        <f>'Door Comparison'!Q204</f>
        <v>By others</v>
      </c>
    </row>
    <row r="205" spans="1:26" ht="12.1" customHeight="1" x14ac:dyDescent="0.25">
      <c r="A205" s="88" t="str">
        <f>'Door Comparison'!A205</f>
        <v>D11.01.01</v>
      </c>
      <c r="B205" s="18" t="str">
        <f>'Door Comparison'!B205</f>
        <v>Metal</v>
      </c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N205" s="153"/>
      <c r="O205" s="152"/>
      <c r="P205" s="14"/>
      <c r="R205" s="75"/>
      <c r="S205" s="68"/>
      <c r="T205" s="75"/>
      <c r="V205" s="21"/>
      <c r="W205" s="14"/>
      <c r="X205" s="75"/>
      <c r="Y205" s="22"/>
      <c r="Z205" s="353" t="str">
        <f>'Door Comparison'!Q205</f>
        <v>By others</v>
      </c>
    </row>
    <row r="206" spans="1:26" ht="12.1" customHeight="1" x14ac:dyDescent="0.25">
      <c r="A206" s="88" t="str">
        <f>'Door Comparison'!A206</f>
        <v>D11O2.01</v>
      </c>
      <c r="B206" s="18" t="str">
        <f>'Door Comparison'!B206</f>
        <v>Timber</v>
      </c>
      <c r="C206" s="18" t="str">
        <f>'Door Comparison'!C206</f>
        <v>Single</v>
      </c>
      <c r="D206" s="18">
        <f>'Door Comparison'!D206</f>
        <v>1010</v>
      </c>
      <c r="E206" s="18">
        <f>'Door Comparison'!E206</f>
        <v>2100</v>
      </c>
      <c r="F206" s="18" t="e">
        <f>'Door Comparison'!#REF!</f>
        <v>#REF!</v>
      </c>
      <c r="G206" s="18">
        <f>'Door Comparison'!G206</f>
        <v>0</v>
      </c>
      <c r="H206" s="18">
        <f>'Door Comparison'!H206</f>
        <v>1</v>
      </c>
      <c r="I206" s="18" t="e">
        <f>'Door Comparison'!#REF!</f>
        <v>#REF!</v>
      </c>
      <c r="J206" s="18">
        <f>'Door Comparison'!J206</f>
        <v>0</v>
      </c>
      <c r="K206" s="18">
        <f>'Door Comparison'!K206</f>
        <v>1</v>
      </c>
      <c r="L206" s="18">
        <f>'Door Comparison'!L206</f>
        <v>0</v>
      </c>
      <c r="N206" s="153">
        <v>22</v>
      </c>
      <c r="O206" s="152"/>
      <c r="P206" s="14">
        <f t="shared" ref="P206:P208" si="23">(D206+2*E206)*3.1/1000</f>
        <v>16.149999999999999</v>
      </c>
      <c r="Q206" s="108">
        <f t="shared" ref="Q206:Q208" si="24">(((D206+2*E206)*((G206*2.9)+(H206*3.77))/1000))*2</f>
        <v>39.28</v>
      </c>
      <c r="R206" s="75"/>
      <c r="S206" s="68"/>
      <c r="T206" s="75">
        <f t="shared" ref="T206:T208" si="25">((D206+2*E206)*((G206*1.91)+(H206*2.1))/1000)*2</f>
        <v>21.88</v>
      </c>
      <c r="V206" s="21">
        <f t="shared" ref="V206:V208" si="26">(J206*((D206+2*E206)*1.11/1000))+(K206*((D206+2*E206)*2.22/1000))+(L206*((D206+2*E206)*1.11/1000))</f>
        <v>11.57</v>
      </c>
      <c r="W206" s="14">
        <f t="shared" ref="W206:W208" si="27">(J206+K206+L206)*((D206+2*E206)*1.04/1000)</f>
        <v>5.42</v>
      </c>
      <c r="X206" s="75">
        <v>0</v>
      </c>
      <c r="Y206" s="22">
        <f t="shared" ref="Y206:Y208" si="28">SUM(N206:X206)</f>
        <v>116.3</v>
      </c>
      <c r="Z206" s="353"/>
    </row>
    <row r="207" spans="1:26" ht="12.1" customHeight="1" x14ac:dyDescent="0.25">
      <c r="A207" s="88" t="str">
        <f>'Door Comparison'!A207</f>
        <v>D1109.01</v>
      </c>
      <c r="B207" s="18" t="str">
        <f>'Door Comparison'!B207</f>
        <v>Metal</v>
      </c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N207" s="153"/>
      <c r="O207" s="152"/>
      <c r="P207" s="14"/>
      <c r="R207" s="75"/>
      <c r="S207" s="68"/>
      <c r="T207" s="75"/>
      <c r="V207" s="21"/>
      <c r="W207" s="14"/>
      <c r="X207" s="75"/>
      <c r="Y207" s="22"/>
      <c r="Z207" s="353" t="str">
        <f>'Door Comparison'!Q207</f>
        <v>By others</v>
      </c>
    </row>
    <row r="208" spans="1:26" ht="12.1" customHeight="1" x14ac:dyDescent="0.25">
      <c r="A208" s="88" t="str">
        <f>'Door Comparison'!A208</f>
        <v>D1111.01</v>
      </c>
      <c r="B208" s="18" t="str">
        <f>'Door Comparison'!B208</f>
        <v>Timber</v>
      </c>
      <c r="C208" s="18" t="str">
        <f>'Door Comparison'!C208</f>
        <v>Single</v>
      </c>
      <c r="D208" s="18">
        <f>'Door Comparison'!D208</f>
        <v>1010</v>
      </c>
      <c r="E208" s="18">
        <f>'Door Comparison'!E208</f>
        <v>2100</v>
      </c>
      <c r="F208" s="18" t="e">
        <f>'Door Comparison'!#REF!</f>
        <v>#REF!</v>
      </c>
      <c r="G208" s="18">
        <f>'Door Comparison'!G208</f>
        <v>0</v>
      </c>
      <c r="H208" s="18">
        <f>'Door Comparison'!H208</f>
        <v>1</v>
      </c>
      <c r="I208" s="18" t="e">
        <f>'Door Comparison'!#REF!</f>
        <v>#REF!</v>
      </c>
      <c r="J208" s="18">
        <f>'Door Comparison'!J208</f>
        <v>0</v>
      </c>
      <c r="K208" s="18">
        <f>'Door Comparison'!K208</f>
        <v>1</v>
      </c>
      <c r="L208" s="18">
        <f>'Door Comparison'!L208</f>
        <v>0</v>
      </c>
      <c r="N208" s="153">
        <v>22</v>
      </c>
      <c r="O208" s="152"/>
      <c r="P208" s="14">
        <f t="shared" si="23"/>
        <v>16.149999999999999</v>
      </c>
      <c r="Q208" s="108">
        <f t="shared" si="24"/>
        <v>39.28</v>
      </c>
      <c r="R208" s="75"/>
      <c r="S208" s="68"/>
      <c r="T208" s="75">
        <f t="shared" si="25"/>
        <v>21.88</v>
      </c>
      <c r="V208" s="21">
        <f t="shared" si="26"/>
        <v>11.57</v>
      </c>
      <c r="W208" s="14">
        <f t="shared" si="27"/>
        <v>5.42</v>
      </c>
      <c r="X208" s="75">
        <v>0</v>
      </c>
      <c r="Y208" s="22">
        <f t="shared" si="28"/>
        <v>116.3</v>
      </c>
      <c r="Z208" s="353"/>
    </row>
    <row r="209" spans="1:26" ht="12.1" customHeight="1" x14ac:dyDescent="0.25">
      <c r="A209" s="88" t="str">
        <f>'Door Comparison'!A209</f>
        <v>D1117.01</v>
      </c>
      <c r="B209" s="18" t="str">
        <f>'Door Comparison'!B209</f>
        <v>Metal</v>
      </c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N209" s="153"/>
      <c r="O209" s="152"/>
      <c r="P209" s="14"/>
      <c r="R209" s="75"/>
      <c r="S209" s="68"/>
      <c r="T209" s="75"/>
      <c r="V209" s="21"/>
      <c r="W209" s="14"/>
      <c r="X209" s="75"/>
      <c r="Y209" s="22"/>
      <c r="Z209" s="353" t="str">
        <f>'Door Comparison'!Q209</f>
        <v>By others</v>
      </c>
    </row>
    <row r="210" spans="1:26" ht="12.1" customHeight="1" x14ac:dyDescent="0.25">
      <c r="A210" s="88" t="str">
        <f>'Door Comparison'!A210</f>
        <v>D1115.01</v>
      </c>
      <c r="B210" s="18" t="str">
        <f>'Door Comparison'!B210</f>
        <v>Metal</v>
      </c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N210" s="153"/>
      <c r="O210" s="152"/>
      <c r="P210" s="14"/>
      <c r="R210" s="75"/>
      <c r="S210" s="68"/>
      <c r="T210" s="75"/>
      <c r="V210" s="21"/>
      <c r="W210" s="14"/>
      <c r="X210" s="75"/>
      <c r="Y210" s="22"/>
      <c r="Z210" s="353" t="str">
        <f>'Door Comparison'!Q210</f>
        <v>By others</v>
      </c>
    </row>
    <row r="211" spans="1:26" ht="12.1" customHeight="1" x14ac:dyDescent="0.25">
      <c r="A211" s="88" t="str">
        <f>'Door Comparison'!A211</f>
        <v>D1116.01</v>
      </c>
      <c r="B211" s="18" t="str">
        <f>'Door Comparison'!B211</f>
        <v>Metal</v>
      </c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N211" s="153"/>
      <c r="O211" s="152"/>
      <c r="P211" s="14"/>
      <c r="R211" s="75"/>
      <c r="S211" s="68"/>
      <c r="T211" s="75"/>
      <c r="V211" s="21"/>
      <c r="W211" s="14"/>
      <c r="X211" s="75"/>
      <c r="Y211" s="22"/>
      <c r="Z211" s="353" t="str">
        <f>'Door Comparison'!Q211</f>
        <v>By others</v>
      </c>
    </row>
    <row r="212" spans="1:26" ht="12.1" customHeight="1" x14ac:dyDescent="0.25">
      <c r="A212" s="88" t="str">
        <f>'Door Comparison'!A212</f>
        <v>D1118.01</v>
      </c>
      <c r="B212" s="18" t="str">
        <f>'Door Comparison'!B212</f>
        <v>Metal</v>
      </c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N212" s="153"/>
      <c r="O212" s="152"/>
      <c r="P212" s="14"/>
      <c r="R212" s="75"/>
      <c r="S212" s="68"/>
      <c r="T212" s="75"/>
      <c r="V212" s="21"/>
      <c r="W212" s="14"/>
      <c r="X212" s="75"/>
      <c r="Y212" s="22"/>
      <c r="Z212" s="353" t="str">
        <f>'Door Comparison'!Q212</f>
        <v>By others</v>
      </c>
    </row>
    <row r="213" spans="1:26" ht="12.1" customHeight="1" x14ac:dyDescent="0.25">
      <c r="A213" s="88" t="str">
        <f>'Door Comparison'!A213</f>
        <v>D0620.01</v>
      </c>
      <c r="B213" s="18" t="str">
        <f>'Door Comparison'!B213</f>
        <v>Metal</v>
      </c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N213" s="153"/>
      <c r="O213" s="152"/>
      <c r="P213" s="14"/>
      <c r="R213" s="75"/>
      <c r="S213" s="68"/>
      <c r="T213" s="75"/>
      <c r="V213" s="21"/>
      <c r="W213" s="14"/>
      <c r="X213" s="75"/>
      <c r="Y213" s="22"/>
      <c r="Z213" s="353" t="str">
        <f>'Door Comparison'!Q213</f>
        <v>By others</v>
      </c>
    </row>
    <row r="214" spans="1:26" ht="12.1" customHeight="1" x14ac:dyDescent="0.25">
      <c r="A214" s="88" t="str">
        <f>'Door Comparison'!A214</f>
        <v>DO621.03</v>
      </c>
      <c r="B214" s="18" t="str">
        <f>'Door Comparison'!B214</f>
        <v>Glass</v>
      </c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N214" s="153"/>
      <c r="O214" s="152"/>
      <c r="P214" s="14"/>
      <c r="R214" s="75"/>
      <c r="S214" s="68"/>
      <c r="T214" s="75"/>
      <c r="V214" s="21"/>
      <c r="W214" s="14"/>
      <c r="X214" s="75"/>
      <c r="Y214" s="22"/>
      <c r="Z214" s="353" t="str">
        <f>'Door Comparison'!Q214</f>
        <v>By others</v>
      </c>
    </row>
    <row r="215" spans="1:26" x14ac:dyDescent="0.25">
      <c r="A215" s="8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N215" s="153"/>
      <c r="O215" s="69"/>
      <c r="P215" s="14"/>
      <c r="R215" s="75"/>
      <c r="S215" s="68"/>
      <c r="T215" s="75"/>
      <c r="V215" s="21"/>
      <c r="W215" s="14"/>
      <c r="X215" s="75"/>
      <c r="Y215" s="22"/>
    </row>
    <row r="216" spans="1:26" x14ac:dyDescent="0.25">
      <c r="A216" s="8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N216" s="153"/>
      <c r="O216" s="69"/>
      <c r="P216" s="14"/>
      <c r="R216" s="75"/>
      <c r="S216" s="68"/>
      <c r="T216" s="75"/>
      <c r="V216" s="21"/>
      <c r="W216" s="14"/>
      <c r="X216" s="75"/>
      <c r="Y216" s="22"/>
    </row>
    <row r="217" spans="1:26" x14ac:dyDescent="0.25">
      <c r="A217" s="8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N217" s="153"/>
      <c r="O217" s="69"/>
      <c r="P217" s="14"/>
      <c r="R217" s="75"/>
      <c r="S217" s="68"/>
      <c r="T217" s="75"/>
      <c r="V217" s="21"/>
      <c r="W217" s="14"/>
      <c r="X217" s="75"/>
      <c r="Y217" s="22"/>
    </row>
    <row r="218" spans="1:26" x14ac:dyDescent="0.25">
      <c r="A218" s="8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N218" s="153"/>
      <c r="O218" s="69"/>
      <c r="P218" s="14"/>
      <c r="R218" s="75"/>
      <c r="S218" s="68"/>
      <c r="T218" s="75"/>
      <c r="V218" s="21"/>
      <c r="W218" s="14"/>
      <c r="X218" s="75"/>
      <c r="Y218" s="22"/>
    </row>
    <row r="219" spans="1:26" x14ac:dyDescent="0.25">
      <c r="A219" s="8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N219" s="153"/>
      <c r="O219" s="69"/>
      <c r="P219" s="14"/>
      <c r="R219" s="75"/>
      <c r="S219" s="68"/>
      <c r="T219" s="75"/>
      <c r="V219" s="21"/>
      <c r="W219" s="14"/>
      <c r="X219" s="75"/>
      <c r="Y219" s="22"/>
    </row>
    <row r="220" spans="1:26" x14ac:dyDescent="0.25">
      <c r="A220" s="8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N220" s="153"/>
      <c r="O220" s="69"/>
      <c r="P220" s="14"/>
      <c r="R220" s="75"/>
      <c r="S220" s="68"/>
      <c r="T220" s="75"/>
      <c r="V220" s="21"/>
      <c r="W220" s="14"/>
      <c r="X220" s="75"/>
      <c r="Y220" s="22"/>
    </row>
    <row r="221" spans="1:26" x14ac:dyDescent="0.25">
      <c r="A221" s="8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N221" s="153"/>
      <c r="O221" s="69"/>
      <c r="P221" s="14"/>
      <c r="R221" s="75"/>
      <c r="S221" s="68"/>
      <c r="T221" s="75"/>
      <c r="V221" s="21"/>
      <c r="W221" s="14"/>
      <c r="X221" s="75"/>
      <c r="Y221" s="22"/>
    </row>
    <row r="222" spans="1:26" x14ac:dyDescent="0.25">
      <c r="A222" s="8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N222" s="153"/>
      <c r="O222" s="69"/>
      <c r="P222" s="14"/>
      <c r="R222" s="75"/>
      <c r="S222" s="68"/>
      <c r="T222" s="75"/>
      <c r="V222" s="21"/>
      <c r="W222" s="14"/>
      <c r="X222" s="75"/>
      <c r="Y222" s="22"/>
    </row>
    <row r="223" spans="1:26" x14ac:dyDescent="0.25">
      <c r="A223" s="8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N223" s="153"/>
      <c r="O223" s="69"/>
      <c r="P223" s="14"/>
      <c r="R223" s="75"/>
      <c r="S223" s="68"/>
      <c r="T223" s="75"/>
      <c r="V223" s="21"/>
      <c r="W223" s="14"/>
      <c r="X223" s="75"/>
      <c r="Y223" s="22"/>
    </row>
    <row r="224" spans="1:26" x14ac:dyDescent="0.25">
      <c r="A224" s="8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N224" s="153"/>
      <c r="O224" s="69"/>
      <c r="P224" s="14"/>
      <c r="R224" s="75"/>
      <c r="S224" s="68"/>
      <c r="T224" s="75"/>
      <c r="V224" s="21"/>
      <c r="W224" s="14"/>
      <c r="X224" s="75"/>
      <c r="Y224" s="22"/>
    </row>
    <row r="225" spans="1:25" x14ac:dyDescent="0.25">
      <c r="A225" s="8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N225" s="153"/>
      <c r="O225" s="69"/>
      <c r="P225" s="14"/>
      <c r="R225" s="75"/>
      <c r="S225" s="68"/>
      <c r="T225" s="75"/>
      <c r="V225" s="21"/>
      <c r="W225" s="14"/>
      <c r="X225" s="75"/>
      <c r="Y225" s="22"/>
    </row>
    <row r="226" spans="1:25" x14ac:dyDescent="0.25">
      <c r="A226" s="8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N226" s="153"/>
      <c r="O226" s="69"/>
      <c r="P226" s="14"/>
      <c r="R226" s="75"/>
      <c r="S226" s="68"/>
      <c r="T226" s="75"/>
      <c r="V226" s="21"/>
      <c r="W226" s="14"/>
      <c r="X226" s="75"/>
      <c r="Y226" s="22"/>
    </row>
    <row r="227" spans="1:25" x14ac:dyDescent="0.25">
      <c r="A227" s="8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N227" s="153"/>
      <c r="O227" s="69"/>
      <c r="P227" s="14"/>
      <c r="R227" s="75"/>
      <c r="S227" s="68"/>
      <c r="T227" s="75"/>
      <c r="V227" s="21"/>
      <c r="W227" s="14"/>
      <c r="X227" s="75"/>
      <c r="Y227" s="22"/>
    </row>
    <row r="228" spans="1:25" x14ac:dyDescent="0.25">
      <c r="A228" s="8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N228" s="153"/>
      <c r="O228" s="69"/>
      <c r="P228" s="14"/>
      <c r="R228" s="75"/>
      <c r="S228" s="68"/>
      <c r="T228" s="75"/>
      <c r="V228" s="21"/>
      <c r="W228" s="14"/>
      <c r="X228" s="75"/>
      <c r="Y228" s="22"/>
    </row>
    <row r="229" spans="1:25" x14ac:dyDescent="0.25">
      <c r="A229" s="8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N229" s="153"/>
      <c r="O229" s="69"/>
      <c r="P229" s="14"/>
      <c r="R229" s="75"/>
      <c r="S229" s="68"/>
      <c r="T229" s="75"/>
      <c r="V229" s="21"/>
      <c r="W229" s="14"/>
      <c r="X229" s="75"/>
      <c r="Y229" s="22"/>
    </row>
    <row r="230" spans="1:25" x14ac:dyDescent="0.25">
      <c r="A230" s="8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N230" s="153"/>
      <c r="O230" s="69"/>
      <c r="P230" s="14"/>
      <c r="R230" s="75"/>
      <c r="S230" s="68"/>
      <c r="T230" s="75"/>
      <c r="V230" s="21"/>
      <c r="W230" s="14"/>
      <c r="X230" s="75"/>
      <c r="Y230" s="22"/>
    </row>
    <row r="231" spans="1:25" x14ac:dyDescent="0.25">
      <c r="A231" s="8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N231" s="153"/>
      <c r="O231" s="69"/>
      <c r="P231" s="14"/>
      <c r="R231" s="75"/>
      <c r="S231" s="68"/>
      <c r="T231" s="75"/>
      <c r="V231" s="21"/>
      <c r="W231" s="14"/>
      <c r="X231" s="75"/>
      <c r="Y231" s="22"/>
    </row>
    <row r="232" spans="1:25" x14ac:dyDescent="0.25">
      <c r="A232" s="8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N232" s="153"/>
      <c r="O232" s="69"/>
      <c r="P232" s="14"/>
      <c r="R232" s="75"/>
      <c r="S232" s="68"/>
      <c r="T232" s="75"/>
      <c r="V232" s="21"/>
      <c r="W232" s="14"/>
      <c r="X232" s="75"/>
      <c r="Y232" s="22"/>
    </row>
    <row r="233" spans="1:25" x14ac:dyDescent="0.25">
      <c r="A233" s="8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N233" s="153"/>
      <c r="O233" s="69"/>
      <c r="P233" s="14"/>
      <c r="R233" s="75"/>
      <c r="S233" s="68"/>
      <c r="T233" s="75"/>
      <c r="V233" s="21"/>
      <c r="W233" s="14"/>
      <c r="X233" s="75"/>
      <c r="Y233" s="22"/>
    </row>
    <row r="234" spans="1:25" x14ac:dyDescent="0.25">
      <c r="A234" s="8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N234" s="153"/>
      <c r="O234" s="69"/>
      <c r="P234" s="14"/>
      <c r="R234" s="75"/>
      <c r="S234" s="68"/>
      <c r="T234" s="75"/>
      <c r="V234" s="21"/>
      <c r="W234" s="14"/>
      <c r="X234" s="75"/>
      <c r="Y234" s="22"/>
    </row>
  </sheetData>
  <autoFilter ref="A7:Z214" xr:uid="{00000000-0009-0000-0000-000001000000}"/>
  <phoneticPr fontId="3" type="noConversion"/>
  <pageMargins left="0.51181102362204722" right="0" top="0.35433070866141736" bottom="0.19685039370078741" header="0.31496062992125984" footer="0.23622047244094491"/>
  <pageSetup paperSize="9" scale="9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114"/>
  <sheetViews>
    <sheetView topLeftCell="A4" zoomScale="80" zoomScaleNormal="80" workbookViewId="0">
      <pane ySplit="4" topLeftCell="A8" activePane="bottomLeft" state="frozen"/>
      <selection activeCell="A4" sqref="A4"/>
      <selection pane="bottomLeft" activeCell="C12" sqref="C12"/>
    </sheetView>
  </sheetViews>
  <sheetFormatPr defaultColWidth="9.125" defaultRowHeight="16" customHeight="1" x14ac:dyDescent="0.2"/>
  <cols>
    <col min="1" max="1" width="13.5" style="33" customWidth="1"/>
    <col min="2" max="2" width="5.125" style="32" customWidth="1"/>
    <col min="3" max="3" width="4.375" style="32" customWidth="1"/>
    <col min="4" max="4" width="3.5" style="32" customWidth="1"/>
    <col min="5" max="5" width="4" style="32" customWidth="1"/>
    <col min="6" max="6" width="4.375" style="32" customWidth="1"/>
    <col min="7" max="10" width="4" style="32" customWidth="1"/>
    <col min="11" max="11" width="5.375" style="32" customWidth="1"/>
    <col min="12" max="12" width="4.375" style="32" customWidth="1"/>
    <col min="13" max="13" width="4" style="32" customWidth="1"/>
    <col min="14" max="15" width="4.375" style="32" customWidth="1"/>
    <col min="16" max="16" width="3.5" style="32" customWidth="1"/>
    <col min="17" max="17" width="4.375" style="32" customWidth="1"/>
    <col min="18" max="18" width="5" style="32" customWidth="1"/>
    <col min="19" max="19" width="4" style="32" customWidth="1"/>
    <col min="20" max="20" width="5" style="32" customWidth="1"/>
    <col min="21" max="23" width="4.375" style="32" customWidth="1"/>
    <col min="24" max="24" width="4" style="32" customWidth="1"/>
    <col min="25" max="25" width="3.5" style="32" customWidth="1"/>
    <col min="26" max="27" width="4.375" style="32" customWidth="1"/>
    <col min="28" max="28" width="3.5" style="32" customWidth="1"/>
    <col min="29" max="29" width="5" style="32" customWidth="1"/>
    <col min="30" max="30" width="4.375" style="32" customWidth="1"/>
    <col min="31" max="32" width="3.5" style="32" customWidth="1"/>
    <col min="33" max="33" width="4.25" style="32" bestFit="1" customWidth="1"/>
    <col min="34" max="34" width="5" style="32" customWidth="1"/>
    <col min="35" max="35" width="3.5" style="32" customWidth="1"/>
    <col min="36" max="36" width="3.375" style="32" customWidth="1"/>
    <col min="37" max="38" width="4" style="32" customWidth="1"/>
    <col min="39" max="39" width="4.375" style="32" customWidth="1"/>
    <col min="40" max="40" width="8.875" style="32" bestFit="1" customWidth="1"/>
    <col min="41" max="41" width="8.5" style="103" bestFit="1" customWidth="1"/>
    <col min="42" max="42" width="8.875" style="103" bestFit="1" customWidth="1"/>
    <col min="43" max="43" width="10.5" style="32" bestFit="1" customWidth="1"/>
    <col min="44" max="44" width="12.625" style="32" bestFit="1" customWidth="1"/>
    <col min="45" max="45" width="11.5" style="32" bestFit="1" customWidth="1"/>
    <col min="46" max="46" width="12.625" style="32" bestFit="1" customWidth="1"/>
    <col min="47" max="47" width="11.5" style="32" bestFit="1" customWidth="1"/>
    <col min="48" max="48" width="12.625" style="32" bestFit="1" customWidth="1"/>
    <col min="49" max="16384" width="9.125" style="32"/>
  </cols>
  <sheetData>
    <row r="1" spans="1:48" ht="16" customHeight="1" x14ac:dyDescent="0.3">
      <c r="A1" s="34" t="str">
        <f>'Door Comparison'!A1</f>
        <v xml:space="preserve">SRM - VSW - Red Car Park </v>
      </c>
      <c r="L1" s="35"/>
    </row>
    <row r="2" spans="1:48" ht="16" customHeight="1" x14ac:dyDescent="0.25">
      <c r="A2" s="36"/>
    </row>
    <row r="3" spans="1:48" ht="16" customHeight="1" x14ac:dyDescent="0.25">
      <c r="A3" s="37" t="s">
        <v>35</v>
      </c>
      <c r="O3" s="67"/>
      <c r="P3" s="67"/>
      <c r="Q3" s="67"/>
      <c r="R3" s="67"/>
      <c r="S3" s="67"/>
    </row>
    <row r="4" spans="1:48" ht="16" customHeight="1" x14ac:dyDescent="0.25">
      <c r="A4" s="37"/>
    </row>
    <row r="5" spans="1:48" ht="12.9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113"/>
      <c r="AP5" s="113"/>
    </row>
    <row r="6" spans="1:48" ht="80" customHeight="1" x14ac:dyDescent="0.2">
      <c r="A6" s="40" t="s">
        <v>36</v>
      </c>
      <c r="B6" s="66" t="s">
        <v>75</v>
      </c>
      <c r="C6" s="41" t="s">
        <v>37</v>
      </c>
      <c r="D6" s="41" t="s">
        <v>38</v>
      </c>
      <c r="E6" s="41" t="s">
        <v>39</v>
      </c>
      <c r="F6" s="66" t="s">
        <v>69</v>
      </c>
      <c r="G6" s="41" t="s">
        <v>40</v>
      </c>
      <c r="H6" s="41" t="s">
        <v>41</v>
      </c>
      <c r="I6" s="41" t="s">
        <v>42</v>
      </c>
      <c r="J6" s="41" t="s">
        <v>43</v>
      </c>
      <c r="K6" s="66" t="s">
        <v>68</v>
      </c>
      <c r="L6" s="41" t="s">
        <v>45</v>
      </c>
      <c r="M6" s="41" t="s">
        <v>46</v>
      </c>
      <c r="N6" s="41" t="s">
        <v>44</v>
      </c>
      <c r="O6" s="41" t="s">
        <v>47</v>
      </c>
      <c r="P6" s="41" t="s">
        <v>66</v>
      </c>
      <c r="Q6" s="66" t="s">
        <v>84</v>
      </c>
      <c r="R6" s="66" t="s">
        <v>70</v>
      </c>
      <c r="S6" s="41" t="s">
        <v>48</v>
      </c>
      <c r="T6" s="41" t="s">
        <v>49</v>
      </c>
      <c r="U6" s="41" t="s">
        <v>50</v>
      </c>
      <c r="V6" s="41" t="s">
        <v>71</v>
      </c>
      <c r="W6" s="41" t="s">
        <v>51</v>
      </c>
      <c r="X6" s="41" t="s">
        <v>52</v>
      </c>
      <c r="Y6" s="41" t="s">
        <v>53</v>
      </c>
      <c r="Z6" s="41" t="s">
        <v>54</v>
      </c>
      <c r="AA6" s="41" t="s">
        <v>55</v>
      </c>
      <c r="AB6" s="41" t="s">
        <v>56</v>
      </c>
      <c r="AC6" s="66" t="s">
        <v>85</v>
      </c>
      <c r="AD6" s="41" t="s">
        <v>57</v>
      </c>
      <c r="AE6" s="41" t="s">
        <v>58</v>
      </c>
      <c r="AF6" s="41" t="s">
        <v>59</v>
      </c>
      <c r="AG6" s="66" t="s">
        <v>95</v>
      </c>
      <c r="AH6" s="41" t="s">
        <v>60</v>
      </c>
      <c r="AI6" s="41" t="s">
        <v>61</v>
      </c>
      <c r="AJ6" s="41" t="s">
        <v>67</v>
      </c>
      <c r="AK6" s="41" t="s">
        <v>62</v>
      </c>
      <c r="AL6" s="41" t="s">
        <v>63</v>
      </c>
      <c r="AM6" s="41" t="s">
        <v>87</v>
      </c>
      <c r="AN6" s="42"/>
      <c r="AO6" s="101" t="s">
        <v>81</v>
      </c>
      <c r="AP6" s="101" t="s">
        <v>64</v>
      </c>
      <c r="AQ6" s="26" t="s">
        <v>96</v>
      </c>
      <c r="AR6" s="26" t="s">
        <v>97</v>
      </c>
      <c r="AS6" s="26" t="s">
        <v>98</v>
      </c>
      <c r="AT6" s="26" t="s">
        <v>99</v>
      </c>
      <c r="AU6" s="26" t="s">
        <v>22</v>
      </c>
      <c r="AV6" s="26" t="s">
        <v>21</v>
      </c>
    </row>
    <row r="7" spans="1:48" ht="16" customHeight="1" thickBot="1" x14ac:dyDescent="0.25">
      <c r="A7" s="43" t="s">
        <v>65</v>
      </c>
      <c r="B7" s="98">
        <v>3.5</v>
      </c>
      <c r="C7" s="44">
        <v>11.68</v>
      </c>
      <c r="D7" s="44">
        <v>5.94</v>
      </c>
      <c r="E7" s="44">
        <v>5.93</v>
      </c>
      <c r="F7" s="44">
        <v>50</v>
      </c>
      <c r="G7" s="44">
        <v>5.94</v>
      </c>
      <c r="H7" s="44">
        <v>2.97</v>
      </c>
      <c r="I7" s="44">
        <v>2.97</v>
      </c>
      <c r="J7" s="44">
        <v>1.48</v>
      </c>
      <c r="K7" s="44">
        <v>16.670000000000002</v>
      </c>
      <c r="L7" s="97">
        <v>15.54</v>
      </c>
      <c r="M7" s="44">
        <v>2.97</v>
      </c>
      <c r="N7" s="97">
        <v>35.090000000000003</v>
      </c>
      <c r="O7" s="97">
        <v>15.54</v>
      </c>
      <c r="P7" s="44">
        <v>8.33</v>
      </c>
      <c r="Q7" s="97">
        <v>50</v>
      </c>
      <c r="R7" s="44">
        <v>48</v>
      </c>
      <c r="S7" s="44">
        <v>2.97</v>
      </c>
      <c r="T7" s="44">
        <v>2.97</v>
      </c>
      <c r="U7" s="97">
        <v>15.54</v>
      </c>
      <c r="V7" s="44">
        <v>16.579999999999998</v>
      </c>
      <c r="W7" s="44">
        <v>66</v>
      </c>
      <c r="X7" s="44">
        <v>2.97</v>
      </c>
      <c r="Y7" s="44">
        <v>0</v>
      </c>
      <c r="Z7" s="44">
        <v>12.27</v>
      </c>
      <c r="AA7" s="44">
        <v>20.43</v>
      </c>
      <c r="AB7" s="44">
        <v>0</v>
      </c>
      <c r="AC7" s="97">
        <v>135</v>
      </c>
      <c r="AD7" s="44">
        <v>50.03</v>
      </c>
      <c r="AE7" s="44">
        <v>2.4300000000000002</v>
      </c>
      <c r="AF7" s="44">
        <v>2.97</v>
      </c>
      <c r="AG7" s="44">
        <v>5.94</v>
      </c>
      <c r="AH7" s="44">
        <v>2.97</v>
      </c>
      <c r="AI7" s="44">
        <v>8.33</v>
      </c>
      <c r="AJ7" s="45">
        <v>5.94</v>
      </c>
      <c r="AK7" s="45">
        <v>20.43</v>
      </c>
      <c r="AL7" s="45">
        <v>25</v>
      </c>
      <c r="AM7" s="45">
        <v>30</v>
      </c>
      <c r="AN7" s="46"/>
      <c r="AO7" s="114"/>
      <c r="AP7" s="114"/>
    </row>
    <row r="8" spans="1:48" ht="16" customHeight="1" x14ac:dyDescent="0.2">
      <c r="A8" s="116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48"/>
      <c r="AJ8" s="48"/>
      <c r="AK8" s="48"/>
      <c r="AL8" s="48"/>
      <c r="AM8" s="48"/>
      <c r="AN8" s="47"/>
      <c r="AO8" s="115"/>
      <c r="AP8" s="115"/>
    </row>
    <row r="9" spans="1:48" ht="16" customHeight="1" x14ac:dyDescent="0.2">
      <c r="A9" s="4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42"/>
      <c r="AJ9" s="42"/>
      <c r="AK9" s="42"/>
      <c r="AL9" s="42"/>
      <c r="AM9" s="42"/>
      <c r="AN9" s="49"/>
      <c r="AO9" s="102"/>
      <c r="AP9" s="102"/>
    </row>
    <row r="10" spans="1:48" ht="16" customHeight="1" thickBot="1" x14ac:dyDescent="0.25">
      <c r="A10" s="141" t="s">
        <v>597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9">
        <f>B10*B$7+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</f>
        <v>0</v>
      </c>
      <c r="AO10" s="102">
        <f>AN10*0.11</f>
        <v>0</v>
      </c>
      <c r="AP10" s="102">
        <f>AN10+AO10</f>
        <v>0</v>
      </c>
      <c r="AQ10" s="158"/>
      <c r="AR10" s="159">
        <f>AP10+AQ10</f>
        <v>0</v>
      </c>
      <c r="AS10" s="159">
        <f>AR10*0.1</f>
        <v>0</v>
      </c>
      <c r="AT10" s="159">
        <f>AR10+AS10</f>
        <v>0</v>
      </c>
      <c r="AU10" s="159">
        <f>AT10/19</f>
        <v>0</v>
      </c>
      <c r="AV10" s="159">
        <f>AT10+AU10</f>
        <v>0</v>
      </c>
    </row>
    <row r="11" spans="1:48" s="103" customFormat="1" ht="16" customHeight="1" thickBot="1" x14ac:dyDescent="0.25">
      <c r="A11" s="1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101"/>
      <c r="AJ11" s="101"/>
      <c r="AK11" s="101"/>
      <c r="AL11" s="101"/>
      <c r="AM11" s="101"/>
      <c r="AN11" s="49">
        <f t="shared" ref="AN11:AN16" si="0">B11*B$7+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</f>
        <v>0</v>
      </c>
      <c r="AO11" s="102">
        <f t="shared" ref="AO11:AO22" si="1">AN11*0.11</f>
        <v>0</v>
      </c>
      <c r="AP11" s="102">
        <f t="shared" ref="AP11:AP16" si="2">AN11+AO11</f>
        <v>0</v>
      </c>
    </row>
    <row r="12" spans="1:48" ht="16" customHeight="1" thickBot="1" x14ac:dyDescent="0.25">
      <c r="A12" s="1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9">
        <f t="shared" si="0"/>
        <v>0</v>
      </c>
      <c r="AO12" s="102">
        <f t="shared" si="1"/>
        <v>0</v>
      </c>
      <c r="AP12" s="102">
        <f t="shared" si="2"/>
        <v>0</v>
      </c>
    </row>
    <row r="13" spans="1:48" ht="16" customHeight="1" thickBot="1" x14ac:dyDescent="0.25">
      <c r="A13" s="1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9">
        <f t="shared" si="0"/>
        <v>0</v>
      </c>
      <c r="AO13" s="102">
        <f t="shared" si="1"/>
        <v>0</v>
      </c>
      <c r="AP13" s="102">
        <f t="shared" si="2"/>
        <v>0</v>
      </c>
    </row>
    <row r="14" spans="1:48" ht="16" customHeight="1" thickBot="1" x14ac:dyDescent="0.25">
      <c r="A14" s="143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9">
        <f t="shared" si="0"/>
        <v>0</v>
      </c>
      <c r="AO14" s="102">
        <f t="shared" si="1"/>
        <v>0</v>
      </c>
      <c r="AP14" s="102">
        <f t="shared" si="2"/>
        <v>0</v>
      </c>
    </row>
    <row r="15" spans="1:48" ht="16" customHeight="1" thickBot="1" x14ac:dyDescent="0.25">
      <c r="A15" s="143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9">
        <f t="shared" ref="AN15" si="3">B15*B$7+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</f>
        <v>0</v>
      </c>
      <c r="AO15" s="102">
        <f t="shared" si="1"/>
        <v>0</v>
      </c>
      <c r="AP15" s="102">
        <f t="shared" ref="AP15" si="4">AN15+AO15</f>
        <v>0</v>
      </c>
    </row>
    <row r="16" spans="1:48" ht="16" customHeight="1" thickBot="1" x14ac:dyDescent="0.25">
      <c r="A16" s="143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9">
        <f t="shared" si="0"/>
        <v>0</v>
      </c>
      <c r="AO16" s="102">
        <f t="shared" si="1"/>
        <v>0</v>
      </c>
      <c r="AP16" s="102">
        <f t="shared" si="2"/>
        <v>0</v>
      </c>
    </row>
    <row r="17" spans="1:42" ht="16" customHeight="1" thickBot="1" x14ac:dyDescent="0.25">
      <c r="A17" s="143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9">
        <f t="shared" ref="AN17:AN19" si="5">B17*B$7+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</f>
        <v>0</v>
      </c>
      <c r="AO17" s="102">
        <f t="shared" si="1"/>
        <v>0</v>
      </c>
      <c r="AP17" s="102">
        <f t="shared" ref="AP17:AP19" si="6">AN17+AO17</f>
        <v>0</v>
      </c>
    </row>
    <row r="18" spans="1:42" ht="16" customHeight="1" thickBot="1" x14ac:dyDescent="0.25">
      <c r="A18" s="143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9">
        <f t="shared" si="5"/>
        <v>0</v>
      </c>
      <c r="AO18" s="102">
        <f t="shared" si="1"/>
        <v>0</v>
      </c>
      <c r="AP18" s="102">
        <f t="shared" si="6"/>
        <v>0</v>
      </c>
    </row>
    <row r="19" spans="1:42" ht="16" customHeight="1" thickBot="1" x14ac:dyDescent="0.25">
      <c r="A19" s="143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9">
        <f t="shared" si="5"/>
        <v>0</v>
      </c>
      <c r="AO19" s="102">
        <f t="shared" si="1"/>
        <v>0</v>
      </c>
      <c r="AP19" s="102">
        <f t="shared" si="6"/>
        <v>0</v>
      </c>
    </row>
    <row r="20" spans="1:42" ht="16" customHeight="1" thickBot="1" x14ac:dyDescent="0.25">
      <c r="A20" s="143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9">
        <f t="shared" ref="AN20:AN22" si="7">B20*B$7+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</f>
        <v>0</v>
      </c>
      <c r="AO20" s="102">
        <f t="shared" si="1"/>
        <v>0</v>
      </c>
      <c r="AP20" s="102">
        <f t="shared" ref="AP20:AP22" si="8">AN20+AO20</f>
        <v>0</v>
      </c>
    </row>
    <row r="21" spans="1:42" ht="16" customHeight="1" thickBot="1" x14ac:dyDescent="0.25">
      <c r="A21" s="143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9">
        <f t="shared" si="7"/>
        <v>0</v>
      </c>
      <c r="AO21" s="102">
        <f t="shared" si="1"/>
        <v>0</v>
      </c>
      <c r="AP21" s="102">
        <f t="shared" si="8"/>
        <v>0</v>
      </c>
    </row>
    <row r="22" spans="1:42" ht="16" customHeight="1" thickBot="1" x14ac:dyDescent="0.25">
      <c r="A22" s="143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9">
        <f t="shared" si="7"/>
        <v>0</v>
      </c>
      <c r="AO22" s="102">
        <f t="shared" si="1"/>
        <v>0</v>
      </c>
      <c r="AP22" s="102">
        <f t="shared" si="8"/>
        <v>0</v>
      </c>
    </row>
    <row r="23" spans="1:42" ht="16" customHeight="1" thickBot="1" x14ac:dyDescent="0.25">
      <c r="A23" s="143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9">
        <f t="shared" ref="AN23:AN25" si="9">B23*B$7+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</f>
        <v>0</v>
      </c>
      <c r="AO23" s="102">
        <f t="shared" ref="AO23:AO30" si="10">AN23*0.11</f>
        <v>0</v>
      </c>
      <c r="AP23" s="102">
        <f t="shared" ref="AP23:AP25" si="11">AN23+AO23</f>
        <v>0</v>
      </c>
    </row>
    <row r="24" spans="1:42" ht="16" customHeight="1" thickBot="1" x14ac:dyDescent="0.25">
      <c r="A24" s="143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9">
        <f t="shared" si="9"/>
        <v>0</v>
      </c>
      <c r="AO24" s="102">
        <f t="shared" si="10"/>
        <v>0</v>
      </c>
      <c r="AP24" s="102">
        <f t="shared" si="11"/>
        <v>0</v>
      </c>
    </row>
    <row r="25" spans="1:42" ht="16" customHeight="1" thickBot="1" x14ac:dyDescent="0.25">
      <c r="A25" s="143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9">
        <f t="shared" si="9"/>
        <v>0</v>
      </c>
      <c r="AO25" s="102">
        <f t="shared" si="10"/>
        <v>0</v>
      </c>
      <c r="AP25" s="102">
        <f t="shared" si="11"/>
        <v>0</v>
      </c>
    </row>
    <row r="26" spans="1:42" ht="16" customHeight="1" thickBot="1" x14ac:dyDescent="0.25">
      <c r="A26" s="143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9">
        <f t="shared" ref="AN26:AN29" si="12">B26*B$7+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</f>
        <v>0</v>
      </c>
      <c r="AO26" s="102">
        <f t="shared" si="10"/>
        <v>0</v>
      </c>
      <c r="AP26" s="102">
        <f t="shared" ref="AP26:AP29" si="13">AN26+AO26</f>
        <v>0</v>
      </c>
    </row>
    <row r="27" spans="1:42" ht="16" customHeight="1" thickBot="1" x14ac:dyDescent="0.25">
      <c r="A27" s="143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9">
        <f t="shared" si="12"/>
        <v>0</v>
      </c>
      <c r="AO27" s="102">
        <f t="shared" si="10"/>
        <v>0</v>
      </c>
      <c r="AP27" s="102">
        <f t="shared" si="13"/>
        <v>0</v>
      </c>
    </row>
    <row r="28" spans="1:42" ht="16" customHeight="1" thickBot="1" x14ac:dyDescent="0.25">
      <c r="A28" s="143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9">
        <f t="shared" si="12"/>
        <v>0</v>
      </c>
      <c r="AO28" s="102">
        <f t="shared" si="10"/>
        <v>0</v>
      </c>
      <c r="AP28" s="102">
        <f t="shared" si="13"/>
        <v>0</v>
      </c>
    </row>
    <row r="29" spans="1:42" ht="16" customHeight="1" thickBot="1" x14ac:dyDescent="0.25">
      <c r="A29" s="143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9">
        <f t="shared" si="12"/>
        <v>0</v>
      </c>
      <c r="AO29" s="102">
        <f t="shared" si="10"/>
        <v>0</v>
      </c>
      <c r="AP29" s="102">
        <f t="shared" si="13"/>
        <v>0</v>
      </c>
    </row>
    <row r="30" spans="1:42" ht="16" customHeight="1" thickBot="1" x14ac:dyDescent="0.25">
      <c r="A30" s="143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9">
        <f t="shared" ref="AN30" si="14">B30*B$7+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</f>
        <v>0</v>
      </c>
      <c r="AO30" s="102">
        <f t="shared" si="10"/>
        <v>0</v>
      </c>
      <c r="AP30" s="102">
        <f t="shared" ref="AP30" si="15">AN30+AO30</f>
        <v>0</v>
      </c>
    </row>
    <row r="31" spans="1:42" ht="16" customHeight="1" thickBot="1" x14ac:dyDescent="0.25">
      <c r="A31" s="143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9">
        <f t="shared" ref="AN31:AN94" si="16">B31*B$7+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</f>
        <v>0</v>
      </c>
      <c r="AO31" s="102">
        <f t="shared" ref="AO31:AO94" si="17">AN31*0.11</f>
        <v>0</v>
      </c>
      <c r="AP31" s="102">
        <f t="shared" ref="AP31:AP94" si="18">AN31+AO31</f>
        <v>0</v>
      </c>
    </row>
    <row r="32" spans="1:42" ht="16" customHeight="1" thickBot="1" x14ac:dyDescent="0.25">
      <c r="A32" s="143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9">
        <f t="shared" si="16"/>
        <v>0</v>
      </c>
      <c r="AO32" s="102">
        <f t="shared" si="17"/>
        <v>0</v>
      </c>
      <c r="AP32" s="102">
        <f t="shared" si="18"/>
        <v>0</v>
      </c>
    </row>
    <row r="33" spans="1:42" ht="16" customHeight="1" thickBot="1" x14ac:dyDescent="0.25">
      <c r="A33" s="143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9">
        <f t="shared" si="16"/>
        <v>0</v>
      </c>
      <c r="AO33" s="102">
        <f t="shared" si="17"/>
        <v>0</v>
      </c>
      <c r="AP33" s="102">
        <f t="shared" si="18"/>
        <v>0</v>
      </c>
    </row>
    <row r="34" spans="1:42" ht="16" customHeight="1" thickBot="1" x14ac:dyDescent="0.25">
      <c r="A34" s="143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9">
        <f t="shared" si="16"/>
        <v>0</v>
      </c>
      <c r="AO34" s="102">
        <f t="shared" si="17"/>
        <v>0</v>
      </c>
      <c r="AP34" s="102">
        <f t="shared" si="18"/>
        <v>0</v>
      </c>
    </row>
    <row r="35" spans="1:42" ht="16" customHeight="1" thickBot="1" x14ac:dyDescent="0.25">
      <c r="A35" s="143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9">
        <f t="shared" si="16"/>
        <v>0</v>
      </c>
      <c r="AO35" s="102">
        <f t="shared" si="17"/>
        <v>0</v>
      </c>
      <c r="AP35" s="102">
        <f t="shared" si="18"/>
        <v>0</v>
      </c>
    </row>
    <row r="36" spans="1:42" ht="16" customHeight="1" thickBot="1" x14ac:dyDescent="0.25">
      <c r="A36" s="143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9">
        <f t="shared" si="16"/>
        <v>0</v>
      </c>
      <c r="AO36" s="102">
        <f t="shared" si="17"/>
        <v>0</v>
      </c>
      <c r="AP36" s="102">
        <f t="shared" si="18"/>
        <v>0</v>
      </c>
    </row>
    <row r="37" spans="1:42" ht="16" customHeight="1" thickBot="1" x14ac:dyDescent="0.25">
      <c r="A37" s="143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9">
        <f t="shared" si="16"/>
        <v>0</v>
      </c>
      <c r="AO37" s="102">
        <f t="shared" si="17"/>
        <v>0</v>
      </c>
      <c r="AP37" s="102">
        <f t="shared" si="18"/>
        <v>0</v>
      </c>
    </row>
    <row r="38" spans="1:42" ht="16" customHeight="1" thickBot="1" x14ac:dyDescent="0.25">
      <c r="A38" s="143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9">
        <f t="shared" si="16"/>
        <v>0</v>
      </c>
      <c r="AO38" s="102">
        <f t="shared" si="17"/>
        <v>0</v>
      </c>
      <c r="AP38" s="102">
        <f t="shared" si="18"/>
        <v>0</v>
      </c>
    </row>
    <row r="39" spans="1:42" ht="16" customHeight="1" thickBot="1" x14ac:dyDescent="0.25">
      <c r="A39" s="143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9">
        <f t="shared" si="16"/>
        <v>0</v>
      </c>
      <c r="AO39" s="102">
        <f t="shared" si="17"/>
        <v>0</v>
      </c>
      <c r="AP39" s="102">
        <f t="shared" si="18"/>
        <v>0</v>
      </c>
    </row>
    <row r="40" spans="1:42" ht="16" customHeight="1" thickBot="1" x14ac:dyDescent="0.25">
      <c r="A40" s="143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9">
        <f t="shared" si="16"/>
        <v>0</v>
      </c>
      <c r="AO40" s="102">
        <f t="shared" si="17"/>
        <v>0</v>
      </c>
      <c r="AP40" s="102">
        <f t="shared" si="18"/>
        <v>0</v>
      </c>
    </row>
    <row r="41" spans="1:42" ht="16" customHeight="1" thickBot="1" x14ac:dyDescent="0.25">
      <c r="A41" s="143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9">
        <f t="shared" si="16"/>
        <v>0</v>
      </c>
      <c r="AO41" s="102">
        <f t="shared" si="17"/>
        <v>0</v>
      </c>
      <c r="AP41" s="102">
        <f t="shared" si="18"/>
        <v>0</v>
      </c>
    </row>
    <row r="42" spans="1:42" ht="16" customHeight="1" thickBot="1" x14ac:dyDescent="0.25">
      <c r="A42" s="143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9">
        <f t="shared" si="16"/>
        <v>0</v>
      </c>
      <c r="AO42" s="102">
        <f t="shared" si="17"/>
        <v>0</v>
      </c>
      <c r="AP42" s="102">
        <f t="shared" si="18"/>
        <v>0</v>
      </c>
    </row>
    <row r="43" spans="1:42" ht="16" customHeight="1" thickBot="1" x14ac:dyDescent="0.25">
      <c r="A43" s="143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9">
        <f t="shared" si="16"/>
        <v>0</v>
      </c>
      <c r="AO43" s="102">
        <f t="shared" si="17"/>
        <v>0</v>
      </c>
      <c r="AP43" s="102">
        <f t="shared" si="18"/>
        <v>0</v>
      </c>
    </row>
    <row r="44" spans="1:42" ht="16" customHeight="1" thickBot="1" x14ac:dyDescent="0.25">
      <c r="A44" s="143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9">
        <f t="shared" si="16"/>
        <v>0</v>
      </c>
      <c r="AO44" s="102">
        <f t="shared" si="17"/>
        <v>0</v>
      </c>
      <c r="AP44" s="102">
        <f t="shared" si="18"/>
        <v>0</v>
      </c>
    </row>
    <row r="45" spans="1:42" ht="16" customHeight="1" thickBot="1" x14ac:dyDescent="0.25">
      <c r="A45" s="143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9">
        <f t="shared" si="16"/>
        <v>0</v>
      </c>
      <c r="AO45" s="102">
        <f t="shared" si="17"/>
        <v>0</v>
      </c>
      <c r="AP45" s="102">
        <f t="shared" si="18"/>
        <v>0</v>
      </c>
    </row>
    <row r="46" spans="1:42" ht="16" customHeight="1" thickBot="1" x14ac:dyDescent="0.25">
      <c r="A46" s="143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9">
        <f t="shared" si="16"/>
        <v>0</v>
      </c>
      <c r="AO46" s="102">
        <f t="shared" si="17"/>
        <v>0</v>
      </c>
      <c r="AP46" s="102">
        <f t="shared" si="18"/>
        <v>0</v>
      </c>
    </row>
    <row r="47" spans="1:42" ht="16" customHeight="1" thickBot="1" x14ac:dyDescent="0.25">
      <c r="A47" s="143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9">
        <f t="shared" si="16"/>
        <v>0</v>
      </c>
      <c r="AO47" s="102">
        <f t="shared" si="17"/>
        <v>0</v>
      </c>
      <c r="AP47" s="102">
        <f t="shared" si="18"/>
        <v>0</v>
      </c>
    </row>
    <row r="48" spans="1:42" ht="16" customHeight="1" thickBot="1" x14ac:dyDescent="0.25">
      <c r="A48" s="143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9">
        <f t="shared" si="16"/>
        <v>0</v>
      </c>
      <c r="AO48" s="102">
        <f t="shared" si="17"/>
        <v>0</v>
      </c>
      <c r="AP48" s="102">
        <f t="shared" si="18"/>
        <v>0</v>
      </c>
    </row>
    <row r="49" spans="1:42" ht="16" customHeight="1" thickBot="1" x14ac:dyDescent="0.25">
      <c r="A49" s="143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9">
        <f t="shared" si="16"/>
        <v>0</v>
      </c>
      <c r="AO49" s="102">
        <f t="shared" si="17"/>
        <v>0</v>
      </c>
      <c r="AP49" s="102">
        <f t="shared" si="18"/>
        <v>0</v>
      </c>
    </row>
    <row r="50" spans="1:42" ht="16" customHeight="1" thickBot="1" x14ac:dyDescent="0.25">
      <c r="A50" s="143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9">
        <f t="shared" si="16"/>
        <v>0</v>
      </c>
      <c r="AO50" s="102">
        <f t="shared" si="17"/>
        <v>0</v>
      </c>
      <c r="AP50" s="102">
        <f t="shared" si="18"/>
        <v>0</v>
      </c>
    </row>
    <row r="51" spans="1:42" ht="16" customHeight="1" thickBot="1" x14ac:dyDescent="0.25">
      <c r="A51" s="143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9">
        <f t="shared" si="16"/>
        <v>0</v>
      </c>
      <c r="AO51" s="102">
        <f t="shared" si="17"/>
        <v>0</v>
      </c>
      <c r="AP51" s="102">
        <f t="shared" si="18"/>
        <v>0</v>
      </c>
    </row>
    <row r="52" spans="1:42" ht="16" customHeight="1" thickBot="1" x14ac:dyDescent="0.25">
      <c r="A52" s="143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9">
        <f t="shared" si="16"/>
        <v>0</v>
      </c>
      <c r="AO52" s="102">
        <f t="shared" si="17"/>
        <v>0</v>
      </c>
      <c r="AP52" s="102">
        <f t="shared" si="18"/>
        <v>0</v>
      </c>
    </row>
    <row r="53" spans="1:42" ht="16" customHeight="1" thickBot="1" x14ac:dyDescent="0.25">
      <c r="A53" s="143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9">
        <f t="shared" si="16"/>
        <v>0</v>
      </c>
      <c r="AO53" s="102">
        <f t="shared" si="17"/>
        <v>0</v>
      </c>
      <c r="AP53" s="102">
        <f t="shared" si="18"/>
        <v>0</v>
      </c>
    </row>
    <row r="54" spans="1:42" ht="16" customHeight="1" thickBot="1" x14ac:dyDescent="0.25">
      <c r="A54" s="143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9">
        <f t="shared" si="16"/>
        <v>0</v>
      </c>
      <c r="AO54" s="102">
        <f t="shared" si="17"/>
        <v>0</v>
      </c>
      <c r="AP54" s="102">
        <f t="shared" si="18"/>
        <v>0</v>
      </c>
    </row>
    <row r="55" spans="1:42" ht="16" customHeight="1" thickBot="1" x14ac:dyDescent="0.25">
      <c r="A55" s="143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9">
        <f t="shared" si="16"/>
        <v>0</v>
      </c>
      <c r="AO55" s="102">
        <f t="shared" si="17"/>
        <v>0</v>
      </c>
      <c r="AP55" s="102">
        <f t="shared" si="18"/>
        <v>0</v>
      </c>
    </row>
    <row r="56" spans="1:42" ht="16" customHeight="1" thickBot="1" x14ac:dyDescent="0.25">
      <c r="A56" s="143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9">
        <f t="shared" si="16"/>
        <v>0</v>
      </c>
      <c r="AO56" s="102">
        <f t="shared" si="17"/>
        <v>0</v>
      </c>
      <c r="AP56" s="102">
        <f t="shared" si="18"/>
        <v>0</v>
      </c>
    </row>
    <row r="57" spans="1:42" ht="16" customHeight="1" thickBot="1" x14ac:dyDescent="0.25">
      <c r="A57" s="143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9">
        <f t="shared" si="16"/>
        <v>0</v>
      </c>
      <c r="AO57" s="102">
        <f t="shared" si="17"/>
        <v>0</v>
      </c>
      <c r="AP57" s="102">
        <f t="shared" si="18"/>
        <v>0</v>
      </c>
    </row>
    <row r="58" spans="1:42" ht="16" customHeight="1" thickBot="1" x14ac:dyDescent="0.25">
      <c r="A58" s="143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9">
        <f t="shared" si="16"/>
        <v>0</v>
      </c>
      <c r="AO58" s="102">
        <f t="shared" si="17"/>
        <v>0</v>
      </c>
      <c r="AP58" s="102">
        <f t="shared" si="18"/>
        <v>0</v>
      </c>
    </row>
    <row r="59" spans="1:42" ht="16" customHeight="1" thickBot="1" x14ac:dyDescent="0.25">
      <c r="A59" s="143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9">
        <f t="shared" si="16"/>
        <v>0</v>
      </c>
      <c r="AO59" s="102">
        <f t="shared" si="17"/>
        <v>0</v>
      </c>
      <c r="AP59" s="102">
        <f t="shared" si="18"/>
        <v>0</v>
      </c>
    </row>
    <row r="60" spans="1:42" ht="16" customHeight="1" thickBot="1" x14ac:dyDescent="0.25">
      <c r="A60" s="143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9">
        <f t="shared" si="16"/>
        <v>0</v>
      </c>
      <c r="AO60" s="102">
        <f t="shared" si="17"/>
        <v>0</v>
      </c>
      <c r="AP60" s="102">
        <f t="shared" si="18"/>
        <v>0</v>
      </c>
    </row>
    <row r="61" spans="1:42" ht="16" customHeight="1" thickBot="1" x14ac:dyDescent="0.25">
      <c r="A61" s="143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9">
        <f t="shared" si="16"/>
        <v>0</v>
      </c>
      <c r="AO61" s="102">
        <f t="shared" si="17"/>
        <v>0</v>
      </c>
      <c r="AP61" s="102">
        <f t="shared" si="18"/>
        <v>0</v>
      </c>
    </row>
    <row r="62" spans="1:42" ht="16" customHeight="1" thickBot="1" x14ac:dyDescent="0.25">
      <c r="A62" s="143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9">
        <f t="shared" si="16"/>
        <v>0</v>
      </c>
      <c r="AO62" s="102">
        <f t="shared" si="17"/>
        <v>0</v>
      </c>
      <c r="AP62" s="102">
        <f t="shared" si="18"/>
        <v>0</v>
      </c>
    </row>
    <row r="63" spans="1:42" ht="16" customHeight="1" thickBot="1" x14ac:dyDescent="0.25">
      <c r="A63" s="143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9">
        <f t="shared" si="16"/>
        <v>0</v>
      </c>
      <c r="AO63" s="102">
        <f t="shared" si="17"/>
        <v>0</v>
      </c>
      <c r="AP63" s="102">
        <f t="shared" si="18"/>
        <v>0</v>
      </c>
    </row>
    <row r="64" spans="1:42" ht="16" customHeight="1" thickBot="1" x14ac:dyDescent="0.25">
      <c r="A64" s="143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9">
        <f t="shared" si="16"/>
        <v>0</v>
      </c>
      <c r="AO64" s="102">
        <f t="shared" si="17"/>
        <v>0</v>
      </c>
      <c r="AP64" s="102">
        <f t="shared" si="18"/>
        <v>0</v>
      </c>
    </row>
    <row r="65" spans="1:42" ht="16" customHeight="1" thickBot="1" x14ac:dyDescent="0.25">
      <c r="A65" s="143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9">
        <f t="shared" si="16"/>
        <v>0</v>
      </c>
      <c r="AO65" s="102">
        <f t="shared" si="17"/>
        <v>0</v>
      </c>
      <c r="AP65" s="102">
        <f t="shared" si="18"/>
        <v>0</v>
      </c>
    </row>
    <row r="66" spans="1:42" ht="16" customHeight="1" thickBot="1" x14ac:dyDescent="0.25">
      <c r="A66" s="143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9">
        <f t="shared" si="16"/>
        <v>0</v>
      </c>
      <c r="AO66" s="102">
        <f t="shared" si="17"/>
        <v>0</v>
      </c>
      <c r="AP66" s="102">
        <f t="shared" si="18"/>
        <v>0</v>
      </c>
    </row>
    <row r="67" spans="1:42" ht="16" customHeight="1" thickBot="1" x14ac:dyDescent="0.25">
      <c r="A67" s="143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9">
        <f t="shared" si="16"/>
        <v>0</v>
      </c>
      <c r="AO67" s="102">
        <f t="shared" si="17"/>
        <v>0</v>
      </c>
      <c r="AP67" s="102">
        <f t="shared" si="18"/>
        <v>0</v>
      </c>
    </row>
    <row r="68" spans="1:42" ht="16" customHeight="1" thickBot="1" x14ac:dyDescent="0.25">
      <c r="A68" s="143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9">
        <f t="shared" si="16"/>
        <v>0</v>
      </c>
      <c r="AO68" s="102">
        <f t="shared" si="17"/>
        <v>0</v>
      </c>
      <c r="AP68" s="102">
        <f t="shared" si="18"/>
        <v>0</v>
      </c>
    </row>
    <row r="69" spans="1:42" ht="16" customHeight="1" thickBot="1" x14ac:dyDescent="0.25">
      <c r="A69" s="143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9">
        <f t="shared" si="16"/>
        <v>0</v>
      </c>
      <c r="AO69" s="102">
        <f t="shared" si="17"/>
        <v>0</v>
      </c>
      <c r="AP69" s="102">
        <f t="shared" si="18"/>
        <v>0</v>
      </c>
    </row>
    <row r="70" spans="1:42" ht="16" customHeight="1" thickBot="1" x14ac:dyDescent="0.25">
      <c r="A70" s="143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9">
        <f t="shared" si="16"/>
        <v>0</v>
      </c>
      <c r="AO70" s="102">
        <f t="shared" si="17"/>
        <v>0</v>
      </c>
      <c r="AP70" s="102">
        <f t="shared" si="18"/>
        <v>0</v>
      </c>
    </row>
    <row r="71" spans="1:42" ht="16" customHeight="1" thickBot="1" x14ac:dyDescent="0.25">
      <c r="A71" s="143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9">
        <f t="shared" si="16"/>
        <v>0</v>
      </c>
      <c r="AO71" s="102">
        <f t="shared" si="17"/>
        <v>0</v>
      </c>
      <c r="AP71" s="102">
        <f t="shared" si="18"/>
        <v>0</v>
      </c>
    </row>
    <row r="72" spans="1:42" ht="16" customHeight="1" thickBot="1" x14ac:dyDescent="0.25">
      <c r="A72" s="143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9">
        <f t="shared" si="16"/>
        <v>0</v>
      </c>
      <c r="AO72" s="102">
        <f t="shared" si="17"/>
        <v>0</v>
      </c>
      <c r="AP72" s="102">
        <f t="shared" si="18"/>
        <v>0</v>
      </c>
    </row>
    <row r="73" spans="1:42" ht="16" customHeight="1" thickBot="1" x14ac:dyDescent="0.25">
      <c r="A73" s="143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9">
        <f t="shared" si="16"/>
        <v>0</v>
      </c>
      <c r="AO73" s="102">
        <f t="shared" si="17"/>
        <v>0</v>
      </c>
      <c r="AP73" s="102">
        <f t="shared" si="18"/>
        <v>0</v>
      </c>
    </row>
    <row r="74" spans="1:42" ht="16" customHeight="1" thickBot="1" x14ac:dyDescent="0.25">
      <c r="A74" s="143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9">
        <f t="shared" si="16"/>
        <v>0</v>
      </c>
      <c r="AO74" s="102">
        <f t="shared" si="17"/>
        <v>0</v>
      </c>
      <c r="AP74" s="102">
        <f t="shared" si="18"/>
        <v>0</v>
      </c>
    </row>
    <row r="75" spans="1:42" ht="16" customHeight="1" thickBot="1" x14ac:dyDescent="0.25">
      <c r="A75" s="143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9">
        <f t="shared" si="16"/>
        <v>0</v>
      </c>
      <c r="AO75" s="102">
        <f t="shared" si="17"/>
        <v>0</v>
      </c>
      <c r="AP75" s="102">
        <f t="shared" si="18"/>
        <v>0</v>
      </c>
    </row>
    <row r="76" spans="1:42" ht="16" customHeight="1" thickBot="1" x14ac:dyDescent="0.25">
      <c r="A76" s="143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9">
        <f t="shared" si="16"/>
        <v>0</v>
      </c>
      <c r="AO76" s="102">
        <f t="shared" si="17"/>
        <v>0</v>
      </c>
      <c r="AP76" s="102">
        <f t="shared" si="18"/>
        <v>0</v>
      </c>
    </row>
    <row r="77" spans="1:42" ht="16" customHeight="1" thickBot="1" x14ac:dyDescent="0.25">
      <c r="A77" s="143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9">
        <f t="shared" si="16"/>
        <v>0</v>
      </c>
      <c r="AO77" s="102">
        <f t="shared" si="17"/>
        <v>0</v>
      </c>
      <c r="AP77" s="102">
        <f t="shared" si="18"/>
        <v>0</v>
      </c>
    </row>
    <row r="78" spans="1:42" ht="16" customHeight="1" thickBot="1" x14ac:dyDescent="0.25">
      <c r="A78" s="143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9">
        <f t="shared" si="16"/>
        <v>0</v>
      </c>
      <c r="AO78" s="102">
        <f t="shared" si="17"/>
        <v>0</v>
      </c>
      <c r="AP78" s="102">
        <f t="shared" si="18"/>
        <v>0</v>
      </c>
    </row>
    <row r="79" spans="1:42" ht="16" customHeight="1" thickBot="1" x14ac:dyDescent="0.25">
      <c r="A79" s="143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9">
        <f t="shared" si="16"/>
        <v>0</v>
      </c>
      <c r="AO79" s="102">
        <f t="shared" si="17"/>
        <v>0</v>
      </c>
      <c r="AP79" s="102">
        <f t="shared" si="18"/>
        <v>0</v>
      </c>
    </row>
    <row r="80" spans="1:42" ht="16" customHeight="1" thickBot="1" x14ac:dyDescent="0.25">
      <c r="A80" s="143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9">
        <f t="shared" si="16"/>
        <v>0</v>
      </c>
      <c r="AO80" s="102">
        <f t="shared" si="17"/>
        <v>0</v>
      </c>
      <c r="AP80" s="102">
        <f t="shared" si="18"/>
        <v>0</v>
      </c>
    </row>
    <row r="81" spans="1:42" ht="16" customHeight="1" thickBot="1" x14ac:dyDescent="0.25">
      <c r="A81" s="143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9">
        <f t="shared" si="16"/>
        <v>0</v>
      </c>
      <c r="AO81" s="102">
        <f t="shared" si="17"/>
        <v>0</v>
      </c>
      <c r="AP81" s="102">
        <f t="shared" si="18"/>
        <v>0</v>
      </c>
    </row>
    <row r="82" spans="1:42" ht="16" customHeight="1" thickBot="1" x14ac:dyDescent="0.25">
      <c r="A82" s="143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9">
        <f t="shared" si="16"/>
        <v>0</v>
      </c>
      <c r="AO82" s="102">
        <f t="shared" si="17"/>
        <v>0</v>
      </c>
      <c r="AP82" s="102">
        <f t="shared" si="18"/>
        <v>0</v>
      </c>
    </row>
    <row r="83" spans="1:42" ht="16" customHeight="1" thickBot="1" x14ac:dyDescent="0.25">
      <c r="A83" s="143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9">
        <f t="shared" si="16"/>
        <v>0</v>
      </c>
      <c r="AO83" s="102">
        <f t="shared" si="17"/>
        <v>0</v>
      </c>
      <c r="AP83" s="102">
        <f t="shared" si="18"/>
        <v>0</v>
      </c>
    </row>
    <row r="84" spans="1:42" ht="16" customHeight="1" thickBot="1" x14ac:dyDescent="0.25">
      <c r="A84" s="143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9">
        <f t="shared" si="16"/>
        <v>0</v>
      </c>
      <c r="AO84" s="102">
        <f t="shared" si="17"/>
        <v>0</v>
      </c>
      <c r="AP84" s="102">
        <f t="shared" si="18"/>
        <v>0</v>
      </c>
    </row>
    <row r="85" spans="1:42" ht="16" customHeight="1" thickBot="1" x14ac:dyDescent="0.25">
      <c r="A85" s="143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9">
        <f t="shared" si="16"/>
        <v>0</v>
      </c>
      <c r="AO85" s="102">
        <f t="shared" si="17"/>
        <v>0</v>
      </c>
      <c r="AP85" s="102">
        <f t="shared" si="18"/>
        <v>0</v>
      </c>
    </row>
    <row r="86" spans="1:42" ht="16" customHeight="1" thickBot="1" x14ac:dyDescent="0.25">
      <c r="A86" s="143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9">
        <f t="shared" si="16"/>
        <v>0</v>
      </c>
      <c r="AO86" s="102">
        <f t="shared" si="17"/>
        <v>0</v>
      </c>
      <c r="AP86" s="102">
        <f t="shared" si="18"/>
        <v>0</v>
      </c>
    </row>
    <row r="87" spans="1:42" ht="16" customHeight="1" thickBot="1" x14ac:dyDescent="0.25">
      <c r="A87" s="143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9">
        <f t="shared" si="16"/>
        <v>0</v>
      </c>
      <c r="AO87" s="102">
        <f t="shared" si="17"/>
        <v>0</v>
      </c>
      <c r="AP87" s="102">
        <f t="shared" si="18"/>
        <v>0</v>
      </c>
    </row>
    <row r="88" spans="1:42" ht="16" customHeight="1" thickBot="1" x14ac:dyDescent="0.25">
      <c r="A88" s="143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9">
        <f t="shared" si="16"/>
        <v>0</v>
      </c>
      <c r="AO88" s="102">
        <f t="shared" si="17"/>
        <v>0</v>
      </c>
      <c r="AP88" s="102">
        <f t="shared" si="18"/>
        <v>0</v>
      </c>
    </row>
    <row r="89" spans="1:42" ht="16" customHeight="1" thickBot="1" x14ac:dyDescent="0.25">
      <c r="A89" s="143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9">
        <f t="shared" si="16"/>
        <v>0</v>
      </c>
      <c r="AO89" s="102">
        <f t="shared" si="17"/>
        <v>0</v>
      </c>
      <c r="AP89" s="102">
        <f t="shared" si="18"/>
        <v>0</v>
      </c>
    </row>
    <row r="90" spans="1:42" ht="16" customHeight="1" thickBot="1" x14ac:dyDescent="0.25">
      <c r="A90" s="143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9">
        <f t="shared" si="16"/>
        <v>0</v>
      </c>
      <c r="AO90" s="102">
        <f t="shared" si="17"/>
        <v>0</v>
      </c>
      <c r="AP90" s="102">
        <f t="shared" si="18"/>
        <v>0</v>
      </c>
    </row>
    <row r="91" spans="1:42" ht="16" customHeight="1" thickBot="1" x14ac:dyDescent="0.25">
      <c r="A91" s="143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9">
        <f t="shared" si="16"/>
        <v>0</v>
      </c>
      <c r="AO91" s="102">
        <f t="shared" si="17"/>
        <v>0</v>
      </c>
      <c r="AP91" s="102">
        <f t="shared" si="18"/>
        <v>0</v>
      </c>
    </row>
    <row r="92" spans="1:42" ht="16" customHeight="1" thickBot="1" x14ac:dyDescent="0.25">
      <c r="A92" s="143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9">
        <f t="shared" si="16"/>
        <v>0</v>
      </c>
      <c r="AO92" s="102">
        <f t="shared" si="17"/>
        <v>0</v>
      </c>
      <c r="AP92" s="102">
        <f t="shared" si="18"/>
        <v>0</v>
      </c>
    </row>
    <row r="93" spans="1:42" ht="16" customHeight="1" thickBot="1" x14ac:dyDescent="0.25">
      <c r="A93" s="143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9">
        <f t="shared" si="16"/>
        <v>0</v>
      </c>
      <c r="AO93" s="102">
        <f t="shared" si="17"/>
        <v>0</v>
      </c>
      <c r="AP93" s="102">
        <f t="shared" si="18"/>
        <v>0</v>
      </c>
    </row>
    <row r="94" spans="1:42" ht="16" customHeight="1" thickBot="1" x14ac:dyDescent="0.25">
      <c r="A94" s="143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9">
        <f t="shared" si="16"/>
        <v>0</v>
      </c>
      <c r="AO94" s="102">
        <f t="shared" si="17"/>
        <v>0</v>
      </c>
      <c r="AP94" s="102">
        <f t="shared" si="18"/>
        <v>0</v>
      </c>
    </row>
    <row r="95" spans="1:42" ht="16" customHeight="1" thickBot="1" x14ac:dyDescent="0.25">
      <c r="A95" s="143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9">
        <f t="shared" ref="AN95:AN112" si="19">B95*B$7+C95*C$7+D95*D$7+E95*E$7+F95*F$7+G95*G$7+H95*H$7+I95*I$7+J95*J$7+K95*K$7+L95*L$7+M95*M$7+N95*N$7+O95*O$7+P95*P$7+Q95*Q$7+R95*R$7+S95*S$7+T95*T$7+U95*U$7+V95*V$7+W95*W$7+X95*X$7+Y95*Y$7+Z95*Z$7+AA95*AA$7+AB95*AB$7+AC95*AC$7+AD95*AD$7+AE95*AE$7+AF95*AF$7+AG95*AG$7+AH95*AH$7+AI95*AI$7+AJ95*AJ$7+AK95*AK$7+AL95*AL$7+AM95*AM$7</f>
        <v>0</v>
      </c>
      <c r="AO95" s="102">
        <f t="shared" ref="AO95:AO112" si="20">AN95*0.11</f>
        <v>0</v>
      </c>
      <c r="AP95" s="102">
        <f t="shared" ref="AP95:AP112" si="21">AN95+AO95</f>
        <v>0</v>
      </c>
    </row>
    <row r="96" spans="1:42" ht="16" customHeight="1" thickBot="1" x14ac:dyDescent="0.25">
      <c r="A96" s="143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9">
        <f t="shared" si="19"/>
        <v>0</v>
      </c>
      <c r="AO96" s="102">
        <f t="shared" si="20"/>
        <v>0</v>
      </c>
      <c r="AP96" s="102">
        <f t="shared" si="21"/>
        <v>0</v>
      </c>
    </row>
    <row r="97" spans="1:42" ht="16" customHeight="1" thickBot="1" x14ac:dyDescent="0.25">
      <c r="A97" s="143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9">
        <f t="shared" si="19"/>
        <v>0</v>
      </c>
      <c r="AO97" s="102">
        <f t="shared" si="20"/>
        <v>0</v>
      </c>
      <c r="AP97" s="102">
        <f t="shared" si="21"/>
        <v>0</v>
      </c>
    </row>
    <row r="98" spans="1:42" ht="16" customHeight="1" thickBot="1" x14ac:dyDescent="0.25">
      <c r="A98" s="143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9">
        <f t="shared" si="19"/>
        <v>0</v>
      </c>
      <c r="AO98" s="102">
        <f t="shared" si="20"/>
        <v>0</v>
      </c>
      <c r="AP98" s="102">
        <f t="shared" si="21"/>
        <v>0</v>
      </c>
    </row>
    <row r="99" spans="1:42" ht="16" customHeight="1" thickBot="1" x14ac:dyDescent="0.25">
      <c r="A99" s="143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9">
        <f t="shared" si="19"/>
        <v>0</v>
      </c>
      <c r="AO99" s="102">
        <f t="shared" si="20"/>
        <v>0</v>
      </c>
      <c r="AP99" s="102">
        <f t="shared" si="21"/>
        <v>0</v>
      </c>
    </row>
    <row r="100" spans="1:42" ht="16" customHeight="1" thickBot="1" x14ac:dyDescent="0.25">
      <c r="A100" s="143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9">
        <f t="shared" si="19"/>
        <v>0</v>
      </c>
      <c r="AO100" s="102">
        <f t="shared" si="20"/>
        <v>0</v>
      </c>
      <c r="AP100" s="102">
        <f t="shared" si="21"/>
        <v>0</v>
      </c>
    </row>
    <row r="101" spans="1:42" ht="16" customHeight="1" thickBot="1" x14ac:dyDescent="0.25">
      <c r="A101" s="143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9">
        <f t="shared" si="19"/>
        <v>0</v>
      </c>
      <c r="AO101" s="102">
        <f t="shared" si="20"/>
        <v>0</v>
      </c>
      <c r="AP101" s="102">
        <f t="shared" si="21"/>
        <v>0</v>
      </c>
    </row>
    <row r="102" spans="1:42" ht="16" customHeight="1" thickBot="1" x14ac:dyDescent="0.25">
      <c r="A102" s="143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9">
        <f t="shared" si="19"/>
        <v>0</v>
      </c>
      <c r="AO102" s="102">
        <f t="shared" si="20"/>
        <v>0</v>
      </c>
      <c r="AP102" s="102">
        <f t="shared" si="21"/>
        <v>0</v>
      </c>
    </row>
    <row r="103" spans="1:42" ht="16" customHeight="1" thickBot="1" x14ac:dyDescent="0.25">
      <c r="A103" s="143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9">
        <f t="shared" si="19"/>
        <v>0</v>
      </c>
      <c r="AO103" s="102">
        <f t="shared" si="20"/>
        <v>0</v>
      </c>
      <c r="AP103" s="102">
        <f t="shared" si="21"/>
        <v>0</v>
      </c>
    </row>
    <row r="104" spans="1:42" ht="16" customHeight="1" thickBot="1" x14ac:dyDescent="0.25">
      <c r="A104" s="143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9">
        <f t="shared" si="19"/>
        <v>0</v>
      </c>
      <c r="AO104" s="102">
        <f t="shared" si="20"/>
        <v>0</v>
      </c>
      <c r="AP104" s="102">
        <f t="shared" si="21"/>
        <v>0</v>
      </c>
    </row>
    <row r="105" spans="1:42" ht="16" customHeight="1" thickBot="1" x14ac:dyDescent="0.25">
      <c r="A105" s="143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9">
        <f t="shared" si="19"/>
        <v>0</v>
      </c>
      <c r="AO105" s="102">
        <f t="shared" si="20"/>
        <v>0</v>
      </c>
      <c r="AP105" s="102">
        <f t="shared" si="21"/>
        <v>0</v>
      </c>
    </row>
    <row r="106" spans="1:42" ht="16" customHeight="1" thickBot="1" x14ac:dyDescent="0.25">
      <c r="A106" s="143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9">
        <f t="shared" si="19"/>
        <v>0</v>
      </c>
      <c r="AO106" s="102">
        <f t="shared" si="20"/>
        <v>0</v>
      </c>
      <c r="AP106" s="102">
        <f t="shared" si="21"/>
        <v>0</v>
      </c>
    </row>
    <row r="107" spans="1:42" ht="16" customHeight="1" thickBot="1" x14ac:dyDescent="0.25">
      <c r="A107" s="143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9">
        <f t="shared" si="19"/>
        <v>0</v>
      </c>
      <c r="AO107" s="102">
        <f t="shared" si="20"/>
        <v>0</v>
      </c>
      <c r="AP107" s="102">
        <f t="shared" si="21"/>
        <v>0</v>
      </c>
    </row>
    <row r="108" spans="1:42" ht="16" customHeight="1" thickBot="1" x14ac:dyDescent="0.25">
      <c r="A108" s="143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9">
        <f t="shared" si="19"/>
        <v>0</v>
      </c>
      <c r="AO108" s="102">
        <f t="shared" si="20"/>
        <v>0</v>
      </c>
      <c r="AP108" s="102">
        <f t="shared" si="21"/>
        <v>0</v>
      </c>
    </row>
    <row r="109" spans="1:42" ht="16" customHeight="1" thickBot="1" x14ac:dyDescent="0.25">
      <c r="A109" s="143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9">
        <f t="shared" si="19"/>
        <v>0</v>
      </c>
      <c r="AO109" s="102">
        <f t="shared" si="20"/>
        <v>0</v>
      </c>
      <c r="AP109" s="102">
        <f t="shared" si="21"/>
        <v>0</v>
      </c>
    </row>
    <row r="110" spans="1:42" ht="16" customHeight="1" thickBot="1" x14ac:dyDescent="0.25">
      <c r="A110" s="143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9">
        <f t="shared" si="19"/>
        <v>0</v>
      </c>
      <c r="AO110" s="102">
        <f t="shared" si="20"/>
        <v>0</v>
      </c>
      <c r="AP110" s="102">
        <f t="shared" si="21"/>
        <v>0</v>
      </c>
    </row>
    <row r="111" spans="1:42" ht="16" customHeight="1" thickBot="1" x14ac:dyDescent="0.25">
      <c r="A111" s="143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9">
        <f t="shared" si="19"/>
        <v>0</v>
      </c>
      <c r="AO111" s="102">
        <f t="shared" si="20"/>
        <v>0</v>
      </c>
      <c r="AP111" s="102">
        <f t="shared" si="21"/>
        <v>0</v>
      </c>
    </row>
    <row r="112" spans="1:42" ht="16" customHeight="1" x14ac:dyDescent="0.2">
      <c r="A112" s="143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9">
        <f t="shared" si="19"/>
        <v>0</v>
      </c>
      <c r="AO112" s="102">
        <f t="shared" si="20"/>
        <v>0</v>
      </c>
      <c r="AP112" s="102">
        <f t="shared" si="21"/>
        <v>0</v>
      </c>
    </row>
    <row r="113" spans="2:42" ht="16" customHeight="1" x14ac:dyDescent="0.2">
      <c r="B113" s="42">
        <f>SUM(B10:B112)</f>
        <v>0</v>
      </c>
      <c r="C113" s="42">
        <f t="shared" ref="C113:AM113" si="22">SUM(C10:C112)</f>
        <v>0</v>
      </c>
      <c r="D113" s="42">
        <f t="shared" si="22"/>
        <v>0</v>
      </c>
      <c r="E113" s="42">
        <f t="shared" si="22"/>
        <v>0</v>
      </c>
      <c r="F113" s="42">
        <f t="shared" si="22"/>
        <v>0</v>
      </c>
      <c r="G113" s="42">
        <f t="shared" si="22"/>
        <v>0</v>
      </c>
      <c r="H113" s="42">
        <f t="shared" si="22"/>
        <v>0</v>
      </c>
      <c r="I113" s="42">
        <f t="shared" si="22"/>
        <v>0</v>
      </c>
      <c r="J113" s="42">
        <f t="shared" si="22"/>
        <v>0</v>
      </c>
      <c r="K113" s="42">
        <f t="shared" si="22"/>
        <v>0</v>
      </c>
      <c r="L113" s="42">
        <f t="shared" si="22"/>
        <v>0</v>
      </c>
      <c r="M113" s="42">
        <f t="shared" si="22"/>
        <v>0</v>
      </c>
      <c r="N113" s="42">
        <f t="shared" si="22"/>
        <v>0</v>
      </c>
      <c r="O113" s="42">
        <f t="shared" si="22"/>
        <v>0</v>
      </c>
      <c r="P113" s="42">
        <f t="shared" si="22"/>
        <v>0</v>
      </c>
      <c r="Q113" s="42">
        <f t="shared" si="22"/>
        <v>0</v>
      </c>
      <c r="R113" s="42">
        <f t="shared" si="22"/>
        <v>0</v>
      </c>
      <c r="S113" s="42">
        <f t="shared" si="22"/>
        <v>0</v>
      </c>
      <c r="T113" s="42">
        <f t="shared" si="22"/>
        <v>0</v>
      </c>
      <c r="U113" s="42">
        <f t="shared" si="22"/>
        <v>0</v>
      </c>
      <c r="V113" s="42">
        <f t="shared" si="22"/>
        <v>0</v>
      </c>
      <c r="W113" s="42">
        <f t="shared" si="22"/>
        <v>0</v>
      </c>
      <c r="X113" s="42">
        <f t="shared" si="22"/>
        <v>0</v>
      </c>
      <c r="Y113" s="42">
        <f t="shared" si="22"/>
        <v>0</v>
      </c>
      <c r="Z113" s="42">
        <f t="shared" si="22"/>
        <v>0</v>
      </c>
      <c r="AA113" s="42">
        <f t="shared" si="22"/>
        <v>0</v>
      </c>
      <c r="AB113" s="42">
        <f t="shared" si="22"/>
        <v>0</v>
      </c>
      <c r="AC113" s="42">
        <f t="shared" si="22"/>
        <v>0</v>
      </c>
      <c r="AD113" s="42">
        <f t="shared" si="22"/>
        <v>0</v>
      </c>
      <c r="AE113" s="42">
        <f t="shared" si="22"/>
        <v>0</v>
      </c>
      <c r="AF113" s="42">
        <f t="shared" si="22"/>
        <v>0</v>
      </c>
      <c r="AG113" s="42">
        <f t="shared" si="22"/>
        <v>0</v>
      </c>
      <c r="AH113" s="42">
        <f t="shared" si="22"/>
        <v>0</v>
      </c>
      <c r="AI113" s="42">
        <f t="shared" si="22"/>
        <v>0</v>
      </c>
      <c r="AJ113" s="42">
        <f t="shared" si="22"/>
        <v>0</v>
      </c>
      <c r="AK113" s="42">
        <f t="shared" si="22"/>
        <v>0</v>
      </c>
      <c r="AL113" s="42">
        <f t="shared" si="22"/>
        <v>0</v>
      </c>
      <c r="AM113" s="42">
        <f t="shared" si="22"/>
        <v>0</v>
      </c>
    </row>
    <row r="114" spans="2:42" ht="16" customHeight="1" x14ac:dyDescent="0.2">
      <c r="AP114" s="144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34"/>
  <sheetViews>
    <sheetView zoomScale="91" zoomScaleNormal="91" workbookViewId="0">
      <pane ySplit="7" topLeftCell="A8" activePane="bottomLeft" state="frozen"/>
      <selection pane="bottomLeft" activeCell="R178" sqref="R178"/>
    </sheetView>
  </sheetViews>
  <sheetFormatPr defaultColWidth="10" defaultRowHeight="13.6" x14ac:dyDescent="0.25"/>
  <cols>
    <col min="1" max="1" width="11.625" style="133" customWidth="1"/>
    <col min="2" max="2" width="8.5" style="56" customWidth="1"/>
    <col min="3" max="3" width="11" style="56" bestFit="1" customWidth="1"/>
    <col min="4" max="5" width="7" style="52" customWidth="1"/>
    <col min="6" max="6" width="1" style="53" customWidth="1"/>
    <col min="7" max="8" width="5" style="55" customWidth="1"/>
    <col min="9" max="9" width="1" style="55" customWidth="1"/>
    <col min="10" max="12" width="5" style="55" customWidth="1"/>
    <col min="13" max="13" width="1.5" style="56" customWidth="1"/>
    <col min="14" max="14" width="10" style="56" customWidth="1"/>
    <col min="15" max="15" width="1" style="56" customWidth="1"/>
    <col min="16" max="16" width="10" style="56" customWidth="1"/>
    <col min="17" max="17" width="1" style="56" customWidth="1"/>
    <col min="18" max="18" width="10" style="354" customWidth="1"/>
    <col min="19" max="19" width="10" style="57" customWidth="1"/>
    <col min="20" max="20" width="10" style="56" customWidth="1"/>
    <col min="21" max="21" width="12" style="57" customWidth="1"/>
    <col min="22" max="22" width="1" style="56" customWidth="1"/>
    <col min="23" max="23" width="10" style="58" customWidth="1"/>
    <col min="24" max="24" width="32.625" style="56" customWidth="1"/>
    <col min="25" max="25" width="49.875" style="56" bestFit="1" customWidth="1"/>
    <col min="26" max="16384" width="10" style="56"/>
  </cols>
  <sheetData>
    <row r="1" spans="1:26" ht="14.95" customHeight="1" x14ac:dyDescent="0.25">
      <c r="A1" s="129" t="str">
        <f>'Door Comparison'!A1</f>
        <v xml:space="preserve">SRM - VSW - Red Car Park </v>
      </c>
      <c r="B1" s="51"/>
      <c r="C1" s="51"/>
      <c r="G1" s="54"/>
      <c r="J1" s="54"/>
    </row>
    <row r="3" spans="1:26" x14ac:dyDescent="0.25">
      <c r="A3" s="130" t="s">
        <v>31</v>
      </c>
      <c r="B3" s="136"/>
      <c r="C3" s="136"/>
      <c r="N3" s="100"/>
    </row>
    <row r="4" spans="1:26" x14ac:dyDescent="0.25">
      <c r="N4" s="360"/>
      <c r="O4" s="360"/>
      <c r="P4" s="360"/>
      <c r="Q4" s="360"/>
      <c r="R4" s="359" t="s">
        <v>599</v>
      </c>
    </row>
    <row r="5" spans="1:26" x14ac:dyDescent="0.25">
      <c r="A5" s="125" t="s">
        <v>13</v>
      </c>
      <c r="B5" s="65" t="str">
        <f>'Door Comparison'!B5</f>
        <v>Door</v>
      </c>
      <c r="C5" s="135" t="str">
        <f>'Door Comparison'!C5</f>
        <v>Door</v>
      </c>
      <c r="D5" s="55" t="s">
        <v>0</v>
      </c>
      <c r="E5" s="55" t="s">
        <v>0</v>
      </c>
    </row>
    <row r="6" spans="1:26" x14ac:dyDescent="0.25">
      <c r="A6" s="126" t="s">
        <v>77</v>
      </c>
      <c r="B6" s="59" t="str">
        <f>'Door Comparison'!B6</f>
        <v>Material</v>
      </c>
      <c r="C6" s="135" t="str">
        <f>'Door Comparison'!C6</f>
        <v>Type</v>
      </c>
      <c r="D6" s="55" t="s">
        <v>1</v>
      </c>
      <c r="E6" s="55" t="s">
        <v>2</v>
      </c>
      <c r="G6" s="55" t="s">
        <v>3</v>
      </c>
      <c r="H6" s="55" t="s">
        <v>4</v>
      </c>
      <c r="J6" s="55" t="s">
        <v>5</v>
      </c>
      <c r="K6" s="55" t="s">
        <v>6</v>
      </c>
      <c r="L6" s="55" t="s">
        <v>27</v>
      </c>
      <c r="N6" s="60" t="s">
        <v>7</v>
      </c>
      <c r="P6" s="60" t="s">
        <v>8</v>
      </c>
      <c r="R6" s="358" t="s">
        <v>23</v>
      </c>
      <c r="S6" s="162" t="s">
        <v>13</v>
      </c>
      <c r="T6" s="60" t="s">
        <v>9</v>
      </c>
      <c r="U6" s="134" t="s">
        <v>26</v>
      </c>
      <c r="W6" s="62" t="s">
        <v>11</v>
      </c>
    </row>
    <row r="7" spans="1:26" x14ac:dyDescent="0.25">
      <c r="A7" s="131"/>
      <c r="B7" s="65"/>
      <c r="C7" s="135"/>
      <c r="D7" s="55"/>
      <c r="E7" s="55"/>
      <c r="N7" s="60"/>
      <c r="P7" s="60"/>
      <c r="S7" s="61"/>
      <c r="T7" s="60"/>
      <c r="W7" s="62"/>
    </row>
    <row r="8" spans="1:26" x14ac:dyDescent="0.25">
      <c r="A8" s="132"/>
      <c r="B8" s="65"/>
      <c r="C8" s="135"/>
      <c r="S8" s="61"/>
    </row>
    <row r="9" spans="1:26" x14ac:dyDescent="0.25">
      <c r="A9" s="122" t="str">
        <f>'Door Comparison'!A9</f>
        <v>DGF01.01</v>
      </c>
      <c r="B9" s="135" t="str">
        <f>'Door Comparison'!B9</f>
        <v>Timber</v>
      </c>
      <c r="C9" s="135" t="str">
        <f>'Door Comparison'!C9</f>
        <v>Equal pair</v>
      </c>
      <c r="D9" s="52">
        <f>'Door Comparison'!D9</f>
        <v>2210</v>
      </c>
      <c r="E9" s="52">
        <f>'Door Comparison'!E9</f>
        <v>2100</v>
      </c>
      <c r="G9" s="55">
        <f>'Door Comparison'!G9</f>
        <v>0</v>
      </c>
      <c r="H9" s="55">
        <f>'Door Comparison'!H9</f>
        <v>1</v>
      </c>
      <c r="J9" s="55">
        <f>'Door Comparison'!J9</f>
        <v>0</v>
      </c>
      <c r="K9" s="55">
        <f>'Door Comparison'!K9</f>
        <v>1</v>
      </c>
      <c r="L9" s="55">
        <f>'Door Comparison'!L9</f>
        <v>0</v>
      </c>
      <c r="M9" s="180"/>
      <c r="N9" s="57">
        <f t="shared" ref="N9" si="0">(D9+2*E9)*((G9*0.04)+(H9*0.09))/1000</f>
        <v>0.57999999999999996</v>
      </c>
      <c r="P9" s="57">
        <f>((D9+2*E9)*0.8)/1000</f>
        <v>5.13</v>
      </c>
      <c r="R9" s="355">
        <v>320.75</v>
      </c>
      <c r="S9" s="57">
        <f>'Door Comparison'!P9</f>
        <v>969.32</v>
      </c>
      <c r="T9" s="57">
        <f t="shared" ref="T9" si="1">(J9+K9+L9)*(2*((D9+2*E9)*1/1000))</f>
        <v>12.82</v>
      </c>
      <c r="U9" s="128">
        <v>0</v>
      </c>
      <c r="W9" s="58">
        <f t="shared" ref="W9" si="2">SUM(N9:V9)</f>
        <v>1308.5999999999999</v>
      </c>
      <c r="X9" s="53"/>
      <c r="Y9" s="96"/>
      <c r="Z9" s="96"/>
    </row>
    <row r="10" spans="1:26" x14ac:dyDescent="0.25">
      <c r="A10" s="122" t="str">
        <f>'Door Comparison'!A10</f>
        <v>DGF06.01</v>
      </c>
      <c r="B10" s="135" t="str">
        <f>'Door Comparison'!B10</f>
        <v>Metal</v>
      </c>
      <c r="C10" s="135"/>
      <c r="M10" s="180"/>
      <c r="N10" s="57"/>
      <c r="P10" s="57"/>
      <c r="R10" s="355"/>
      <c r="T10" s="57"/>
      <c r="U10" s="128"/>
      <c r="X10" s="53" t="str">
        <f>'Door Comparison'!Q10</f>
        <v>By others</v>
      </c>
      <c r="Y10" s="96"/>
      <c r="Z10" s="96"/>
    </row>
    <row r="11" spans="1:26" x14ac:dyDescent="0.25">
      <c r="A11" s="122" t="str">
        <f>'Door Comparison'!A11</f>
        <v>DGF07.01</v>
      </c>
      <c r="B11" s="135" t="str">
        <f>'Door Comparison'!B11</f>
        <v>Metal</v>
      </c>
      <c r="C11" s="135"/>
      <c r="M11" s="180"/>
      <c r="N11" s="57"/>
      <c r="P11" s="57"/>
      <c r="R11" s="355"/>
      <c r="T11" s="57"/>
      <c r="U11" s="128"/>
      <c r="X11" s="53" t="str">
        <f>'Door Comparison'!Q11</f>
        <v>By others</v>
      </c>
      <c r="Y11" s="96"/>
      <c r="Z11" s="96"/>
    </row>
    <row r="12" spans="1:26" x14ac:dyDescent="0.25">
      <c r="A12" s="122" t="str">
        <f>'Door Comparison'!A12</f>
        <v>DGF08.01</v>
      </c>
      <c r="B12" s="135" t="str">
        <f>'Door Comparison'!B12</f>
        <v>Metal</v>
      </c>
      <c r="C12" s="135"/>
      <c r="M12" s="180"/>
      <c r="N12" s="57"/>
      <c r="P12" s="57"/>
      <c r="R12" s="355"/>
      <c r="T12" s="57"/>
      <c r="U12" s="128"/>
      <c r="X12" s="53" t="str">
        <f>'Door Comparison'!Q12</f>
        <v>By others</v>
      </c>
      <c r="Y12" s="96"/>
      <c r="Z12" s="96"/>
    </row>
    <row r="13" spans="1:26" x14ac:dyDescent="0.25">
      <c r="A13" s="122" t="str">
        <f>'Door Comparison'!A13</f>
        <v>DGF09.01</v>
      </c>
      <c r="B13" s="135" t="str">
        <f>'Door Comparison'!B13</f>
        <v>Glass</v>
      </c>
      <c r="C13" s="135"/>
      <c r="M13" s="180"/>
      <c r="N13" s="57"/>
      <c r="P13" s="57"/>
      <c r="R13" s="355"/>
      <c r="T13" s="57"/>
      <c r="U13" s="128"/>
      <c r="X13" s="53" t="str">
        <f>'Door Comparison'!Q13</f>
        <v>By others</v>
      </c>
      <c r="Y13" s="96"/>
      <c r="Z13" s="96"/>
    </row>
    <row r="14" spans="1:26" x14ac:dyDescent="0.25">
      <c r="A14" s="122" t="str">
        <f>'Door Comparison'!A14</f>
        <v>DGF09.02</v>
      </c>
      <c r="B14" s="135" t="str">
        <f>'Door Comparison'!B14</f>
        <v>Timber</v>
      </c>
      <c r="C14" s="135" t="str">
        <f>'Door Comparison'!C14</f>
        <v>Unequal pair</v>
      </c>
      <c r="D14" s="52">
        <f>'Door Comparison'!D14</f>
        <v>1585</v>
      </c>
      <c r="E14" s="52">
        <f>'Door Comparison'!E14</f>
        <v>2100</v>
      </c>
      <c r="G14" s="55">
        <f>'Door Comparison'!G14</f>
        <v>0</v>
      </c>
      <c r="H14" s="55">
        <f>'Door Comparison'!H14</f>
        <v>1</v>
      </c>
      <c r="J14" s="55">
        <f>'Door Comparison'!J14</f>
        <v>0</v>
      </c>
      <c r="K14" s="55">
        <f>'Door Comparison'!K14</f>
        <v>1</v>
      </c>
      <c r="L14" s="55">
        <f>'Door Comparison'!L14</f>
        <v>0</v>
      </c>
      <c r="M14" s="180"/>
      <c r="N14" s="57">
        <f t="shared" ref="N10:N73" si="3">(D14+2*E14)*((G14*0.04)+(H14*0.09))/1000</f>
        <v>0.52</v>
      </c>
      <c r="P14" s="57">
        <f t="shared" ref="P10:P73" si="4">((D14+2*E14)*0.8)/1000</f>
        <v>4.63</v>
      </c>
      <c r="R14" s="355">
        <v>306.60000000000002</v>
      </c>
      <c r="S14" s="57">
        <f>'Door Comparison'!P14</f>
        <v>614.14</v>
      </c>
      <c r="T14" s="57">
        <f t="shared" ref="T10:T73" si="5">(J14+K14+L14)*(2*((D14+2*E14)*1/1000))</f>
        <v>11.57</v>
      </c>
      <c r="U14" s="128">
        <v>0</v>
      </c>
      <c r="W14" s="58">
        <f t="shared" ref="W10:W73" si="6">SUM(N14:V14)</f>
        <v>937.46</v>
      </c>
      <c r="X14" s="53"/>
      <c r="Y14" s="96"/>
      <c r="Z14" s="96"/>
    </row>
    <row r="15" spans="1:26" x14ac:dyDescent="0.25">
      <c r="A15" s="122" t="str">
        <f>'Door Comparison'!A15</f>
        <v>DGF11.01</v>
      </c>
      <c r="B15" s="135" t="str">
        <f>'Door Comparison'!B15</f>
        <v>Timber</v>
      </c>
      <c r="C15" s="135" t="str">
        <f>'Door Comparison'!C15</f>
        <v>Unequal pair</v>
      </c>
      <c r="D15" s="52">
        <f>'Door Comparison'!D15</f>
        <v>1585</v>
      </c>
      <c r="E15" s="52">
        <f>'Door Comparison'!E15</f>
        <v>2100</v>
      </c>
      <c r="G15" s="55">
        <f>'Door Comparison'!G15</f>
        <v>1</v>
      </c>
      <c r="H15" s="55">
        <f>'Door Comparison'!H15</f>
        <v>0</v>
      </c>
      <c r="J15" s="55">
        <f>'Door Comparison'!J15</f>
        <v>1</v>
      </c>
      <c r="K15" s="55">
        <f>'Door Comparison'!K15</f>
        <v>0</v>
      </c>
      <c r="L15" s="55">
        <f>'Door Comparison'!L15</f>
        <v>0</v>
      </c>
      <c r="M15" s="180"/>
      <c r="N15" s="57">
        <f t="shared" si="3"/>
        <v>0.23</v>
      </c>
      <c r="P15" s="57">
        <f t="shared" si="4"/>
        <v>4.63</v>
      </c>
      <c r="R15" s="355">
        <v>226.12</v>
      </c>
      <c r="S15" s="57">
        <f>'Door Comparison'!P15</f>
        <v>467.77</v>
      </c>
      <c r="T15" s="57">
        <f t="shared" si="5"/>
        <v>11.57</v>
      </c>
      <c r="U15" s="128">
        <v>0</v>
      </c>
      <c r="W15" s="58">
        <f t="shared" si="6"/>
        <v>710.32</v>
      </c>
      <c r="X15" s="53"/>
      <c r="Y15" s="96"/>
      <c r="Z15" s="96"/>
    </row>
    <row r="16" spans="1:26" x14ac:dyDescent="0.25">
      <c r="A16" s="122" t="str">
        <f>'Door Comparison'!A16</f>
        <v>DGF15.01</v>
      </c>
      <c r="B16" s="135" t="str">
        <f>'Door Comparison'!B16</f>
        <v>Metal</v>
      </c>
      <c r="C16" s="135"/>
      <c r="M16" s="180"/>
      <c r="N16" s="57"/>
      <c r="P16" s="57"/>
      <c r="R16" s="355"/>
      <c r="T16" s="57"/>
      <c r="U16" s="128"/>
      <c r="X16" s="53" t="str">
        <f>'Door Comparison'!Q16</f>
        <v>By others</v>
      </c>
      <c r="Y16" s="96"/>
      <c r="Z16" s="96"/>
    </row>
    <row r="17" spans="1:26" x14ac:dyDescent="0.25">
      <c r="A17" s="122" t="str">
        <f>'Door Comparison'!A17</f>
        <v>DGF16.01</v>
      </c>
      <c r="B17" s="135" t="str">
        <f>'Door Comparison'!B17</f>
        <v>Metal</v>
      </c>
      <c r="C17" s="135"/>
      <c r="M17" s="180"/>
      <c r="N17" s="57"/>
      <c r="P17" s="57"/>
      <c r="R17" s="355"/>
      <c r="T17" s="57"/>
      <c r="U17" s="128"/>
      <c r="X17" s="53" t="str">
        <f>'Door Comparison'!Q17</f>
        <v>By others</v>
      </c>
      <c r="Y17" s="96"/>
      <c r="Z17" s="96"/>
    </row>
    <row r="18" spans="1:26" x14ac:dyDescent="0.25">
      <c r="A18" s="122" t="str">
        <f>'Door Comparison'!A18</f>
        <v>DGF17.01</v>
      </c>
      <c r="B18" s="135" t="str">
        <f>'Door Comparison'!B18</f>
        <v>Timber</v>
      </c>
      <c r="C18" s="135" t="str">
        <f>'Door Comparison'!C18</f>
        <v>Unequal pair</v>
      </c>
      <c r="D18" s="52">
        <f>'Door Comparison'!D18</f>
        <v>1585</v>
      </c>
      <c r="E18" s="52">
        <f>'Door Comparison'!E18</f>
        <v>2100</v>
      </c>
      <c r="G18" s="55">
        <f>'Door Comparison'!G18</f>
        <v>0</v>
      </c>
      <c r="H18" s="55">
        <f>'Door Comparison'!H18</f>
        <v>1</v>
      </c>
      <c r="J18" s="55">
        <f>'Door Comparison'!J18</f>
        <v>0</v>
      </c>
      <c r="K18" s="55">
        <f>'Door Comparison'!K18</f>
        <v>1</v>
      </c>
      <c r="L18" s="55">
        <f>'Door Comparison'!L18</f>
        <v>0</v>
      </c>
      <c r="M18" s="180"/>
      <c r="N18" s="57">
        <f t="shared" si="3"/>
        <v>0.52</v>
      </c>
      <c r="P18" s="57">
        <f t="shared" si="4"/>
        <v>4.63</v>
      </c>
      <c r="R18" s="355">
        <v>265.95</v>
      </c>
      <c r="S18" s="57">
        <f>'Door Comparison'!P18</f>
        <v>614.14</v>
      </c>
      <c r="T18" s="57">
        <f t="shared" si="5"/>
        <v>11.57</v>
      </c>
      <c r="U18" s="128">
        <v>0</v>
      </c>
      <c r="W18" s="58">
        <f t="shared" si="6"/>
        <v>896.81</v>
      </c>
      <c r="X18" s="53"/>
      <c r="Y18" s="96"/>
      <c r="Z18" s="96"/>
    </row>
    <row r="19" spans="1:26" x14ac:dyDescent="0.25">
      <c r="A19" s="122" t="str">
        <f>'Door Comparison'!A19</f>
        <v>DGF18.01</v>
      </c>
      <c r="B19" s="135" t="str">
        <f>'Door Comparison'!B19</f>
        <v>Timber</v>
      </c>
      <c r="C19" s="135" t="str">
        <f>'Door Comparison'!C19</f>
        <v>Unequal pair</v>
      </c>
      <c r="D19" s="52">
        <f>'Door Comparison'!D19</f>
        <v>1585</v>
      </c>
      <c r="E19" s="52">
        <f>'Door Comparison'!E19</f>
        <v>2100</v>
      </c>
      <c r="G19" s="55">
        <f>'Door Comparison'!G19</f>
        <v>1</v>
      </c>
      <c r="H19" s="55">
        <f>'Door Comparison'!H19</f>
        <v>0</v>
      </c>
      <c r="J19" s="55">
        <f>'Door Comparison'!J19</f>
        <v>1</v>
      </c>
      <c r="K19" s="55">
        <f>'Door Comparison'!K19</f>
        <v>0</v>
      </c>
      <c r="L19" s="55">
        <f>'Door Comparison'!L19</f>
        <v>0</v>
      </c>
      <c r="M19" s="180"/>
      <c r="N19" s="57">
        <f t="shared" si="3"/>
        <v>0.23</v>
      </c>
      <c r="P19" s="57">
        <f t="shared" si="4"/>
        <v>4.63</v>
      </c>
      <c r="R19" s="355">
        <v>204.53</v>
      </c>
      <c r="S19" s="57">
        <f>'Door Comparison'!P19</f>
        <v>614.14</v>
      </c>
      <c r="T19" s="57">
        <f t="shared" si="5"/>
        <v>11.57</v>
      </c>
      <c r="U19" s="128">
        <v>0</v>
      </c>
      <c r="W19" s="58">
        <f t="shared" si="6"/>
        <v>835.1</v>
      </c>
      <c r="X19" s="53"/>
      <c r="Y19" s="96"/>
      <c r="Z19" s="96"/>
    </row>
    <row r="20" spans="1:26" x14ac:dyDescent="0.25">
      <c r="A20" s="122" t="str">
        <f>'Door Comparison'!A20</f>
        <v>DGF18.02</v>
      </c>
      <c r="B20" s="135" t="str">
        <f>'Door Comparison'!B20</f>
        <v>Metal</v>
      </c>
      <c r="C20" s="135"/>
      <c r="M20" s="180"/>
      <c r="N20" s="57"/>
      <c r="P20" s="57"/>
      <c r="R20" s="355"/>
      <c r="T20" s="57"/>
      <c r="U20" s="128"/>
      <c r="X20" s="53" t="str">
        <f>'Door Comparison'!Q20</f>
        <v>By others</v>
      </c>
      <c r="Y20" s="96"/>
      <c r="Z20" s="96"/>
    </row>
    <row r="21" spans="1:26" x14ac:dyDescent="0.25">
      <c r="A21" s="122" t="str">
        <f>'Door Comparison'!A21</f>
        <v>DGF20.01</v>
      </c>
      <c r="B21" s="135" t="str">
        <f>'Door Comparison'!B21</f>
        <v>Metal</v>
      </c>
      <c r="C21" s="135"/>
      <c r="M21" s="180"/>
      <c r="N21" s="57"/>
      <c r="P21" s="57"/>
      <c r="R21" s="355"/>
      <c r="T21" s="57"/>
      <c r="U21" s="128"/>
      <c r="X21" s="53" t="str">
        <f>'Door Comparison'!Q21</f>
        <v>By others</v>
      </c>
      <c r="Y21" s="96"/>
      <c r="Z21" s="96"/>
    </row>
    <row r="22" spans="1:26" x14ac:dyDescent="0.25">
      <c r="A22" s="122" t="str">
        <f>'Door Comparison'!A22</f>
        <v>DGF21.01</v>
      </c>
      <c r="B22" s="135" t="str">
        <f>'Door Comparison'!B22</f>
        <v>Timber</v>
      </c>
      <c r="C22" s="135" t="str">
        <f>'Door Comparison'!C22</f>
        <v>Equal pair</v>
      </c>
      <c r="D22" s="52">
        <f>'Door Comparison'!D22</f>
        <v>2210</v>
      </c>
      <c r="E22" s="52">
        <f>'Door Comparison'!E22</f>
        <v>2100</v>
      </c>
      <c r="G22" s="55">
        <f>'Door Comparison'!G22</f>
        <v>1</v>
      </c>
      <c r="H22" s="55">
        <f>'Door Comparison'!H22</f>
        <v>0</v>
      </c>
      <c r="J22" s="55">
        <f>'Door Comparison'!J22</f>
        <v>1</v>
      </c>
      <c r="K22" s="55">
        <f>'Door Comparison'!K22</f>
        <v>0</v>
      </c>
      <c r="L22" s="55">
        <f>'Door Comparison'!L22</f>
        <v>0</v>
      </c>
      <c r="M22" s="180"/>
      <c r="N22" s="57">
        <f t="shared" si="3"/>
        <v>0.26</v>
      </c>
      <c r="P22" s="57">
        <f t="shared" si="4"/>
        <v>5.13</v>
      </c>
      <c r="R22" s="355">
        <v>233.49</v>
      </c>
      <c r="S22" s="57">
        <f>'Door Comparison'!P22</f>
        <v>744.08</v>
      </c>
      <c r="T22" s="57">
        <f t="shared" si="5"/>
        <v>12.82</v>
      </c>
      <c r="U22" s="128">
        <v>0</v>
      </c>
      <c r="W22" s="58">
        <f t="shared" si="6"/>
        <v>995.78</v>
      </c>
      <c r="X22" s="53"/>
      <c r="Y22" s="96"/>
      <c r="Z22" s="96"/>
    </row>
    <row r="23" spans="1:26" x14ac:dyDescent="0.25">
      <c r="A23" s="122" t="str">
        <f>'Door Comparison'!A23</f>
        <v>DGF21.02</v>
      </c>
      <c r="B23" s="135" t="str">
        <f>'Door Comparison'!B23</f>
        <v>Timber</v>
      </c>
      <c r="C23" s="135" t="str">
        <f>'Door Comparison'!C23</f>
        <v>Equal pair</v>
      </c>
      <c r="D23" s="52">
        <f>'Door Comparison'!D23</f>
        <v>2210</v>
      </c>
      <c r="E23" s="52">
        <f>'Door Comparison'!E23</f>
        <v>2100</v>
      </c>
      <c r="G23" s="55">
        <f>'Door Comparison'!G23</f>
        <v>1</v>
      </c>
      <c r="H23" s="55">
        <f>'Door Comparison'!H23</f>
        <v>0</v>
      </c>
      <c r="J23" s="55">
        <f>'Door Comparison'!J23</f>
        <v>1</v>
      </c>
      <c r="K23" s="55">
        <f>'Door Comparison'!K23</f>
        <v>0</v>
      </c>
      <c r="L23" s="55">
        <f>'Door Comparison'!L23</f>
        <v>0</v>
      </c>
      <c r="M23" s="180"/>
      <c r="N23" s="57">
        <f t="shared" si="3"/>
        <v>0.26</v>
      </c>
      <c r="P23" s="57">
        <f t="shared" si="4"/>
        <v>5.13</v>
      </c>
      <c r="R23" s="355">
        <v>233.49</v>
      </c>
      <c r="S23" s="57">
        <f>'Door Comparison'!P23</f>
        <v>744.08</v>
      </c>
      <c r="T23" s="57">
        <f t="shared" si="5"/>
        <v>12.82</v>
      </c>
      <c r="U23" s="128">
        <v>0</v>
      </c>
      <c r="W23" s="58">
        <f t="shared" si="6"/>
        <v>995.78</v>
      </c>
      <c r="X23" s="53"/>
      <c r="Y23" s="96"/>
      <c r="Z23" s="96"/>
    </row>
    <row r="24" spans="1:26" x14ac:dyDescent="0.25">
      <c r="A24" s="122" t="str">
        <f>'Door Comparison'!A24</f>
        <v>DGF22.01</v>
      </c>
      <c r="B24" s="135" t="str">
        <f>'Door Comparison'!B24</f>
        <v>Timber</v>
      </c>
      <c r="C24" s="135" t="str">
        <f>'Door Comparison'!C24</f>
        <v>Unequal pair</v>
      </c>
      <c r="D24" s="52">
        <f>'Door Comparison'!D24</f>
        <v>1585</v>
      </c>
      <c r="E24" s="52">
        <f>'Door Comparison'!E24</f>
        <v>2100</v>
      </c>
      <c r="G24" s="55">
        <f>'Door Comparison'!G24</f>
        <v>0</v>
      </c>
      <c r="H24" s="55">
        <f>'Door Comparison'!H24</f>
        <v>1</v>
      </c>
      <c r="J24" s="55">
        <f>'Door Comparison'!J24</f>
        <v>0</v>
      </c>
      <c r="K24" s="55">
        <f>'Door Comparison'!K24</f>
        <v>1</v>
      </c>
      <c r="L24" s="55">
        <f>'Door Comparison'!L24</f>
        <v>0</v>
      </c>
      <c r="M24" s="180"/>
      <c r="N24" s="57">
        <f t="shared" si="3"/>
        <v>0.52</v>
      </c>
      <c r="P24" s="57">
        <f t="shared" si="4"/>
        <v>4.63</v>
      </c>
      <c r="R24" s="355">
        <v>265.95</v>
      </c>
      <c r="S24" s="57">
        <f>'Door Comparison'!P24</f>
        <v>614.14</v>
      </c>
      <c r="T24" s="57">
        <f t="shared" si="5"/>
        <v>11.57</v>
      </c>
      <c r="U24" s="128">
        <v>0</v>
      </c>
      <c r="W24" s="58">
        <f t="shared" si="6"/>
        <v>896.81</v>
      </c>
      <c r="X24" s="53"/>
      <c r="Y24" s="96"/>
      <c r="Z24" s="96"/>
    </row>
    <row r="25" spans="1:26" x14ac:dyDescent="0.25">
      <c r="A25" s="122" t="str">
        <f>'Door Comparison'!A25</f>
        <v>DGF22.02</v>
      </c>
      <c r="B25" s="135" t="str">
        <f>'Door Comparison'!B25</f>
        <v>Metal</v>
      </c>
      <c r="C25" s="135"/>
      <c r="M25" s="180"/>
      <c r="N25" s="57"/>
      <c r="P25" s="57"/>
      <c r="R25" s="355"/>
      <c r="T25" s="57"/>
      <c r="U25" s="128"/>
      <c r="X25" s="53" t="str">
        <f>'Door Comparison'!Q25</f>
        <v>By others</v>
      </c>
      <c r="Y25" s="96"/>
      <c r="Z25" s="96"/>
    </row>
    <row r="26" spans="1:26" x14ac:dyDescent="0.25">
      <c r="A26" s="122" t="str">
        <f>'Door Comparison'!A26</f>
        <v>DGF25.01</v>
      </c>
      <c r="B26" s="135" t="str">
        <f>'Door Comparison'!B26</f>
        <v>Timber</v>
      </c>
      <c r="C26" s="135" t="str">
        <f>'Door Comparison'!C26</f>
        <v>Equal pair</v>
      </c>
      <c r="D26" s="52">
        <f>'Door Comparison'!D26</f>
        <v>2410</v>
      </c>
      <c r="E26" s="52">
        <f>'Door Comparison'!E26</f>
        <v>2100</v>
      </c>
      <c r="G26" s="55">
        <f>'Door Comparison'!G26</f>
        <v>1</v>
      </c>
      <c r="H26" s="55">
        <f>'Door Comparison'!H26</f>
        <v>0</v>
      </c>
      <c r="J26" s="55">
        <f>'Door Comparison'!J26</f>
        <v>1</v>
      </c>
      <c r="K26" s="55">
        <f>'Door Comparison'!K26</f>
        <v>0</v>
      </c>
      <c r="L26" s="55">
        <f>'Door Comparison'!L26</f>
        <v>0</v>
      </c>
      <c r="M26" s="180"/>
      <c r="N26" s="57">
        <f t="shared" si="3"/>
        <v>0.26</v>
      </c>
      <c r="P26" s="57">
        <f t="shared" si="4"/>
        <v>5.29</v>
      </c>
      <c r="R26" s="355">
        <v>234.24</v>
      </c>
      <c r="S26" s="57">
        <f>'Door Comparison'!P26</f>
        <v>759.12</v>
      </c>
      <c r="T26" s="57">
        <f t="shared" si="5"/>
        <v>13.22</v>
      </c>
      <c r="U26" s="128">
        <v>0</v>
      </c>
      <c r="W26" s="58">
        <f t="shared" si="6"/>
        <v>1012.13</v>
      </c>
      <c r="X26" s="53"/>
      <c r="Y26" s="96"/>
      <c r="Z26" s="96"/>
    </row>
    <row r="27" spans="1:26" x14ac:dyDescent="0.25">
      <c r="A27" s="122" t="str">
        <f>'Door Comparison'!A27</f>
        <v>DGF25.02</v>
      </c>
      <c r="B27" s="135" t="str">
        <f>'Door Comparison'!B27</f>
        <v>Timber</v>
      </c>
      <c r="C27" s="135" t="str">
        <f>'Door Comparison'!C27</f>
        <v>Equal pair</v>
      </c>
      <c r="D27" s="52">
        <f>'Door Comparison'!D27</f>
        <v>2410</v>
      </c>
      <c r="E27" s="52">
        <f>'Door Comparison'!E27</f>
        <v>2100</v>
      </c>
      <c r="G27" s="55">
        <f>'Door Comparison'!G27</f>
        <v>1</v>
      </c>
      <c r="H27" s="55">
        <f>'Door Comparison'!H27</f>
        <v>0</v>
      </c>
      <c r="J27" s="55">
        <f>'Door Comparison'!J27</f>
        <v>1</v>
      </c>
      <c r="K27" s="55">
        <f>'Door Comparison'!K27</f>
        <v>0</v>
      </c>
      <c r="L27" s="55">
        <f>'Door Comparison'!L27</f>
        <v>0</v>
      </c>
      <c r="M27" s="180"/>
      <c r="N27" s="57">
        <f t="shared" si="3"/>
        <v>0.26</v>
      </c>
      <c r="P27" s="57">
        <f t="shared" si="4"/>
        <v>5.29</v>
      </c>
      <c r="R27" s="355">
        <v>234.24</v>
      </c>
      <c r="S27" s="57">
        <f>'Door Comparison'!P27</f>
        <v>759.12</v>
      </c>
      <c r="T27" s="57">
        <f t="shared" si="5"/>
        <v>13.22</v>
      </c>
      <c r="U27" s="128">
        <v>0</v>
      </c>
      <c r="W27" s="58">
        <f t="shared" si="6"/>
        <v>1012.13</v>
      </c>
      <c r="X27" s="53"/>
      <c r="Y27" s="96"/>
      <c r="Z27" s="96"/>
    </row>
    <row r="28" spans="1:26" x14ac:dyDescent="0.25">
      <c r="A28" s="122" t="str">
        <f>'Door Comparison'!A28</f>
        <v>DGF25.03</v>
      </c>
      <c r="B28" s="135" t="str">
        <f>'Door Comparison'!B28</f>
        <v>Timber</v>
      </c>
      <c r="C28" s="135" t="str">
        <f>'Door Comparison'!C28</f>
        <v>Equal pair</v>
      </c>
      <c r="D28" s="52">
        <f>'Door Comparison'!D28</f>
        <v>2410</v>
      </c>
      <c r="E28" s="52">
        <f>'Door Comparison'!E28</f>
        <v>2100</v>
      </c>
      <c r="G28" s="55">
        <f>'Door Comparison'!G28</f>
        <v>1</v>
      </c>
      <c r="H28" s="55">
        <f>'Door Comparison'!H28</f>
        <v>0</v>
      </c>
      <c r="J28" s="55">
        <f>'Door Comparison'!J28</f>
        <v>1</v>
      </c>
      <c r="K28" s="55">
        <f>'Door Comparison'!K28</f>
        <v>0</v>
      </c>
      <c r="L28" s="55">
        <f>'Door Comparison'!L28</f>
        <v>0</v>
      </c>
      <c r="M28" s="180"/>
      <c r="N28" s="57">
        <f t="shared" si="3"/>
        <v>0.26</v>
      </c>
      <c r="P28" s="57">
        <f t="shared" si="4"/>
        <v>5.29</v>
      </c>
      <c r="R28" s="355">
        <v>234.24</v>
      </c>
      <c r="S28" s="57">
        <f>'Door Comparison'!P28</f>
        <v>759.12</v>
      </c>
      <c r="T28" s="57">
        <f t="shared" si="5"/>
        <v>13.22</v>
      </c>
      <c r="U28" s="128">
        <v>0</v>
      </c>
      <c r="W28" s="58">
        <f t="shared" si="6"/>
        <v>1012.13</v>
      </c>
      <c r="X28" s="53"/>
      <c r="Y28" s="96"/>
      <c r="Z28" s="96"/>
    </row>
    <row r="29" spans="1:26" x14ac:dyDescent="0.25">
      <c r="A29" s="122" t="str">
        <f>'Door Comparison'!A29</f>
        <v>DGF25.04</v>
      </c>
      <c r="B29" s="135" t="str">
        <f>'Door Comparison'!B29</f>
        <v>Timber</v>
      </c>
      <c r="C29" s="135" t="str">
        <f>'Door Comparison'!C29</f>
        <v>Equal pair</v>
      </c>
      <c r="D29" s="52">
        <f>'Door Comparison'!D29</f>
        <v>2410</v>
      </c>
      <c r="E29" s="52">
        <f>'Door Comparison'!E29</f>
        <v>2100</v>
      </c>
      <c r="G29" s="55">
        <f>'Door Comparison'!G29</f>
        <v>1</v>
      </c>
      <c r="H29" s="55">
        <f>'Door Comparison'!H29</f>
        <v>0</v>
      </c>
      <c r="J29" s="55">
        <f>'Door Comparison'!J29</f>
        <v>1</v>
      </c>
      <c r="K29" s="55">
        <f>'Door Comparison'!K29</f>
        <v>0</v>
      </c>
      <c r="L29" s="55">
        <f>'Door Comparison'!L29</f>
        <v>0</v>
      </c>
      <c r="M29" s="180"/>
      <c r="N29" s="57">
        <f t="shared" si="3"/>
        <v>0.26</v>
      </c>
      <c r="P29" s="57">
        <f t="shared" si="4"/>
        <v>5.29</v>
      </c>
      <c r="R29" s="355">
        <v>234.24</v>
      </c>
      <c r="S29" s="57">
        <f>'Door Comparison'!P29</f>
        <v>759.12</v>
      </c>
      <c r="T29" s="57">
        <f t="shared" si="5"/>
        <v>13.22</v>
      </c>
      <c r="U29" s="128">
        <v>0</v>
      </c>
      <c r="W29" s="58">
        <f t="shared" si="6"/>
        <v>1012.13</v>
      </c>
      <c r="X29" s="53"/>
      <c r="Y29" s="96"/>
      <c r="Z29" s="96"/>
    </row>
    <row r="30" spans="1:26" x14ac:dyDescent="0.25">
      <c r="A30" s="122" t="str">
        <f>'Door Comparison'!A30</f>
        <v>DGF25.05</v>
      </c>
      <c r="B30" s="135" t="str">
        <f>'Door Comparison'!B30</f>
        <v>Timber</v>
      </c>
      <c r="C30" s="135" t="str">
        <f>'Door Comparison'!C30</f>
        <v>Unequal pair</v>
      </c>
      <c r="D30" s="52">
        <f>'Door Comparison'!D30</f>
        <v>1585</v>
      </c>
      <c r="E30" s="52">
        <f>'Door Comparison'!E30</f>
        <v>2110</v>
      </c>
      <c r="G30" s="55">
        <f>'Door Comparison'!G30</f>
        <v>1</v>
      </c>
      <c r="H30" s="55">
        <f>'Door Comparison'!H30</f>
        <v>0</v>
      </c>
      <c r="J30" s="55">
        <f>'Door Comparison'!J30</f>
        <v>0</v>
      </c>
      <c r="K30" s="55">
        <f>'Door Comparison'!K30</f>
        <v>0</v>
      </c>
      <c r="L30" s="55">
        <f>'Door Comparison'!L30</f>
        <v>0</v>
      </c>
      <c r="M30" s="180"/>
      <c r="N30" s="57">
        <f t="shared" si="3"/>
        <v>0.23</v>
      </c>
      <c r="P30" s="57">
        <f t="shared" si="4"/>
        <v>4.6399999999999997</v>
      </c>
      <c r="R30" s="355">
        <v>156.12</v>
      </c>
      <c r="S30" s="57">
        <f>'Door Comparison'!P30</f>
        <v>467.77</v>
      </c>
      <c r="T30" s="57">
        <f t="shared" si="5"/>
        <v>0</v>
      </c>
      <c r="U30" s="128">
        <v>0</v>
      </c>
      <c r="W30" s="58">
        <f t="shared" si="6"/>
        <v>628.76</v>
      </c>
      <c r="X30" s="53"/>
      <c r="Y30" s="96"/>
      <c r="Z30" s="96"/>
    </row>
    <row r="31" spans="1:26" x14ac:dyDescent="0.25">
      <c r="A31" s="122" t="str">
        <f>'Door Comparison'!A31</f>
        <v>DGF26.01</v>
      </c>
      <c r="B31" s="135" t="str">
        <f>'Door Comparison'!B31</f>
        <v>Timber</v>
      </c>
      <c r="C31" s="135" t="str">
        <f>'Door Comparison'!C31</f>
        <v>Equal pair</v>
      </c>
      <c r="D31" s="52">
        <f>'Door Comparison'!D31</f>
        <v>2410</v>
      </c>
      <c r="E31" s="52">
        <f>'Door Comparison'!E31</f>
        <v>2100</v>
      </c>
      <c r="G31" s="55">
        <f>'Door Comparison'!G31</f>
        <v>1</v>
      </c>
      <c r="H31" s="55">
        <f>'Door Comparison'!H31</f>
        <v>0</v>
      </c>
      <c r="J31" s="55">
        <f>'Door Comparison'!J31</f>
        <v>1</v>
      </c>
      <c r="K31" s="55">
        <f>'Door Comparison'!K31</f>
        <v>0</v>
      </c>
      <c r="L31" s="55">
        <f>'Door Comparison'!L31</f>
        <v>0</v>
      </c>
      <c r="M31" s="180"/>
      <c r="N31" s="57">
        <f t="shared" si="3"/>
        <v>0.26</v>
      </c>
      <c r="P31" s="57">
        <f t="shared" si="4"/>
        <v>5.29</v>
      </c>
      <c r="R31" s="355">
        <v>234.24</v>
      </c>
      <c r="S31" s="57">
        <f>'Door Comparison'!P31</f>
        <v>759.12</v>
      </c>
      <c r="T31" s="57">
        <f t="shared" si="5"/>
        <v>13.22</v>
      </c>
      <c r="U31" s="128">
        <v>0</v>
      </c>
      <c r="W31" s="58">
        <f t="shared" si="6"/>
        <v>1012.13</v>
      </c>
      <c r="X31" s="53"/>
      <c r="Y31" s="96"/>
      <c r="Z31" s="96"/>
    </row>
    <row r="32" spans="1:26" x14ac:dyDescent="0.25">
      <c r="A32" s="122" t="str">
        <f>'Door Comparison'!A32</f>
        <v>DGF26.02</v>
      </c>
      <c r="B32" s="135" t="str">
        <f>'Door Comparison'!B32</f>
        <v>Timber</v>
      </c>
      <c r="C32" s="135" t="str">
        <f>'Door Comparison'!C32</f>
        <v>Equal pair</v>
      </c>
      <c r="D32" s="52">
        <f>'Door Comparison'!D32</f>
        <v>2410</v>
      </c>
      <c r="E32" s="52">
        <f>'Door Comparison'!E32</f>
        <v>2100</v>
      </c>
      <c r="G32" s="55">
        <f>'Door Comparison'!G32</f>
        <v>1</v>
      </c>
      <c r="H32" s="55">
        <f>'Door Comparison'!H32</f>
        <v>0</v>
      </c>
      <c r="J32" s="55">
        <f>'Door Comparison'!J32</f>
        <v>1</v>
      </c>
      <c r="K32" s="55">
        <f>'Door Comparison'!K32</f>
        <v>0</v>
      </c>
      <c r="L32" s="55">
        <f>'Door Comparison'!L32</f>
        <v>0</v>
      </c>
      <c r="M32" s="180"/>
      <c r="N32" s="57">
        <f t="shared" si="3"/>
        <v>0.26</v>
      </c>
      <c r="P32" s="57">
        <f t="shared" si="4"/>
        <v>5.29</v>
      </c>
      <c r="R32" s="355">
        <v>234.24</v>
      </c>
      <c r="S32" s="57">
        <f>'Door Comparison'!P32</f>
        <v>759.12</v>
      </c>
      <c r="T32" s="57">
        <f t="shared" si="5"/>
        <v>13.22</v>
      </c>
      <c r="U32" s="128">
        <v>0</v>
      </c>
      <c r="W32" s="58">
        <f t="shared" si="6"/>
        <v>1012.13</v>
      </c>
      <c r="X32" s="53"/>
      <c r="Y32" s="96"/>
      <c r="Z32" s="96"/>
    </row>
    <row r="33" spans="1:26" x14ac:dyDescent="0.25">
      <c r="A33" s="122" t="str">
        <f>'Door Comparison'!A33</f>
        <v>DGF26.03</v>
      </c>
      <c r="B33" s="135" t="str">
        <f>'Door Comparison'!B33</f>
        <v>Timber</v>
      </c>
      <c r="C33" s="135" t="str">
        <f>'Door Comparison'!C33</f>
        <v>Equal pair</v>
      </c>
      <c r="D33" s="52">
        <f>'Door Comparison'!D33</f>
        <v>2410</v>
      </c>
      <c r="E33" s="52">
        <f>'Door Comparison'!E33</f>
        <v>2100</v>
      </c>
      <c r="G33" s="55">
        <f>'Door Comparison'!G33</f>
        <v>1</v>
      </c>
      <c r="H33" s="55">
        <f>'Door Comparison'!H33</f>
        <v>0</v>
      </c>
      <c r="J33" s="55">
        <f>'Door Comparison'!J33</f>
        <v>1</v>
      </c>
      <c r="K33" s="55">
        <f>'Door Comparison'!K33</f>
        <v>0</v>
      </c>
      <c r="L33" s="55">
        <f>'Door Comparison'!L33</f>
        <v>0</v>
      </c>
      <c r="M33" s="180"/>
      <c r="N33" s="57">
        <f t="shared" si="3"/>
        <v>0.26</v>
      </c>
      <c r="P33" s="57">
        <f t="shared" si="4"/>
        <v>5.29</v>
      </c>
      <c r="R33" s="355">
        <v>234.24</v>
      </c>
      <c r="S33" s="57">
        <f>'Door Comparison'!P33</f>
        <v>759.12</v>
      </c>
      <c r="T33" s="57">
        <f t="shared" si="5"/>
        <v>13.22</v>
      </c>
      <c r="U33" s="128">
        <v>0</v>
      </c>
      <c r="W33" s="58">
        <f t="shared" si="6"/>
        <v>1012.13</v>
      </c>
      <c r="X33" s="53"/>
      <c r="Y33" s="96"/>
      <c r="Z33" s="96"/>
    </row>
    <row r="34" spans="1:26" x14ac:dyDescent="0.25">
      <c r="A34" s="122" t="str">
        <f>'Door Comparison'!A34</f>
        <v>DGF26.04</v>
      </c>
      <c r="B34" s="135" t="str">
        <f>'Door Comparison'!B34</f>
        <v>Timber</v>
      </c>
      <c r="C34" s="135" t="str">
        <f>'Door Comparison'!C34</f>
        <v>Equal pair</v>
      </c>
      <c r="D34" s="52">
        <f>'Door Comparison'!D34</f>
        <v>2410</v>
      </c>
      <c r="E34" s="52">
        <f>'Door Comparison'!E34</f>
        <v>2100</v>
      </c>
      <c r="G34" s="55">
        <f>'Door Comparison'!G34</f>
        <v>1</v>
      </c>
      <c r="H34" s="55">
        <f>'Door Comparison'!H34</f>
        <v>0</v>
      </c>
      <c r="J34" s="55">
        <f>'Door Comparison'!J34</f>
        <v>1</v>
      </c>
      <c r="K34" s="55">
        <f>'Door Comparison'!K34</f>
        <v>0</v>
      </c>
      <c r="L34" s="55">
        <f>'Door Comparison'!L34</f>
        <v>0</v>
      </c>
      <c r="M34" s="180"/>
      <c r="N34" s="57">
        <f t="shared" si="3"/>
        <v>0.26</v>
      </c>
      <c r="P34" s="57">
        <f t="shared" si="4"/>
        <v>5.29</v>
      </c>
      <c r="R34" s="355">
        <v>234.24</v>
      </c>
      <c r="S34" s="57">
        <f>'Door Comparison'!P34</f>
        <v>759.12</v>
      </c>
      <c r="T34" s="57">
        <f t="shared" si="5"/>
        <v>13.22</v>
      </c>
      <c r="U34" s="128">
        <v>0</v>
      </c>
      <c r="W34" s="58">
        <f t="shared" si="6"/>
        <v>1012.13</v>
      </c>
      <c r="X34" s="53"/>
      <c r="Y34" s="96"/>
      <c r="Z34" s="96"/>
    </row>
    <row r="35" spans="1:26" x14ac:dyDescent="0.25">
      <c r="A35" s="122" t="str">
        <f>'Door Comparison'!A35</f>
        <v>DGF26.05</v>
      </c>
      <c r="B35" s="135" t="str">
        <f>'Door Comparison'!B35</f>
        <v>Timber</v>
      </c>
      <c r="C35" s="135" t="str">
        <f>'Door Comparison'!C35</f>
        <v>Equal pair</v>
      </c>
      <c r="D35" s="52">
        <f>'Door Comparison'!D35</f>
        <v>2410</v>
      </c>
      <c r="E35" s="52">
        <f>'Door Comparison'!E35</f>
        <v>2100</v>
      </c>
      <c r="G35" s="55">
        <f>'Door Comparison'!G35</f>
        <v>1</v>
      </c>
      <c r="H35" s="55">
        <f>'Door Comparison'!H35</f>
        <v>0</v>
      </c>
      <c r="J35" s="55">
        <f>'Door Comparison'!J35</f>
        <v>1</v>
      </c>
      <c r="K35" s="55">
        <f>'Door Comparison'!K35</f>
        <v>0</v>
      </c>
      <c r="L35" s="55">
        <f>'Door Comparison'!L35</f>
        <v>0</v>
      </c>
      <c r="M35" s="180"/>
      <c r="N35" s="57">
        <f t="shared" si="3"/>
        <v>0.26</v>
      </c>
      <c r="P35" s="57">
        <f t="shared" si="4"/>
        <v>5.29</v>
      </c>
      <c r="R35" s="355">
        <v>234.24</v>
      </c>
      <c r="S35" s="57">
        <f>'Door Comparison'!P35</f>
        <v>759.12</v>
      </c>
      <c r="T35" s="57">
        <f t="shared" si="5"/>
        <v>13.22</v>
      </c>
      <c r="U35" s="128">
        <v>0</v>
      </c>
      <c r="W35" s="58">
        <f t="shared" si="6"/>
        <v>1012.13</v>
      </c>
      <c r="X35" s="53"/>
      <c r="Y35" s="96"/>
      <c r="Z35" s="96"/>
    </row>
    <row r="36" spans="1:26" x14ac:dyDescent="0.25">
      <c r="A36" s="122" t="str">
        <f>'Door Comparison'!A36</f>
        <v>DGF27.01</v>
      </c>
      <c r="B36" s="135" t="str">
        <f>'Door Comparison'!B36</f>
        <v>Timber</v>
      </c>
      <c r="C36" s="135" t="str">
        <f>'Door Comparison'!C36</f>
        <v>Equal pair</v>
      </c>
      <c r="D36" s="52">
        <f>'Door Comparison'!D36</f>
        <v>2410</v>
      </c>
      <c r="E36" s="52">
        <f>'Door Comparison'!E36</f>
        <v>2100</v>
      </c>
      <c r="G36" s="55">
        <f>'Door Comparison'!G36</f>
        <v>1</v>
      </c>
      <c r="H36" s="55">
        <f>'Door Comparison'!H36</f>
        <v>0</v>
      </c>
      <c r="J36" s="55">
        <f>'Door Comparison'!J36</f>
        <v>1</v>
      </c>
      <c r="K36" s="55">
        <f>'Door Comparison'!K36</f>
        <v>0</v>
      </c>
      <c r="L36" s="55">
        <f>'Door Comparison'!L36</f>
        <v>0</v>
      </c>
      <c r="M36" s="180"/>
      <c r="N36" s="57">
        <f t="shared" si="3"/>
        <v>0.26</v>
      </c>
      <c r="P36" s="57">
        <f t="shared" si="4"/>
        <v>5.29</v>
      </c>
      <c r="R36" s="355">
        <v>234.24</v>
      </c>
      <c r="S36" s="57">
        <f>'Door Comparison'!P36</f>
        <v>759.12</v>
      </c>
      <c r="T36" s="57">
        <f t="shared" si="5"/>
        <v>13.22</v>
      </c>
      <c r="U36" s="128">
        <v>0</v>
      </c>
      <c r="W36" s="58">
        <f t="shared" si="6"/>
        <v>1012.13</v>
      </c>
      <c r="X36" s="53"/>
      <c r="Y36" s="96"/>
      <c r="Z36" s="96"/>
    </row>
    <row r="37" spans="1:26" x14ac:dyDescent="0.25">
      <c r="A37" s="122" t="str">
        <f>'Door Comparison'!A37</f>
        <v>DGF27.02</v>
      </c>
      <c r="B37" s="135" t="str">
        <f>'Door Comparison'!B37</f>
        <v>Timber</v>
      </c>
      <c r="C37" s="135" t="str">
        <f>'Door Comparison'!C37</f>
        <v>Equal pair</v>
      </c>
      <c r="D37" s="52">
        <f>'Door Comparison'!D37</f>
        <v>2010</v>
      </c>
      <c r="E37" s="52">
        <f>'Door Comparison'!E37</f>
        <v>2100</v>
      </c>
      <c r="G37" s="55">
        <f>'Door Comparison'!G37</f>
        <v>1</v>
      </c>
      <c r="H37" s="55">
        <f>'Door Comparison'!H37</f>
        <v>0</v>
      </c>
      <c r="J37" s="55">
        <f>'Door Comparison'!J37</f>
        <v>1</v>
      </c>
      <c r="K37" s="55">
        <f>'Door Comparison'!K37</f>
        <v>0</v>
      </c>
      <c r="L37" s="55">
        <f>'Door Comparison'!L37</f>
        <v>0</v>
      </c>
      <c r="M37" s="180"/>
      <c r="N37" s="57">
        <f t="shared" si="3"/>
        <v>0.25</v>
      </c>
      <c r="P37" s="57">
        <f t="shared" si="4"/>
        <v>4.97</v>
      </c>
      <c r="R37" s="355">
        <v>231.82</v>
      </c>
      <c r="S37" s="57">
        <f>'Door Comparison'!P37</f>
        <v>700.7</v>
      </c>
      <c r="T37" s="57">
        <f t="shared" si="5"/>
        <v>12.42</v>
      </c>
      <c r="U37" s="128">
        <v>0</v>
      </c>
      <c r="W37" s="58">
        <f t="shared" si="6"/>
        <v>950.16</v>
      </c>
      <c r="X37" s="53"/>
      <c r="Y37" s="96"/>
      <c r="Z37" s="96"/>
    </row>
    <row r="38" spans="1:26" x14ac:dyDescent="0.25">
      <c r="A38" s="122" t="str">
        <f>'Door Comparison'!A38</f>
        <v>DGF27.03</v>
      </c>
      <c r="B38" s="135" t="str">
        <f>'Door Comparison'!B38</f>
        <v>Timber</v>
      </c>
      <c r="C38" s="135" t="str">
        <f>'Door Comparison'!C38</f>
        <v>Equal pair</v>
      </c>
      <c r="D38" s="52">
        <f>'Door Comparison'!D38</f>
        <v>2410</v>
      </c>
      <c r="E38" s="52">
        <f>'Door Comparison'!E38</f>
        <v>2100</v>
      </c>
      <c r="G38" s="55">
        <f>'Door Comparison'!G38</f>
        <v>1</v>
      </c>
      <c r="H38" s="55">
        <f>'Door Comparison'!H38</f>
        <v>0</v>
      </c>
      <c r="J38" s="55">
        <f>'Door Comparison'!J38</f>
        <v>1</v>
      </c>
      <c r="K38" s="55">
        <f>'Door Comparison'!K38</f>
        <v>0</v>
      </c>
      <c r="L38" s="55">
        <f>'Door Comparison'!L38</f>
        <v>0</v>
      </c>
      <c r="M38" s="180"/>
      <c r="N38" s="57">
        <f t="shared" si="3"/>
        <v>0.26</v>
      </c>
      <c r="P38" s="57">
        <f t="shared" si="4"/>
        <v>5.29</v>
      </c>
      <c r="R38" s="355">
        <v>234.24</v>
      </c>
      <c r="S38" s="57">
        <f>'Door Comparison'!P38</f>
        <v>759.12</v>
      </c>
      <c r="T38" s="57">
        <f t="shared" si="5"/>
        <v>13.22</v>
      </c>
      <c r="U38" s="128">
        <v>0</v>
      </c>
      <c r="W38" s="58">
        <f t="shared" si="6"/>
        <v>1012.13</v>
      </c>
      <c r="X38" s="53"/>
      <c r="Y38" s="96"/>
      <c r="Z38" s="96"/>
    </row>
    <row r="39" spans="1:26" x14ac:dyDescent="0.25">
      <c r="A39" s="122" t="str">
        <f>'Door Comparison'!A39</f>
        <v>DGF27.04</v>
      </c>
      <c r="B39" s="135" t="str">
        <f>'Door Comparison'!B39</f>
        <v>Timber</v>
      </c>
      <c r="C39" s="135" t="str">
        <f>'Door Comparison'!C39</f>
        <v>Equal pair</v>
      </c>
      <c r="D39" s="52">
        <f>'Door Comparison'!D39</f>
        <v>2010</v>
      </c>
      <c r="E39" s="52">
        <f>'Door Comparison'!E39</f>
        <v>2100</v>
      </c>
      <c r="G39" s="55">
        <f>'Door Comparison'!G39</f>
        <v>1</v>
      </c>
      <c r="H39" s="55">
        <f>'Door Comparison'!H39</f>
        <v>0</v>
      </c>
      <c r="J39" s="55">
        <f>'Door Comparison'!J39</f>
        <v>1</v>
      </c>
      <c r="K39" s="55">
        <f>'Door Comparison'!K39</f>
        <v>0</v>
      </c>
      <c r="L39" s="55">
        <f>'Door Comparison'!L39</f>
        <v>0</v>
      </c>
      <c r="M39" s="180"/>
      <c r="N39" s="57">
        <f t="shared" si="3"/>
        <v>0.25</v>
      </c>
      <c r="P39" s="57">
        <f t="shared" si="4"/>
        <v>4.97</v>
      </c>
      <c r="R39" s="355">
        <v>231.82</v>
      </c>
      <c r="S39" s="57">
        <f>'Door Comparison'!P39</f>
        <v>700.7</v>
      </c>
      <c r="T39" s="57">
        <f t="shared" si="5"/>
        <v>12.42</v>
      </c>
      <c r="U39" s="128">
        <v>0</v>
      </c>
      <c r="W39" s="58">
        <f t="shared" si="6"/>
        <v>950.16</v>
      </c>
      <c r="X39" s="53"/>
      <c r="Y39" s="96"/>
      <c r="Z39" s="96"/>
    </row>
    <row r="40" spans="1:26" x14ac:dyDescent="0.25">
      <c r="A40" s="122" t="str">
        <f>'Door Comparison'!A40</f>
        <v>DGF28.01</v>
      </c>
      <c r="B40" s="135" t="str">
        <f>'Door Comparison'!B40</f>
        <v>Metal</v>
      </c>
      <c r="C40" s="135"/>
      <c r="M40" s="180"/>
      <c r="N40" s="57"/>
      <c r="P40" s="57"/>
      <c r="R40" s="355"/>
      <c r="T40" s="57"/>
      <c r="U40" s="128"/>
      <c r="X40" s="53" t="str">
        <f>'Door Comparison'!Q40</f>
        <v>By others</v>
      </c>
      <c r="Y40" s="96"/>
      <c r="Z40" s="96"/>
    </row>
    <row r="41" spans="1:26" x14ac:dyDescent="0.25">
      <c r="A41" s="122" t="str">
        <f>'Door Comparison'!A41</f>
        <v>DGF28.02</v>
      </c>
      <c r="B41" s="135" t="str">
        <f>'Door Comparison'!B41</f>
        <v>Metal</v>
      </c>
      <c r="C41" s="135"/>
      <c r="M41" s="180"/>
      <c r="N41" s="57"/>
      <c r="P41" s="57"/>
      <c r="R41" s="355"/>
      <c r="T41" s="57"/>
      <c r="U41" s="128"/>
      <c r="X41" s="53" t="str">
        <f>'Door Comparison'!Q41</f>
        <v>By others</v>
      </c>
      <c r="Y41" s="96"/>
      <c r="Z41" s="96"/>
    </row>
    <row r="42" spans="1:26" x14ac:dyDescent="0.25">
      <c r="A42" s="122" t="str">
        <f>'Door Comparison'!A42</f>
        <v>DGF29.01</v>
      </c>
      <c r="B42" s="135" t="str">
        <f>'Door Comparison'!B42</f>
        <v>Metal</v>
      </c>
      <c r="C42" s="135"/>
      <c r="M42" s="180"/>
      <c r="N42" s="57"/>
      <c r="P42" s="57"/>
      <c r="R42" s="355"/>
      <c r="T42" s="57"/>
      <c r="U42" s="128"/>
      <c r="X42" s="53" t="str">
        <f>'Door Comparison'!Q42</f>
        <v>By others</v>
      </c>
      <c r="Y42" s="96"/>
      <c r="Z42" s="96"/>
    </row>
    <row r="43" spans="1:26" x14ac:dyDescent="0.25">
      <c r="A43" s="122" t="str">
        <f>'Door Comparison'!A43</f>
        <v>DGF29.02</v>
      </c>
      <c r="B43" s="135" t="str">
        <f>'Door Comparison'!B43</f>
        <v>Metal</v>
      </c>
      <c r="C43" s="135"/>
      <c r="M43" s="180"/>
      <c r="N43" s="57"/>
      <c r="P43" s="57"/>
      <c r="R43" s="355"/>
      <c r="T43" s="57"/>
      <c r="U43" s="128"/>
      <c r="X43" s="53" t="str">
        <f>'Door Comparison'!Q43</f>
        <v>By others</v>
      </c>
      <c r="Y43" s="96"/>
      <c r="Z43" s="96"/>
    </row>
    <row r="44" spans="1:26" x14ac:dyDescent="0.25">
      <c r="A44" s="122" t="str">
        <f>'Door Comparison'!A44</f>
        <v>DGF30.01</v>
      </c>
      <c r="B44" s="135" t="str">
        <f>'Door Comparison'!B44</f>
        <v>Glass</v>
      </c>
      <c r="C44" s="135"/>
      <c r="M44" s="180"/>
      <c r="N44" s="57"/>
      <c r="P44" s="57"/>
      <c r="R44" s="355"/>
      <c r="T44" s="57"/>
      <c r="U44" s="128"/>
      <c r="X44" s="53" t="str">
        <f>'Door Comparison'!Q44</f>
        <v>By others</v>
      </c>
      <c r="Y44" s="96"/>
      <c r="Z44" s="96"/>
    </row>
    <row r="45" spans="1:26" x14ac:dyDescent="0.25">
      <c r="A45" s="122" t="str">
        <f>'Door Comparison'!A45</f>
        <v>DGF31.01</v>
      </c>
      <c r="B45" s="135" t="str">
        <f>'Door Comparison'!B45</f>
        <v>Glass</v>
      </c>
      <c r="C45" s="135"/>
      <c r="M45" s="180"/>
      <c r="N45" s="57"/>
      <c r="P45" s="57"/>
      <c r="R45" s="355"/>
      <c r="T45" s="57"/>
      <c r="U45" s="128"/>
      <c r="X45" s="53" t="str">
        <f>'Door Comparison'!Q45</f>
        <v>By others</v>
      </c>
      <c r="Y45" s="96"/>
      <c r="Z45" s="96"/>
    </row>
    <row r="46" spans="1:26" x14ac:dyDescent="0.25">
      <c r="A46" s="122" t="str">
        <f>'Door Comparison'!A46</f>
        <v>DGF32.01</v>
      </c>
      <c r="B46" s="135" t="str">
        <f>'Door Comparison'!B46</f>
        <v>Glass</v>
      </c>
      <c r="C46" s="135"/>
      <c r="M46" s="180"/>
      <c r="N46" s="57"/>
      <c r="P46" s="57"/>
      <c r="R46" s="355"/>
      <c r="T46" s="57"/>
      <c r="U46" s="128"/>
      <c r="X46" s="53" t="str">
        <f>'Door Comparison'!Q46</f>
        <v>By others</v>
      </c>
      <c r="Y46" s="96"/>
      <c r="Z46" s="96"/>
    </row>
    <row r="47" spans="1:26" x14ac:dyDescent="0.25">
      <c r="A47" s="122" t="str">
        <f>'Door Comparison'!A47</f>
        <v>DGF33.01</v>
      </c>
      <c r="B47" s="135" t="str">
        <f>'Door Comparison'!B47</f>
        <v>Glass</v>
      </c>
      <c r="C47" s="135"/>
      <c r="M47" s="180"/>
      <c r="N47" s="57"/>
      <c r="P47" s="57"/>
      <c r="R47" s="355"/>
      <c r="T47" s="57"/>
      <c r="U47" s="128"/>
      <c r="X47" s="53" t="str">
        <f>'Door Comparison'!Q47</f>
        <v>By others</v>
      </c>
      <c r="Y47" s="96"/>
      <c r="Z47" s="96"/>
    </row>
    <row r="48" spans="1:26" x14ac:dyDescent="0.25">
      <c r="A48" s="122" t="str">
        <f>'Door Comparison'!A48</f>
        <v>DGF34.01</v>
      </c>
      <c r="B48" s="135" t="str">
        <f>'Door Comparison'!B48</f>
        <v>Glass</v>
      </c>
      <c r="C48" s="135"/>
      <c r="M48" s="180"/>
      <c r="N48" s="57"/>
      <c r="P48" s="57"/>
      <c r="R48" s="355"/>
      <c r="T48" s="57"/>
      <c r="U48" s="128"/>
      <c r="X48" s="53" t="str">
        <f>'Door Comparison'!Q48</f>
        <v>By others</v>
      </c>
      <c r="Y48" s="96"/>
      <c r="Z48" s="96"/>
    </row>
    <row r="49" spans="1:26" x14ac:dyDescent="0.25">
      <c r="A49" s="122" t="str">
        <f>'Door Comparison'!A49</f>
        <v>DGF35.01</v>
      </c>
      <c r="B49" s="135" t="str">
        <f>'Door Comparison'!B49</f>
        <v>Timber</v>
      </c>
      <c r="C49" s="135" t="str">
        <f>'Door Comparison'!C49</f>
        <v>Single</v>
      </c>
      <c r="D49" s="52">
        <f>'Door Comparison'!D49</f>
        <v>1010</v>
      </c>
      <c r="E49" s="52">
        <f>'Door Comparison'!E49</f>
        <v>2100</v>
      </c>
      <c r="G49" s="55">
        <f>'Door Comparison'!G49</f>
        <v>0</v>
      </c>
      <c r="H49" s="55">
        <f>'Door Comparison'!H49</f>
        <v>1</v>
      </c>
      <c r="J49" s="55">
        <f>'Door Comparison'!J49</f>
        <v>0</v>
      </c>
      <c r="K49" s="55">
        <f>'Door Comparison'!K49</f>
        <v>1</v>
      </c>
      <c r="L49" s="55">
        <f>'Door Comparison'!L49</f>
        <v>0</v>
      </c>
      <c r="M49" s="180"/>
      <c r="N49" s="57">
        <f t="shared" si="3"/>
        <v>0.47</v>
      </c>
      <c r="P49" s="57">
        <f t="shared" si="4"/>
        <v>4.17</v>
      </c>
      <c r="R49" s="355">
        <v>242.18</v>
      </c>
      <c r="S49" s="57">
        <f>'Door Comparison'!P49</f>
        <v>462.45</v>
      </c>
      <c r="T49" s="57">
        <f t="shared" si="5"/>
        <v>10.42</v>
      </c>
      <c r="U49" s="128">
        <v>0</v>
      </c>
      <c r="W49" s="58">
        <f t="shared" si="6"/>
        <v>719.69</v>
      </c>
      <c r="X49" s="53"/>
      <c r="Y49" s="96"/>
      <c r="Z49" s="96"/>
    </row>
    <row r="50" spans="1:26" x14ac:dyDescent="0.25">
      <c r="A50" s="122" t="str">
        <f>'Door Comparison'!A50</f>
        <v>DGF36.01</v>
      </c>
      <c r="B50" s="135" t="str">
        <f>'Door Comparison'!B50</f>
        <v>Timber</v>
      </c>
      <c r="C50" s="135" t="str">
        <f>'Door Comparison'!C50</f>
        <v>Single</v>
      </c>
      <c r="D50" s="52">
        <f>'Door Comparison'!D50</f>
        <v>1010</v>
      </c>
      <c r="E50" s="52">
        <f>'Door Comparison'!E50</f>
        <v>2100</v>
      </c>
      <c r="G50" s="55">
        <f>'Door Comparison'!G50</f>
        <v>1</v>
      </c>
      <c r="H50" s="55">
        <f>'Door Comparison'!H50</f>
        <v>0</v>
      </c>
      <c r="J50" s="55">
        <f>'Door Comparison'!J50</f>
        <v>1</v>
      </c>
      <c r="K50" s="55">
        <f>'Door Comparison'!K50</f>
        <v>0</v>
      </c>
      <c r="L50" s="55">
        <f>'Door Comparison'!L50</f>
        <v>0</v>
      </c>
      <c r="M50" s="180"/>
      <c r="N50" s="57">
        <f t="shared" si="3"/>
        <v>0.21</v>
      </c>
      <c r="P50" s="57">
        <f t="shared" si="4"/>
        <v>4.17</v>
      </c>
      <c r="R50" s="355">
        <v>196.66</v>
      </c>
      <c r="S50" s="57">
        <f>'Door Comparison'!P50</f>
        <v>345.08</v>
      </c>
      <c r="T50" s="57">
        <f t="shared" si="5"/>
        <v>10.42</v>
      </c>
      <c r="U50" s="128">
        <v>0</v>
      </c>
      <c r="W50" s="58">
        <f t="shared" si="6"/>
        <v>556.54</v>
      </c>
      <c r="X50" s="53"/>
      <c r="Y50" s="96"/>
      <c r="Z50" s="96"/>
    </row>
    <row r="51" spans="1:26" x14ac:dyDescent="0.25">
      <c r="A51" s="122" t="str">
        <f>'Door Comparison'!A51</f>
        <v>DGF36.02</v>
      </c>
      <c r="B51" s="135" t="str">
        <f>'Door Comparison'!B51</f>
        <v>Timber</v>
      </c>
      <c r="C51" s="135" t="str">
        <f>'Door Comparison'!C51</f>
        <v>Single</v>
      </c>
      <c r="D51" s="52">
        <f>'Door Comparison'!D51</f>
        <v>1010</v>
      </c>
      <c r="E51" s="52">
        <f>'Door Comparison'!E51</f>
        <v>2100</v>
      </c>
      <c r="G51" s="55">
        <f>'Door Comparison'!G51</f>
        <v>1</v>
      </c>
      <c r="H51" s="55">
        <f>'Door Comparison'!H51</f>
        <v>0</v>
      </c>
      <c r="J51" s="55">
        <f>'Door Comparison'!J51</f>
        <v>1</v>
      </c>
      <c r="K51" s="55">
        <f>'Door Comparison'!K51</f>
        <v>0</v>
      </c>
      <c r="L51" s="55">
        <f>'Door Comparison'!L51</f>
        <v>0</v>
      </c>
      <c r="M51" s="180"/>
      <c r="N51" s="57">
        <f t="shared" si="3"/>
        <v>0.21</v>
      </c>
      <c r="P51" s="57">
        <f t="shared" si="4"/>
        <v>4.17</v>
      </c>
      <c r="R51" s="355">
        <v>196.66</v>
      </c>
      <c r="S51" s="57">
        <f>'Door Comparison'!P51</f>
        <v>345.08</v>
      </c>
      <c r="T51" s="57">
        <f t="shared" si="5"/>
        <v>10.42</v>
      </c>
      <c r="U51" s="128">
        <v>0</v>
      </c>
      <c r="W51" s="58">
        <f t="shared" si="6"/>
        <v>556.54</v>
      </c>
      <c r="X51" s="53"/>
      <c r="Y51" s="96"/>
      <c r="Z51" s="96"/>
    </row>
    <row r="52" spans="1:26" x14ac:dyDescent="0.25">
      <c r="A52" s="122" t="str">
        <f>'Door Comparison'!A52</f>
        <v>DGF36.03</v>
      </c>
      <c r="B52" s="135" t="str">
        <f>'Door Comparison'!B52</f>
        <v>Timber</v>
      </c>
      <c r="C52" s="135" t="str">
        <f>'Door Comparison'!C52</f>
        <v>Equal pair</v>
      </c>
      <c r="D52" s="52">
        <f>'Door Comparison'!D52</f>
        <v>2410</v>
      </c>
      <c r="E52" s="52">
        <f>'Door Comparison'!E52</f>
        <v>2100</v>
      </c>
      <c r="G52" s="55">
        <f>'Door Comparison'!G52</f>
        <v>1</v>
      </c>
      <c r="H52" s="55">
        <f>'Door Comparison'!H52</f>
        <v>0</v>
      </c>
      <c r="J52" s="55">
        <f>'Door Comparison'!J52</f>
        <v>1</v>
      </c>
      <c r="K52" s="55">
        <f>'Door Comparison'!K52</f>
        <v>0</v>
      </c>
      <c r="L52" s="55">
        <f>'Door Comparison'!L52</f>
        <v>0</v>
      </c>
      <c r="M52" s="180"/>
      <c r="N52" s="57">
        <f t="shared" si="3"/>
        <v>0.26</v>
      </c>
      <c r="P52" s="57">
        <f t="shared" si="4"/>
        <v>5.29</v>
      </c>
      <c r="R52" s="355">
        <v>234.24</v>
      </c>
      <c r="S52" s="57">
        <f>'Door Comparison'!P52</f>
        <v>759.12</v>
      </c>
      <c r="T52" s="57">
        <f t="shared" si="5"/>
        <v>13.22</v>
      </c>
      <c r="U52" s="128">
        <v>0</v>
      </c>
      <c r="W52" s="58">
        <f t="shared" si="6"/>
        <v>1012.13</v>
      </c>
      <c r="X52" s="53"/>
      <c r="Y52" s="96"/>
      <c r="Z52" s="96"/>
    </row>
    <row r="53" spans="1:26" x14ac:dyDescent="0.25">
      <c r="A53" s="122" t="str">
        <f>'Door Comparison'!A53</f>
        <v>DGF37.01</v>
      </c>
      <c r="B53" s="135" t="str">
        <f>'Door Comparison'!B53</f>
        <v>Timber</v>
      </c>
      <c r="C53" s="135" t="str">
        <f>'Door Comparison'!C53</f>
        <v>Equal pair</v>
      </c>
      <c r="D53" s="52">
        <f>'Door Comparison'!D53</f>
        <v>2410</v>
      </c>
      <c r="E53" s="52">
        <f>'Door Comparison'!E53</f>
        <v>2100</v>
      </c>
      <c r="G53" s="55">
        <f>'Door Comparison'!G53</f>
        <v>1</v>
      </c>
      <c r="H53" s="55">
        <f>'Door Comparison'!H53</f>
        <v>0</v>
      </c>
      <c r="J53" s="55">
        <f>'Door Comparison'!J53</f>
        <v>1</v>
      </c>
      <c r="K53" s="55">
        <f>'Door Comparison'!K53</f>
        <v>0</v>
      </c>
      <c r="L53" s="55">
        <f>'Door Comparison'!L53</f>
        <v>0</v>
      </c>
      <c r="M53" s="180"/>
      <c r="N53" s="57">
        <f t="shared" si="3"/>
        <v>0.26</v>
      </c>
      <c r="P53" s="57">
        <f t="shared" si="4"/>
        <v>5.29</v>
      </c>
      <c r="R53" s="355">
        <v>234.24</v>
      </c>
      <c r="S53" s="57">
        <f>'Door Comparison'!P53</f>
        <v>759.12</v>
      </c>
      <c r="T53" s="57">
        <f t="shared" si="5"/>
        <v>13.22</v>
      </c>
      <c r="U53" s="128">
        <v>0</v>
      </c>
      <c r="W53" s="58">
        <f t="shared" si="6"/>
        <v>1012.13</v>
      </c>
      <c r="X53" s="53"/>
      <c r="Y53" s="96"/>
      <c r="Z53" s="96"/>
    </row>
    <row r="54" spans="1:26" x14ac:dyDescent="0.25">
      <c r="A54" s="122" t="str">
        <f>'Door Comparison'!A54</f>
        <v>DUG01.01</v>
      </c>
      <c r="B54" s="135" t="str">
        <f>'Door Comparison'!B54</f>
        <v>Glass</v>
      </c>
      <c r="C54" s="135"/>
      <c r="M54" s="180"/>
      <c r="N54" s="57"/>
      <c r="P54" s="57"/>
      <c r="R54" s="355"/>
      <c r="T54" s="57"/>
      <c r="U54" s="128"/>
      <c r="X54" s="53" t="str">
        <f>'Door Comparison'!Q54</f>
        <v>By others</v>
      </c>
      <c r="Y54" s="96"/>
      <c r="Z54" s="96"/>
    </row>
    <row r="55" spans="1:26" x14ac:dyDescent="0.25">
      <c r="A55" s="122" t="str">
        <f>'Door Comparison'!A55</f>
        <v>DUG02.01</v>
      </c>
      <c r="B55" s="135" t="str">
        <f>'Door Comparison'!B55</f>
        <v>Timber</v>
      </c>
      <c r="C55" s="135" t="str">
        <f>'Door Comparison'!C55</f>
        <v>Equal pair</v>
      </c>
      <c r="D55" s="52">
        <f>'Door Comparison'!D55</f>
        <v>1585</v>
      </c>
      <c r="E55" s="52">
        <f>'Door Comparison'!E55</f>
        <v>2100</v>
      </c>
      <c r="G55" s="55">
        <f>'Door Comparison'!G55</f>
        <v>0</v>
      </c>
      <c r="H55" s="55">
        <f>'Door Comparison'!H55</f>
        <v>1</v>
      </c>
      <c r="J55" s="55">
        <f>'Door Comparison'!J55</f>
        <v>0</v>
      </c>
      <c r="K55" s="55">
        <f>'Door Comparison'!K55</f>
        <v>1</v>
      </c>
      <c r="L55" s="55">
        <f>'Door Comparison'!L55</f>
        <v>0</v>
      </c>
      <c r="M55" s="180"/>
      <c r="N55" s="57">
        <f t="shared" si="3"/>
        <v>0.52</v>
      </c>
      <c r="P55" s="57">
        <f t="shared" si="4"/>
        <v>4.63</v>
      </c>
      <c r="R55" s="355">
        <v>252.4</v>
      </c>
      <c r="S55" s="57">
        <f>'Door Comparison'!P55</f>
        <v>865.16</v>
      </c>
      <c r="T55" s="57">
        <f t="shared" si="5"/>
        <v>11.57</v>
      </c>
      <c r="U55" s="128">
        <v>0</v>
      </c>
      <c r="W55" s="58">
        <f t="shared" si="6"/>
        <v>1134.28</v>
      </c>
      <c r="X55" s="53"/>
      <c r="Y55" s="96"/>
      <c r="Z55" s="96"/>
    </row>
    <row r="56" spans="1:26" x14ac:dyDescent="0.25">
      <c r="A56" s="122" t="str">
        <f>'Door Comparison'!A56</f>
        <v>DUG06.01</v>
      </c>
      <c r="B56" s="135" t="str">
        <f>'Door Comparison'!B56</f>
        <v>Metal</v>
      </c>
      <c r="C56" s="135"/>
      <c r="M56" s="180"/>
      <c r="N56" s="57"/>
      <c r="P56" s="57"/>
      <c r="R56" s="355"/>
      <c r="T56" s="57"/>
      <c r="U56" s="128"/>
      <c r="X56" s="53" t="str">
        <f>'Door Comparison'!Q56</f>
        <v>By others</v>
      </c>
      <c r="Y56" s="96"/>
      <c r="Z56" s="96"/>
    </row>
    <row r="57" spans="1:26" x14ac:dyDescent="0.25">
      <c r="A57" s="122" t="str">
        <f>'Door Comparison'!A57</f>
        <v>DUG07.01</v>
      </c>
      <c r="B57" s="135" t="str">
        <f>'Door Comparison'!B57</f>
        <v>Metal</v>
      </c>
      <c r="C57" s="135"/>
      <c r="M57" s="180"/>
      <c r="N57" s="57"/>
      <c r="P57" s="57"/>
      <c r="R57" s="355"/>
      <c r="T57" s="57"/>
      <c r="U57" s="128"/>
      <c r="X57" s="53" t="str">
        <f>'Door Comparison'!Q57</f>
        <v>By others</v>
      </c>
      <c r="Y57" s="96"/>
      <c r="Z57" s="96"/>
    </row>
    <row r="58" spans="1:26" x14ac:dyDescent="0.25">
      <c r="A58" s="122" t="str">
        <f>'Door Comparison'!A58</f>
        <v>DUG08.01</v>
      </c>
      <c r="B58" s="135" t="str">
        <f>'Door Comparison'!B58</f>
        <v>Metal</v>
      </c>
      <c r="C58" s="135"/>
      <c r="M58" s="180"/>
      <c r="N58" s="57"/>
      <c r="P58" s="57"/>
      <c r="R58" s="355"/>
      <c r="T58" s="57"/>
      <c r="U58" s="128"/>
      <c r="X58" s="53" t="str">
        <f>'Door Comparison'!Q58</f>
        <v>By others</v>
      </c>
      <c r="Y58" s="96"/>
      <c r="Z58" s="96"/>
    </row>
    <row r="59" spans="1:26" x14ac:dyDescent="0.25">
      <c r="A59" s="122" t="str">
        <f>'Door Comparison'!A59</f>
        <v>DUG09.01</v>
      </c>
      <c r="B59" s="135" t="str">
        <f>'Door Comparison'!B59</f>
        <v>Glass</v>
      </c>
      <c r="C59" s="135"/>
      <c r="M59" s="180"/>
      <c r="N59" s="57"/>
      <c r="P59" s="57"/>
      <c r="R59" s="355"/>
      <c r="T59" s="57"/>
      <c r="U59" s="128"/>
      <c r="X59" s="53" t="str">
        <f>'Door Comparison'!Q59</f>
        <v>By others</v>
      </c>
      <c r="Y59" s="96"/>
      <c r="Z59" s="96"/>
    </row>
    <row r="60" spans="1:26" x14ac:dyDescent="0.25">
      <c r="A60" s="122" t="str">
        <f>'Door Comparison'!A60</f>
        <v>DUG10.01</v>
      </c>
      <c r="B60" s="135" t="str">
        <f>'Door Comparison'!B60</f>
        <v>Timber</v>
      </c>
      <c r="C60" s="135" t="str">
        <f>'Door Comparison'!C60</f>
        <v>Unequal pair</v>
      </c>
      <c r="D60" s="52">
        <f>'Door Comparison'!D60</f>
        <v>1585</v>
      </c>
      <c r="E60" s="52">
        <f>'Door Comparison'!E60</f>
        <v>2100</v>
      </c>
      <c r="G60" s="55">
        <f>'Door Comparison'!G60</f>
        <v>1</v>
      </c>
      <c r="H60" s="55">
        <f>'Door Comparison'!H60</f>
        <v>0</v>
      </c>
      <c r="J60" s="55">
        <f>'Door Comparison'!J60</f>
        <v>1</v>
      </c>
      <c r="K60" s="55">
        <f>'Door Comparison'!K60</f>
        <v>0</v>
      </c>
      <c r="L60" s="55">
        <f>'Door Comparison'!L60</f>
        <v>0</v>
      </c>
      <c r="M60" s="180"/>
      <c r="N60" s="57">
        <f t="shared" si="3"/>
        <v>0.23</v>
      </c>
      <c r="P60" s="57">
        <f t="shared" si="4"/>
        <v>4.63</v>
      </c>
      <c r="R60" s="355">
        <v>179.88</v>
      </c>
      <c r="S60" s="57">
        <f>'Door Comparison'!P60</f>
        <v>467.77</v>
      </c>
      <c r="T60" s="57">
        <f t="shared" si="5"/>
        <v>11.57</v>
      </c>
      <c r="U60" s="128">
        <v>0</v>
      </c>
      <c r="W60" s="58">
        <f t="shared" si="6"/>
        <v>664.08</v>
      </c>
      <c r="X60" s="53"/>
      <c r="Y60" s="96"/>
      <c r="Z60" s="96"/>
    </row>
    <row r="61" spans="1:26" x14ac:dyDescent="0.25">
      <c r="A61" s="122" t="str">
        <f>'Door Comparison'!A61</f>
        <v>DUG11.01</v>
      </c>
      <c r="B61" s="135" t="str">
        <f>'Door Comparison'!B61</f>
        <v>Timber</v>
      </c>
      <c r="C61" s="135" t="str">
        <f>'Door Comparison'!C61</f>
        <v>Unequal pair</v>
      </c>
      <c r="D61" s="52">
        <f>'Door Comparison'!D61</f>
        <v>1585</v>
      </c>
      <c r="E61" s="52">
        <f>'Door Comparison'!E61</f>
        <v>2100</v>
      </c>
      <c r="G61" s="55">
        <f>'Door Comparison'!G61</f>
        <v>0</v>
      </c>
      <c r="H61" s="55">
        <f>'Door Comparison'!H61</f>
        <v>1</v>
      </c>
      <c r="J61" s="55">
        <f>'Door Comparison'!J61</f>
        <v>0</v>
      </c>
      <c r="K61" s="55">
        <f>'Door Comparison'!K61</f>
        <v>1</v>
      </c>
      <c r="L61" s="55">
        <f>'Door Comparison'!L61</f>
        <v>0</v>
      </c>
      <c r="M61" s="180"/>
      <c r="N61" s="57">
        <f t="shared" si="3"/>
        <v>0.52</v>
      </c>
      <c r="P61" s="57">
        <f t="shared" si="4"/>
        <v>4.63</v>
      </c>
      <c r="R61" s="355">
        <v>306.60000000000002</v>
      </c>
      <c r="S61" s="57">
        <f>'Door Comparison'!P61</f>
        <v>614.14</v>
      </c>
      <c r="T61" s="57">
        <f t="shared" si="5"/>
        <v>11.57</v>
      </c>
      <c r="U61" s="128">
        <v>0</v>
      </c>
      <c r="W61" s="58">
        <f t="shared" si="6"/>
        <v>937.46</v>
      </c>
      <c r="X61" s="53"/>
      <c r="Y61" s="96"/>
      <c r="Z61" s="96"/>
    </row>
    <row r="62" spans="1:26" x14ac:dyDescent="0.25">
      <c r="A62" s="122" t="str">
        <f>'Door Comparison'!A62</f>
        <v>DUG15.01</v>
      </c>
      <c r="B62" s="135" t="str">
        <f>'Door Comparison'!B62</f>
        <v>Metal</v>
      </c>
      <c r="C62" s="135"/>
      <c r="M62" s="180"/>
      <c r="N62" s="57"/>
      <c r="P62" s="57"/>
      <c r="R62" s="355"/>
      <c r="T62" s="57"/>
      <c r="U62" s="128"/>
      <c r="X62" s="53" t="str">
        <f>'Door Comparison'!Q62</f>
        <v>By others</v>
      </c>
      <c r="Y62" s="96"/>
      <c r="Z62" s="96"/>
    </row>
    <row r="63" spans="1:26" x14ac:dyDescent="0.25">
      <c r="A63" s="122" t="str">
        <f>'Door Comparison'!A63</f>
        <v>DUG16.01</v>
      </c>
      <c r="B63" s="135" t="str">
        <f>'Door Comparison'!B63</f>
        <v>Metal</v>
      </c>
      <c r="C63" s="135"/>
      <c r="M63" s="180"/>
      <c r="N63" s="57"/>
      <c r="P63" s="57"/>
      <c r="R63" s="355"/>
      <c r="T63" s="57"/>
      <c r="U63" s="128"/>
      <c r="X63" s="53" t="str">
        <f>'Door Comparison'!Q63</f>
        <v>By others</v>
      </c>
      <c r="Y63" s="96"/>
      <c r="Z63" s="96"/>
    </row>
    <row r="64" spans="1:26" x14ac:dyDescent="0.25">
      <c r="A64" s="122" t="str">
        <f>'Door Comparison'!A64</f>
        <v>DUG17.01</v>
      </c>
      <c r="B64" s="135" t="str">
        <f>'Door Comparison'!B64</f>
        <v>Timber</v>
      </c>
      <c r="C64" s="135" t="str">
        <f>'Door Comparison'!C64</f>
        <v>Unequal pair</v>
      </c>
      <c r="D64" s="52">
        <f>'Door Comparison'!D64</f>
        <v>1585</v>
      </c>
      <c r="E64" s="52">
        <f>'Door Comparison'!E64</f>
        <v>2100</v>
      </c>
      <c r="G64" s="55">
        <f>'Door Comparison'!G64</f>
        <v>0</v>
      </c>
      <c r="H64" s="55">
        <f>'Door Comparison'!H64</f>
        <v>1</v>
      </c>
      <c r="J64" s="55">
        <f>'Door Comparison'!J64</f>
        <v>0</v>
      </c>
      <c r="K64" s="55">
        <f>'Door Comparison'!K64</f>
        <v>1</v>
      </c>
      <c r="L64" s="55">
        <f>'Door Comparison'!L64</f>
        <v>0</v>
      </c>
      <c r="M64" s="180"/>
      <c r="N64" s="57">
        <f t="shared" si="3"/>
        <v>0.52</v>
      </c>
      <c r="P64" s="57">
        <f t="shared" si="4"/>
        <v>4.63</v>
      </c>
      <c r="R64" s="355">
        <v>225.66</v>
      </c>
      <c r="S64" s="57">
        <f>'Door Comparison'!P64</f>
        <v>614.14</v>
      </c>
      <c r="T64" s="57">
        <f t="shared" si="5"/>
        <v>11.57</v>
      </c>
      <c r="U64" s="128">
        <v>0</v>
      </c>
      <c r="W64" s="58">
        <f t="shared" si="6"/>
        <v>856.52</v>
      </c>
      <c r="X64" s="53"/>
      <c r="Y64" s="96"/>
      <c r="Z64" s="96"/>
    </row>
    <row r="65" spans="1:26" x14ac:dyDescent="0.25">
      <c r="A65" s="122" t="str">
        <f>'Door Comparison'!A65</f>
        <v>DUG18.01</v>
      </c>
      <c r="B65" s="135" t="str">
        <f>'Door Comparison'!B65</f>
        <v>Timber</v>
      </c>
      <c r="C65" s="135" t="str">
        <f>'Door Comparison'!C65</f>
        <v>Unequal pair</v>
      </c>
      <c r="D65" s="52">
        <f>'Door Comparison'!D65</f>
        <v>1585</v>
      </c>
      <c r="E65" s="52">
        <f>'Door Comparison'!E65</f>
        <v>2100</v>
      </c>
      <c r="G65" s="55">
        <f>'Door Comparison'!G65</f>
        <v>1</v>
      </c>
      <c r="H65" s="55">
        <f>'Door Comparison'!H65</f>
        <v>0</v>
      </c>
      <c r="J65" s="55">
        <f>'Door Comparison'!J65</f>
        <v>1</v>
      </c>
      <c r="K65" s="55">
        <f>'Door Comparison'!K65</f>
        <v>0</v>
      </c>
      <c r="L65" s="55">
        <f>'Door Comparison'!L65</f>
        <v>0</v>
      </c>
      <c r="M65" s="180"/>
      <c r="N65" s="57">
        <f t="shared" si="3"/>
        <v>0.23</v>
      </c>
      <c r="P65" s="57">
        <f t="shared" si="4"/>
        <v>4.63</v>
      </c>
      <c r="R65" s="355">
        <v>204.53</v>
      </c>
      <c r="S65" s="57">
        <f>'Door Comparison'!P65</f>
        <v>467.77</v>
      </c>
      <c r="T65" s="57">
        <f t="shared" si="5"/>
        <v>11.57</v>
      </c>
      <c r="U65" s="128">
        <v>0</v>
      </c>
      <c r="W65" s="58">
        <f t="shared" si="6"/>
        <v>688.73</v>
      </c>
      <c r="X65" s="53"/>
      <c r="Y65" s="96"/>
      <c r="Z65" s="96"/>
    </row>
    <row r="66" spans="1:26" x14ac:dyDescent="0.25">
      <c r="A66" s="122" t="str">
        <f>'Door Comparison'!A66</f>
        <v>DUG20.01</v>
      </c>
      <c r="B66" s="135" t="str">
        <f>'Door Comparison'!B66</f>
        <v>Metal</v>
      </c>
      <c r="C66" s="135"/>
      <c r="M66" s="180"/>
      <c r="N66" s="57"/>
      <c r="P66" s="57"/>
      <c r="R66" s="355"/>
      <c r="T66" s="57"/>
      <c r="U66" s="128"/>
      <c r="X66" s="53" t="str">
        <f>'Door Comparison'!Q66</f>
        <v>By others</v>
      </c>
      <c r="Y66" s="96"/>
      <c r="Z66" s="96"/>
    </row>
    <row r="67" spans="1:26" x14ac:dyDescent="0.25">
      <c r="A67" s="122" t="str">
        <f>'Door Comparison'!A67</f>
        <v>DUG21.01</v>
      </c>
      <c r="B67" s="135" t="str">
        <f>'Door Comparison'!B67</f>
        <v>Timber</v>
      </c>
      <c r="C67" s="135" t="str">
        <f>'Door Comparison'!C67</f>
        <v>Equal pair</v>
      </c>
      <c r="D67" s="52">
        <f>'Door Comparison'!D67</f>
        <v>2210</v>
      </c>
      <c r="E67" s="52">
        <f>'Door Comparison'!E67</f>
        <v>2100</v>
      </c>
      <c r="G67" s="55">
        <f>'Door Comparison'!G67</f>
        <v>0</v>
      </c>
      <c r="H67" s="55">
        <f>'Door Comparison'!H67</f>
        <v>1</v>
      </c>
      <c r="J67" s="55">
        <f>'Door Comparison'!J67</f>
        <v>0</v>
      </c>
      <c r="K67" s="55">
        <f>'Door Comparison'!K67</f>
        <v>1</v>
      </c>
      <c r="L67" s="55">
        <f>'Door Comparison'!L67</f>
        <v>0</v>
      </c>
      <c r="M67" s="180"/>
      <c r="N67" s="57">
        <f t="shared" si="3"/>
        <v>0.57999999999999996</v>
      </c>
      <c r="P67" s="57">
        <f t="shared" si="4"/>
        <v>5.13</v>
      </c>
      <c r="R67" s="355">
        <v>291.14</v>
      </c>
      <c r="S67" s="57">
        <f>'Door Comparison'!P67</f>
        <v>969.32</v>
      </c>
      <c r="T67" s="57">
        <f t="shared" si="5"/>
        <v>12.82</v>
      </c>
      <c r="U67" s="128">
        <v>0</v>
      </c>
      <c r="W67" s="58">
        <f t="shared" si="6"/>
        <v>1278.99</v>
      </c>
      <c r="X67" s="53"/>
      <c r="Y67" s="96"/>
    </row>
    <row r="68" spans="1:26" x14ac:dyDescent="0.25">
      <c r="A68" s="122" t="str">
        <f>'Door Comparison'!A68</f>
        <v>DUG21.02</v>
      </c>
      <c r="B68" s="135" t="str">
        <f>'Door Comparison'!B68</f>
        <v>Timber</v>
      </c>
      <c r="C68" s="135" t="str">
        <f>'Door Comparison'!C68</f>
        <v>Equal pair</v>
      </c>
      <c r="D68" s="52">
        <f>'Door Comparison'!D68</f>
        <v>2410</v>
      </c>
      <c r="E68" s="52">
        <f>'Door Comparison'!E68</f>
        <v>2100</v>
      </c>
      <c r="G68" s="55">
        <f>'Door Comparison'!G68</f>
        <v>1</v>
      </c>
      <c r="H68" s="55">
        <f>'Door Comparison'!H68</f>
        <v>0</v>
      </c>
      <c r="J68" s="55">
        <f>'Door Comparison'!J68</f>
        <v>1</v>
      </c>
      <c r="K68" s="55">
        <f>'Door Comparison'!K68</f>
        <v>0</v>
      </c>
      <c r="L68" s="55">
        <f>'Door Comparison'!L68</f>
        <v>0</v>
      </c>
      <c r="M68" s="180"/>
      <c r="N68" s="57">
        <f t="shared" si="3"/>
        <v>0.26</v>
      </c>
      <c r="P68" s="57">
        <f t="shared" si="4"/>
        <v>5.29</v>
      </c>
      <c r="R68" s="355">
        <v>234.24</v>
      </c>
      <c r="S68" s="57">
        <f>'Door Comparison'!P68</f>
        <v>759.12</v>
      </c>
      <c r="T68" s="57">
        <f t="shared" si="5"/>
        <v>13.22</v>
      </c>
      <c r="U68" s="128">
        <v>0</v>
      </c>
      <c r="W68" s="58">
        <f t="shared" si="6"/>
        <v>1012.13</v>
      </c>
      <c r="X68" s="53"/>
      <c r="Y68" s="96"/>
    </row>
    <row r="69" spans="1:26" x14ac:dyDescent="0.25">
      <c r="A69" s="122" t="str">
        <f>'Door Comparison'!A69</f>
        <v>DUG21.03</v>
      </c>
      <c r="B69" s="135" t="str">
        <f>'Door Comparison'!B69</f>
        <v>Timber</v>
      </c>
      <c r="C69" s="135" t="str">
        <f>'Door Comparison'!C69</f>
        <v>Equal pair</v>
      </c>
      <c r="D69" s="52">
        <f>'Door Comparison'!D69</f>
        <v>2210</v>
      </c>
      <c r="E69" s="52">
        <f>'Door Comparison'!E69</f>
        <v>2100</v>
      </c>
      <c r="G69" s="55">
        <f>'Door Comparison'!G69</f>
        <v>1</v>
      </c>
      <c r="H69" s="55">
        <f>'Door Comparison'!H69</f>
        <v>0</v>
      </c>
      <c r="J69" s="55">
        <f>'Door Comparison'!J69</f>
        <v>1</v>
      </c>
      <c r="K69" s="55">
        <f>'Door Comparison'!K69</f>
        <v>0</v>
      </c>
      <c r="L69" s="55">
        <f>'Door Comparison'!L69</f>
        <v>0</v>
      </c>
      <c r="M69" s="180"/>
      <c r="N69" s="57">
        <f t="shared" si="3"/>
        <v>0.26</v>
      </c>
      <c r="P69" s="57">
        <f t="shared" si="4"/>
        <v>5.13</v>
      </c>
      <c r="R69" s="355">
        <v>233.49</v>
      </c>
      <c r="S69" s="57">
        <f>'Door Comparison'!P69</f>
        <v>744.08</v>
      </c>
      <c r="T69" s="57">
        <f t="shared" si="5"/>
        <v>12.82</v>
      </c>
      <c r="U69" s="128">
        <v>0</v>
      </c>
      <c r="W69" s="58">
        <f t="shared" si="6"/>
        <v>995.78</v>
      </c>
      <c r="X69" s="53"/>
      <c r="Y69" s="96"/>
    </row>
    <row r="70" spans="1:26" x14ac:dyDescent="0.25">
      <c r="A70" s="122" t="str">
        <f>'Door Comparison'!A70</f>
        <v>DUG22.01</v>
      </c>
      <c r="B70" s="135" t="str">
        <f>'Door Comparison'!B70</f>
        <v>Timber</v>
      </c>
      <c r="C70" s="135" t="str">
        <f>'Door Comparison'!C70</f>
        <v>Unequal pair</v>
      </c>
      <c r="D70" s="52">
        <f>'Door Comparison'!D70</f>
        <v>1585</v>
      </c>
      <c r="E70" s="52">
        <f>'Door Comparison'!E70</f>
        <v>2100</v>
      </c>
      <c r="G70" s="55">
        <f>'Door Comparison'!G70</f>
        <v>0</v>
      </c>
      <c r="H70" s="55">
        <f>'Door Comparison'!H70</f>
        <v>1</v>
      </c>
      <c r="J70" s="55">
        <f>'Door Comparison'!J70</f>
        <v>0</v>
      </c>
      <c r="K70" s="55">
        <f>'Door Comparison'!K70</f>
        <v>1</v>
      </c>
      <c r="L70" s="55">
        <f>'Door Comparison'!L70</f>
        <v>0</v>
      </c>
      <c r="M70" s="180"/>
      <c r="N70" s="57">
        <f t="shared" si="3"/>
        <v>0.52</v>
      </c>
      <c r="P70" s="57">
        <f t="shared" si="4"/>
        <v>4.63</v>
      </c>
      <c r="R70" s="355">
        <v>265.95</v>
      </c>
      <c r="S70" s="57">
        <f>'Door Comparison'!P70</f>
        <v>614.14</v>
      </c>
      <c r="T70" s="57">
        <f t="shared" si="5"/>
        <v>11.57</v>
      </c>
      <c r="U70" s="128">
        <v>0</v>
      </c>
      <c r="W70" s="58">
        <f t="shared" si="6"/>
        <v>896.81</v>
      </c>
      <c r="X70" s="53"/>
      <c r="Y70" s="96"/>
    </row>
    <row r="71" spans="1:26" x14ac:dyDescent="0.25">
      <c r="A71" s="122" t="str">
        <f>'Door Comparison'!A71</f>
        <v>DUG25.01</v>
      </c>
      <c r="B71" s="135" t="str">
        <f>'Door Comparison'!B71</f>
        <v>Timber</v>
      </c>
      <c r="C71" s="135" t="str">
        <f>'Door Comparison'!C71</f>
        <v>Equal pair</v>
      </c>
      <c r="D71" s="52">
        <f>'Door Comparison'!D71</f>
        <v>2410</v>
      </c>
      <c r="E71" s="52">
        <f>'Door Comparison'!E71</f>
        <v>2100</v>
      </c>
      <c r="G71" s="55">
        <f>'Door Comparison'!G71</f>
        <v>1</v>
      </c>
      <c r="H71" s="55">
        <f>'Door Comparison'!H71</f>
        <v>0</v>
      </c>
      <c r="J71" s="55">
        <f>'Door Comparison'!J71</f>
        <v>1</v>
      </c>
      <c r="K71" s="55">
        <f>'Door Comparison'!K71</f>
        <v>0</v>
      </c>
      <c r="L71" s="55">
        <f>'Door Comparison'!L71</f>
        <v>0</v>
      </c>
      <c r="M71" s="180"/>
      <c r="N71" s="57">
        <f t="shared" si="3"/>
        <v>0.26</v>
      </c>
      <c r="P71" s="57">
        <f t="shared" si="4"/>
        <v>5.29</v>
      </c>
      <c r="R71" s="355">
        <v>234.24</v>
      </c>
      <c r="S71" s="57">
        <f>'Door Comparison'!P71</f>
        <v>759.12</v>
      </c>
      <c r="T71" s="57">
        <f t="shared" si="5"/>
        <v>13.22</v>
      </c>
      <c r="U71" s="128">
        <v>0</v>
      </c>
      <c r="W71" s="58">
        <f t="shared" si="6"/>
        <v>1012.13</v>
      </c>
      <c r="X71" s="53"/>
      <c r="Y71" s="96"/>
    </row>
    <row r="72" spans="1:26" x14ac:dyDescent="0.25">
      <c r="A72" s="122" t="str">
        <f>'Door Comparison'!A72</f>
        <v>DUG25.02</v>
      </c>
      <c r="B72" s="135" t="str">
        <f>'Door Comparison'!B72</f>
        <v>Timber</v>
      </c>
      <c r="C72" s="135" t="str">
        <f>'Door Comparison'!C72</f>
        <v>Equal pair</v>
      </c>
      <c r="D72" s="52">
        <f>'Door Comparison'!D72</f>
        <v>2410</v>
      </c>
      <c r="E72" s="52">
        <f>'Door Comparison'!E72</f>
        <v>2100</v>
      </c>
      <c r="G72" s="55">
        <f>'Door Comparison'!G72</f>
        <v>1</v>
      </c>
      <c r="H72" s="55">
        <f>'Door Comparison'!H72</f>
        <v>0</v>
      </c>
      <c r="J72" s="55">
        <f>'Door Comparison'!J72</f>
        <v>1</v>
      </c>
      <c r="K72" s="55">
        <f>'Door Comparison'!K72</f>
        <v>0</v>
      </c>
      <c r="L72" s="55">
        <f>'Door Comparison'!L72</f>
        <v>0</v>
      </c>
      <c r="M72" s="180"/>
      <c r="N72" s="57">
        <f t="shared" si="3"/>
        <v>0.26</v>
      </c>
      <c r="P72" s="57">
        <f t="shared" si="4"/>
        <v>5.29</v>
      </c>
      <c r="R72" s="355">
        <v>234.24</v>
      </c>
      <c r="S72" s="57">
        <f>'Door Comparison'!P72</f>
        <v>759.12</v>
      </c>
      <c r="T72" s="57">
        <f t="shared" si="5"/>
        <v>13.22</v>
      </c>
      <c r="U72" s="128">
        <v>0</v>
      </c>
      <c r="W72" s="58">
        <f t="shared" si="6"/>
        <v>1012.13</v>
      </c>
      <c r="X72" s="53"/>
      <c r="Y72" s="96"/>
    </row>
    <row r="73" spans="1:26" x14ac:dyDescent="0.25">
      <c r="A73" s="122" t="str">
        <f>'Door Comparison'!A73</f>
        <v>DUG26.01</v>
      </c>
      <c r="B73" s="135" t="str">
        <f>'Door Comparison'!B73</f>
        <v>Timber</v>
      </c>
      <c r="C73" s="135" t="str">
        <f>'Door Comparison'!C73</f>
        <v>Equal pair</v>
      </c>
      <c r="D73" s="52">
        <f>'Door Comparison'!D73</f>
        <v>2410</v>
      </c>
      <c r="E73" s="52">
        <f>'Door Comparison'!E73</f>
        <v>2100</v>
      </c>
      <c r="G73" s="55">
        <f>'Door Comparison'!G73</f>
        <v>1</v>
      </c>
      <c r="H73" s="55">
        <f>'Door Comparison'!H73</f>
        <v>0</v>
      </c>
      <c r="J73" s="55">
        <f>'Door Comparison'!J73</f>
        <v>1</v>
      </c>
      <c r="K73" s="55">
        <f>'Door Comparison'!K73</f>
        <v>0</v>
      </c>
      <c r="L73" s="55">
        <f>'Door Comparison'!L73</f>
        <v>0</v>
      </c>
      <c r="M73" s="180"/>
      <c r="N73" s="57">
        <f t="shared" si="3"/>
        <v>0.26</v>
      </c>
      <c r="P73" s="57">
        <f t="shared" si="4"/>
        <v>5.29</v>
      </c>
      <c r="R73" s="355">
        <v>234.24</v>
      </c>
      <c r="S73" s="57">
        <f>'Door Comparison'!P73</f>
        <v>759.12</v>
      </c>
      <c r="T73" s="57">
        <f t="shared" si="5"/>
        <v>13.22</v>
      </c>
      <c r="U73" s="128">
        <v>0</v>
      </c>
      <c r="W73" s="58">
        <f t="shared" si="6"/>
        <v>1012.13</v>
      </c>
      <c r="X73" s="53"/>
      <c r="Y73" s="96"/>
    </row>
    <row r="74" spans="1:26" x14ac:dyDescent="0.25">
      <c r="A74" s="122" t="str">
        <f>'Door Comparison'!A74</f>
        <v>DUG26.02</v>
      </c>
      <c r="B74" s="135" t="str">
        <f>'Door Comparison'!B74</f>
        <v>Timber</v>
      </c>
      <c r="C74" s="135" t="str">
        <f>'Door Comparison'!C74</f>
        <v>Equal pair</v>
      </c>
      <c r="D74" s="52">
        <f>'Door Comparison'!D74</f>
        <v>2410</v>
      </c>
      <c r="E74" s="52">
        <f>'Door Comparison'!E74</f>
        <v>2100</v>
      </c>
      <c r="G74" s="55">
        <f>'Door Comparison'!G74</f>
        <v>1</v>
      </c>
      <c r="H74" s="55">
        <f>'Door Comparison'!H74</f>
        <v>0</v>
      </c>
      <c r="J74" s="55">
        <f>'Door Comparison'!J74</f>
        <v>1</v>
      </c>
      <c r="K74" s="55">
        <f>'Door Comparison'!K74</f>
        <v>0</v>
      </c>
      <c r="L74" s="55">
        <f>'Door Comparison'!L74</f>
        <v>0</v>
      </c>
      <c r="M74" s="180"/>
      <c r="N74" s="57">
        <f t="shared" ref="N74:N137" si="7">(D74+2*E74)*((G74*0.04)+(H74*0.09))/1000</f>
        <v>0.26</v>
      </c>
      <c r="P74" s="57">
        <f t="shared" ref="P74:P137" si="8">((D74+2*E74)*0.8)/1000</f>
        <v>5.29</v>
      </c>
      <c r="R74" s="355">
        <v>234.24</v>
      </c>
      <c r="S74" s="57">
        <f>'Door Comparison'!P74</f>
        <v>759.12</v>
      </c>
      <c r="T74" s="57">
        <f t="shared" ref="T74:T137" si="9">(J74+K74+L74)*(2*((D74+2*E74)*1/1000))</f>
        <v>13.22</v>
      </c>
      <c r="U74" s="128">
        <v>0</v>
      </c>
      <c r="W74" s="58">
        <f t="shared" ref="W74:W137" si="10">SUM(N74:V74)</f>
        <v>1012.13</v>
      </c>
      <c r="X74" s="53"/>
      <c r="Y74" s="96"/>
    </row>
    <row r="75" spans="1:26" x14ac:dyDescent="0.25">
      <c r="A75" s="122" t="str">
        <f>'Door Comparison'!A75</f>
        <v>DUG26.03</v>
      </c>
      <c r="B75" s="135" t="str">
        <f>'Door Comparison'!B75</f>
        <v>Timber</v>
      </c>
      <c r="C75" s="135" t="str">
        <f>'Door Comparison'!C75</f>
        <v>Equal pair</v>
      </c>
      <c r="D75" s="52">
        <f>'Door Comparison'!D75</f>
        <v>2210</v>
      </c>
      <c r="E75" s="52">
        <f>'Door Comparison'!E75</f>
        <v>2100</v>
      </c>
      <c r="G75" s="55">
        <f>'Door Comparison'!G75</f>
        <v>1</v>
      </c>
      <c r="H75" s="55">
        <f>'Door Comparison'!H75</f>
        <v>0</v>
      </c>
      <c r="J75" s="55">
        <f>'Door Comparison'!J75</f>
        <v>1</v>
      </c>
      <c r="K75" s="55">
        <f>'Door Comparison'!K75</f>
        <v>0</v>
      </c>
      <c r="L75" s="55">
        <f>'Door Comparison'!L75</f>
        <v>0</v>
      </c>
      <c r="M75" s="180"/>
      <c r="N75" s="57">
        <f t="shared" si="7"/>
        <v>0.26</v>
      </c>
      <c r="P75" s="57">
        <f t="shared" si="8"/>
        <v>5.13</v>
      </c>
      <c r="R75" s="355">
        <v>233.49</v>
      </c>
      <c r="S75" s="57">
        <f>'Door Comparison'!P75</f>
        <v>744.08</v>
      </c>
      <c r="T75" s="57">
        <f t="shared" si="9"/>
        <v>12.82</v>
      </c>
      <c r="U75" s="128">
        <v>0</v>
      </c>
      <c r="W75" s="58">
        <f t="shared" si="10"/>
        <v>995.78</v>
      </c>
      <c r="X75" s="53"/>
      <c r="Y75" s="96"/>
    </row>
    <row r="76" spans="1:26" x14ac:dyDescent="0.25">
      <c r="A76" s="122" t="str">
        <f>'Door Comparison'!A76</f>
        <v>DUG27.01</v>
      </c>
      <c r="B76" s="135" t="str">
        <f>'Door Comparison'!B76</f>
        <v>Timber</v>
      </c>
      <c r="C76" s="135" t="str">
        <f>'Door Comparison'!C76</f>
        <v>Equal pair</v>
      </c>
      <c r="D76" s="52">
        <f>'Door Comparison'!D76</f>
        <v>2410</v>
      </c>
      <c r="E76" s="52">
        <f>'Door Comparison'!E76</f>
        <v>2100</v>
      </c>
      <c r="G76" s="55">
        <f>'Door Comparison'!G76</f>
        <v>1</v>
      </c>
      <c r="H76" s="55">
        <f>'Door Comparison'!H76</f>
        <v>0</v>
      </c>
      <c r="J76" s="55">
        <f>'Door Comparison'!J76</f>
        <v>1</v>
      </c>
      <c r="K76" s="55">
        <f>'Door Comparison'!K76</f>
        <v>0</v>
      </c>
      <c r="L76" s="55">
        <f>'Door Comparison'!L76</f>
        <v>0</v>
      </c>
      <c r="M76" s="180"/>
      <c r="N76" s="57">
        <f t="shared" si="7"/>
        <v>0.26</v>
      </c>
      <c r="P76" s="57">
        <f t="shared" si="8"/>
        <v>5.29</v>
      </c>
      <c r="R76" s="355">
        <v>234.24</v>
      </c>
      <c r="S76" s="57">
        <f>'Door Comparison'!P76</f>
        <v>759.12</v>
      </c>
      <c r="T76" s="57">
        <f t="shared" si="9"/>
        <v>13.22</v>
      </c>
      <c r="U76" s="128">
        <v>0</v>
      </c>
      <c r="W76" s="58">
        <f t="shared" si="10"/>
        <v>1012.13</v>
      </c>
      <c r="X76" s="53"/>
      <c r="Y76" s="96"/>
    </row>
    <row r="77" spans="1:26" x14ac:dyDescent="0.25">
      <c r="A77" s="122" t="str">
        <f>'Door Comparison'!A77</f>
        <v>DUG27.02</v>
      </c>
      <c r="B77" s="135" t="str">
        <f>'Door Comparison'!B77</f>
        <v>Timber</v>
      </c>
      <c r="C77" s="135" t="str">
        <f>'Door Comparison'!C77</f>
        <v>Equal pair</v>
      </c>
      <c r="D77" s="52">
        <f>'Door Comparison'!D77</f>
        <v>2410</v>
      </c>
      <c r="E77" s="52">
        <f>'Door Comparison'!E77</f>
        <v>2100</v>
      </c>
      <c r="G77" s="55">
        <f>'Door Comparison'!G77</f>
        <v>1</v>
      </c>
      <c r="H77" s="55">
        <f>'Door Comparison'!H77</f>
        <v>0</v>
      </c>
      <c r="J77" s="55">
        <f>'Door Comparison'!J77</f>
        <v>1</v>
      </c>
      <c r="K77" s="55">
        <f>'Door Comparison'!K77</f>
        <v>0</v>
      </c>
      <c r="L77" s="55">
        <f>'Door Comparison'!L77</f>
        <v>0</v>
      </c>
      <c r="M77" s="180"/>
      <c r="N77" s="57">
        <f t="shared" si="7"/>
        <v>0.26</v>
      </c>
      <c r="P77" s="57">
        <f t="shared" si="8"/>
        <v>5.29</v>
      </c>
      <c r="R77" s="355">
        <v>234.24</v>
      </c>
      <c r="S77" s="57">
        <f>'Door Comparison'!P77</f>
        <v>759.12</v>
      </c>
      <c r="T77" s="57">
        <f t="shared" si="9"/>
        <v>13.22</v>
      </c>
      <c r="U77" s="128">
        <v>0</v>
      </c>
      <c r="W77" s="58">
        <f t="shared" si="10"/>
        <v>1012.13</v>
      </c>
      <c r="X77" s="53"/>
      <c r="Y77" s="96"/>
    </row>
    <row r="78" spans="1:26" x14ac:dyDescent="0.25">
      <c r="A78" s="122" t="str">
        <f>'Door Comparison'!A78</f>
        <v>DUG28.01</v>
      </c>
      <c r="B78" s="135" t="str">
        <f>'Door Comparison'!B78</f>
        <v>Timber</v>
      </c>
      <c r="C78" s="135" t="str">
        <f>'Door Comparison'!C78</f>
        <v>Single</v>
      </c>
      <c r="D78" s="52">
        <f>'Door Comparison'!D78</f>
        <v>1010</v>
      </c>
      <c r="E78" s="52">
        <f>'Door Comparison'!E78</f>
        <v>2100</v>
      </c>
      <c r="G78" s="55">
        <f>'Door Comparison'!G78</f>
        <v>0</v>
      </c>
      <c r="H78" s="55">
        <f>'Door Comparison'!H78</f>
        <v>1</v>
      </c>
      <c r="J78" s="55">
        <f>'Door Comparison'!J78</f>
        <v>0</v>
      </c>
      <c r="K78" s="55">
        <f>'Door Comparison'!K78</f>
        <v>1</v>
      </c>
      <c r="L78" s="55">
        <f>'Door Comparison'!L78</f>
        <v>0</v>
      </c>
      <c r="M78" s="180"/>
      <c r="N78" s="57">
        <f t="shared" si="7"/>
        <v>0.47</v>
      </c>
      <c r="P78" s="57">
        <f t="shared" si="8"/>
        <v>4.17</v>
      </c>
      <c r="R78" s="355">
        <v>242.18</v>
      </c>
      <c r="S78" s="57">
        <f>'Door Comparison'!P78</f>
        <v>462.45</v>
      </c>
      <c r="T78" s="57">
        <f t="shared" si="9"/>
        <v>10.42</v>
      </c>
      <c r="U78" s="128">
        <v>0</v>
      </c>
      <c r="W78" s="58">
        <f t="shared" si="10"/>
        <v>719.69</v>
      </c>
      <c r="X78" s="53"/>
      <c r="Y78" s="96"/>
    </row>
    <row r="79" spans="1:26" x14ac:dyDescent="0.25">
      <c r="A79" s="122" t="str">
        <f>'Door Comparison'!A79</f>
        <v>DUG29.01</v>
      </c>
      <c r="B79" s="135" t="str">
        <f>'Door Comparison'!B79</f>
        <v>Glass</v>
      </c>
      <c r="C79" s="135"/>
      <c r="M79" s="180"/>
      <c r="N79" s="57"/>
      <c r="P79" s="57"/>
      <c r="R79" s="355"/>
      <c r="T79" s="57"/>
      <c r="U79" s="128"/>
      <c r="X79" s="53" t="str">
        <f>'Door Comparison'!Q79</f>
        <v>By others</v>
      </c>
      <c r="Y79" s="96"/>
    </row>
    <row r="80" spans="1:26" x14ac:dyDescent="0.25">
      <c r="A80" s="122" t="str">
        <f>'Door Comparison'!A80</f>
        <v>DUG30.01</v>
      </c>
      <c r="B80" s="135" t="str">
        <f>'Door Comparison'!B80</f>
        <v>Glass</v>
      </c>
      <c r="C80" s="135"/>
      <c r="M80" s="180"/>
      <c r="N80" s="57"/>
      <c r="P80" s="57"/>
      <c r="R80" s="355"/>
      <c r="T80" s="57"/>
      <c r="U80" s="128"/>
      <c r="X80" s="53" t="str">
        <f>'Door Comparison'!Q80</f>
        <v>By others</v>
      </c>
      <c r="Y80" s="96"/>
    </row>
    <row r="81" spans="1:25" x14ac:dyDescent="0.25">
      <c r="A81" s="122" t="str">
        <f>'Door Comparison'!A81</f>
        <v>DUG30.02</v>
      </c>
      <c r="B81" s="135" t="str">
        <f>'Door Comparison'!B81</f>
        <v>Glass</v>
      </c>
      <c r="C81" s="135"/>
      <c r="M81" s="180"/>
      <c r="N81" s="57"/>
      <c r="P81" s="57"/>
      <c r="R81" s="355"/>
      <c r="T81" s="57"/>
      <c r="U81" s="128"/>
      <c r="X81" s="53" t="str">
        <f>'Door Comparison'!Q81</f>
        <v>By others</v>
      </c>
      <c r="Y81" s="96"/>
    </row>
    <row r="82" spans="1:25" x14ac:dyDescent="0.25">
      <c r="A82" s="122" t="str">
        <f>'Door Comparison'!A82</f>
        <v>DUG32.01</v>
      </c>
      <c r="B82" s="135" t="str">
        <f>'Door Comparison'!B82</f>
        <v>Timber</v>
      </c>
      <c r="C82" s="135" t="str">
        <f>'Door Comparison'!C82</f>
        <v>Equal pair</v>
      </c>
      <c r="D82" s="52">
        <f>'Door Comparison'!D82</f>
        <v>2410</v>
      </c>
      <c r="E82" s="52">
        <f>'Door Comparison'!E82</f>
        <v>2100</v>
      </c>
      <c r="G82" s="55">
        <f>'Door Comparison'!G82</f>
        <v>1</v>
      </c>
      <c r="H82" s="55">
        <f>'Door Comparison'!H82</f>
        <v>0</v>
      </c>
      <c r="J82" s="55">
        <f>'Door Comparison'!J82</f>
        <v>1</v>
      </c>
      <c r="K82" s="55">
        <f>'Door Comparison'!K82</f>
        <v>0</v>
      </c>
      <c r="L82" s="55">
        <f>'Door Comparison'!L82</f>
        <v>0</v>
      </c>
      <c r="M82" s="180"/>
      <c r="N82" s="57">
        <f t="shared" si="7"/>
        <v>0.26</v>
      </c>
      <c r="P82" s="57">
        <f t="shared" si="8"/>
        <v>5.29</v>
      </c>
      <c r="R82" s="355">
        <v>234.24</v>
      </c>
      <c r="S82" s="57">
        <f>'Door Comparison'!P82</f>
        <v>759.12</v>
      </c>
      <c r="T82" s="57">
        <f t="shared" si="9"/>
        <v>13.22</v>
      </c>
      <c r="U82" s="128">
        <v>0</v>
      </c>
      <c r="W82" s="58">
        <f t="shared" si="10"/>
        <v>1012.13</v>
      </c>
      <c r="X82" s="53"/>
      <c r="Y82" s="96"/>
    </row>
    <row r="83" spans="1:25" x14ac:dyDescent="0.25">
      <c r="A83" s="122" t="str">
        <f>'Door Comparison'!A83</f>
        <v>DUG32.02</v>
      </c>
      <c r="B83" s="135" t="str">
        <f>'Door Comparison'!B83</f>
        <v>Timber</v>
      </c>
      <c r="C83" s="135" t="str">
        <f>'Door Comparison'!C83</f>
        <v>Single</v>
      </c>
      <c r="D83" s="52">
        <f>'Door Comparison'!D83</f>
        <v>1010</v>
      </c>
      <c r="E83" s="52">
        <f>'Door Comparison'!E83</f>
        <v>2100</v>
      </c>
      <c r="G83" s="55">
        <f>'Door Comparison'!G83</f>
        <v>1</v>
      </c>
      <c r="H83" s="55">
        <f>'Door Comparison'!H83</f>
        <v>0</v>
      </c>
      <c r="J83" s="55">
        <f>'Door Comparison'!J83</f>
        <v>1</v>
      </c>
      <c r="K83" s="55">
        <f>'Door Comparison'!K83</f>
        <v>0</v>
      </c>
      <c r="L83" s="55">
        <f>'Door Comparison'!L83</f>
        <v>0</v>
      </c>
      <c r="M83" s="180"/>
      <c r="N83" s="57">
        <f t="shared" si="7"/>
        <v>0.21</v>
      </c>
      <c r="P83" s="57">
        <f t="shared" si="8"/>
        <v>4.17</v>
      </c>
      <c r="R83" s="355">
        <v>196.66</v>
      </c>
      <c r="S83" s="57">
        <f>'Door Comparison'!P83</f>
        <v>345.08</v>
      </c>
      <c r="T83" s="57">
        <f t="shared" si="9"/>
        <v>10.42</v>
      </c>
      <c r="U83" s="128">
        <v>0</v>
      </c>
      <c r="W83" s="58">
        <f t="shared" si="10"/>
        <v>556.54</v>
      </c>
      <c r="X83" s="53"/>
      <c r="Y83" s="96"/>
    </row>
    <row r="84" spans="1:25" x14ac:dyDescent="0.25">
      <c r="A84" s="122" t="str">
        <f>'Door Comparison'!A84</f>
        <v>DUG32.03</v>
      </c>
      <c r="B84" s="135" t="str">
        <f>'Door Comparison'!B84</f>
        <v>Timber</v>
      </c>
      <c r="C84" s="135" t="str">
        <f>'Door Comparison'!C84</f>
        <v>Single</v>
      </c>
      <c r="D84" s="52">
        <f>'Door Comparison'!D84</f>
        <v>1010</v>
      </c>
      <c r="E84" s="52">
        <f>'Door Comparison'!E84</f>
        <v>2100</v>
      </c>
      <c r="G84" s="55">
        <f>'Door Comparison'!G84</f>
        <v>1</v>
      </c>
      <c r="H84" s="55">
        <f>'Door Comparison'!H84</f>
        <v>0</v>
      </c>
      <c r="J84" s="55">
        <f>'Door Comparison'!J84</f>
        <v>1</v>
      </c>
      <c r="K84" s="55">
        <f>'Door Comparison'!K84</f>
        <v>0</v>
      </c>
      <c r="L84" s="55">
        <f>'Door Comparison'!L84</f>
        <v>0</v>
      </c>
      <c r="M84" s="180"/>
      <c r="N84" s="57">
        <f t="shared" si="7"/>
        <v>0.21</v>
      </c>
      <c r="P84" s="57">
        <f t="shared" si="8"/>
        <v>4.17</v>
      </c>
      <c r="R84" s="355">
        <v>196.66</v>
      </c>
      <c r="S84" s="57">
        <f>'Door Comparison'!P84</f>
        <v>345.08</v>
      </c>
      <c r="T84" s="57">
        <f t="shared" si="9"/>
        <v>10.42</v>
      </c>
      <c r="U84" s="128">
        <v>0</v>
      </c>
      <c r="W84" s="58">
        <f t="shared" si="10"/>
        <v>556.54</v>
      </c>
      <c r="X84" s="53"/>
      <c r="Y84" s="96"/>
    </row>
    <row r="85" spans="1:25" x14ac:dyDescent="0.25">
      <c r="A85" s="122" t="str">
        <f>'Door Comparison'!A85</f>
        <v>DUG33.01</v>
      </c>
      <c r="B85" s="135" t="str">
        <f>'Door Comparison'!B85</f>
        <v>Timber</v>
      </c>
      <c r="C85" s="135" t="str">
        <f>'Door Comparison'!C85</f>
        <v>Equal pair</v>
      </c>
      <c r="D85" s="52">
        <f>'Door Comparison'!D85</f>
        <v>2410</v>
      </c>
      <c r="E85" s="52">
        <f>'Door Comparison'!E85</f>
        <v>2100</v>
      </c>
      <c r="G85" s="55">
        <f>'Door Comparison'!G85</f>
        <v>1</v>
      </c>
      <c r="H85" s="55">
        <f>'Door Comparison'!H85</f>
        <v>0</v>
      </c>
      <c r="J85" s="55">
        <f>'Door Comparison'!J85</f>
        <v>1</v>
      </c>
      <c r="K85" s="55">
        <f>'Door Comparison'!K85</f>
        <v>0</v>
      </c>
      <c r="L85" s="55">
        <f>'Door Comparison'!L85</f>
        <v>0</v>
      </c>
      <c r="M85" s="180"/>
      <c r="N85" s="57">
        <f t="shared" si="7"/>
        <v>0.26</v>
      </c>
      <c r="P85" s="57">
        <f t="shared" si="8"/>
        <v>5.29</v>
      </c>
      <c r="R85" s="355">
        <v>234.24</v>
      </c>
      <c r="S85" s="57">
        <f>'Door Comparison'!P85</f>
        <v>759.12</v>
      </c>
      <c r="T85" s="57">
        <f t="shared" si="9"/>
        <v>13.22</v>
      </c>
      <c r="U85" s="128">
        <v>0</v>
      </c>
      <c r="W85" s="58">
        <f t="shared" si="10"/>
        <v>1012.13</v>
      </c>
      <c r="X85" s="53"/>
      <c r="Y85" s="96"/>
    </row>
    <row r="86" spans="1:25" x14ac:dyDescent="0.25">
      <c r="A86" s="122" t="str">
        <f>'Door Comparison'!A86</f>
        <v>DUG33.02</v>
      </c>
      <c r="B86" s="135" t="str">
        <f>'Door Comparison'!B86</f>
        <v>Timber</v>
      </c>
      <c r="C86" s="135" t="str">
        <f>'Door Comparison'!C86</f>
        <v>Equal pair</v>
      </c>
      <c r="D86" s="52">
        <f>'Door Comparison'!D86</f>
        <v>2410</v>
      </c>
      <c r="E86" s="52">
        <f>'Door Comparison'!E86</f>
        <v>2100</v>
      </c>
      <c r="G86" s="55">
        <f>'Door Comparison'!G86</f>
        <v>1</v>
      </c>
      <c r="H86" s="55">
        <f>'Door Comparison'!H86</f>
        <v>0</v>
      </c>
      <c r="J86" s="55">
        <f>'Door Comparison'!J86</f>
        <v>1</v>
      </c>
      <c r="K86" s="55">
        <f>'Door Comparison'!K86</f>
        <v>0</v>
      </c>
      <c r="L86" s="55">
        <f>'Door Comparison'!L86</f>
        <v>0</v>
      </c>
      <c r="M86" s="180"/>
      <c r="N86" s="57">
        <f t="shared" si="7"/>
        <v>0.26</v>
      </c>
      <c r="P86" s="57">
        <f t="shared" si="8"/>
        <v>5.29</v>
      </c>
      <c r="R86" s="355">
        <v>234.24</v>
      </c>
      <c r="S86" s="57">
        <f>'Door Comparison'!P86</f>
        <v>759.12</v>
      </c>
      <c r="T86" s="57">
        <f t="shared" si="9"/>
        <v>13.22</v>
      </c>
      <c r="U86" s="128">
        <v>0</v>
      </c>
      <c r="W86" s="58">
        <f t="shared" si="10"/>
        <v>1012.13</v>
      </c>
      <c r="X86" s="53"/>
      <c r="Y86" s="96"/>
    </row>
    <row r="87" spans="1:25" x14ac:dyDescent="0.25">
      <c r="A87" s="122" t="str">
        <f>'Door Comparison'!A87</f>
        <v>DUG33.03</v>
      </c>
      <c r="B87" s="135" t="str">
        <f>'Door Comparison'!B87</f>
        <v>Timber</v>
      </c>
      <c r="C87" s="135" t="str">
        <f>'Door Comparison'!C87</f>
        <v>Equal pair</v>
      </c>
      <c r="D87" s="52">
        <f>'Door Comparison'!D87</f>
        <v>2410</v>
      </c>
      <c r="E87" s="52">
        <f>'Door Comparison'!E87</f>
        <v>2100</v>
      </c>
      <c r="G87" s="55">
        <f>'Door Comparison'!G87</f>
        <v>1</v>
      </c>
      <c r="H87" s="55">
        <f>'Door Comparison'!H87</f>
        <v>0</v>
      </c>
      <c r="J87" s="55">
        <f>'Door Comparison'!J87</f>
        <v>1</v>
      </c>
      <c r="K87" s="55">
        <f>'Door Comparison'!K87</f>
        <v>0</v>
      </c>
      <c r="L87" s="55">
        <f>'Door Comparison'!L87</f>
        <v>0</v>
      </c>
      <c r="M87" s="180"/>
      <c r="N87" s="57">
        <f t="shared" si="7"/>
        <v>0.26</v>
      </c>
      <c r="P87" s="57">
        <f t="shared" si="8"/>
        <v>5.29</v>
      </c>
      <c r="R87" s="355">
        <v>234.24</v>
      </c>
      <c r="S87" s="57">
        <f>'Door Comparison'!P87</f>
        <v>759.12</v>
      </c>
      <c r="T87" s="57">
        <f t="shared" si="9"/>
        <v>13.22</v>
      </c>
      <c r="U87" s="128">
        <v>0</v>
      </c>
      <c r="W87" s="58">
        <f t="shared" si="10"/>
        <v>1012.13</v>
      </c>
      <c r="X87" s="53"/>
      <c r="Y87" s="96"/>
    </row>
    <row r="88" spans="1:25" x14ac:dyDescent="0.25">
      <c r="A88" s="122" t="str">
        <f>'Door Comparison'!A88</f>
        <v>DUG34.01</v>
      </c>
      <c r="B88" s="135" t="str">
        <f>'Door Comparison'!B88</f>
        <v>Timber</v>
      </c>
      <c r="C88" s="135" t="str">
        <f>'Door Comparison'!C88</f>
        <v>Equal pair</v>
      </c>
      <c r="D88" s="52">
        <f>'Door Comparison'!D88</f>
        <v>1010</v>
      </c>
      <c r="E88" s="52">
        <f>'Door Comparison'!E88</f>
        <v>2100</v>
      </c>
      <c r="G88" s="55">
        <f>'Door Comparison'!G88</f>
        <v>0</v>
      </c>
      <c r="H88" s="55">
        <f>'Door Comparison'!H88</f>
        <v>1</v>
      </c>
      <c r="J88" s="55">
        <f>'Door Comparison'!J88</f>
        <v>0</v>
      </c>
      <c r="K88" s="55">
        <f>'Door Comparison'!K88</f>
        <v>1</v>
      </c>
      <c r="L88" s="55">
        <f>'Door Comparison'!L88</f>
        <v>0</v>
      </c>
      <c r="M88" s="180"/>
      <c r="N88" s="57">
        <f t="shared" si="7"/>
        <v>0.47</v>
      </c>
      <c r="P88" s="57">
        <f t="shared" si="8"/>
        <v>4.17</v>
      </c>
      <c r="R88" s="355">
        <v>242.18</v>
      </c>
      <c r="S88" s="57">
        <f>'Door Comparison'!P88</f>
        <v>940.2</v>
      </c>
      <c r="T88" s="57">
        <f t="shared" si="9"/>
        <v>10.42</v>
      </c>
      <c r="U88" s="128">
        <v>0</v>
      </c>
      <c r="W88" s="58">
        <f t="shared" si="10"/>
        <v>1197.44</v>
      </c>
      <c r="X88" s="53"/>
      <c r="Y88" s="96"/>
    </row>
    <row r="89" spans="1:25" x14ac:dyDescent="0.25">
      <c r="A89" s="122" t="str">
        <f>'Door Comparison'!A89</f>
        <v>DO1O2.01</v>
      </c>
      <c r="B89" s="135" t="str">
        <f>'Door Comparison'!B89</f>
        <v>Timber</v>
      </c>
      <c r="C89" s="135" t="str">
        <f>'Door Comparison'!C89</f>
        <v>Single</v>
      </c>
      <c r="D89" s="52">
        <f>'Door Comparison'!D89</f>
        <v>1010</v>
      </c>
      <c r="E89" s="52">
        <f>'Door Comparison'!E89</f>
        <v>2100</v>
      </c>
      <c r="G89" s="55">
        <f>'Door Comparison'!G89</f>
        <v>0</v>
      </c>
      <c r="H89" s="55">
        <f>'Door Comparison'!H89</f>
        <v>1</v>
      </c>
      <c r="J89" s="55">
        <f>'Door Comparison'!J89</f>
        <v>0</v>
      </c>
      <c r="K89" s="55">
        <f>'Door Comparison'!K89</f>
        <v>1</v>
      </c>
      <c r="L89" s="55">
        <f>'Door Comparison'!L89</f>
        <v>0</v>
      </c>
      <c r="M89" s="180"/>
      <c r="N89" s="57">
        <f t="shared" si="7"/>
        <v>0.47</v>
      </c>
      <c r="P89" s="57">
        <f t="shared" si="8"/>
        <v>4.17</v>
      </c>
      <c r="R89" s="355">
        <v>242.18</v>
      </c>
      <c r="S89" s="57">
        <f>'Door Comparison'!P89</f>
        <v>462.45</v>
      </c>
      <c r="T89" s="57">
        <f t="shared" si="9"/>
        <v>10.42</v>
      </c>
      <c r="U89" s="128">
        <v>0</v>
      </c>
      <c r="W89" s="58">
        <f t="shared" si="10"/>
        <v>719.69</v>
      </c>
      <c r="X89" s="53"/>
      <c r="Y89" s="96"/>
    </row>
    <row r="90" spans="1:25" x14ac:dyDescent="0.25">
      <c r="A90" s="122" t="str">
        <f>'Door Comparison'!A90</f>
        <v>DO1O1.01</v>
      </c>
      <c r="B90" s="135" t="str">
        <f>'Door Comparison'!B90</f>
        <v>Timber</v>
      </c>
      <c r="C90" s="135" t="str">
        <f>'Door Comparison'!C90</f>
        <v>Single</v>
      </c>
      <c r="D90" s="52">
        <f>'Door Comparison'!D90</f>
        <v>1010</v>
      </c>
      <c r="E90" s="52">
        <f>'Door Comparison'!E90</f>
        <v>2100</v>
      </c>
      <c r="G90" s="55">
        <f>'Door Comparison'!G90</f>
        <v>1</v>
      </c>
      <c r="H90" s="55">
        <f>'Door Comparison'!H90</f>
        <v>0</v>
      </c>
      <c r="J90" s="55">
        <f>'Door Comparison'!J90</f>
        <v>1</v>
      </c>
      <c r="K90" s="55">
        <f>'Door Comparison'!K90</f>
        <v>0</v>
      </c>
      <c r="L90" s="55">
        <f>'Door Comparison'!L90</f>
        <v>0</v>
      </c>
      <c r="M90" s="180"/>
      <c r="N90" s="57">
        <f t="shared" si="7"/>
        <v>0.21</v>
      </c>
      <c r="P90" s="57">
        <f t="shared" si="8"/>
        <v>4.17</v>
      </c>
      <c r="R90" s="355">
        <v>196.66</v>
      </c>
      <c r="S90" s="57">
        <f>'Door Comparison'!P90</f>
        <v>447.74</v>
      </c>
      <c r="T90" s="57">
        <f t="shared" si="9"/>
        <v>10.42</v>
      </c>
      <c r="U90" s="128">
        <v>0</v>
      </c>
      <c r="W90" s="58">
        <f t="shared" si="10"/>
        <v>659.2</v>
      </c>
      <c r="X90" s="53"/>
      <c r="Y90" s="96"/>
    </row>
    <row r="91" spans="1:25" x14ac:dyDescent="0.25">
      <c r="A91" s="122" t="str">
        <f>'Door Comparison'!A91</f>
        <v>D0106.01</v>
      </c>
      <c r="B91" s="135" t="str">
        <f>'Door Comparison'!B91</f>
        <v>Metal</v>
      </c>
      <c r="C91" s="135"/>
      <c r="M91" s="180"/>
      <c r="N91" s="57"/>
      <c r="P91" s="57"/>
      <c r="R91" s="355"/>
      <c r="T91" s="57"/>
      <c r="U91" s="128"/>
      <c r="X91" s="53" t="str">
        <f>'Door Comparison'!Q91</f>
        <v>By others</v>
      </c>
      <c r="Y91" s="96"/>
    </row>
    <row r="92" spans="1:25" x14ac:dyDescent="0.25">
      <c r="A92" s="122" t="str">
        <f>'Door Comparison'!A92</f>
        <v>DO1O7.01</v>
      </c>
      <c r="B92" s="135" t="str">
        <f>'Door Comparison'!B92</f>
        <v>Metal</v>
      </c>
      <c r="C92" s="135"/>
      <c r="M92" s="180"/>
      <c r="N92" s="57"/>
      <c r="P92" s="57"/>
      <c r="R92" s="355"/>
      <c r="T92" s="57"/>
      <c r="U92" s="128"/>
      <c r="X92" s="53" t="str">
        <f>'Door Comparison'!Q92</f>
        <v>By others</v>
      </c>
      <c r="Y92" s="96"/>
    </row>
    <row r="93" spans="1:25" x14ac:dyDescent="0.25">
      <c r="A93" s="122" t="str">
        <f>'Door Comparison'!A93</f>
        <v>DO1O8.01</v>
      </c>
      <c r="B93" s="135" t="str">
        <f>'Door Comparison'!B93</f>
        <v>Metal</v>
      </c>
      <c r="C93" s="135"/>
      <c r="M93" s="180"/>
      <c r="N93" s="57"/>
      <c r="P93" s="57"/>
      <c r="R93" s="355"/>
      <c r="T93" s="57"/>
      <c r="U93" s="128"/>
      <c r="X93" s="53" t="str">
        <f>'Door Comparison'!Q93</f>
        <v>By others</v>
      </c>
      <c r="Y93" s="96"/>
    </row>
    <row r="94" spans="1:25" x14ac:dyDescent="0.25">
      <c r="A94" s="122" t="str">
        <f>'Door Comparison'!A94</f>
        <v>D0110.01</v>
      </c>
      <c r="B94" s="135" t="str">
        <f>'Door Comparison'!B94</f>
        <v>Timber</v>
      </c>
      <c r="C94" s="135" t="str">
        <f>'Door Comparison'!C94</f>
        <v>Single</v>
      </c>
      <c r="D94" s="52">
        <f>'Door Comparison'!D94</f>
        <v>1010</v>
      </c>
      <c r="E94" s="52">
        <f>'Door Comparison'!E94</f>
        <v>2100</v>
      </c>
      <c r="G94" s="55">
        <f>'Door Comparison'!G94</f>
        <v>1</v>
      </c>
      <c r="H94" s="55">
        <f>'Door Comparison'!H94</f>
        <v>0</v>
      </c>
      <c r="J94" s="55">
        <f>'Door Comparison'!J94</f>
        <v>1</v>
      </c>
      <c r="K94" s="55">
        <f>'Door Comparison'!K94</f>
        <v>0</v>
      </c>
      <c r="L94" s="55">
        <f>'Door Comparison'!L94</f>
        <v>0</v>
      </c>
      <c r="M94" s="180"/>
      <c r="N94" s="57">
        <f t="shared" si="7"/>
        <v>0.21</v>
      </c>
      <c r="P94" s="57">
        <f t="shared" si="8"/>
        <v>4.17</v>
      </c>
      <c r="R94" s="355">
        <v>196.66</v>
      </c>
      <c r="S94" s="57">
        <f>'Door Comparison'!P94</f>
        <v>345.08</v>
      </c>
      <c r="T94" s="57">
        <f t="shared" si="9"/>
        <v>10.42</v>
      </c>
      <c r="U94" s="128">
        <v>0</v>
      </c>
      <c r="W94" s="58">
        <f t="shared" si="10"/>
        <v>556.54</v>
      </c>
      <c r="X94" s="53"/>
      <c r="Y94" s="96"/>
    </row>
    <row r="95" spans="1:25" x14ac:dyDescent="0.25">
      <c r="A95" s="122" t="str">
        <f>'Door Comparison'!A95</f>
        <v>DO111.01</v>
      </c>
      <c r="B95" s="135" t="str">
        <f>'Door Comparison'!B95</f>
        <v>Timber</v>
      </c>
      <c r="C95" s="135" t="str">
        <f>'Door Comparison'!C95</f>
        <v>Single</v>
      </c>
      <c r="D95" s="52">
        <f>'Door Comparison'!D95</f>
        <v>1010</v>
      </c>
      <c r="E95" s="52">
        <f>'Door Comparison'!E95</f>
        <v>2100</v>
      </c>
      <c r="G95" s="55">
        <f>'Door Comparison'!G95</f>
        <v>1</v>
      </c>
      <c r="H95" s="55">
        <f>'Door Comparison'!H95</f>
        <v>0</v>
      </c>
      <c r="J95" s="55">
        <f>'Door Comparison'!J95</f>
        <v>1</v>
      </c>
      <c r="K95" s="55">
        <f>'Door Comparison'!K95</f>
        <v>0</v>
      </c>
      <c r="L95" s="55">
        <f>'Door Comparison'!L95</f>
        <v>0</v>
      </c>
      <c r="M95" s="180"/>
      <c r="N95" s="57">
        <f t="shared" si="7"/>
        <v>0.21</v>
      </c>
      <c r="P95" s="57">
        <f t="shared" si="8"/>
        <v>4.17</v>
      </c>
      <c r="R95" s="355">
        <v>196.66</v>
      </c>
      <c r="S95" s="57">
        <f>'Door Comparison'!P95</f>
        <v>345.08</v>
      </c>
      <c r="T95" s="57">
        <f t="shared" si="9"/>
        <v>10.42</v>
      </c>
      <c r="U95" s="128">
        <v>0</v>
      </c>
      <c r="W95" s="58">
        <f t="shared" si="10"/>
        <v>556.54</v>
      </c>
      <c r="X95" s="53"/>
      <c r="Y95" s="96"/>
    </row>
    <row r="96" spans="1:25" x14ac:dyDescent="0.25">
      <c r="A96" s="122" t="str">
        <f>'Door Comparison'!A96</f>
        <v>DO115.01</v>
      </c>
      <c r="B96" s="135" t="str">
        <f>'Door Comparison'!B96</f>
        <v>Metal</v>
      </c>
      <c r="C96" s="135"/>
      <c r="M96" s="180"/>
      <c r="N96" s="57"/>
      <c r="P96" s="57"/>
      <c r="R96" s="355"/>
      <c r="T96" s="57"/>
      <c r="U96" s="128"/>
      <c r="X96" s="53" t="str">
        <f>'Door Comparison'!Q96</f>
        <v>By others</v>
      </c>
      <c r="Y96" s="96"/>
    </row>
    <row r="97" spans="1:25" x14ac:dyDescent="0.25">
      <c r="A97" s="122" t="str">
        <f>'Door Comparison'!A97</f>
        <v>DO116.01</v>
      </c>
      <c r="B97" s="135" t="str">
        <f>'Door Comparison'!B97</f>
        <v>Metal</v>
      </c>
      <c r="C97" s="135"/>
      <c r="M97" s="180"/>
      <c r="N97" s="57"/>
      <c r="P97" s="57"/>
      <c r="R97" s="355"/>
      <c r="T97" s="57"/>
      <c r="U97" s="128"/>
      <c r="X97" s="53" t="str">
        <f>'Door Comparison'!Q97</f>
        <v>By others</v>
      </c>
      <c r="Y97" s="96"/>
    </row>
    <row r="98" spans="1:25" x14ac:dyDescent="0.25">
      <c r="A98" s="122" t="str">
        <f>'Door Comparison'!A98</f>
        <v>D0117.01</v>
      </c>
      <c r="B98" s="135" t="str">
        <f>'Door Comparison'!B98</f>
        <v>Timber</v>
      </c>
      <c r="C98" s="135" t="str">
        <f>'Door Comparison'!C98</f>
        <v>Single</v>
      </c>
      <c r="D98" s="52">
        <f>'Door Comparison'!D98</f>
        <v>1100</v>
      </c>
      <c r="E98" s="52">
        <f>'Door Comparison'!E98</f>
        <v>2100</v>
      </c>
      <c r="G98" s="55">
        <f>'Door Comparison'!G98</f>
        <v>0</v>
      </c>
      <c r="H98" s="55">
        <f>'Door Comparison'!H98</f>
        <v>1</v>
      </c>
      <c r="J98" s="55">
        <f>'Door Comparison'!J98</f>
        <v>0</v>
      </c>
      <c r="K98" s="55">
        <f>'Door Comparison'!K98</f>
        <v>1</v>
      </c>
      <c r="L98" s="55">
        <f>'Door Comparison'!L98</f>
        <v>0</v>
      </c>
      <c r="M98" s="180"/>
      <c r="N98" s="57">
        <f t="shared" si="7"/>
        <v>0.48</v>
      </c>
      <c r="P98" s="57">
        <f t="shared" si="8"/>
        <v>4.24</v>
      </c>
      <c r="R98" s="355">
        <v>242.18</v>
      </c>
      <c r="S98" s="57">
        <f>'Door Comparison'!P98</f>
        <v>703.23</v>
      </c>
      <c r="T98" s="57">
        <f t="shared" si="9"/>
        <v>10.6</v>
      </c>
      <c r="U98" s="128">
        <v>0</v>
      </c>
      <c r="W98" s="58">
        <f t="shared" si="10"/>
        <v>960.73</v>
      </c>
      <c r="X98" s="53"/>
      <c r="Y98" s="96"/>
    </row>
    <row r="99" spans="1:25" x14ac:dyDescent="0.25">
      <c r="A99" s="122" t="str">
        <f>'Door Comparison'!A99</f>
        <v>DO118.01</v>
      </c>
      <c r="B99" s="135" t="str">
        <f>'Door Comparison'!B99</f>
        <v>Timber</v>
      </c>
      <c r="C99" s="135" t="str">
        <f>'Door Comparison'!C99</f>
        <v>Single</v>
      </c>
      <c r="D99" s="52">
        <f>'Door Comparison'!D99</f>
        <v>1010</v>
      </c>
      <c r="E99" s="52">
        <f>'Door Comparison'!E99</f>
        <v>2100</v>
      </c>
      <c r="G99" s="55">
        <f>'Door Comparison'!G99</f>
        <v>1</v>
      </c>
      <c r="H99" s="55">
        <f>'Door Comparison'!H99</f>
        <v>0</v>
      </c>
      <c r="J99" s="55">
        <f>'Door Comparison'!J99</f>
        <v>1</v>
      </c>
      <c r="K99" s="55">
        <f>'Door Comparison'!K99</f>
        <v>0</v>
      </c>
      <c r="L99" s="55">
        <f>'Door Comparison'!L99</f>
        <v>0</v>
      </c>
      <c r="M99" s="180"/>
      <c r="N99" s="57">
        <f t="shared" si="7"/>
        <v>0.21</v>
      </c>
      <c r="P99" s="57">
        <f t="shared" si="8"/>
        <v>4.17</v>
      </c>
      <c r="R99" s="355">
        <v>196.66</v>
      </c>
      <c r="S99" s="57">
        <f>'Door Comparison'!P99</f>
        <v>345.08</v>
      </c>
      <c r="T99" s="57">
        <f t="shared" si="9"/>
        <v>10.42</v>
      </c>
      <c r="U99" s="128">
        <v>0</v>
      </c>
      <c r="W99" s="58">
        <f t="shared" si="10"/>
        <v>556.54</v>
      </c>
      <c r="X99" s="53"/>
      <c r="Y99" s="96"/>
    </row>
    <row r="100" spans="1:25" x14ac:dyDescent="0.25">
      <c r="A100" s="122" t="str">
        <f>'Door Comparison'!A100</f>
        <v>DO12O.01</v>
      </c>
      <c r="B100" s="135" t="str">
        <f>'Door Comparison'!B100</f>
        <v>Metal</v>
      </c>
      <c r="C100" s="135"/>
      <c r="M100" s="180"/>
      <c r="N100" s="57"/>
      <c r="P100" s="57"/>
      <c r="R100" s="355"/>
      <c r="T100" s="57"/>
      <c r="U100" s="128"/>
      <c r="X100" s="53" t="str">
        <f>'Door Comparison'!Q100</f>
        <v>By others</v>
      </c>
      <c r="Y100" s="96"/>
    </row>
    <row r="101" spans="1:25" x14ac:dyDescent="0.25">
      <c r="A101" s="122" t="str">
        <f>'Door Comparison'!A101</f>
        <v>D0121.03</v>
      </c>
      <c r="B101" s="135" t="str">
        <f>'Door Comparison'!B101</f>
        <v>Glass</v>
      </c>
      <c r="C101" s="135"/>
      <c r="M101" s="180"/>
      <c r="N101" s="57"/>
      <c r="P101" s="57"/>
      <c r="R101" s="355"/>
      <c r="T101" s="57"/>
      <c r="U101" s="128"/>
      <c r="X101" s="53" t="str">
        <f>'Door Comparison'!Q101</f>
        <v>By others</v>
      </c>
      <c r="Y101" s="96"/>
    </row>
    <row r="102" spans="1:25" x14ac:dyDescent="0.25">
      <c r="A102" s="122" t="str">
        <f>'Door Comparison'!A102</f>
        <v>DO122.01</v>
      </c>
      <c r="B102" s="135" t="str">
        <f>'Door Comparison'!B102</f>
        <v>Metal</v>
      </c>
      <c r="C102" s="135"/>
      <c r="M102" s="180"/>
      <c r="N102" s="57"/>
      <c r="P102" s="57"/>
      <c r="R102" s="355"/>
      <c r="T102" s="57"/>
      <c r="U102" s="128"/>
      <c r="X102" s="53" t="str">
        <f>'Door Comparison'!Q102</f>
        <v>By others</v>
      </c>
      <c r="Y102" s="96"/>
    </row>
    <row r="103" spans="1:25" x14ac:dyDescent="0.25">
      <c r="A103" s="122" t="str">
        <f>'Door Comparison'!A103</f>
        <v>D0122.02</v>
      </c>
      <c r="B103" s="135" t="str">
        <f>'Door Comparison'!B103</f>
        <v>Metal</v>
      </c>
      <c r="C103" s="135"/>
      <c r="M103" s="180"/>
      <c r="N103" s="57"/>
      <c r="P103" s="57"/>
      <c r="R103" s="355"/>
      <c r="T103" s="57"/>
      <c r="U103" s="128"/>
      <c r="X103" s="53" t="str">
        <f>'Door Comparison'!Q103</f>
        <v>By others</v>
      </c>
      <c r="Y103" s="96"/>
    </row>
    <row r="104" spans="1:25" x14ac:dyDescent="0.25">
      <c r="A104" s="122" t="str">
        <f>'Door Comparison'!A104</f>
        <v>D0201.01</v>
      </c>
      <c r="B104" s="135" t="str">
        <f>'Door Comparison'!B104</f>
        <v>Timber</v>
      </c>
      <c r="C104" s="135" t="str">
        <f>'Door Comparison'!C104</f>
        <v>Single</v>
      </c>
      <c r="D104" s="52">
        <f>'Door Comparison'!D104</f>
        <v>1010</v>
      </c>
      <c r="E104" s="52">
        <f>'Door Comparison'!E104</f>
        <v>2100</v>
      </c>
      <c r="G104" s="55">
        <f>'Door Comparison'!G104</f>
        <v>0</v>
      </c>
      <c r="H104" s="55">
        <f>'Door Comparison'!H104</f>
        <v>1</v>
      </c>
      <c r="J104" s="55">
        <f>'Door Comparison'!J104</f>
        <v>0</v>
      </c>
      <c r="K104" s="55">
        <f>'Door Comparison'!K104</f>
        <v>1</v>
      </c>
      <c r="L104" s="55">
        <f>'Door Comparison'!L104</f>
        <v>0</v>
      </c>
      <c r="M104" s="180"/>
      <c r="N104" s="57">
        <f t="shared" si="7"/>
        <v>0.47</v>
      </c>
      <c r="P104" s="57">
        <f t="shared" si="8"/>
        <v>4.17</v>
      </c>
      <c r="R104" s="355">
        <v>242.18</v>
      </c>
      <c r="S104" s="57">
        <f>'Door Comparison'!P104</f>
        <v>462.45</v>
      </c>
      <c r="T104" s="57">
        <f t="shared" si="9"/>
        <v>10.42</v>
      </c>
      <c r="U104" s="128">
        <v>0</v>
      </c>
      <c r="W104" s="58">
        <f t="shared" si="10"/>
        <v>719.69</v>
      </c>
      <c r="X104" s="53"/>
      <c r="Y104" s="96"/>
    </row>
    <row r="105" spans="1:25" x14ac:dyDescent="0.25">
      <c r="A105" s="122" t="str">
        <f>'Door Comparison'!A105</f>
        <v>D0201.02</v>
      </c>
      <c r="B105" s="135" t="str">
        <f>'Door Comparison'!B105</f>
        <v>Timber</v>
      </c>
      <c r="C105" s="135" t="str">
        <f>'Door Comparison'!C105</f>
        <v>Single</v>
      </c>
      <c r="D105" s="52">
        <f>'Door Comparison'!D105</f>
        <v>1010</v>
      </c>
      <c r="E105" s="52">
        <f>'Door Comparison'!E105</f>
        <v>2100</v>
      </c>
      <c r="G105" s="55">
        <f>'Door Comparison'!G105</f>
        <v>1</v>
      </c>
      <c r="H105" s="55">
        <f>'Door Comparison'!H105</f>
        <v>0</v>
      </c>
      <c r="J105" s="55">
        <f>'Door Comparison'!J105</f>
        <v>1</v>
      </c>
      <c r="K105" s="55">
        <f>'Door Comparison'!K105</f>
        <v>0</v>
      </c>
      <c r="L105" s="55">
        <f>'Door Comparison'!L105</f>
        <v>0</v>
      </c>
      <c r="M105" s="180"/>
      <c r="N105" s="57">
        <f t="shared" si="7"/>
        <v>0.21</v>
      </c>
      <c r="P105" s="57">
        <f t="shared" si="8"/>
        <v>4.17</v>
      </c>
      <c r="R105" s="356">
        <v>196.66</v>
      </c>
      <c r="S105" s="57">
        <f>'Door Comparison'!P105</f>
        <v>447.74</v>
      </c>
      <c r="T105" s="57">
        <f t="shared" si="9"/>
        <v>10.42</v>
      </c>
      <c r="U105" s="128">
        <v>0</v>
      </c>
      <c r="W105" s="58">
        <f t="shared" si="10"/>
        <v>659.2</v>
      </c>
      <c r="X105" s="53"/>
      <c r="Y105" s="96"/>
    </row>
    <row r="106" spans="1:25" x14ac:dyDescent="0.25">
      <c r="A106" s="122" t="str">
        <f>'Door Comparison'!A106</f>
        <v>D0210.01</v>
      </c>
      <c r="B106" s="135" t="str">
        <f>'Door Comparison'!B106</f>
        <v>Timber</v>
      </c>
      <c r="C106" s="135" t="str">
        <f>'Door Comparison'!C106</f>
        <v>Single</v>
      </c>
      <c r="D106" s="52">
        <f>'Door Comparison'!D106</f>
        <v>1010</v>
      </c>
      <c r="E106" s="52">
        <f>'Door Comparison'!E106</f>
        <v>2100</v>
      </c>
      <c r="G106" s="55">
        <f>'Door Comparison'!G106</f>
        <v>1</v>
      </c>
      <c r="H106" s="55">
        <f>'Door Comparison'!H106</f>
        <v>0</v>
      </c>
      <c r="J106" s="55">
        <f>'Door Comparison'!J106</f>
        <v>1</v>
      </c>
      <c r="K106" s="55">
        <f>'Door Comparison'!K106</f>
        <v>0</v>
      </c>
      <c r="L106" s="55">
        <f>'Door Comparison'!L106</f>
        <v>0</v>
      </c>
      <c r="M106" s="180"/>
      <c r="N106" s="57">
        <f t="shared" si="7"/>
        <v>0.21</v>
      </c>
      <c r="P106" s="57">
        <f t="shared" si="8"/>
        <v>4.17</v>
      </c>
      <c r="R106" s="356">
        <v>196.66</v>
      </c>
      <c r="S106" s="57">
        <f>'Door Comparison'!P106</f>
        <v>345.08</v>
      </c>
      <c r="T106" s="57">
        <f t="shared" si="9"/>
        <v>10.42</v>
      </c>
      <c r="U106" s="128">
        <v>0</v>
      </c>
      <c r="W106" s="58">
        <f t="shared" si="10"/>
        <v>556.54</v>
      </c>
      <c r="X106" s="53"/>
      <c r="Y106" s="96"/>
    </row>
    <row r="107" spans="1:25" x14ac:dyDescent="0.25">
      <c r="A107" s="122" t="str">
        <f>'Door Comparison'!A107</f>
        <v>D0211.01</v>
      </c>
      <c r="B107" s="135" t="str">
        <f>'Door Comparison'!B107</f>
        <v>Timber</v>
      </c>
      <c r="C107" s="135" t="str">
        <f>'Door Comparison'!C107</f>
        <v>Single</v>
      </c>
      <c r="D107" s="52">
        <f>'Door Comparison'!D107</f>
        <v>1010</v>
      </c>
      <c r="E107" s="52">
        <f>'Door Comparison'!E107</f>
        <v>2100</v>
      </c>
      <c r="G107" s="55">
        <f>'Door Comparison'!G107</f>
        <v>0</v>
      </c>
      <c r="H107" s="55">
        <f>'Door Comparison'!H107</f>
        <v>1</v>
      </c>
      <c r="J107" s="55">
        <f>'Door Comparison'!J107</f>
        <v>0</v>
      </c>
      <c r="K107" s="55">
        <f>'Door Comparison'!K107</f>
        <v>1</v>
      </c>
      <c r="L107" s="55">
        <f>'Door Comparison'!L107</f>
        <v>0</v>
      </c>
      <c r="M107" s="180"/>
      <c r="N107" s="57">
        <f t="shared" si="7"/>
        <v>0.47</v>
      </c>
      <c r="P107" s="57">
        <f t="shared" si="8"/>
        <v>4.17</v>
      </c>
      <c r="R107" s="355">
        <v>242.18</v>
      </c>
      <c r="S107" s="57">
        <f>'Door Comparison'!P107</f>
        <v>588.34</v>
      </c>
      <c r="T107" s="57">
        <f t="shared" si="9"/>
        <v>10.42</v>
      </c>
      <c r="U107" s="128">
        <v>0</v>
      </c>
      <c r="W107" s="58">
        <f t="shared" si="10"/>
        <v>845.58</v>
      </c>
      <c r="X107" s="53"/>
      <c r="Y107" s="96"/>
    </row>
    <row r="108" spans="1:25" x14ac:dyDescent="0.25">
      <c r="A108" s="122" t="str">
        <f>'Door Comparison'!A108</f>
        <v>D0217.01</v>
      </c>
      <c r="B108" s="135" t="str">
        <f>'Door Comparison'!B108</f>
        <v>Timber</v>
      </c>
      <c r="C108" s="135" t="str">
        <f>'Door Comparison'!C108</f>
        <v>Single</v>
      </c>
      <c r="D108" s="52">
        <f>'Door Comparison'!D108</f>
        <v>1100</v>
      </c>
      <c r="E108" s="52">
        <f>'Door Comparison'!E108</f>
        <v>2100</v>
      </c>
      <c r="G108" s="55">
        <f>'Door Comparison'!G108</f>
        <v>0</v>
      </c>
      <c r="H108" s="55">
        <f>'Door Comparison'!H108</f>
        <v>1</v>
      </c>
      <c r="J108" s="55">
        <f>'Door Comparison'!J108</f>
        <v>0</v>
      </c>
      <c r="K108" s="55">
        <f>'Door Comparison'!K108</f>
        <v>1</v>
      </c>
      <c r="L108" s="55">
        <f>'Door Comparison'!L108</f>
        <v>0</v>
      </c>
      <c r="M108" s="180"/>
      <c r="N108" s="57">
        <f t="shared" si="7"/>
        <v>0.48</v>
      </c>
      <c r="P108" s="57">
        <f t="shared" si="8"/>
        <v>4.24</v>
      </c>
      <c r="R108" s="355">
        <v>242.18</v>
      </c>
      <c r="S108" s="57">
        <f>'Door Comparison'!P108</f>
        <v>703.23</v>
      </c>
      <c r="T108" s="57">
        <f t="shared" si="9"/>
        <v>10.6</v>
      </c>
      <c r="U108" s="128">
        <v>0</v>
      </c>
      <c r="W108" s="58">
        <f t="shared" si="10"/>
        <v>960.73</v>
      </c>
      <c r="X108" s="53"/>
      <c r="Y108" s="96"/>
    </row>
    <row r="109" spans="1:25" x14ac:dyDescent="0.25">
      <c r="A109" s="122" t="str">
        <f>'Door Comparison'!A109</f>
        <v>D0218.01</v>
      </c>
      <c r="B109" s="135" t="str">
        <f>'Door Comparison'!B109</f>
        <v>Timber</v>
      </c>
      <c r="C109" s="135" t="str">
        <f>'Door Comparison'!C109</f>
        <v>Single</v>
      </c>
      <c r="D109" s="52">
        <f>'Door Comparison'!D109</f>
        <v>1010</v>
      </c>
      <c r="E109" s="52">
        <f>'Door Comparison'!E109</f>
        <v>2100</v>
      </c>
      <c r="G109" s="55">
        <f>'Door Comparison'!G109</f>
        <v>1</v>
      </c>
      <c r="H109" s="55">
        <f>'Door Comparison'!H109</f>
        <v>0</v>
      </c>
      <c r="J109" s="55">
        <f>'Door Comparison'!J109</f>
        <v>1</v>
      </c>
      <c r="K109" s="55">
        <f>'Door Comparison'!K109</f>
        <v>0</v>
      </c>
      <c r="L109" s="55">
        <f>'Door Comparison'!L109</f>
        <v>0</v>
      </c>
      <c r="M109" s="180"/>
      <c r="N109" s="57">
        <f t="shared" si="7"/>
        <v>0.21</v>
      </c>
      <c r="P109" s="57">
        <f t="shared" si="8"/>
        <v>4.17</v>
      </c>
      <c r="R109" s="356">
        <v>196.66</v>
      </c>
      <c r="S109" s="57">
        <f>'Door Comparison'!P109</f>
        <v>345.08</v>
      </c>
      <c r="T109" s="57">
        <f t="shared" si="9"/>
        <v>10.42</v>
      </c>
      <c r="U109" s="128">
        <v>0</v>
      </c>
      <c r="W109" s="58">
        <f t="shared" si="10"/>
        <v>556.54</v>
      </c>
      <c r="X109" s="53"/>
      <c r="Y109" s="96"/>
    </row>
    <row r="110" spans="1:25" x14ac:dyDescent="0.25">
      <c r="A110" s="122" t="str">
        <f>'Door Comparison'!A110</f>
        <v>D0301.01</v>
      </c>
      <c r="B110" s="135" t="str">
        <f>'Door Comparison'!B110</f>
        <v>Timber</v>
      </c>
      <c r="C110" s="135" t="str">
        <f>'Door Comparison'!C110</f>
        <v>Single</v>
      </c>
      <c r="D110" s="52">
        <f>'Door Comparison'!D110</f>
        <v>1010</v>
      </c>
      <c r="E110" s="52">
        <f>'Door Comparison'!E110</f>
        <v>2100</v>
      </c>
      <c r="G110" s="55">
        <f>'Door Comparison'!G110</f>
        <v>1</v>
      </c>
      <c r="H110" s="55">
        <f>'Door Comparison'!H110</f>
        <v>0</v>
      </c>
      <c r="J110" s="55">
        <f>'Door Comparison'!J110</f>
        <v>1</v>
      </c>
      <c r="K110" s="55">
        <f>'Door Comparison'!K110</f>
        <v>0</v>
      </c>
      <c r="L110" s="55">
        <f>'Door Comparison'!L110</f>
        <v>0</v>
      </c>
      <c r="M110" s="180"/>
      <c r="N110" s="57">
        <f t="shared" si="7"/>
        <v>0.21</v>
      </c>
      <c r="P110" s="57">
        <f t="shared" si="8"/>
        <v>4.17</v>
      </c>
      <c r="R110" s="356">
        <v>196.66</v>
      </c>
      <c r="S110" s="57">
        <f>'Door Comparison'!P110</f>
        <v>447.74</v>
      </c>
      <c r="T110" s="57">
        <f t="shared" si="9"/>
        <v>10.42</v>
      </c>
      <c r="U110" s="128">
        <v>0</v>
      </c>
      <c r="W110" s="58">
        <f t="shared" si="10"/>
        <v>659.2</v>
      </c>
      <c r="X110" s="53"/>
      <c r="Y110" s="96"/>
    </row>
    <row r="111" spans="1:25" x14ac:dyDescent="0.25">
      <c r="A111" s="122" t="str">
        <f>'Door Comparison'!A111</f>
        <v>D0302.01</v>
      </c>
      <c r="B111" s="135" t="str">
        <f>'Door Comparison'!B111</f>
        <v>Timber</v>
      </c>
      <c r="C111" s="135" t="str">
        <f>'Door Comparison'!C111</f>
        <v>Single</v>
      </c>
      <c r="D111" s="52">
        <f>'Door Comparison'!D111</f>
        <v>1010</v>
      </c>
      <c r="E111" s="52">
        <f>'Door Comparison'!E111</f>
        <v>2100</v>
      </c>
      <c r="G111" s="55">
        <f>'Door Comparison'!G111</f>
        <v>0</v>
      </c>
      <c r="H111" s="55">
        <f>'Door Comparison'!H111</f>
        <v>1</v>
      </c>
      <c r="J111" s="55">
        <f>'Door Comparison'!J111</f>
        <v>0</v>
      </c>
      <c r="K111" s="55">
        <f>'Door Comparison'!K111</f>
        <v>1</v>
      </c>
      <c r="L111" s="55">
        <f>'Door Comparison'!L111</f>
        <v>0</v>
      </c>
      <c r="M111" s="180"/>
      <c r="N111" s="57">
        <f t="shared" si="7"/>
        <v>0.47</v>
      </c>
      <c r="P111" s="57">
        <f t="shared" si="8"/>
        <v>4.17</v>
      </c>
      <c r="R111" s="355">
        <v>242.18</v>
      </c>
      <c r="S111" s="57">
        <f>'Door Comparison'!P111</f>
        <v>462.45</v>
      </c>
      <c r="T111" s="57">
        <f t="shared" si="9"/>
        <v>10.42</v>
      </c>
      <c r="U111" s="128">
        <v>0</v>
      </c>
      <c r="W111" s="58">
        <f t="shared" si="10"/>
        <v>719.69</v>
      </c>
      <c r="X111" s="53"/>
      <c r="Y111" s="96"/>
    </row>
    <row r="112" spans="1:25" x14ac:dyDescent="0.25">
      <c r="A112" s="122" t="str">
        <f>'Door Comparison'!A112</f>
        <v>D0310.01</v>
      </c>
      <c r="B112" s="135" t="str">
        <f>'Door Comparison'!B112</f>
        <v>Timber</v>
      </c>
      <c r="C112" s="135" t="str">
        <f>'Door Comparison'!C112</f>
        <v>Single</v>
      </c>
      <c r="D112" s="52">
        <f>'Door Comparison'!D112</f>
        <v>1010</v>
      </c>
      <c r="E112" s="52">
        <f>'Door Comparison'!E112</f>
        <v>2100</v>
      </c>
      <c r="G112" s="55">
        <f>'Door Comparison'!G112</f>
        <v>1</v>
      </c>
      <c r="H112" s="55">
        <f>'Door Comparison'!H112</f>
        <v>0</v>
      </c>
      <c r="J112" s="55">
        <f>'Door Comparison'!J112</f>
        <v>1</v>
      </c>
      <c r="K112" s="55">
        <f>'Door Comparison'!K112</f>
        <v>0</v>
      </c>
      <c r="L112" s="55">
        <f>'Door Comparison'!L112</f>
        <v>0</v>
      </c>
      <c r="M112" s="180"/>
      <c r="N112" s="57">
        <f t="shared" si="7"/>
        <v>0.21</v>
      </c>
      <c r="P112" s="57">
        <f t="shared" si="8"/>
        <v>4.17</v>
      </c>
      <c r="R112" s="356">
        <v>196.66</v>
      </c>
      <c r="S112" s="57">
        <f>'Door Comparison'!P112</f>
        <v>345.08</v>
      </c>
      <c r="T112" s="57">
        <f t="shared" si="9"/>
        <v>10.42</v>
      </c>
      <c r="U112" s="128">
        <v>0</v>
      </c>
      <c r="W112" s="58">
        <f t="shared" si="10"/>
        <v>556.54</v>
      </c>
      <c r="X112" s="53"/>
      <c r="Y112" s="96"/>
    </row>
    <row r="113" spans="1:25" x14ac:dyDescent="0.25">
      <c r="A113" s="122" t="str">
        <f>'Door Comparison'!A113</f>
        <v>D0311.01</v>
      </c>
      <c r="B113" s="135" t="str">
        <f>'Door Comparison'!B113</f>
        <v>Timber</v>
      </c>
      <c r="C113" s="135" t="str">
        <f>'Door Comparison'!C113</f>
        <v>Single</v>
      </c>
      <c r="D113" s="52">
        <f>'Door Comparison'!D113</f>
        <v>1010</v>
      </c>
      <c r="E113" s="52">
        <f>'Door Comparison'!E113</f>
        <v>2100</v>
      </c>
      <c r="G113" s="55">
        <f>'Door Comparison'!G113</f>
        <v>0</v>
      </c>
      <c r="H113" s="55">
        <f>'Door Comparison'!H113</f>
        <v>1</v>
      </c>
      <c r="J113" s="55">
        <f>'Door Comparison'!J113</f>
        <v>0</v>
      </c>
      <c r="K113" s="55">
        <f>'Door Comparison'!K113</f>
        <v>1</v>
      </c>
      <c r="L113" s="55">
        <f>'Door Comparison'!L113</f>
        <v>0</v>
      </c>
      <c r="M113" s="180"/>
      <c r="N113" s="57">
        <f t="shared" si="7"/>
        <v>0.47</v>
      </c>
      <c r="P113" s="57">
        <f t="shared" si="8"/>
        <v>4.17</v>
      </c>
      <c r="R113" s="355">
        <v>242.18</v>
      </c>
      <c r="S113" s="57">
        <f>'Door Comparison'!P113</f>
        <v>588.34</v>
      </c>
      <c r="T113" s="57">
        <f t="shared" si="9"/>
        <v>10.42</v>
      </c>
      <c r="U113" s="128">
        <v>0</v>
      </c>
      <c r="W113" s="58">
        <f t="shared" si="10"/>
        <v>845.58</v>
      </c>
      <c r="X113" s="53"/>
      <c r="Y113" s="96"/>
    </row>
    <row r="114" spans="1:25" x14ac:dyDescent="0.25">
      <c r="A114" s="122" t="str">
        <f>'Door Comparison'!A114</f>
        <v>D0317.01</v>
      </c>
      <c r="B114" s="135" t="str">
        <f>'Door Comparison'!B114</f>
        <v>Timber</v>
      </c>
      <c r="C114" s="135" t="str">
        <f>'Door Comparison'!C114</f>
        <v>Single</v>
      </c>
      <c r="D114" s="52">
        <f>'Door Comparison'!D114</f>
        <v>1100</v>
      </c>
      <c r="E114" s="52">
        <f>'Door Comparison'!E114</f>
        <v>2100</v>
      </c>
      <c r="G114" s="55">
        <f>'Door Comparison'!G114</f>
        <v>0</v>
      </c>
      <c r="H114" s="55">
        <f>'Door Comparison'!H114</f>
        <v>1</v>
      </c>
      <c r="J114" s="55">
        <f>'Door Comparison'!J114</f>
        <v>0</v>
      </c>
      <c r="K114" s="55">
        <f>'Door Comparison'!K114</f>
        <v>1</v>
      </c>
      <c r="L114" s="55">
        <f>'Door Comparison'!L114</f>
        <v>0</v>
      </c>
      <c r="M114" s="180"/>
      <c r="N114" s="57">
        <f t="shared" si="7"/>
        <v>0.48</v>
      </c>
      <c r="P114" s="57">
        <f t="shared" si="8"/>
        <v>4.24</v>
      </c>
      <c r="R114" s="355">
        <v>242.18</v>
      </c>
      <c r="S114" s="57">
        <f>'Door Comparison'!P114</f>
        <v>703.23</v>
      </c>
      <c r="T114" s="57">
        <f t="shared" si="9"/>
        <v>10.6</v>
      </c>
      <c r="U114" s="128">
        <v>0</v>
      </c>
      <c r="W114" s="58">
        <f t="shared" si="10"/>
        <v>960.73</v>
      </c>
      <c r="X114" s="53"/>
      <c r="Y114" s="96"/>
    </row>
    <row r="115" spans="1:25" x14ac:dyDescent="0.25">
      <c r="A115" s="122" t="str">
        <f>'Door Comparison'!A115</f>
        <v>D0318.01</v>
      </c>
      <c r="B115" s="135" t="str">
        <f>'Door Comparison'!B115</f>
        <v>Timber</v>
      </c>
      <c r="C115" s="135" t="str">
        <f>'Door Comparison'!C115</f>
        <v>Single</v>
      </c>
      <c r="D115" s="52">
        <f>'Door Comparison'!D115</f>
        <v>1010</v>
      </c>
      <c r="E115" s="52">
        <f>'Door Comparison'!E115</f>
        <v>2100</v>
      </c>
      <c r="G115" s="55">
        <f>'Door Comparison'!G115</f>
        <v>1</v>
      </c>
      <c r="H115" s="55">
        <f>'Door Comparison'!H115</f>
        <v>0</v>
      </c>
      <c r="J115" s="55">
        <f>'Door Comparison'!J115</f>
        <v>1</v>
      </c>
      <c r="K115" s="55">
        <f>'Door Comparison'!K115</f>
        <v>0</v>
      </c>
      <c r="L115" s="55">
        <f>'Door Comparison'!L115</f>
        <v>0</v>
      </c>
      <c r="M115" s="180"/>
      <c r="N115" s="57">
        <f t="shared" si="7"/>
        <v>0.21</v>
      </c>
      <c r="P115" s="57">
        <f t="shared" si="8"/>
        <v>4.17</v>
      </c>
      <c r="R115" s="356">
        <v>196.66</v>
      </c>
      <c r="S115" s="57">
        <f>'Door Comparison'!P115</f>
        <v>345.08</v>
      </c>
      <c r="T115" s="57">
        <f t="shared" si="9"/>
        <v>10.42</v>
      </c>
      <c r="U115" s="128">
        <v>0</v>
      </c>
      <c r="W115" s="58">
        <f t="shared" si="10"/>
        <v>556.54</v>
      </c>
      <c r="X115" s="53"/>
      <c r="Y115" s="96"/>
    </row>
    <row r="116" spans="1:25" x14ac:dyDescent="0.25">
      <c r="A116" s="122" t="str">
        <f>'Door Comparison'!A116</f>
        <v>D0320.01</v>
      </c>
      <c r="B116" s="135" t="str">
        <f>'Door Comparison'!B116</f>
        <v>Metal</v>
      </c>
      <c r="C116" s="135"/>
      <c r="M116" s="180"/>
      <c r="N116" s="57"/>
      <c r="P116" s="57"/>
      <c r="R116" s="355"/>
      <c r="T116" s="57"/>
      <c r="U116" s="128"/>
      <c r="X116" s="53" t="str">
        <f>'Door Comparison'!Q116</f>
        <v>By others</v>
      </c>
      <c r="Y116" s="96"/>
    </row>
    <row r="117" spans="1:25" x14ac:dyDescent="0.25">
      <c r="A117" s="122" t="str">
        <f>'Door Comparison'!A117</f>
        <v>D0401.01</v>
      </c>
      <c r="B117" s="135" t="str">
        <f>'Door Comparison'!B117</f>
        <v>Timber</v>
      </c>
      <c r="C117" s="135" t="str">
        <f>'Door Comparison'!C117</f>
        <v>Single</v>
      </c>
      <c r="D117" s="52">
        <f>'Door Comparison'!D117</f>
        <v>1010</v>
      </c>
      <c r="E117" s="52">
        <f>'Door Comparison'!E117</f>
        <v>2100</v>
      </c>
      <c r="G117" s="55">
        <f>'Door Comparison'!G117</f>
        <v>1</v>
      </c>
      <c r="H117" s="55">
        <f>'Door Comparison'!H117</f>
        <v>0</v>
      </c>
      <c r="J117" s="55">
        <f>'Door Comparison'!J117</f>
        <v>1</v>
      </c>
      <c r="K117" s="55">
        <f>'Door Comparison'!K117</f>
        <v>0</v>
      </c>
      <c r="L117" s="55">
        <f>'Door Comparison'!L117</f>
        <v>0</v>
      </c>
      <c r="M117" s="180"/>
      <c r="N117" s="57">
        <f t="shared" si="7"/>
        <v>0.21</v>
      </c>
      <c r="P117" s="57">
        <f t="shared" si="8"/>
        <v>4.17</v>
      </c>
      <c r="R117" s="356">
        <v>196.66</v>
      </c>
      <c r="S117" s="57">
        <f>'Door Comparison'!P117</f>
        <v>447.74</v>
      </c>
      <c r="T117" s="57">
        <f t="shared" si="9"/>
        <v>10.42</v>
      </c>
      <c r="U117" s="128">
        <v>0</v>
      </c>
      <c r="W117" s="58">
        <f t="shared" si="10"/>
        <v>659.2</v>
      </c>
      <c r="X117" s="53"/>
      <c r="Y117" s="96"/>
    </row>
    <row r="118" spans="1:25" x14ac:dyDescent="0.25">
      <c r="A118" s="122" t="str">
        <f>'Door Comparison'!A118</f>
        <v>D0402.01</v>
      </c>
      <c r="B118" s="135" t="str">
        <f>'Door Comparison'!B118</f>
        <v>Timber</v>
      </c>
      <c r="C118" s="135" t="str">
        <f>'Door Comparison'!C118</f>
        <v>Single</v>
      </c>
      <c r="D118" s="52">
        <f>'Door Comparison'!D118</f>
        <v>1010</v>
      </c>
      <c r="E118" s="52">
        <f>'Door Comparison'!E118</f>
        <v>2100</v>
      </c>
      <c r="G118" s="55">
        <f>'Door Comparison'!G118</f>
        <v>0</v>
      </c>
      <c r="H118" s="55">
        <f>'Door Comparison'!H118</f>
        <v>1</v>
      </c>
      <c r="J118" s="55">
        <f>'Door Comparison'!J118</f>
        <v>0</v>
      </c>
      <c r="K118" s="55">
        <f>'Door Comparison'!K118</f>
        <v>1</v>
      </c>
      <c r="L118" s="55">
        <f>'Door Comparison'!L118</f>
        <v>0</v>
      </c>
      <c r="M118" s="180"/>
      <c r="N118" s="57">
        <f t="shared" si="7"/>
        <v>0.47</v>
      </c>
      <c r="P118" s="57">
        <f t="shared" si="8"/>
        <v>4.17</v>
      </c>
      <c r="R118" s="355">
        <v>242.18</v>
      </c>
      <c r="S118" s="57">
        <f>'Door Comparison'!P118</f>
        <v>462.45</v>
      </c>
      <c r="T118" s="57">
        <f t="shared" si="9"/>
        <v>10.42</v>
      </c>
      <c r="U118" s="128">
        <v>0</v>
      </c>
      <c r="W118" s="58">
        <f t="shared" si="10"/>
        <v>719.69</v>
      </c>
      <c r="X118" s="53"/>
      <c r="Y118" s="96"/>
    </row>
    <row r="119" spans="1:25" x14ac:dyDescent="0.25">
      <c r="A119" s="122" t="str">
        <f>'Door Comparison'!A119</f>
        <v>D0406.01</v>
      </c>
      <c r="B119" s="135" t="str">
        <f>'Door Comparison'!B119</f>
        <v>Metal</v>
      </c>
      <c r="C119" s="135"/>
      <c r="M119" s="180"/>
      <c r="N119" s="57"/>
      <c r="P119" s="57"/>
      <c r="R119" s="355"/>
      <c r="T119" s="57"/>
      <c r="U119" s="128"/>
      <c r="X119" s="53" t="str">
        <f>'Door Comparison'!Q119</f>
        <v>By others</v>
      </c>
      <c r="Y119" s="96"/>
    </row>
    <row r="120" spans="1:25" x14ac:dyDescent="0.25">
      <c r="A120" s="122" t="str">
        <f>'Door Comparison'!A120</f>
        <v>D0407.01</v>
      </c>
      <c r="B120" s="135" t="str">
        <f>'Door Comparison'!B120</f>
        <v>Metal</v>
      </c>
      <c r="C120" s="135"/>
      <c r="M120" s="180"/>
      <c r="N120" s="57"/>
      <c r="P120" s="57"/>
      <c r="R120" s="355"/>
      <c r="T120" s="57"/>
      <c r="U120" s="128"/>
      <c r="X120" s="53" t="str">
        <f>'Door Comparison'!Q120</f>
        <v>By others</v>
      </c>
      <c r="Y120" s="96"/>
    </row>
    <row r="121" spans="1:25" x14ac:dyDescent="0.25">
      <c r="A121" s="122" t="str">
        <f>'Door Comparison'!A121</f>
        <v>D0408.01</v>
      </c>
      <c r="B121" s="135" t="str">
        <f>'Door Comparison'!B121</f>
        <v>Metal</v>
      </c>
      <c r="C121" s="135"/>
      <c r="M121" s="180"/>
      <c r="N121" s="57"/>
      <c r="P121" s="57"/>
      <c r="R121" s="355"/>
      <c r="T121" s="57"/>
      <c r="U121" s="128"/>
      <c r="X121" s="53" t="str">
        <f>'Door Comparison'!Q121</f>
        <v>By others</v>
      </c>
      <c r="Y121" s="96"/>
    </row>
    <row r="122" spans="1:25" x14ac:dyDescent="0.25">
      <c r="A122" s="122" t="str">
        <f>'Door Comparison'!A122</f>
        <v>D0410.01</v>
      </c>
      <c r="B122" s="135" t="str">
        <f>'Door Comparison'!B122</f>
        <v>Timber</v>
      </c>
      <c r="C122" s="135" t="str">
        <f>'Door Comparison'!C122</f>
        <v>Single</v>
      </c>
      <c r="D122" s="52">
        <f>'Door Comparison'!D122</f>
        <v>1010</v>
      </c>
      <c r="E122" s="52">
        <f>'Door Comparison'!E122</f>
        <v>2100</v>
      </c>
      <c r="G122" s="55">
        <f>'Door Comparison'!G122</f>
        <v>1</v>
      </c>
      <c r="H122" s="55">
        <f>'Door Comparison'!H122</f>
        <v>0</v>
      </c>
      <c r="J122" s="55">
        <f>'Door Comparison'!J122</f>
        <v>1</v>
      </c>
      <c r="K122" s="55">
        <f>'Door Comparison'!K122</f>
        <v>0</v>
      </c>
      <c r="L122" s="55">
        <f>'Door Comparison'!L122</f>
        <v>0</v>
      </c>
      <c r="M122" s="180"/>
      <c r="N122" s="57">
        <f t="shared" si="7"/>
        <v>0.21</v>
      </c>
      <c r="P122" s="57">
        <f t="shared" si="8"/>
        <v>4.17</v>
      </c>
      <c r="R122" s="356">
        <v>196.66</v>
      </c>
      <c r="S122" s="57">
        <f>'Door Comparison'!P122</f>
        <v>345.08</v>
      </c>
      <c r="T122" s="57">
        <f t="shared" si="9"/>
        <v>10.42</v>
      </c>
      <c r="U122" s="128">
        <v>0</v>
      </c>
      <c r="W122" s="58">
        <f t="shared" si="10"/>
        <v>556.54</v>
      </c>
      <c r="X122" s="53"/>
      <c r="Y122" s="96"/>
    </row>
    <row r="123" spans="1:25" x14ac:dyDescent="0.25">
      <c r="A123" s="122" t="str">
        <f>'Door Comparison'!A123</f>
        <v>D0411.01</v>
      </c>
      <c r="B123" s="135" t="str">
        <f>'Door Comparison'!B123</f>
        <v>Timber</v>
      </c>
      <c r="C123" s="135" t="str">
        <f>'Door Comparison'!C123</f>
        <v>Single</v>
      </c>
      <c r="D123" s="52">
        <f>'Door Comparison'!D123</f>
        <v>1010</v>
      </c>
      <c r="E123" s="52">
        <f>'Door Comparison'!E123</f>
        <v>2100</v>
      </c>
      <c r="G123" s="55">
        <f>'Door Comparison'!G123</f>
        <v>0</v>
      </c>
      <c r="H123" s="55">
        <f>'Door Comparison'!H123</f>
        <v>1</v>
      </c>
      <c r="J123" s="55">
        <f>'Door Comparison'!J123</f>
        <v>0</v>
      </c>
      <c r="K123" s="55">
        <f>'Door Comparison'!K123</f>
        <v>1</v>
      </c>
      <c r="L123" s="55">
        <f>'Door Comparison'!L123</f>
        <v>0</v>
      </c>
      <c r="M123" s="180"/>
      <c r="N123" s="57">
        <f t="shared" si="7"/>
        <v>0.47</v>
      </c>
      <c r="P123" s="57">
        <f t="shared" si="8"/>
        <v>4.17</v>
      </c>
      <c r="R123" s="355">
        <v>242.18</v>
      </c>
      <c r="S123" s="57">
        <f>'Door Comparison'!P123</f>
        <v>588.34</v>
      </c>
      <c r="T123" s="57">
        <f t="shared" si="9"/>
        <v>10.42</v>
      </c>
      <c r="U123" s="128">
        <v>0</v>
      </c>
      <c r="W123" s="58">
        <f t="shared" si="10"/>
        <v>845.58</v>
      </c>
      <c r="X123" s="53"/>
      <c r="Y123" s="96"/>
    </row>
    <row r="124" spans="1:25" x14ac:dyDescent="0.25">
      <c r="A124" s="122" t="str">
        <f>'Door Comparison'!A124</f>
        <v>D0415.01</v>
      </c>
      <c r="B124" s="135" t="str">
        <f>'Door Comparison'!B124</f>
        <v>Metal</v>
      </c>
      <c r="C124" s="135"/>
      <c r="M124" s="180"/>
      <c r="N124" s="57"/>
      <c r="P124" s="57"/>
      <c r="R124" s="355"/>
      <c r="T124" s="57"/>
      <c r="U124" s="128"/>
      <c r="X124" s="53" t="str">
        <f>'Door Comparison'!Q124</f>
        <v>By others</v>
      </c>
      <c r="Y124" s="96"/>
    </row>
    <row r="125" spans="1:25" x14ac:dyDescent="0.25">
      <c r="A125" s="122" t="str">
        <f>'Door Comparison'!A125</f>
        <v>D0416.01</v>
      </c>
      <c r="B125" s="135" t="str">
        <f>'Door Comparison'!B125</f>
        <v>Metal</v>
      </c>
      <c r="C125" s="135"/>
      <c r="M125" s="180"/>
      <c r="N125" s="57"/>
      <c r="P125" s="57"/>
      <c r="R125" s="355"/>
      <c r="T125" s="57"/>
      <c r="U125" s="128"/>
      <c r="X125" s="53" t="str">
        <f>'Door Comparison'!Q125</f>
        <v>By others</v>
      </c>
      <c r="Y125" s="96"/>
    </row>
    <row r="126" spans="1:25" x14ac:dyDescent="0.25">
      <c r="A126" s="122" t="str">
        <f>'Door Comparison'!A126</f>
        <v>D0417.01</v>
      </c>
      <c r="B126" s="135" t="str">
        <f>'Door Comparison'!B126</f>
        <v>Timber</v>
      </c>
      <c r="C126" s="135" t="str">
        <f>'Door Comparison'!C126</f>
        <v>Single</v>
      </c>
      <c r="D126" s="52">
        <f>'Door Comparison'!D126</f>
        <v>1100</v>
      </c>
      <c r="E126" s="52">
        <f>'Door Comparison'!E126</f>
        <v>2100</v>
      </c>
      <c r="G126" s="55">
        <f>'Door Comparison'!G126</f>
        <v>0</v>
      </c>
      <c r="H126" s="55">
        <f>'Door Comparison'!H126</f>
        <v>1</v>
      </c>
      <c r="J126" s="55">
        <f>'Door Comparison'!J126</f>
        <v>0</v>
      </c>
      <c r="K126" s="55">
        <f>'Door Comparison'!K126</f>
        <v>1</v>
      </c>
      <c r="L126" s="55">
        <f>'Door Comparison'!L126</f>
        <v>0</v>
      </c>
      <c r="M126" s="180"/>
      <c r="N126" s="57">
        <f t="shared" si="7"/>
        <v>0.48</v>
      </c>
      <c r="P126" s="57">
        <f t="shared" si="8"/>
        <v>4.24</v>
      </c>
      <c r="R126" s="355">
        <v>242.18</v>
      </c>
      <c r="S126" s="57">
        <f>'Door Comparison'!P126</f>
        <v>703.23</v>
      </c>
      <c r="T126" s="57">
        <f t="shared" si="9"/>
        <v>10.6</v>
      </c>
      <c r="U126" s="128">
        <v>0</v>
      </c>
      <c r="W126" s="58">
        <f t="shared" si="10"/>
        <v>960.73</v>
      </c>
      <c r="X126" s="53"/>
      <c r="Y126" s="96"/>
    </row>
    <row r="127" spans="1:25" x14ac:dyDescent="0.25">
      <c r="A127" s="122" t="str">
        <f>'Door Comparison'!A127</f>
        <v>D0418.01</v>
      </c>
      <c r="B127" s="135" t="str">
        <f>'Door Comparison'!B127</f>
        <v>Timber</v>
      </c>
      <c r="C127" s="135" t="str">
        <f>'Door Comparison'!C127</f>
        <v>Single</v>
      </c>
      <c r="D127" s="52">
        <f>'Door Comparison'!D127</f>
        <v>1010</v>
      </c>
      <c r="E127" s="52">
        <f>'Door Comparison'!E127</f>
        <v>2100</v>
      </c>
      <c r="G127" s="55">
        <f>'Door Comparison'!G127</f>
        <v>1</v>
      </c>
      <c r="H127" s="55">
        <f>'Door Comparison'!H127</f>
        <v>0</v>
      </c>
      <c r="J127" s="55">
        <f>'Door Comparison'!J127</f>
        <v>1</v>
      </c>
      <c r="K127" s="55">
        <f>'Door Comparison'!K127</f>
        <v>0</v>
      </c>
      <c r="L127" s="55">
        <f>'Door Comparison'!L127</f>
        <v>0</v>
      </c>
      <c r="M127" s="180"/>
      <c r="N127" s="57">
        <f t="shared" si="7"/>
        <v>0.21</v>
      </c>
      <c r="P127" s="57">
        <f t="shared" si="8"/>
        <v>4.17</v>
      </c>
      <c r="R127" s="356">
        <v>196.66</v>
      </c>
      <c r="S127" s="57">
        <f>'Door Comparison'!P127</f>
        <v>345.08</v>
      </c>
      <c r="T127" s="57">
        <f t="shared" si="9"/>
        <v>10.42</v>
      </c>
      <c r="U127" s="128">
        <v>0</v>
      </c>
      <c r="W127" s="58">
        <f t="shared" si="10"/>
        <v>556.54</v>
      </c>
      <c r="X127" s="53"/>
      <c r="Y127" s="96"/>
    </row>
    <row r="128" spans="1:25" x14ac:dyDescent="0.25">
      <c r="A128" s="122" t="str">
        <f>'Door Comparison'!A128</f>
        <v>D0420.01</v>
      </c>
      <c r="B128" s="135" t="str">
        <f>'Door Comparison'!B128</f>
        <v>Metal</v>
      </c>
      <c r="C128" s="135"/>
      <c r="M128" s="180"/>
      <c r="N128" s="57"/>
      <c r="P128" s="57"/>
      <c r="R128" s="355"/>
      <c r="T128" s="57"/>
      <c r="U128" s="128"/>
      <c r="X128" s="53" t="str">
        <f>'Door Comparison'!Q128</f>
        <v>By others</v>
      </c>
      <c r="Y128" s="96"/>
    </row>
    <row r="129" spans="1:25" x14ac:dyDescent="0.25">
      <c r="A129" s="122" t="str">
        <f>'Door Comparison'!A129</f>
        <v>D0501.01</v>
      </c>
      <c r="B129" s="135" t="str">
        <f>'Door Comparison'!B129</f>
        <v>Timber</v>
      </c>
      <c r="C129" s="135" t="str">
        <f>'Door Comparison'!C129</f>
        <v>Single</v>
      </c>
      <c r="D129" s="52">
        <f>'Door Comparison'!D129</f>
        <v>1010</v>
      </c>
      <c r="E129" s="52">
        <f>'Door Comparison'!E129</f>
        <v>2100</v>
      </c>
      <c r="G129" s="55">
        <f>'Door Comparison'!G129</f>
        <v>1</v>
      </c>
      <c r="H129" s="55">
        <f>'Door Comparison'!H129</f>
        <v>0</v>
      </c>
      <c r="J129" s="55">
        <f>'Door Comparison'!J129</f>
        <v>1</v>
      </c>
      <c r="K129" s="55">
        <f>'Door Comparison'!K129</f>
        <v>0</v>
      </c>
      <c r="L129" s="55">
        <f>'Door Comparison'!L129</f>
        <v>0</v>
      </c>
      <c r="M129" s="180"/>
      <c r="N129" s="57">
        <f t="shared" si="7"/>
        <v>0.21</v>
      </c>
      <c r="P129" s="57">
        <f t="shared" si="8"/>
        <v>4.17</v>
      </c>
      <c r="R129" s="356">
        <v>196.66</v>
      </c>
      <c r="S129" s="57">
        <f>'Door Comparison'!P129</f>
        <v>447.74</v>
      </c>
      <c r="T129" s="57">
        <f t="shared" si="9"/>
        <v>10.42</v>
      </c>
      <c r="U129" s="128">
        <v>0</v>
      </c>
      <c r="W129" s="58">
        <f t="shared" si="10"/>
        <v>659.2</v>
      </c>
      <c r="X129" s="53"/>
      <c r="Y129" s="96"/>
    </row>
    <row r="130" spans="1:25" x14ac:dyDescent="0.25">
      <c r="A130" s="122" t="str">
        <f>'Door Comparison'!A130</f>
        <v>DO502.01</v>
      </c>
      <c r="B130" s="135" t="str">
        <f>'Door Comparison'!B130</f>
        <v>Timber</v>
      </c>
      <c r="C130" s="135" t="str">
        <f>'Door Comparison'!C130</f>
        <v>Single</v>
      </c>
      <c r="D130" s="52">
        <f>'Door Comparison'!D130</f>
        <v>1010</v>
      </c>
      <c r="E130" s="52">
        <f>'Door Comparison'!E130</f>
        <v>2100</v>
      </c>
      <c r="G130" s="55">
        <f>'Door Comparison'!G130</f>
        <v>0</v>
      </c>
      <c r="H130" s="55">
        <f>'Door Comparison'!H130</f>
        <v>1</v>
      </c>
      <c r="J130" s="55">
        <f>'Door Comparison'!J130</f>
        <v>0</v>
      </c>
      <c r="K130" s="55">
        <f>'Door Comparison'!K130</f>
        <v>1</v>
      </c>
      <c r="L130" s="55">
        <f>'Door Comparison'!L130</f>
        <v>0</v>
      </c>
      <c r="M130" s="180"/>
      <c r="N130" s="57">
        <f t="shared" si="7"/>
        <v>0.47</v>
      </c>
      <c r="P130" s="57">
        <f t="shared" si="8"/>
        <v>4.17</v>
      </c>
      <c r="R130" s="355">
        <v>242.18</v>
      </c>
      <c r="S130" s="57">
        <f>'Door Comparison'!P130</f>
        <v>462.45</v>
      </c>
      <c r="T130" s="57">
        <f t="shared" si="9"/>
        <v>10.42</v>
      </c>
      <c r="U130" s="128">
        <v>0</v>
      </c>
      <c r="W130" s="58">
        <f t="shared" si="10"/>
        <v>719.69</v>
      </c>
      <c r="X130" s="53"/>
      <c r="Y130" s="96"/>
    </row>
    <row r="131" spans="1:25" x14ac:dyDescent="0.25">
      <c r="A131" s="122" t="str">
        <f>'Door Comparison'!A131</f>
        <v>D0506.01</v>
      </c>
      <c r="B131" s="135" t="str">
        <f>'Door Comparison'!B131</f>
        <v>Metal</v>
      </c>
      <c r="C131" s="135"/>
      <c r="M131" s="180"/>
      <c r="N131" s="57"/>
      <c r="P131" s="57"/>
      <c r="R131" s="355"/>
      <c r="T131" s="57"/>
      <c r="U131" s="128"/>
      <c r="X131" s="53" t="str">
        <f>'Door Comparison'!Q131</f>
        <v>By others</v>
      </c>
      <c r="Y131" s="96"/>
    </row>
    <row r="132" spans="1:25" x14ac:dyDescent="0.25">
      <c r="A132" s="122" t="str">
        <f>'Door Comparison'!A132</f>
        <v>D0507.01</v>
      </c>
      <c r="B132" s="135" t="str">
        <f>'Door Comparison'!B132</f>
        <v>Metal</v>
      </c>
      <c r="C132" s="135"/>
      <c r="M132" s="180"/>
      <c r="N132" s="57"/>
      <c r="P132" s="57"/>
      <c r="R132" s="355"/>
      <c r="T132" s="57"/>
      <c r="U132" s="128"/>
      <c r="X132" s="53" t="str">
        <f>'Door Comparison'!Q132</f>
        <v>By others</v>
      </c>
      <c r="Y132" s="96"/>
    </row>
    <row r="133" spans="1:25" x14ac:dyDescent="0.25">
      <c r="A133" s="122" t="str">
        <f>'Door Comparison'!A133</f>
        <v>D0508.01</v>
      </c>
      <c r="B133" s="135" t="str">
        <f>'Door Comparison'!B133</f>
        <v>Metal</v>
      </c>
      <c r="C133" s="135"/>
      <c r="M133" s="180"/>
      <c r="N133" s="57"/>
      <c r="P133" s="57"/>
      <c r="R133" s="355"/>
      <c r="T133" s="57"/>
      <c r="U133" s="128"/>
      <c r="X133" s="53" t="str">
        <f>'Door Comparison'!Q133</f>
        <v>By others</v>
      </c>
      <c r="Y133" s="96"/>
    </row>
    <row r="134" spans="1:25" x14ac:dyDescent="0.25">
      <c r="A134" s="122" t="str">
        <f>'Door Comparison'!A134</f>
        <v>D0510.01</v>
      </c>
      <c r="B134" s="135" t="str">
        <f>'Door Comparison'!B134</f>
        <v>Timber</v>
      </c>
      <c r="C134" s="135" t="str">
        <f>'Door Comparison'!C134</f>
        <v>Single</v>
      </c>
      <c r="D134" s="52">
        <f>'Door Comparison'!D134</f>
        <v>1010</v>
      </c>
      <c r="E134" s="52">
        <f>'Door Comparison'!E134</f>
        <v>2100</v>
      </c>
      <c r="G134" s="55">
        <f>'Door Comparison'!G134</f>
        <v>1</v>
      </c>
      <c r="H134" s="55">
        <f>'Door Comparison'!H134</f>
        <v>0</v>
      </c>
      <c r="J134" s="55">
        <f>'Door Comparison'!J134</f>
        <v>1</v>
      </c>
      <c r="K134" s="55">
        <f>'Door Comparison'!K134</f>
        <v>0</v>
      </c>
      <c r="L134" s="55">
        <f>'Door Comparison'!L134</f>
        <v>0</v>
      </c>
      <c r="M134" s="180"/>
      <c r="N134" s="57">
        <f t="shared" si="7"/>
        <v>0.21</v>
      </c>
      <c r="P134" s="57">
        <f t="shared" si="8"/>
        <v>4.17</v>
      </c>
      <c r="R134" s="356">
        <v>196.66</v>
      </c>
      <c r="S134" s="57">
        <f>'Door Comparison'!P134</f>
        <v>345.08</v>
      </c>
      <c r="T134" s="57">
        <f t="shared" si="9"/>
        <v>10.42</v>
      </c>
      <c r="U134" s="128">
        <v>0</v>
      </c>
      <c r="W134" s="58">
        <f t="shared" si="10"/>
        <v>556.54</v>
      </c>
      <c r="X134" s="53"/>
      <c r="Y134" s="96"/>
    </row>
    <row r="135" spans="1:25" x14ac:dyDescent="0.25">
      <c r="A135" s="122" t="str">
        <f>'Door Comparison'!A135</f>
        <v>D0511.01</v>
      </c>
      <c r="B135" s="135" t="str">
        <f>'Door Comparison'!B135</f>
        <v>Timber</v>
      </c>
      <c r="C135" s="135" t="str">
        <f>'Door Comparison'!C135</f>
        <v>Single</v>
      </c>
      <c r="D135" s="52">
        <f>'Door Comparison'!D135</f>
        <v>1010</v>
      </c>
      <c r="E135" s="52">
        <f>'Door Comparison'!E135</f>
        <v>2100</v>
      </c>
      <c r="G135" s="55">
        <f>'Door Comparison'!G135</f>
        <v>0</v>
      </c>
      <c r="H135" s="55">
        <f>'Door Comparison'!H135</f>
        <v>1</v>
      </c>
      <c r="J135" s="55">
        <f>'Door Comparison'!J135</f>
        <v>0</v>
      </c>
      <c r="K135" s="55">
        <f>'Door Comparison'!K135</f>
        <v>1</v>
      </c>
      <c r="L135" s="55">
        <f>'Door Comparison'!L135</f>
        <v>0</v>
      </c>
      <c r="M135" s="180"/>
      <c r="N135" s="57">
        <f t="shared" si="7"/>
        <v>0.47</v>
      </c>
      <c r="P135" s="57">
        <f t="shared" si="8"/>
        <v>4.17</v>
      </c>
      <c r="R135" s="355">
        <v>242.18</v>
      </c>
      <c r="S135" s="57">
        <f>'Door Comparison'!P135</f>
        <v>588.34</v>
      </c>
      <c r="T135" s="57">
        <f t="shared" si="9"/>
        <v>10.42</v>
      </c>
      <c r="U135" s="128">
        <v>0</v>
      </c>
      <c r="W135" s="58">
        <f t="shared" si="10"/>
        <v>845.58</v>
      </c>
      <c r="X135" s="53"/>
      <c r="Y135" s="96"/>
    </row>
    <row r="136" spans="1:25" x14ac:dyDescent="0.25">
      <c r="A136" s="122" t="str">
        <f>'Door Comparison'!A136</f>
        <v>DO515.01</v>
      </c>
      <c r="B136" s="135" t="str">
        <f>'Door Comparison'!B136</f>
        <v>Metal</v>
      </c>
      <c r="C136" s="135"/>
      <c r="M136" s="180"/>
      <c r="N136" s="57"/>
      <c r="P136" s="57"/>
      <c r="R136" s="355"/>
      <c r="T136" s="57"/>
      <c r="U136" s="128"/>
      <c r="X136" s="53" t="str">
        <f>'Door Comparison'!Q136</f>
        <v>By others</v>
      </c>
      <c r="Y136" s="96"/>
    </row>
    <row r="137" spans="1:25" x14ac:dyDescent="0.25">
      <c r="A137" s="122" t="str">
        <f>'Door Comparison'!A137</f>
        <v>D0516.01</v>
      </c>
      <c r="B137" s="135" t="str">
        <f>'Door Comparison'!B137</f>
        <v>Metal</v>
      </c>
      <c r="C137" s="135"/>
      <c r="M137" s="180"/>
      <c r="N137" s="57"/>
      <c r="P137" s="57"/>
      <c r="R137" s="355"/>
      <c r="T137" s="57"/>
      <c r="U137" s="128"/>
      <c r="X137" s="53" t="str">
        <f>'Door Comparison'!Q137</f>
        <v>By others</v>
      </c>
      <c r="Y137" s="96"/>
    </row>
    <row r="138" spans="1:25" x14ac:dyDescent="0.25">
      <c r="A138" s="122" t="str">
        <f>'Door Comparison'!A138</f>
        <v>D0517.01</v>
      </c>
      <c r="B138" s="135" t="str">
        <f>'Door Comparison'!B138</f>
        <v>Timber</v>
      </c>
      <c r="C138" s="135" t="str">
        <f>'Door Comparison'!C138</f>
        <v>Single</v>
      </c>
      <c r="D138" s="52">
        <f>'Door Comparison'!D138</f>
        <v>1100</v>
      </c>
      <c r="E138" s="52">
        <f>'Door Comparison'!E138</f>
        <v>2100</v>
      </c>
      <c r="G138" s="55">
        <f>'Door Comparison'!G138</f>
        <v>0</v>
      </c>
      <c r="H138" s="55">
        <f>'Door Comparison'!H138</f>
        <v>1</v>
      </c>
      <c r="J138" s="55">
        <f>'Door Comparison'!J138</f>
        <v>0</v>
      </c>
      <c r="K138" s="55">
        <f>'Door Comparison'!K138</f>
        <v>1</v>
      </c>
      <c r="L138" s="55">
        <f>'Door Comparison'!L138</f>
        <v>0</v>
      </c>
      <c r="M138" s="180"/>
      <c r="N138" s="57">
        <f t="shared" ref="N138:N201" si="11">(D138+2*E138)*((G138*0.04)+(H138*0.09))/1000</f>
        <v>0.48</v>
      </c>
      <c r="P138" s="57">
        <f t="shared" ref="P138:P201" si="12">((D138+2*E138)*0.8)/1000</f>
        <v>4.24</v>
      </c>
      <c r="R138" s="355">
        <v>242.18</v>
      </c>
      <c r="S138" s="57">
        <f>'Door Comparison'!P138</f>
        <v>703.23</v>
      </c>
      <c r="T138" s="57">
        <f t="shared" ref="T138:T201" si="13">(J138+K138+L138)*(2*((D138+2*E138)*1/1000))</f>
        <v>10.6</v>
      </c>
      <c r="U138" s="128">
        <v>0</v>
      </c>
      <c r="W138" s="58">
        <f t="shared" ref="W138:W201" si="14">SUM(N138:V138)</f>
        <v>960.73</v>
      </c>
      <c r="X138" s="53"/>
      <c r="Y138" s="96"/>
    </row>
    <row r="139" spans="1:25" x14ac:dyDescent="0.25">
      <c r="A139" s="122" t="str">
        <f>'Door Comparison'!A139</f>
        <v>DO518.01</v>
      </c>
      <c r="B139" s="135" t="str">
        <f>'Door Comparison'!B139</f>
        <v>Timber</v>
      </c>
      <c r="C139" s="135" t="str">
        <f>'Door Comparison'!C139</f>
        <v>Single</v>
      </c>
      <c r="D139" s="52">
        <f>'Door Comparison'!D139</f>
        <v>1010</v>
      </c>
      <c r="E139" s="52">
        <f>'Door Comparison'!E139</f>
        <v>2100</v>
      </c>
      <c r="G139" s="55">
        <f>'Door Comparison'!G139</f>
        <v>1</v>
      </c>
      <c r="H139" s="55">
        <f>'Door Comparison'!H139</f>
        <v>0</v>
      </c>
      <c r="J139" s="55">
        <f>'Door Comparison'!J139</f>
        <v>1</v>
      </c>
      <c r="K139" s="55">
        <f>'Door Comparison'!K139</f>
        <v>0</v>
      </c>
      <c r="L139" s="55">
        <f>'Door Comparison'!L139</f>
        <v>0</v>
      </c>
      <c r="M139" s="180"/>
      <c r="N139" s="57">
        <f t="shared" si="11"/>
        <v>0.21</v>
      </c>
      <c r="P139" s="57">
        <f t="shared" si="12"/>
        <v>4.17</v>
      </c>
      <c r="R139" s="356">
        <v>196.66</v>
      </c>
      <c r="S139" s="57">
        <f>'Door Comparison'!P139</f>
        <v>345.08</v>
      </c>
      <c r="T139" s="57">
        <f t="shared" si="13"/>
        <v>10.42</v>
      </c>
      <c r="U139" s="128">
        <v>0</v>
      </c>
      <c r="W139" s="58">
        <f t="shared" si="14"/>
        <v>556.54</v>
      </c>
      <c r="X139" s="53"/>
      <c r="Y139" s="96"/>
    </row>
    <row r="140" spans="1:25" x14ac:dyDescent="0.25">
      <c r="A140" s="122" t="str">
        <f>'Door Comparison'!A140</f>
        <v>D0520.01</v>
      </c>
      <c r="B140" s="135" t="str">
        <f>'Door Comparison'!B140</f>
        <v>Metal</v>
      </c>
      <c r="C140" s="135"/>
      <c r="M140" s="180"/>
      <c r="N140" s="57"/>
      <c r="P140" s="57"/>
      <c r="R140" s="355"/>
      <c r="T140" s="57"/>
      <c r="U140" s="128"/>
      <c r="X140" s="53" t="str">
        <f>'Door Comparison'!Q140</f>
        <v>By others</v>
      </c>
      <c r="Y140" s="96"/>
    </row>
    <row r="141" spans="1:25" x14ac:dyDescent="0.25">
      <c r="A141" s="122" t="str">
        <f>'Door Comparison'!A141</f>
        <v>DO601.01</v>
      </c>
      <c r="B141" s="135" t="str">
        <f>'Door Comparison'!B141</f>
        <v>Timber</v>
      </c>
      <c r="C141" s="135" t="str">
        <f>'Door Comparison'!C141</f>
        <v>Single</v>
      </c>
      <c r="D141" s="52">
        <f>'Door Comparison'!D141</f>
        <v>1010</v>
      </c>
      <c r="E141" s="52">
        <f>'Door Comparison'!E141</f>
        <v>2100</v>
      </c>
      <c r="G141" s="55">
        <f>'Door Comparison'!G141</f>
        <v>1</v>
      </c>
      <c r="H141" s="55">
        <f>'Door Comparison'!H141</f>
        <v>0</v>
      </c>
      <c r="J141" s="55">
        <f>'Door Comparison'!J141</f>
        <v>1</v>
      </c>
      <c r="K141" s="55">
        <f>'Door Comparison'!K141</f>
        <v>0</v>
      </c>
      <c r="L141" s="55">
        <f>'Door Comparison'!L141</f>
        <v>0</v>
      </c>
      <c r="M141" s="180"/>
      <c r="N141" s="57">
        <f t="shared" si="11"/>
        <v>0.21</v>
      </c>
      <c r="P141" s="57">
        <f t="shared" si="12"/>
        <v>4.17</v>
      </c>
      <c r="R141" s="356">
        <v>196.66</v>
      </c>
      <c r="S141" s="57">
        <f>'Door Comparison'!P141</f>
        <v>447.74</v>
      </c>
      <c r="T141" s="57">
        <f t="shared" si="13"/>
        <v>10.42</v>
      </c>
      <c r="U141" s="128">
        <v>0</v>
      </c>
      <c r="W141" s="58">
        <f t="shared" si="14"/>
        <v>659.2</v>
      </c>
      <c r="X141" s="53"/>
      <c r="Y141" s="96"/>
    </row>
    <row r="142" spans="1:25" x14ac:dyDescent="0.25">
      <c r="A142" s="122" t="str">
        <f>'Door Comparison'!A142</f>
        <v>D0602.01</v>
      </c>
      <c r="B142" s="135" t="str">
        <f>'Door Comparison'!B142</f>
        <v>Timber</v>
      </c>
      <c r="C142" s="135" t="str">
        <f>'Door Comparison'!C142</f>
        <v>Single</v>
      </c>
      <c r="D142" s="52">
        <f>'Door Comparison'!D142</f>
        <v>1010</v>
      </c>
      <c r="E142" s="52">
        <f>'Door Comparison'!E142</f>
        <v>2100</v>
      </c>
      <c r="G142" s="55">
        <f>'Door Comparison'!G142</f>
        <v>0</v>
      </c>
      <c r="H142" s="55">
        <f>'Door Comparison'!H142</f>
        <v>1</v>
      </c>
      <c r="J142" s="55">
        <f>'Door Comparison'!J142</f>
        <v>0</v>
      </c>
      <c r="K142" s="55">
        <f>'Door Comparison'!K142</f>
        <v>1</v>
      </c>
      <c r="L142" s="55">
        <f>'Door Comparison'!L142</f>
        <v>0</v>
      </c>
      <c r="M142" s="180"/>
      <c r="N142" s="57">
        <f t="shared" si="11"/>
        <v>0.47</v>
      </c>
      <c r="P142" s="57">
        <f t="shared" si="12"/>
        <v>4.17</v>
      </c>
      <c r="R142" s="355">
        <v>242.18</v>
      </c>
      <c r="S142" s="57">
        <f>'Door Comparison'!P142</f>
        <v>462.45</v>
      </c>
      <c r="T142" s="57">
        <f t="shared" si="13"/>
        <v>10.42</v>
      </c>
      <c r="U142" s="128">
        <v>0</v>
      </c>
      <c r="W142" s="58">
        <f t="shared" si="14"/>
        <v>719.69</v>
      </c>
      <c r="X142" s="53"/>
      <c r="Y142" s="96"/>
    </row>
    <row r="143" spans="1:25" x14ac:dyDescent="0.25">
      <c r="A143" s="122" t="str">
        <f>'Door Comparison'!A143</f>
        <v>DO606.01</v>
      </c>
      <c r="B143" s="135" t="str">
        <f>'Door Comparison'!B143</f>
        <v>Metal</v>
      </c>
      <c r="C143" s="135"/>
      <c r="M143" s="180"/>
      <c r="N143" s="57"/>
      <c r="P143" s="57"/>
      <c r="R143" s="355"/>
      <c r="T143" s="57"/>
      <c r="U143" s="128"/>
      <c r="X143" s="53" t="str">
        <f>'Door Comparison'!Q143</f>
        <v>By others</v>
      </c>
      <c r="Y143" s="96"/>
    </row>
    <row r="144" spans="1:25" x14ac:dyDescent="0.25">
      <c r="A144" s="122" t="str">
        <f>'Door Comparison'!A144</f>
        <v>DO607.01</v>
      </c>
      <c r="B144" s="135" t="str">
        <f>'Door Comparison'!B144</f>
        <v>Metal</v>
      </c>
      <c r="C144" s="135"/>
      <c r="M144" s="180"/>
      <c r="N144" s="57"/>
      <c r="P144" s="57"/>
      <c r="R144" s="355"/>
      <c r="T144" s="57"/>
      <c r="U144" s="128"/>
      <c r="X144" s="53" t="str">
        <f>'Door Comparison'!Q144</f>
        <v>By others</v>
      </c>
      <c r="Y144" s="96"/>
    </row>
    <row r="145" spans="1:25" x14ac:dyDescent="0.25">
      <c r="A145" s="122" t="str">
        <f>'Door Comparison'!A145</f>
        <v>D0608.01</v>
      </c>
      <c r="B145" s="135" t="str">
        <f>'Door Comparison'!B145</f>
        <v>Metal</v>
      </c>
      <c r="C145" s="135"/>
      <c r="M145" s="180"/>
      <c r="N145" s="57"/>
      <c r="P145" s="57"/>
      <c r="R145" s="355"/>
      <c r="T145" s="57"/>
      <c r="U145" s="128"/>
      <c r="X145" s="53" t="str">
        <f>'Door Comparison'!Q145</f>
        <v>By others</v>
      </c>
      <c r="Y145" s="96"/>
    </row>
    <row r="146" spans="1:25" x14ac:dyDescent="0.25">
      <c r="A146" s="122" t="str">
        <f>'Door Comparison'!A146</f>
        <v>D0610.01</v>
      </c>
      <c r="B146" s="135" t="str">
        <f>'Door Comparison'!B146</f>
        <v>Timber</v>
      </c>
      <c r="C146" s="135" t="str">
        <f>'Door Comparison'!C146</f>
        <v>Single</v>
      </c>
      <c r="D146" s="52">
        <f>'Door Comparison'!D146</f>
        <v>1010</v>
      </c>
      <c r="E146" s="52">
        <f>'Door Comparison'!E146</f>
        <v>2100</v>
      </c>
      <c r="G146" s="55">
        <f>'Door Comparison'!G146</f>
        <v>1</v>
      </c>
      <c r="H146" s="55">
        <f>'Door Comparison'!H146</f>
        <v>0</v>
      </c>
      <c r="J146" s="55">
        <f>'Door Comparison'!J146</f>
        <v>1</v>
      </c>
      <c r="K146" s="55">
        <f>'Door Comparison'!K146</f>
        <v>0</v>
      </c>
      <c r="L146" s="55">
        <f>'Door Comparison'!L146</f>
        <v>0</v>
      </c>
      <c r="M146" s="180"/>
      <c r="N146" s="57">
        <f t="shared" si="11"/>
        <v>0.21</v>
      </c>
      <c r="P146" s="57">
        <f t="shared" si="12"/>
        <v>4.17</v>
      </c>
      <c r="R146" s="356">
        <v>196.66</v>
      </c>
      <c r="S146" s="57">
        <f>'Door Comparison'!P146</f>
        <v>345.08</v>
      </c>
      <c r="T146" s="57">
        <f t="shared" si="13"/>
        <v>10.42</v>
      </c>
      <c r="U146" s="128">
        <v>0</v>
      </c>
      <c r="W146" s="58">
        <f t="shared" si="14"/>
        <v>556.54</v>
      </c>
      <c r="X146" s="53"/>
      <c r="Y146" s="96"/>
    </row>
    <row r="147" spans="1:25" x14ac:dyDescent="0.25">
      <c r="A147" s="122" t="str">
        <f>'Door Comparison'!A147</f>
        <v>DO611.01</v>
      </c>
      <c r="B147" s="135" t="str">
        <f>'Door Comparison'!B147</f>
        <v>Timber</v>
      </c>
      <c r="C147" s="135" t="str">
        <f>'Door Comparison'!C147</f>
        <v>Single</v>
      </c>
      <c r="D147" s="52">
        <f>'Door Comparison'!D147</f>
        <v>1010</v>
      </c>
      <c r="E147" s="52">
        <f>'Door Comparison'!E147</f>
        <v>2100</v>
      </c>
      <c r="G147" s="55">
        <f>'Door Comparison'!G147</f>
        <v>0</v>
      </c>
      <c r="H147" s="55">
        <f>'Door Comparison'!H147</f>
        <v>1</v>
      </c>
      <c r="J147" s="55">
        <f>'Door Comparison'!J147</f>
        <v>0</v>
      </c>
      <c r="K147" s="55">
        <f>'Door Comparison'!K147</f>
        <v>1</v>
      </c>
      <c r="L147" s="55">
        <f>'Door Comparison'!L147</f>
        <v>0</v>
      </c>
      <c r="M147" s="180"/>
      <c r="N147" s="57">
        <f t="shared" si="11"/>
        <v>0.47</v>
      </c>
      <c r="P147" s="57">
        <f t="shared" si="12"/>
        <v>4.17</v>
      </c>
      <c r="R147" s="355">
        <v>242.18</v>
      </c>
      <c r="S147" s="57">
        <f>'Door Comparison'!P147</f>
        <v>462.45</v>
      </c>
      <c r="T147" s="57">
        <f t="shared" si="13"/>
        <v>10.42</v>
      </c>
      <c r="U147" s="128">
        <v>0</v>
      </c>
      <c r="W147" s="58">
        <f t="shared" si="14"/>
        <v>719.69</v>
      </c>
      <c r="X147" s="53"/>
      <c r="Y147" s="96"/>
    </row>
    <row r="148" spans="1:25" x14ac:dyDescent="0.25">
      <c r="A148" s="122" t="str">
        <f>'Door Comparison'!A148</f>
        <v>D0615.01</v>
      </c>
      <c r="B148" s="135" t="str">
        <f>'Door Comparison'!B148</f>
        <v>Metal</v>
      </c>
      <c r="C148" s="135"/>
      <c r="M148" s="180"/>
      <c r="N148" s="57"/>
      <c r="P148" s="57"/>
      <c r="R148" s="355"/>
      <c r="T148" s="57"/>
      <c r="U148" s="128"/>
      <c r="X148" s="53" t="str">
        <f>'Door Comparison'!Q148</f>
        <v>By others</v>
      </c>
      <c r="Y148" s="96"/>
    </row>
    <row r="149" spans="1:25" x14ac:dyDescent="0.25">
      <c r="A149" s="122" t="str">
        <f>'Door Comparison'!A149</f>
        <v>D0616.01</v>
      </c>
      <c r="B149" s="135" t="str">
        <f>'Door Comparison'!B149</f>
        <v>Metal</v>
      </c>
      <c r="C149" s="135"/>
      <c r="M149" s="180"/>
      <c r="N149" s="57"/>
      <c r="P149" s="57"/>
      <c r="R149" s="355"/>
      <c r="T149" s="57"/>
      <c r="U149" s="128"/>
      <c r="X149" s="53" t="str">
        <f>'Door Comparison'!Q149</f>
        <v>By others</v>
      </c>
      <c r="Y149" s="96"/>
    </row>
    <row r="150" spans="1:25" x14ac:dyDescent="0.25">
      <c r="A150" s="122" t="str">
        <f>'Door Comparison'!A150</f>
        <v>DO617.01</v>
      </c>
      <c r="B150" s="135" t="str">
        <f>'Door Comparison'!B150</f>
        <v>Timber</v>
      </c>
      <c r="C150" s="135" t="str">
        <f>'Door Comparison'!C150</f>
        <v>Single</v>
      </c>
      <c r="D150" s="52">
        <f>'Door Comparison'!D150</f>
        <v>1100</v>
      </c>
      <c r="E150" s="52">
        <f>'Door Comparison'!E150</f>
        <v>2100</v>
      </c>
      <c r="G150" s="55">
        <f>'Door Comparison'!G150</f>
        <v>0</v>
      </c>
      <c r="H150" s="55">
        <f>'Door Comparison'!H150</f>
        <v>1</v>
      </c>
      <c r="J150" s="55">
        <f>'Door Comparison'!J150</f>
        <v>0</v>
      </c>
      <c r="K150" s="55">
        <f>'Door Comparison'!K150</f>
        <v>1</v>
      </c>
      <c r="L150" s="55">
        <f>'Door Comparison'!L150</f>
        <v>0</v>
      </c>
      <c r="M150" s="180"/>
      <c r="N150" s="57">
        <f t="shared" si="11"/>
        <v>0.48</v>
      </c>
      <c r="P150" s="57">
        <f t="shared" si="12"/>
        <v>4.24</v>
      </c>
      <c r="R150" s="355">
        <v>242.18</v>
      </c>
      <c r="S150" s="57">
        <f>'Door Comparison'!P150</f>
        <v>703.23</v>
      </c>
      <c r="T150" s="57">
        <f t="shared" si="13"/>
        <v>10.6</v>
      </c>
      <c r="U150" s="128">
        <v>0</v>
      </c>
      <c r="W150" s="58">
        <f t="shared" si="14"/>
        <v>960.73</v>
      </c>
      <c r="X150" s="53"/>
      <c r="Y150" s="96"/>
    </row>
    <row r="151" spans="1:25" x14ac:dyDescent="0.25">
      <c r="A151" s="122" t="str">
        <f>'Door Comparison'!A151</f>
        <v>D0618.01</v>
      </c>
      <c r="B151" s="135" t="str">
        <f>'Door Comparison'!B151</f>
        <v>Timber</v>
      </c>
      <c r="C151" s="135" t="str">
        <f>'Door Comparison'!C151</f>
        <v>Single</v>
      </c>
      <c r="D151" s="52">
        <f>'Door Comparison'!D151</f>
        <v>1010</v>
      </c>
      <c r="E151" s="52">
        <f>'Door Comparison'!E151</f>
        <v>2100</v>
      </c>
      <c r="G151" s="55">
        <f>'Door Comparison'!G151</f>
        <v>1</v>
      </c>
      <c r="H151" s="55">
        <f>'Door Comparison'!H151</f>
        <v>0</v>
      </c>
      <c r="J151" s="55">
        <f>'Door Comparison'!J151</f>
        <v>1</v>
      </c>
      <c r="K151" s="55">
        <f>'Door Comparison'!K151</f>
        <v>0</v>
      </c>
      <c r="L151" s="55">
        <f>'Door Comparison'!L151</f>
        <v>0</v>
      </c>
      <c r="M151" s="180"/>
      <c r="N151" s="57">
        <f t="shared" si="11"/>
        <v>0.21</v>
      </c>
      <c r="P151" s="57">
        <f t="shared" si="12"/>
        <v>4.17</v>
      </c>
      <c r="R151" s="356">
        <v>196.66</v>
      </c>
      <c r="S151" s="57">
        <f>'Door Comparison'!P151</f>
        <v>345.08</v>
      </c>
      <c r="T151" s="57">
        <f t="shared" si="13"/>
        <v>10.42</v>
      </c>
      <c r="U151" s="128">
        <v>0</v>
      </c>
      <c r="W151" s="58">
        <f t="shared" si="14"/>
        <v>556.54</v>
      </c>
      <c r="X151" s="53"/>
      <c r="Y151" s="96"/>
    </row>
    <row r="152" spans="1:25" x14ac:dyDescent="0.25">
      <c r="A152" s="122" t="str">
        <f>'Door Comparison'!A152</f>
        <v>D0620.01</v>
      </c>
      <c r="B152" s="135" t="str">
        <f>'Door Comparison'!B152</f>
        <v>Metal</v>
      </c>
      <c r="C152" s="135"/>
      <c r="M152" s="180"/>
      <c r="N152" s="57"/>
      <c r="P152" s="57"/>
      <c r="R152" s="355"/>
      <c r="T152" s="57"/>
      <c r="U152" s="128"/>
      <c r="X152" s="53" t="str">
        <f>'Door Comparison'!Q152</f>
        <v>By others</v>
      </c>
      <c r="Y152" s="96"/>
    </row>
    <row r="153" spans="1:25" x14ac:dyDescent="0.25">
      <c r="A153" s="122" t="str">
        <f>'Door Comparison'!A153</f>
        <v>DO621.03</v>
      </c>
      <c r="B153" s="135" t="str">
        <f>'Door Comparison'!B153</f>
        <v>Glass</v>
      </c>
      <c r="C153" s="135"/>
      <c r="M153" s="180"/>
      <c r="N153" s="57"/>
      <c r="P153" s="57"/>
      <c r="R153" s="355"/>
      <c r="T153" s="57"/>
      <c r="U153" s="128"/>
      <c r="X153" s="53" t="str">
        <f>'Door Comparison'!Q153</f>
        <v>By others</v>
      </c>
      <c r="Y153" s="96"/>
    </row>
    <row r="154" spans="1:25" x14ac:dyDescent="0.25">
      <c r="A154" s="122" t="str">
        <f>'Door Comparison'!A154</f>
        <v>D0701.01</v>
      </c>
      <c r="B154" s="135" t="str">
        <f>'Door Comparison'!B154</f>
        <v>Timber</v>
      </c>
      <c r="C154" s="135" t="str">
        <f>'Door Comparison'!C154</f>
        <v>Single</v>
      </c>
      <c r="D154" s="52">
        <f>'Door Comparison'!D154</f>
        <v>1010</v>
      </c>
      <c r="E154" s="52">
        <f>'Door Comparison'!E154</f>
        <v>2100</v>
      </c>
      <c r="G154" s="55">
        <f>'Door Comparison'!G154</f>
        <v>1</v>
      </c>
      <c r="H154" s="55">
        <f>'Door Comparison'!H154</f>
        <v>0</v>
      </c>
      <c r="J154" s="55">
        <f>'Door Comparison'!J154</f>
        <v>1</v>
      </c>
      <c r="K154" s="55">
        <f>'Door Comparison'!K154</f>
        <v>0</v>
      </c>
      <c r="L154" s="55">
        <f>'Door Comparison'!L154</f>
        <v>0</v>
      </c>
      <c r="M154" s="180"/>
      <c r="N154" s="57">
        <f t="shared" si="11"/>
        <v>0.21</v>
      </c>
      <c r="P154" s="57">
        <f t="shared" si="12"/>
        <v>4.17</v>
      </c>
      <c r="R154" s="356">
        <v>196.66</v>
      </c>
      <c r="S154" s="57">
        <f>'Door Comparison'!P154</f>
        <v>447.74</v>
      </c>
      <c r="T154" s="57">
        <f t="shared" si="13"/>
        <v>10.42</v>
      </c>
      <c r="U154" s="128">
        <v>0</v>
      </c>
      <c r="W154" s="58">
        <f t="shared" si="14"/>
        <v>659.2</v>
      </c>
      <c r="X154" s="53"/>
      <c r="Y154" s="96"/>
    </row>
    <row r="155" spans="1:25" x14ac:dyDescent="0.25">
      <c r="A155" s="122" t="str">
        <f>'Door Comparison'!A155</f>
        <v>D0702.01</v>
      </c>
      <c r="B155" s="135" t="str">
        <f>'Door Comparison'!B155</f>
        <v>Timber</v>
      </c>
      <c r="C155" s="135" t="str">
        <f>'Door Comparison'!C155</f>
        <v>Single</v>
      </c>
      <c r="D155" s="52">
        <f>'Door Comparison'!D155</f>
        <v>1010</v>
      </c>
      <c r="E155" s="52">
        <f>'Door Comparison'!E155</f>
        <v>2100</v>
      </c>
      <c r="G155" s="55">
        <f>'Door Comparison'!G155</f>
        <v>0</v>
      </c>
      <c r="H155" s="55">
        <f>'Door Comparison'!H155</f>
        <v>1</v>
      </c>
      <c r="J155" s="55">
        <f>'Door Comparison'!J155</f>
        <v>0</v>
      </c>
      <c r="K155" s="55">
        <f>'Door Comparison'!K155</f>
        <v>1</v>
      </c>
      <c r="L155" s="55">
        <f>'Door Comparison'!L155</f>
        <v>0</v>
      </c>
      <c r="M155" s="180"/>
      <c r="N155" s="57">
        <f t="shared" si="11"/>
        <v>0.47</v>
      </c>
      <c r="P155" s="57">
        <f t="shared" si="12"/>
        <v>4.17</v>
      </c>
      <c r="R155" s="355">
        <v>242.18</v>
      </c>
      <c r="S155" s="57">
        <f>'Door Comparison'!P155</f>
        <v>462.45</v>
      </c>
      <c r="T155" s="57">
        <f t="shared" si="13"/>
        <v>10.42</v>
      </c>
      <c r="U155" s="128">
        <v>0</v>
      </c>
      <c r="W155" s="58">
        <f t="shared" si="14"/>
        <v>719.69</v>
      </c>
      <c r="X155" s="53"/>
      <c r="Y155" s="96"/>
    </row>
    <row r="156" spans="1:25" x14ac:dyDescent="0.25">
      <c r="A156" s="122" t="str">
        <f>'Door Comparison'!A156</f>
        <v>D0706.01</v>
      </c>
      <c r="B156" s="135" t="str">
        <f>'Door Comparison'!B156</f>
        <v>Metal</v>
      </c>
      <c r="C156" s="135"/>
      <c r="M156" s="180"/>
      <c r="N156" s="57"/>
      <c r="P156" s="57"/>
      <c r="R156" s="355"/>
      <c r="T156" s="57"/>
      <c r="U156" s="128"/>
      <c r="X156" s="53" t="str">
        <f>'Door Comparison'!Q156</f>
        <v>By others</v>
      </c>
      <c r="Y156" s="96"/>
    </row>
    <row r="157" spans="1:25" x14ac:dyDescent="0.25">
      <c r="A157" s="122" t="str">
        <f>'Door Comparison'!A157</f>
        <v>D0707.01</v>
      </c>
      <c r="B157" s="135" t="str">
        <f>'Door Comparison'!B157</f>
        <v>Metal</v>
      </c>
      <c r="C157" s="135"/>
      <c r="M157" s="180"/>
      <c r="N157" s="57"/>
      <c r="P157" s="57"/>
      <c r="R157" s="355"/>
      <c r="T157" s="57"/>
      <c r="U157" s="128"/>
      <c r="X157" s="53" t="str">
        <f>'Door Comparison'!Q157</f>
        <v>By others</v>
      </c>
      <c r="Y157" s="96"/>
    </row>
    <row r="158" spans="1:25" x14ac:dyDescent="0.25">
      <c r="A158" s="122" t="str">
        <f>'Door Comparison'!A158</f>
        <v>D0708.01</v>
      </c>
      <c r="B158" s="135" t="str">
        <f>'Door Comparison'!B158</f>
        <v>Metal</v>
      </c>
      <c r="C158" s="135"/>
      <c r="M158" s="180"/>
      <c r="N158" s="57"/>
      <c r="P158" s="57"/>
      <c r="R158" s="355"/>
      <c r="T158" s="57"/>
      <c r="U158" s="128"/>
      <c r="X158" s="53" t="str">
        <f>'Door Comparison'!Q158</f>
        <v>By others</v>
      </c>
      <c r="Y158" s="96"/>
    </row>
    <row r="159" spans="1:25" x14ac:dyDescent="0.25">
      <c r="A159" s="122" t="str">
        <f>'Door Comparison'!A159</f>
        <v>D0710.01</v>
      </c>
      <c r="B159" s="135" t="str">
        <f>'Door Comparison'!B159</f>
        <v>Timber</v>
      </c>
      <c r="C159" s="135" t="str">
        <f>'Door Comparison'!C159</f>
        <v>Single</v>
      </c>
      <c r="D159" s="52">
        <f>'Door Comparison'!D159</f>
        <v>1010</v>
      </c>
      <c r="E159" s="52">
        <f>'Door Comparison'!E159</f>
        <v>2100</v>
      </c>
      <c r="G159" s="55">
        <f>'Door Comparison'!G159</f>
        <v>1</v>
      </c>
      <c r="H159" s="55">
        <f>'Door Comparison'!H159</f>
        <v>0</v>
      </c>
      <c r="J159" s="55">
        <f>'Door Comparison'!J159</f>
        <v>1</v>
      </c>
      <c r="K159" s="55">
        <f>'Door Comparison'!K159</f>
        <v>0</v>
      </c>
      <c r="L159" s="55">
        <f>'Door Comparison'!L159</f>
        <v>0</v>
      </c>
      <c r="M159" s="180"/>
      <c r="N159" s="57">
        <f t="shared" si="11"/>
        <v>0.21</v>
      </c>
      <c r="P159" s="57">
        <f t="shared" si="12"/>
        <v>4.17</v>
      </c>
      <c r="R159" s="356">
        <v>196.66</v>
      </c>
      <c r="S159" s="57">
        <f>'Door Comparison'!P159</f>
        <v>345.08</v>
      </c>
      <c r="T159" s="57">
        <f t="shared" si="13"/>
        <v>10.42</v>
      </c>
      <c r="U159" s="128">
        <v>0</v>
      </c>
      <c r="W159" s="58">
        <f t="shared" si="14"/>
        <v>556.54</v>
      </c>
      <c r="X159" s="53"/>
      <c r="Y159" s="96"/>
    </row>
    <row r="160" spans="1:25" x14ac:dyDescent="0.25">
      <c r="A160" s="122" t="str">
        <f>'Door Comparison'!A160</f>
        <v>D0711.01</v>
      </c>
      <c r="B160" s="135" t="str">
        <f>'Door Comparison'!B160</f>
        <v>Timber</v>
      </c>
      <c r="C160" s="135" t="str">
        <f>'Door Comparison'!C160</f>
        <v>Single</v>
      </c>
      <c r="D160" s="52">
        <f>'Door Comparison'!D160</f>
        <v>1010</v>
      </c>
      <c r="E160" s="52">
        <f>'Door Comparison'!E160</f>
        <v>2100</v>
      </c>
      <c r="G160" s="55">
        <f>'Door Comparison'!G160</f>
        <v>0</v>
      </c>
      <c r="H160" s="55">
        <f>'Door Comparison'!H160</f>
        <v>1</v>
      </c>
      <c r="J160" s="55">
        <f>'Door Comparison'!J160</f>
        <v>0</v>
      </c>
      <c r="K160" s="55">
        <f>'Door Comparison'!K160</f>
        <v>1</v>
      </c>
      <c r="L160" s="55">
        <f>'Door Comparison'!L160</f>
        <v>0</v>
      </c>
      <c r="M160" s="180"/>
      <c r="N160" s="57">
        <f t="shared" si="11"/>
        <v>0.47</v>
      </c>
      <c r="P160" s="57">
        <f t="shared" si="12"/>
        <v>4.17</v>
      </c>
      <c r="R160" s="355">
        <v>242.18</v>
      </c>
      <c r="S160" s="57">
        <f>'Door Comparison'!P160</f>
        <v>588.34</v>
      </c>
      <c r="T160" s="57">
        <f t="shared" si="13"/>
        <v>10.42</v>
      </c>
      <c r="U160" s="128">
        <v>0</v>
      </c>
      <c r="W160" s="58">
        <f t="shared" si="14"/>
        <v>845.58</v>
      </c>
      <c r="X160" s="53"/>
      <c r="Y160" s="96"/>
    </row>
    <row r="161" spans="1:25" x14ac:dyDescent="0.25">
      <c r="A161" s="122" t="str">
        <f>'Door Comparison'!A161</f>
        <v>D0715.01</v>
      </c>
      <c r="B161" s="135" t="str">
        <f>'Door Comparison'!B161</f>
        <v>Metal</v>
      </c>
      <c r="C161" s="135"/>
      <c r="M161" s="180"/>
      <c r="N161" s="57"/>
      <c r="P161" s="57"/>
      <c r="R161" s="355"/>
      <c r="T161" s="57"/>
      <c r="U161" s="128"/>
      <c r="X161" s="53" t="str">
        <f>'Door Comparison'!Q161</f>
        <v>By others</v>
      </c>
      <c r="Y161" s="96"/>
    </row>
    <row r="162" spans="1:25" x14ac:dyDescent="0.25">
      <c r="A162" s="122" t="str">
        <f>'Door Comparison'!A162</f>
        <v>D0716.01</v>
      </c>
      <c r="B162" s="135" t="str">
        <f>'Door Comparison'!B162</f>
        <v>Metal</v>
      </c>
      <c r="C162" s="135"/>
      <c r="M162" s="180"/>
      <c r="N162" s="57"/>
      <c r="P162" s="57"/>
      <c r="R162" s="355"/>
      <c r="T162" s="57"/>
      <c r="U162" s="128"/>
      <c r="X162" s="53" t="str">
        <f>'Door Comparison'!Q162</f>
        <v>By others</v>
      </c>
      <c r="Y162" s="96"/>
    </row>
    <row r="163" spans="1:25" x14ac:dyDescent="0.25">
      <c r="A163" s="122" t="str">
        <f>'Door Comparison'!A163</f>
        <v>D0717.01</v>
      </c>
      <c r="B163" s="135" t="str">
        <f>'Door Comparison'!B163</f>
        <v>Timber</v>
      </c>
      <c r="C163" s="135" t="str">
        <f>'Door Comparison'!C163</f>
        <v>Single</v>
      </c>
      <c r="D163" s="52">
        <f>'Door Comparison'!D163</f>
        <v>1100</v>
      </c>
      <c r="E163" s="52">
        <f>'Door Comparison'!E163</f>
        <v>2100</v>
      </c>
      <c r="G163" s="55">
        <f>'Door Comparison'!G163</f>
        <v>0</v>
      </c>
      <c r="H163" s="55">
        <f>'Door Comparison'!H163</f>
        <v>1</v>
      </c>
      <c r="J163" s="55">
        <f>'Door Comparison'!J163</f>
        <v>0</v>
      </c>
      <c r="K163" s="55">
        <f>'Door Comparison'!K163</f>
        <v>1</v>
      </c>
      <c r="L163" s="55">
        <f>'Door Comparison'!L163</f>
        <v>0</v>
      </c>
      <c r="M163" s="180"/>
      <c r="N163" s="57">
        <f t="shared" si="11"/>
        <v>0.48</v>
      </c>
      <c r="P163" s="57">
        <f t="shared" si="12"/>
        <v>4.24</v>
      </c>
      <c r="R163" s="355">
        <v>242.18</v>
      </c>
      <c r="S163" s="57">
        <f>'Door Comparison'!P163</f>
        <v>703.23</v>
      </c>
      <c r="T163" s="57">
        <f t="shared" si="13"/>
        <v>10.6</v>
      </c>
      <c r="U163" s="128">
        <v>0</v>
      </c>
      <c r="W163" s="58">
        <f t="shared" si="14"/>
        <v>960.73</v>
      </c>
      <c r="X163" s="53"/>
      <c r="Y163" s="96"/>
    </row>
    <row r="164" spans="1:25" x14ac:dyDescent="0.25">
      <c r="A164" s="122" t="str">
        <f>'Door Comparison'!A164</f>
        <v>D0718.01</v>
      </c>
      <c r="B164" s="135" t="str">
        <f>'Door Comparison'!B164</f>
        <v>Timber</v>
      </c>
      <c r="C164" s="135" t="str">
        <f>'Door Comparison'!C164</f>
        <v>Single</v>
      </c>
      <c r="D164" s="52">
        <f>'Door Comparison'!D164</f>
        <v>1010</v>
      </c>
      <c r="E164" s="52">
        <f>'Door Comparison'!E164</f>
        <v>2100</v>
      </c>
      <c r="G164" s="55">
        <f>'Door Comparison'!G164</f>
        <v>1</v>
      </c>
      <c r="H164" s="55">
        <f>'Door Comparison'!H164</f>
        <v>0</v>
      </c>
      <c r="J164" s="55">
        <f>'Door Comparison'!J164</f>
        <v>1</v>
      </c>
      <c r="K164" s="55">
        <f>'Door Comparison'!K164</f>
        <v>0</v>
      </c>
      <c r="L164" s="55">
        <f>'Door Comparison'!L164</f>
        <v>0</v>
      </c>
      <c r="M164" s="180"/>
      <c r="N164" s="57">
        <f t="shared" si="11"/>
        <v>0.21</v>
      </c>
      <c r="P164" s="57">
        <f t="shared" si="12"/>
        <v>4.17</v>
      </c>
      <c r="R164" s="355">
        <v>196.66</v>
      </c>
      <c r="S164" s="57">
        <f>'Door Comparison'!P164</f>
        <v>345.08</v>
      </c>
      <c r="T164" s="57">
        <f t="shared" si="13"/>
        <v>10.42</v>
      </c>
      <c r="U164" s="128">
        <v>0</v>
      </c>
      <c r="W164" s="58">
        <f t="shared" si="14"/>
        <v>556.54</v>
      </c>
      <c r="X164" s="53"/>
      <c r="Y164" s="96"/>
    </row>
    <row r="165" spans="1:25" x14ac:dyDescent="0.25">
      <c r="A165" s="122" t="str">
        <f>'Door Comparison'!A165</f>
        <v>D0720.01</v>
      </c>
      <c r="B165" s="135" t="str">
        <f>'Door Comparison'!B165</f>
        <v>Metal</v>
      </c>
      <c r="C165" s="135"/>
      <c r="M165" s="180"/>
      <c r="N165" s="57"/>
      <c r="P165" s="57"/>
      <c r="R165" s="355"/>
      <c r="T165" s="57"/>
      <c r="U165" s="128"/>
      <c r="X165" s="53" t="str">
        <f>'Door Comparison'!Q165</f>
        <v>By others</v>
      </c>
      <c r="Y165" s="96"/>
    </row>
    <row r="166" spans="1:25" x14ac:dyDescent="0.25">
      <c r="A166" s="122" t="str">
        <f>'Door Comparison'!A166</f>
        <v>D0801.01</v>
      </c>
      <c r="B166" s="135" t="str">
        <f>'Door Comparison'!B166</f>
        <v>Timber</v>
      </c>
      <c r="C166" s="135" t="str">
        <f>'Door Comparison'!C166</f>
        <v>Single</v>
      </c>
      <c r="D166" s="52">
        <f>'Door Comparison'!D166</f>
        <v>1010</v>
      </c>
      <c r="E166" s="52">
        <f>'Door Comparison'!E166</f>
        <v>2100</v>
      </c>
      <c r="G166" s="55">
        <f>'Door Comparison'!G166</f>
        <v>1</v>
      </c>
      <c r="H166" s="55">
        <f>'Door Comparison'!H166</f>
        <v>0</v>
      </c>
      <c r="J166" s="55">
        <f>'Door Comparison'!J166</f>
        <v>1</v>
      </c>
      <c r="K166" s="55">
        <f>'Door Comparison'!K166</f>
        <v>0</v>
      </c>
      <c r="L166" s="55">
        <f>'Door Comparison'!L166</f>
        <v>0</v>
      </c>
      <c r="M166" s="180"/>
      <c r="N166" s="57">
        <f t="shared" si="11"/>
        <v>0.21</v>
      </c>
      <c r="P166" s="57">
        <f t="shared" si="12"/>
        <v>4.17</v>
      </c>
      <c r="R166" s="356">
        <v>196.66</v>
      </c>
      <c r="S166" s="57">
        <f>'Door Comparison'!P166</f>
        <v>447.74</v>
      </c>
      <c r="T166" s="57">
        <f t="shared" si="13"/>
        <v>10.42</v>
      </c>
      <c r="U166" s="128">
        <v>0</v>
      </c>
      <c r="W166" s="58">
        <f t="shared" si="14"/>
        <v>659.2</v>
      </c>
      <c r="X166" s="53"/>
      <c r="Y166" s="96"/>
    </row>
    <row r="167" spans="1:25" x14ac:dyDescent="0.25">
      <c r="A167" s="122" t="str">
        <f>'Door Comparison'!A167</f>
        <v>D0802.01</v>
      </c>
      <c r="B167" s="135" t="str">
        <f>'Door Comparison'!B167</f>
        <v>Timber</v>
      </c>
      <c r="C167" s="135" t="str">
        <f>'Door Comparison'!C167</f>
        <v>Single</v>
      </c>
      <c r="D167" s="52">
        <f>'Door Comparison'!D167</f>
        <v>1010</v>
      </c>
      <c r="E167" s="52">
        <f>'Door Comparison'!E167</f>
        <v>2100</v>
      </c>
      <c r="G167" s="55">
        <f>'Door Comparison'!G167</f>
        <v>0</v>
      </c>
      <c r="H167" s="55">
        <f>'Door Comparison'!H167</f>
        <v>1</v>
      </c>
      <c r="J167" s="55">
        <f>'Door Comparison'!J167</f>
        <v>0</v>
      </c>
      <c r="K167" s="55">
        <f>'Door Comparison'!K167</f>
        <v>1</v>
      </c>
      <c r="L167" s="55">
        <f>'Door Comparison'!L167</f>
        <v>0</v>
      </c>
      <c r="M167" s="180"/>
      <c r="N167" s="57">
        <f t="shared" si="11"/>
        <v>0.47</v>
      </c>
      <c r="P167" s="57">
        <f t="shared" si="12"/>
        <v>4.17</v>
      </c>
      <c r="R167" s="355">
        <v>242.18</v>
      </c>
      <c r="S167" s="57">
        <f>'Door Comparison'!P167</f>
        <v>462.45</v>
      </c>
      <c r="T167" s="57">
        <f t="shared" si="13"/>
        <v>10.42</v>
      </c>
      <c r="U167" s="128">
        <v>0</v>
      </c>
      <c r="W167" s="58">
        <f t="shared" si="14"/>
        <v>719.69</v>
      </c>
      <c r="X167" s="53"/>
      <c r="Y167" s="96"/>
    </row>
    <row r="168" spans="1:25" x14ac:dyDescent="0.25">
      <c r="A168" s="122" t="str">
        <f>'Door Comparison'!A168</f>
        <v>D0806.01</v>
      </c>
      <c r="B168" s="135" t="str">
        <f>'Door Comparison'!B168</f>
        <v>Metal</v>
      </c>
      <c r="C168" s="135"/>
      <c r="M168" s="180"/>
      <c r="N168" s="57"/>
      <c r="P168" s="57"/>
      <c r="R168" s="355"/>
      <c r="T168" s="57"/>
      <c r="U168" s="128"/>
      <c r="X168" s="53" t="str">
        <f>'Door Comparison'!Q168</f>
        <v>By others</v>
      </c>
      <c r="Y168" s="96"/>
    </row>
    <row r="169" spans="1:25" x14ac:dyDescent="0.25">
      <c r="A169" s="122" t="str">
        <f>'Door Comparison'!A169</f>
        <v>D0807.01</v>
      </c>
      <c r="B169" s="135" t="str">
        <f>'Door Comparison'!B169</f>
        <v>Metal</v>
      </c>
      <c r="C169" s="135"/>
      <c r="M169" s="180"/>
      <c r="N169" s="57"/>
      <c r="P169" s="57"/>
      <c r="R169" s="355"/>
      <c r="T169" s="57"/>
      <c r="U169" s="128"/>
      <c r="X169" s="53" t="str">
        <f>'Door Comparison'!Q169</f>
        <v>By others</v>
      </c>
      <c r="Y169" s="96"/>
    </row>
    <row r="170" spans="1:25" x14ac:dyDescent="0.25">
      <c r="A170" s="122" t="str">
        <f>'Door Comparison'!A170</f>
        <v>D0808.01</v>
      </c>
      <c r="B170" s="135" t="str">
        <f>'Door Comparison'!B170</f>
        <v>Metal</v>
      </c>
      <c r="C170" s="135"/>
      <c r="M170" s="180"/>
      <c r="N170" s="57"/>
      <c r="P170" s="57"/>
      <c r="R170" s="355"/>
      <c r="T170" s="57"/>
      <c r="U170" s="128"/>
      <c r="X170" s="53" t="str">
        <f>'Door Comparison'!Q170</f>
        <v>By others</v>
      </c>
      <c r="Y170" s="96"/>
    </row>
    <row r="171" spans="1:25" x14ac:dyDescent="0.25">
      <c r="A171" s="122" t="str">
        <f>'Door Comparison'!A171</f>
        <v>D0810.01</v>
      </c>
      <c r="B171" s="135" t="str">
        <f>'Door Comparison'!B171</f>
        <v>Timber</v>
      </c>
      <c r="C171" s="135" t="str">
        <f>'Door Comparison'!C171</f>
        <v>Single</v>
      </c>
      <c r="D171" s="52">
        <f>'Door Comparison'!D171</f>
        <v>1010</v>
      </c>
      <c r="E171" s="52">
        <f>'Door Comparison'!E171</f>
        <v>2100</v>
      </c>
      <c r="G171" s="55">
        <f>'Door Comparison'!G171</f>
        <v>1</v>
      </c>
      <c r="H171" s="55">
        <f>'Door Comparison'!H171</f>
        <v>0</v>
      </c>
      <c r="J171" s="55">
        <f>'Door Comparison'!J171</f>
        <v>1</v>
      </c>
      <c r="K171" s="55">
        <f>'Door Comparison'!K171</f>
        <v>0</v>
      </c>
      <c r="L171" s="55">
        <f>'Door Comparison'!L171</f>
        <v>0</v>
      </c>
      <c r="M171" s="180"/>
      <c r="N171" s="57">
        <f t="shared" si="11"/>
        <v>0.21</v>
      </c>
      <c r="P171" s="57">
        <f t="shared" si="12"/>
        <v>4.17</v>
      </c>
      <c r="R171" s="356">
        <v>196.66</v>
      </c>
      <c r="S171" s="57">
        <f>'Door Comparison'!P171</f>
        <v>345.08</v>
      </c>
      <c r="T171" s="57">
        <f t="shared" si="13"/>
        <v>10.42</v>
      </c>
      <c r="U171" s="128">
        <v>0</v>
      </c>
      <c r="W171" s="58">
        <f t="shared" si="14"/>
        <v>556.54</v>
      </c>
      <c r="X171" s="53"/>
      <c r="Y171" s="96"/>
    </row>
    <row r="172" spans="1:25" x14ac:dyDescent="0.25">
      <c r="A172" s="122" t="str">
        <f>'Door Comparison'!A172</f>
        <v>D0811.01</v>
      </c>
      <c r="B172" s="135" t="str">
        <f>'Door Comparison'!B172</f>
        <v>Timber</v>
      </c>
      <c r="C172" s="135" t="str">
        <f>'Door Comparison'!C172</f>
        <v>Single</v>
      </c>
      <c r="D172" s="52">
        <f>'Door Comparison'!D172</f>
        <v>1010</v>
      </c>
      <c r="E172" s="52">
        <f>'Door Comparison'!E172</f>
        <v>2100</v>
      </c>
      <c r="G172" s="55">
        <f>'Door Comparison'!G172</f>
        <v>0</v>
      </c>
      <c r="H172" s="55">
        <f>'Door Comparison'!H172</f>
        <v>1</v>
      </c>
      <c r="J172" s="55">
        <f>'Door Comparison'!J172</f>
        <v>0</v>
      </c>
      <c r="K172" s="55">
        <f>'Door Comparison'!K172</f>
        <v>1</v>
      </c>
      <c r="L172" s="55">
        <f>'Door Comparison'!L172</f>
        <v>0</v>
      </c>
      <c r="M172" s="180"/>
      <c r="N172" s="57">
        <f t="shared" si="11"/>
        <v>0.47</v>
      </c>
      <c r="P172" s="57">
        <f t="shared" si="12"/>
        <v>4.17</v>
      </c>
      <c r="R172" s="355">
        <v>242.18</v>
      </c>
      <c r="S172" s="57">
        <f>'Door Comparison'!P172</f>
        <v>588.34</v>
      </c>
      <c r="T172" s="57">
        <f t="shared" si="13"/>
        <v>10.42</v>
      </c>
      <c r="U172" s="128">
        <v>0</v>
      </c>
      <c r="W172" s="58">
        <f t="shared" si="14"/>
        <v>845.58</v>
      </c>
      <c r="X172" s="53"/>
      <c r="Y172" s="96"/>
    </row>
    <row r="173" spans="1:25" x14ac:dyDescent="0.25">
      <c r="A173" s="122" t="str">
        <f>'Door Comparison'!A173</f>
        <v>D0815.01</v>
      </c>
      <c r="B173" s="135" t="str">
        <f>'Door Comparison'!B173</f>
        <v>Metal</v>
      </c>
      <c r="C173" s="135"/>
      <c r="M173" s="180"/>
      <c r="N173" s="57"/>
      <c r="P173" s="57"/>
      <c r="R173" s="355"/>
      <c r="T173" s="57"/>
      <c r="U173" s="128"/>
      <c r="X173" s="53" t="str">
        <f>'Door Comparison'!Q173</f>
        <v>By others</v>
      </c>
      <c r="Y173" s="96"/>
    </row>
    <row r="174" spans="1:25" x14ac:dyDescent="0.25">
      <c r="A174" s="122" t="str">
        <f>'Door Comparison'!A174</f>
        <v>D0816.01</v>
      </c>
      <c r="B174" s="135" t="str">
        <f>'Door Comparison'!B174</f>
        <v>Metal</v>
      </c>
      <c r="C174" s="135"/>
      <c r="M174" s="180"/>
      <c r="N174" s="57"/>
      <c r="P174" s="57"/>
      <c r="R174" s="355"/>
      <c r="T174" s="57"/>
      <c r="U174" s="128"/>
      <c r="X174" s="53" t="str">
        <f>'Door Comparison'!Q174</f>
        <v>By others</v>
      </c>
      <c r="Y174" s="96"/>
    </row>
    <row r="175" spans="1:25" x14ac:dyDescent="0.25">
      <c r="A175" s="122" t="str">
        <f>'Door Comparison'!A175</f>
        <v>D0817.01</v>
      </c>
      <c r="B175" s="135" t="str">
        <f>'Door Comparison'!B175</f>
        <v>Timber</v>
      </c>
      <c r="C175" s="135" t="str">
        <f>'Door Comparison'!C175</f>
        <v>Single</v>
      </c>
      <c r="D175" s="52">
        <f>'Door Comparison'!D175</f>
        <v>1100</v>
      </c>
      <c r="E175" s="52">
        <f>'Door Comparison'!E175</f>
        <v>2100</v>
      </c>
      <c r="G175" s="55">
        <f>'Door Comparison'!G175</f>
        <v>0</v>
      </c>
      <c r="H175" s="55">
        <f>'Door Comparison'!H175</f>
        <v>1</v>
      </c>
      <c r="J175" s="55">
        <f>'Door Comparison'!J175</f>
        <v>0</v>
      </c>
      <c r="K175" s="55">
        <f>'Door Comparison'!K175</f>
        <v>1</v>
      </c>
      <c r="L175" s="55">
        <f>'Door Comparison'!L175</f>
        <v>0</v>
      </c>
      <c r="M175" s="180"/>
      <c r="N175" s="57">
        <f t="shared" si="11"/>
        <v>0.48</v>
      </c>
      <c r="P175" s="57">
        <f t="shared" si="12"/>
        <v>4.24</v>
      </c>
      <c r="R175" s="355">
        <v>242.18</v>
      </c>
      <c r="S175" s="57">
        <f>'Door Comparison'!P175</f>
        <v>703.23</v>
      </c>
      <c r="T175" s="57">
        <f t="shared" si="13"/>
        <v>10.6</v>
      </c>
      <c r="U175" s="128">
        <v>0</v>
      </c>
      <c r="W175" s="58">
        <f t="shared" si="14"/>
        <v>960.73</v>
      </c>
      <c r="X175" s="53"/>
      <c r="Y175" s="96"/>
    </row>
    <row r="176" spans="1:25" x14ac:dyDescent="0.25">
      <c r="A176" s="122" t="str">
        <f>'Door Comparison'!A176</f>
        <v>D0818.01</v>
      </c>
      <c r="B176" s="135" t="str">
        <f>'Door Comparison'!B176</f>
        <v>Timber</v>
      </c>
      <c r="C176" s="135" t="str">
        <f>'Door Comparison'!C176</f>
        <v>Single</v>
      </c>
      <c r="D176" s="52">
        <f>'Door Comparison'!D176</f>
        <v>1010</v>
      </c>
      <c r="E176" s="52">
        <f>'Door Comparison'!E176</f>
        <v>2100</v>
      </c>
      <c r="G176" s="55">
        <f>'Door Comparison'!G176</f>
        <v>1</v>
      </c>
      <c r="H176" s="55">
        <f>'Door Comparison'!H176</f>
        <v>0</v>
      </c>
      <c r="J176" s="55">
        <f>'Door Comparison'!J176</f>
        <v>1</v>
      </c>
      <c r="K176" s="55">
        <f>'Door Comparison'!K176</f>
        <v>0</v>
      </c>
      <c r="L176" s="55">
        <f>'Door Comparison'!L176</f>
        <v>0</v>
      </c>
      <c r="M176" s="180"/>
      <c r="N176" s="57">
        <f t="shared" si="11"/>
        <v>0.21</v>
      </c>
      <c r="P176" s="57">
        <f t="shared" si="12"/>
        <v>4.17</v>
      </c>
      <c r="R176" s="355">
        <v>189.2</v>
      </c>
      <c r="S176" s="57">
        <f>'Door Comparison'!P176</f>
        <v>345.08</v>
      </c>
      <c r="T176" s="57">
        <f t="shared" si="13"/>
        <v>10.42</v>
      </c>
      <c r="U176" s="128">
        <v>0</v>
      </c>
      <c r="W176" s="58">
        <f t="shared" si="14"/>
        <v>549.08000000000004</v>
      </c>
      <c r="X176" s="53"/>
      <c r="Y176" s="96"/>
    </row>
    <row r="177" spans="1:25" x14ac:dyDescent="0.25">
      <c r="A177" s="122" t="str">
        <f>'Door Comparison'!A177</f>
        <v>D0820.01</v>
      </c>
      <c r="B177" s="135" t="str">
        <f>'Door Comparison'!B177</f>
        <v>Metal</v>
      </c>
      <c r="C177" s="135"/>
      <c r="M177" s="180"/>
      <c r="N177" s="57"/>
      <c r="P177" s="57"/>
      <c r="R177" s="355"/>
      <c r="T177" s="57"/>
      <c r="U177" s="128"/>
      <c r="X177" s="53" t="str">
        <f>'Door Comparison'!Q177</f>
        <v>By others</v>
      </c>
      <c r="Y177" s="96"/>
    </row>
    <row r="178" spans="1:25" x14ac:dyDescent="0.25">
      <c r="A178" s="122" t="str">
        <f>'Door Comparison'!A178</f>
        <v>D0822.01</v>
      </c>
      <c r="B178" s="135" t="str">
        <f>'Door Comparison'!B178</f>
        <v>Glass</v>
      </c>
      <c r="C178" s="135"/>
      <c r="M178" s="180"/>
      <c r="N178" s="57"/>
      <c r="P178" s="57"/>
      <c r="R178" s="355"/>
      <c r="T178" s="57"/>
      <c r="U178" s="128"/>
      <c r="X178" s="53" t="str">
        <f>'Door Comparison'!Q178</f>
        <v>By others</v>
      </c>
      <c r="Y178" s="96"/>
    </row>
    <row r="179" spans="1:25" x14ac:dyDescent="0.25">
      <c r="A179" s="122" t="str">
        <f>'Door Comparison'!A179</f>
        <v>D0901.01</v>
      </c>
      <c r="B179" s="135" t="str">
        <f>'Door Comparison'!B179</f>
        <v>Timber</v>
      </c>
      <c r="C179" s="135" t="str">
        <f>'Door Comparison'!C179</f>
        <v>Single</v>
      </c>
      <c r="D179" s="52">
        <f>'Door Comparison'!D179</f>
        <v>1010</v>
      </c>
      <c r="E179" s="52">
        <f>'Door Comparison'!E179</f>
        <v>2100</v>
      </c>
      <c r="G179" s="55">
        <f>'Door Comparison'!G179</f>
        <v>1</v>
      </c>
      <c r="H179" s="55">
        <f>'Door Comparison'!H179</f>
        <v>0</v>
      </c>
      <c r="J179" s="55">
        <f>'Door Comparison'!J179</f>
        <v>1</v>
      </c>
      <c r="K179" s="55">
        <f>'Door Comparison'!K179</f>
        <v>0</v>
      </c>
      <c r="L179" s="55">
        <f>'Door Comparison'!L179</f>
        <v>0</v>
      </c>
      <c r="M179" s="180"/>
      <c r="N179" s="57">
        <f t="shared" si="11"/>
        <v>0.21</v>
      </c>
      <c r="P179" s="57">
        <f t="shared" si="12"/>
        <v>4.17</v>
      </c>
      <c r="R179" s="356">
        <v>196.66</v>
      </c>
      <c r="S179" s="57">
        <f>'Door Comparison'!P179</f>
        <v>447.74</v>
      </c>
      <c r="T179" s="57">
        <f t="shared" si="13"/>
        <v>10.42</v>
      </c>
      <c r="U179" s="128">
        <v>0</v>
      </c>
      <c r="W179" s="58">
        <f t="shared" si="14"/>
        <v>659.2</v>
      </c>
      <c r="X179" s="53"/>
      <c r="Y179" s="96"/>
    </row>
    <row r="180" spans="1:25" x14ac:dyDescent="0.25">
      <c r="A180" s="122" t="str">
        <f>'Door Comparison'!A180</f>
        <v>DO9O2.01</v>
      </c>
      <c r="B180" s="135" t="str">
        <f>'Door Comparison'!B180</f>
        <v>Timber</v>
      </c>
      <c r="C180" s="135" t="str">
        <f>'Door Comparison'!C180</f>
        <v>Single</v>
      </c>
      <c r="D180" s="52">
        <f>'Door Comparison'!D180</f>
        <v>1010</v>
      </c>
      <c r="E180" s="52">
        <f>'Door Comparison'!E180</f>
        <v>2100</v>
      </c>
      <c r="G180" s="55">
        <f>'Door Comparison'!G180</f>
        <v>0</v>
      </c>
      <c r="H180" s="55">
        <f>'Door Comparison'!H180</f>
        <v>1</v>
      </c>
      <c r="J180" s="55">
        <f>'Door Comparison'!J180</f>
        <v>0</v>
      </c>
      <c r="K180" s="55">
        <f>'Door Comparison'!K180</f>
        <v>1</v>
      </c>
      <c r="L180" s="55">
        <f>'Door Comparison'!L180</f>
        <v>0</v>
      </c>
      <c r="M180" s="180"/>
      <c r="N180" s="57">
        <f t="shared" si="11"/>
        <v>0.47</v>
      </c>
      <c r="P180" s="57">
        <f t="shared" si="12"/>
        <v>4.17</v>
      </c>
      <c r="R180" s="355">
        <v>242.18</v>
      </c>
      <c r="S180" s="57">
        <f>'Door Comparison'!P180</f>
        <v>462.45</v>
      </c>
      <c r="T180" s="57">
        <f t="shared" si="13"/>
        <v>10.42</v>
      </c>
      <c r="U180" s="128">
        <v>0</v>
      </c>
      <c r="W180" s="58">
        <f t="shared" si="14"/>
        <v>719.69</v>
      </c>
      <c r="X180" s="53"/>
      <c r="Y180" s="96"/>
    </row>
    <row r="181" spans="1:25" x14ac:dyDescent="0.25">
      <c r="A181" s="122" t="str">
        <f>'Door Comparison'!A181</f>
        <v>D0906.01</v>
      </c>
      <c r="B181" s="135" t="str">
        <f>'Door Comparison'!B181</f>
        <v>Metal</v>
      </c>
      <c r="C181" s="135"/>
      <c r="M181" s="180"/>
      <c r="N181" s="57"/>
      <c r="P181" s="57"/>
      <c r="R181" s="355"/>
      <c r="T181" s="57"/>
      <c r="U181" s="128"/>
      <c r="X181" s="53" t="str">
        <f>'Door Comparison'!Q181</f>
        <v>By others</v>
      </c>
      <c r="Y181" s="96"/>
    </row>
    <row r="182" spans="1:25" x14ac:dyDescent="0.25">
      <c r="A182" s="122" t="str">
        <f>'Door Comparison'!A182</f>
        <v>D0907.01</v>
      </c>
      <c r="B182" s="135" t="str">
        <f>'Door Comparison'!B182</f>
        <v>Metal</v>
      </c>
      <c r="C182" s="135"/>
      <c r="M182" s="180"/>
      <c r="N182" s="57"/>
      <c r="P182" s="57"/>
      <c r="R182" s="355"/>
      <c r="T182" s="57"/>
      <c r="U182" s="128"/>
      <c r="X182" s="53" t="str">
        <f>'Door Comparison'!Q182</f>
        <v>By others</v>
      </c>
      <c r="Y182" s="96"/>
    </row>
    <row r="183" spans="1:25" x14ac:dyDescent="0.25">
      <c r="A183" s="122" t="str">
        <f>'Door Comparison'!A183</f>
        <v>DO9O8.01</v>
      </c>
      <c r="B183" s="135" t="str">
        <f>'Door Comparison'!B183</f>
        <v>Metal</v>
      </c>
      <c r="C183" s="135"/>
      <c r="M183" s="180"/>
      <c r="N183" s="57"/>
      <c r="P183" s="57"/>
      <c r="R183" s="355"/>
      <c r="T183" s="57"/>
      <c r="U183" s="128"/>
      <c r="X183" s="53" t="str">
        <f>'Door Comparison'!Q183</f>
        <v>By others</v>
      </c>
      <c r="Y183" s="96"/>
    </row>
    <row r="184" spans="1:25" x14ac:dyDescent="0.25">
      <c r="A184" s="122" t="str">
        <f>'Door Comparison'!A184</f>
        <v>D0910.01</v>
      </c>
      <c r="B184" s="135" t="str">
        <f>'Door Comparison'!B184</f>
        <v>Timber</v>
      </c>
      <c r="C184" s="135" t="str">
        <f>'Door Comparison'!C184</f>
        <v>Single</v>
      </c>
      <c r="D184" s="52">
        <f>'Door Comparison'!D184</f>
        <v>1010</v>
      </c>
      <c r="E184" s="52">
        <f>'Door Comparison'!E184</f>
        <v>2100</v>
      </c>
      <c r="G184" s="55">
        <f>'Door Comparison'!G184</f>
        <v>1</v>
      </c>
      <c r="H184" s="55">
        <f>'Door Comparison'!H184</f>
        <v>0</v>
      </c>
      <c r="J184" s="55">
        <f>'Door Comparison'!J184</f>
        <v>1</v>
      </c>
      <c r="K184" s="55">
        <f>'Door Comparison'!K184</f>
        <v>0</v>
      </c>
      <c r="L184" s="55">
        <f>'Door Comparison'!L184</f>
        <v>0</v>
      </c>
      <c r="M184" s="180"/>
      <c r="N184" s="57">
        <f t="shared" si="11"/>
        <v>0.21</v>
      </c>
      <c r="P184" s="57">
        <f t="shared" si="12"/>
        <v>4.17</v>
      </c>
      <c r="R184" s="356">
        <v>196.66</v>
      </c>
      <c r="S184" s="57">
        <f>'Door Comparison'!P184</f>
        <v>345.08</v>
      </c>
      <c r="T184" s="57">
        <f t="shared" si="13"/>
        <v>10.42</v>
      </c>
      <c r="U184" s="128">
        <v>0</v>
      </c>
      <c r="W184" s="58">
        <f t="shared" si="14"/>
        <v>556.54</v>
      </c>
      <c r="X184" s="53"/>
      <c r="Y184" s="96"/>
    </row>
    <row r="185" spans="1:25" x14ac:dyDescent="0.25">
      <c r="A185" s="122" t="str">
        <f>'Door Comparison'!A185</f>
        <v>D0911.01</v>
      </c>
      <c r="B185" s="135" t="str">
        <f>'Door Comparison'!B185</f>
        <v>Timber</v>
      </c>
      <c r="C185" s="135" t="str">
        <f>'Door Comparison'!C185</f>
        <v>Single</v>
      </c>
      <c r="D185" s="52">
        <f>'Door Comparison'!D185</f>
        <v>1010</v>
      </c>
      <c r="E185" s="52">
        <f>'Door Comparison'!E185</f>
        <v>2100</v>
      </c>
      <c r="G185" s="55">
        <f>'Door Comparison'!G185</f>
        <v>0</v>
      </c>
      <c r="H185" s="55">
        <f>'Door Comparison'!H185</f>
        <v>1</v>
      </c>
      <c r="J185" s="55">
        <f>'Door Comparison'!J185</f>
        <v>0</v>
      </c>
      <c r="K185" s="55">
        <f>'Door Comparison'!K185</f>
        <v>1</v>
      </c>
      <c r="L185" s="55">
        <f>'Door Comparison'!L185</f>
        <v>0</v>
      </c>
      <c r="M185" s="180"/>
      <c r="N185" s="57">
        <f t="shared" si="11"/>
        <v>0.47</v>
      </c>
      <c r="P185" s="57">
        <f t="shared" si="12"/>
        <v>4.17</v>
      </c>
      <c r="R185" s="355">
        <v>242.18</v>
      </c>
      <c r="S185" s="57">
        <f>'Door Comparison'!P185</f>
        <v>588.34</v>
      </c>
      <c r="T185" s="57">
        <f t="shared" si="13"/>
        <v>10.42</v>
      </c>
      <c r="U185" s="128">
        <v>0</v>
      </c>
      <c r="W185" s="58">
        <f t="shared" si="14"/>
        <v>845.58</v>
      </c>
      <c r="X185" s="53"/>
      <c r="Y185" s="96"/>
    </row>
    <row r="186" spans="1:25" x14ac:dyDescent="0.25">
      <c r="A186" s="122" t="str">
        <f>'Door Comparison'!A186</f>
        <v>D0915.01</v>
      </c>
      <c r="B186" s="135" t="str">
        <f>'Door Comparison'!B186</f>
        <v>Metal</v>
      </c>
      <c r="C186" s="135"/>
      <c r="M186" s="180"/>
      <c r="N186" s="57"/>
      <c r="P186" s="57"/>
      <c r="R186" s="355"/>
      <c r="T186" s="57"/>
      <c r="U186" s="128"/>
      <c r="X186" s="53" t="str">
        <f>'Door Comparison'!Q186</f>
        <v>By others</v>
      </c>
      <c r="Y186" s="96"/>
    </row>
    <row r="187" spans="1:25" x14ac:dyDescent="0.25">
      <c r="A187" s="122" t="str">
        <f>'Door Comparison'!A187</f>
        <v>DO916.01</v>
      </c>
      <c r="B187" s="135" t="str">
        <f>'Door Comparison'!B187</f>
        <v>Metal</v>
      </c>
      <c r="C187" s="135"/>
      <c r="M187" s="180"/>
      <c r="N187" s="57"/>
      <c r="P187" s="57"/>
      <c r="R187" s="355"/>
      <c r="T187" s="57"/>
      <c r="U187" s="128"/>
      <c r="X187" s="53" t="str">
        <f>'Door Comparison'!Q187</f>
        <v>By others</v>
      </c>
      <c r="Y187" s="96"/>
    </row>
    <row r="188" spans="1:25" x14ac:dyDescent="0.25">
      <c r="A188" s="122" t="str">
        <f>'Door Comparison'!A188</f>
        <v>D0917.01</v>
      </c>
      <c r="B188" s="135" t="str">
        <f>'Door Comparison'!B188</f>
        <v>Timber</v>
      </c>
      <c r="C188" s="135" t="str">
        <f>'Door Comparison'!C188</f>
        <v>Single</v>
      </c>
      <c r="D188" s="52">
        <f>'Door Comparison'!D188</f>
        <v>1100</v>
      </c>
      <c r="E188" s="52">
        <f>'Door Comparison'!E188</f>
        <v>2100</v>
      </c>
      <c r="G188" s="55">
        <f>'Door Comparison'!G188</f>
        <v>0</v>
      </c>
      <c r="H188" s="55">
        <f>'Door Comparison'!H188</f>
        <v>1</v>
      </c>
      <c r="J188" s="55">
        <f>'Door Comparison'!J188</f>
        <v>0</v>
      </c>
      <c r="K188" s="55">
        <f>'Door Comparison'!K188</f>
        <v>1</v>
      </c>
      <c r="L188" s="55">
        <f>'Door Comparison'!L188</f>
        <v>0</v>
      </c>
      <c r="M188" s="180"/>
      <c r="N188" s="57">
        <f t="shared" si="11"/>
        <v>0.48</v>
      </c>
      <c r="P188" s="57">
        <f t="shared" si="12"/>
        <v>4.24</v>
      </c>
      <c r="R188" s="355">
        <v>242.18</v>
      </c>
      <c r="S188" s="57">
        <f>'Door Comparison'!P188</f>
        <v>703.23</v>
      </c>
      <c r="T188" s="57">
        <f t="shared" si="13"/>
        <v>10.6</v>
      </c>
      <c r="U188" s="128">
        <v>0</v>
      </c>
      <c r="W188" s="58">
        <f t="shared" si="14"/>
        <v>960.73</v>
      </c>
      <c r="X188" s="53"/>
      <c r="Y188" s="96"/>
    </row>
    <row r="189" spans="1:25" x14ac:dyDescent="0.25">
      <c r="A189" s="122" t="str">
        <f>'Door Comparison'!A189</f>
        <v>D0918.01</v>
      </c>
      <c r="B189" s="135" t="str">
        <f>'Door Comparison'!B189</f>
        <v>Timber</v>
      </c>
      <c r="C189" s="135" t="str">
        <f>'Door Comparison'!C189</f>
        <v>Single</v>
      </c>
      <c r="D189" s="52">
        <f>'Door Comparison'!D189</f>
        <v>1010</v>
      </c>
      <c r="E189" s="52">
        <f>'Door Comparison'!E189</f>
        <v>2100</v>
      </c>
      <c r="G189" s="55">
        <f>'Door Comparison'!G189</f>
        <v>1</v>
      </c>
      <c r="H189" s="55">
        <f>'Door Comparison'!H189</f>
        <v>0</v>
      </c>
      <c r="J189" s="55">
        <f>'Door Comparison'!J189</f>
        <v>1</v>
      </c>
      <c r="K189" s="55">
        <f>'Door Comparison'!K189</f>
        <v>0</v>
      </c>
      <c r="L189" s="55">
        <f>'Door Comparison'!L189</f>
        <v>0</v>
      </c>
      <c r="M189" s="180"/>
      <c r="N189" s="57">
        <f t="shared" si="11"/>
        <v>0.21</v>
      </c>
      <c r="P189" s="57">
        <f t="shared" si="12"/>
        <v>4.17</v>
      </c>
      <c r="R189" s="355">
        <v>189.2</v>
      </c>
      <c r="S189" s="57">
        <f>'Door Comparison'!P189</f>
        <v>345.08</v>
      </c>
      <c r="T189" s="57">
        <f t="shared" si="13"/>
        <v>10.42</v>
      </c>
      <c r="U189" s="128">
        <v>0</v>
      </c>
      <c r="W189" s="58">
        <f t="shared" si="14"/>
        <v>549.08000000000004</v>
      </c>
      <c r="X189" s="53"/>
      <c r="Y189" s="96"/>
    </row>
    <row r="190" spans="1:25" x14ac:dyDescent="0.25">
      <c r="A190" s="122" t="str">
        <f>'Door Comparison'!A190</f>
        <v>DO92O.01</v>
      </c>
      <c r="B190" s="135" t="str">
        <f>'Door Comparison'!B190</f>
        <v>Metal</v>
      </c>
      <c r="C190" s="135"/>
      <c r="M190" s="180"/>
      <c r="N190" s="57"/>
      <c r="P190" s="57"/>
      <c r="R190" s="355"/>
      <c r="T190" s="57"/>
      <c r="U190" s="128"/>
      <c r="X190" s="53" t="str">
        <f>'Door Comparison'!Q190</f>
        <v>By others</v>
      </c>
      <c r="Y190" s="96"/>
    </row>
    <row r="191" spans="1:25" x14ac:dyDescent="0.25">
      <c r="A191" s="122" t="str">
        <f>'Door Comparison'!A191</f>
        <v>D1001.01</v>
      </c>
      <c r="B191" s="135" t="str">
        <f>'Door Comparison'!B191</f>
        <v>Timber</v>
      </c>
      <c r="C191" s="135" t="str">
        <f>'Door Comparison'!C191</f>
        <v>Single</v>
      </c>
      <c r="D191" s="52">
        <f>'Door Comparison'!D191</f>
        <v>1010</v>
      </c>
      <c r="E191" s="52">
        <f>'Door Comparison'!E191</f>
        <v>2100</v>
      </c>
      <c r="G191" s="55">
        <f>'Door Comparison'!G191</f>
        <v>1</v>
      </c>
      <c r="H191" s="55">
        <f>'Door Comparison'!H191</f>
        <v>0</v>
      </c>
      <c r="J191" s="55">
        <f>'Door Comparison'!J191</f>
        <v>1</v>
      </c>
      <c r="K191" s="55">
        <f>'Door Comparison'!K191</f>
        <v>0</v>
      </c>
      <c r="L191" s="55">
        <f>'Door Comparison'!L191</f>
        <v>0</v>
      </c>
      <c r="M191" s="180"/>
      <c r="N191" s="57">
        <f t="shared" si="11"/>
        <v>0.21</v>
      </c>
      <c r="P191" s="57">
        <f t="shared" si="12"/>
        <v>4.17</v>
      </c>
      <c r="R191" s="356">
        <v>196.66</v>
      </c>
      <c r="S191" s="57">
        <f>'Door Comparison'!P191</f>
        <v>447.74</v>
      </c>
      <c r="T191" s="57">
        <f t="shared" si="13"/>
        <v>10.42</v>
      </c>
      <c r="U191" s="128">
        <v>0</v>
      </c>
      <c r="W191" s="58">
        <f t="shared" si="14"/>
        <v>659.2</v>
      </c>
      <c r="X191" s="53"/>
      <c r="Y191" s="96"/>
    </row>
    <row r="192" spans="1:25" x14ac:dyDescent="0.25">
      <c r="A192" s="122" t="str">
        <f>'Door Comparison'!A192</f>
        <v>D1OO2.01</v>
      </c>
      <c r="B192" s="135" t="str">
        <f>'Door Comparison'!B192</f>
        <v>Timber</v>
      </c>
      <c r="C192" s="135" t="str">
        <f>'Door Comparison'!C192</f>
        <v>Single</v>
      </c>
      <c r="D192" s="52">
        <f>'Door Comparison'!D192</f>
        <v>1010</v>
      </c>
      <c r="E192" s="52">
        <f>'Door Comparison'!E192</f>
        <v>2100</v>
      </c>
      <c r="G192" s="55">
        <f>'Door Comparison'!G192</f>
        <v>0</v>
      </c>
      <c r="H192" s="55">
        <f>'Door Comparison'!H192</f>
        <v>1</v>
      </c>
      <c r="J192" s="55">
        <f>'Door Comparison'!J192</f>
        <v>0</v>
      </c>
      <c r="K192" s="55">
        <f>'Door Comparison'!K192</f>
        <v>1</v>
      </c>
      <c r="L192" s="55">
        <f>'Door Comparison'!L192</f>
        <v>0</v>
      </c>
      <c r="M192" s="180"/>
      <c r="N192" s="57">
        <f t="shared" si="11"/>
        <v>0.47</v>
      </c>
      <c r="P192" s="57">
        <f t="shared" si="12"/>
        <v>4.17</v>
      </c>
      <c r="R192" s="355">
        <v>242.18</v>
      </c>
      <c r="S192" s="57">
        <f>'Door Comparison'!P192</f>
        <v>462.45</v>
      </c>
      <c r="T192" s="57">
        <f t="shared" si="13"/>
        <v>10.42</v>
      </c>
      <c r="U192" s="128">
        <v>0</v>
      </c>
      <c r="W192" s="58">
        <f t="shared" si="14"/>
        <v>719.69</v>
      </c>
      <c r="X192" s="53"/>
      <c r="Y192" s="96"/>
    </row>
    <row r="193" spans="1:25" x14ac:dyDescent="0.25">
      <c r="A193" s="122" t="str">
        <f>'Door Comparison'!A193</f>
        <v>D1006.01</v>
      </c>
      <c r="B193" s="135" t="str">
        <f>'Door Comparison'!B193</f>
        <v>Metal</v>
      </c>
      <c r="C193" s="135"/>
      <c r="M193" s="180"/>
      <c r="N193" s="57"/>
      <c r="P193" s="57"/>
      <c r="R193" s="355"/>
      <c r="T193" s="57"/>
      <c r="U193" s="128"/>
      <c r="X193" s="53" t="str">
        <f>'Door Comparison'!Q193</f>
        <v>By others</v>
      </c>
      <c r="Y193" s="96"/>
    </row>
    <row r="194" spans="1:25" x14ac:dyDescent="0.25">
      <c r="A194" s="122" t="str">
        <f>'Door Comparison'!A194</f>
        <v>D1007.01</v>
      </c>
      <c r="B194" s="135" t="str">
        <f>'Door Comparison'!B194</f>
        <v>Metal</v>
      </c>
      <c r="C194" s="135"/>
      <c r="M194" s="180"/>
      <c r="N194" s="57"/>
      <c r="P194" s="57"/>
      <c r="R194" s="355"/>
      <c r="T194" s="57"/>
      <c r="U194" s="128"/>
      <c r="X194" s="53" t="str">
        <f>'Door Comparison'!Q194</f>
        <v>By others</v>
      </c>
      <c r="Y194" s="96"/>
    </row>
    <row r="195" spans="1:25" x14ac:dyDescent="0.25">
      <c r="A195" s="122" t="str">
        <f>'Door Comparison'!A195</f>
        <v>D1OO8.01</v>
      </c>
      <c r="B195" s="135" t="str">
        <f>'Door Comparison'!B195</f>
        <v>Metal</v>
      </c>
      <c r="C195" s="135"/>
      <c r="M195" s="180"/>
      <c r="N195" s="57"/>
      <c r="P195" s="57"/>
      <c r="R195" s="355"/>
      <c r="T195" s="57"/>
      <c r="U195" s="128"/>
      <c r="X195" s="53" t="str">
        <f>'Door Comparison'!Q195</f>
        <v>By others</v>
      </c>
      <c r="Y195" s="96"/>
    </row>
    <row r="196" spans="1:25" x14ac:dyDescent="0.25">
      <c r="A196" s="122" t="str">
        <f>'Door Comparison'!A196</f>
        <v>D1010.01</v>
      </c>
      <c r="B196" s="135" t="str">
        <f>'Door Comparison'!B196</f>
        <v>Timber</v>
      </c>
      <c r="C196" s="135" t="str">
        <f>'Door Comparison'!C196</f>
        <v>Single</v>
      </c>
      <c r="D196" s="52">
        <f>'Door Comparison'!D196</f>
        <v>1010</v>
      </c>
      <c r="E196" s="52">
        <f>'Door Comparison'!E196</f>
        <v>2100</v>
      </c>
      <c r="G196" s="55">
        <f>'Door Comparison'!G196</f>
        <v>1</v>
      </c>
      <c r="H196" s="55">
        <f>'Door Comparison'!H196</f>
        <v>0</v>
      </c>
      <c r="J196" s="55">
        <f>'Door Comparison'!J196</f>
        <v>1</v>
      </c>
      <c r="K196" s="55">
        <f>'Door Comparison'!K196</f>
        <v>0</v>
      </c>
      <c r="L196" s="55">
        <f>'Door Comparison'!L196</f>
        <v>0</v>
      </c>
      <c r="M196" s="180"/>
      <c r="N196" s="57">
        <f t="shared" si="11"/>
        <v>0.21</v>
      </c>
      <c r="P196" s="57">
        <f t="shared" si="12"/>
        <v>4.17</v>
      </c>
      <c r="R196" s="356">
        <v>196.66</v>
      </c>
      <c r="S196" s="57">
        <f>'Door Comparison'!P196</f>
        <v>447.74</v>
      </c>
      <c r="T196" s="57">
        <f t="shared" si="13"/>
        <v>10.42</v>
      </c>
      <c r="U196" s="128">
        <v>0</v>
      </c>
      <c r="W196" s="58">
        <f t="shared" si="14"/>
        <v>659.2</v>
      </c>
      <c r="X196" s="53"/>
      <c r="Y196" s="96"/>
    </row>
    <row r="197" spans="1:25" x14ac:dyDescent="0.25">
      <c r="A197" s="122" t="str">
        <f>'Door Comparison'!A197</f>
        <v>D1011.01</v>
      </c>
      <c r="B197" s="135" t="str">
        <f>'Door Comparison'!B197</f>
        <v>Timber</v>
      </c>
      <c r="C197" s="135" t="str">
        <f>'Door Comparison'!C197</f>
        <v>Single</v>
      </c>
      <c r="D197" s="52">
        <f>'Door Comparison'!D197</f>
        <v>1010</v>
      </c>
      <c r="E197" s="52">
        <f>'Door Comparison'!E197</f>
        <v>2100</v>
      </c>
      <c r="G197" s="55">
        <f>'Door Comparison'!G197</f>
        <v>0</v>
      </c>
      <c r="H197" s="55">
        <f>'Door Comparison'!H197</f>
        <v>1</v>
      </c>
      <c r="J197" s="55">
        <f>'Door Comparison'!J197</f>
        <v>0</v>
      </c>
      <c r="K197" s="55">
        <f>'Door Comparison'!K197</f>
        <v>1</v>
      </c>
      <c r="L197" s="55">
        <f>'Door Comparison'!L197</f>
        <v>0</v>
      </c>
      <c r="M197" s="180"/>
      <c r="N197" s="57">
        <f t="shared" si="11"/>
        <v>0.47</v>
      </c>
      <c r="P197" s="57">
        <f t="shared" si="12"/>
        <v>4.17</v>
      </c>
      <c r="R197" s="355">
        <v>242.18</v>
      </c>
      <c r="S197" s="57">
        <f>'Door Comparison'!P197</f>
        <v>588.34</v>
      </c>
      <c r="T197" s="57">
        <f t="shared" si="13"/>
        <v>10.42</v>
      </c>
      <c r="U197" s="128">
        <v>0</v>
      </c>
      <c r="W197" s="58">
        <f t="shared" si="14"/>
        <v>845.58</v>
      </c>
      <c r="X197" s="53"/>
      <c r="Y197" s="96"/>
    </row>
    <row r="198" spans="1:25" x14ac:dyDescent="0.25">
      <c r="A198" s="122" t="str">
        <f>'Door Comparison'!A198</f>
        <v>D1O15.01</v>
      </c>
      <c r="B198" s="135" t="str">
        <f>'Door Comparison'!B198</f>
        <v>Metal</v>
      </c>
      <c r="C198" s="135"/>
      <c r="M198" s="180"/>
      <c r="N198" s="57"/>
      <c r="P198" s="57"/>
      <c r="R198" s="355"/>
      <c r="T198" s="57"/>
      <c r="U198" s="128"/>
      <c r="X198" s="53" t="str">
        <f>'Door Comparison'!Q198</f>
        <v>By others</v>
      </c>
      <c r="Y198" s="96"/>
    </row>
    <row r="199" spans="1:25" x14ac:dyDescent="0.25">
      <c r="A199" s="122" t="str">
        <f>'Door Comparison'!A199</f>
        <v>D1016.01</v>
      </c>
      <c r="B199" s="135" t="str">
        <f>'Door Comparison'!B199</f>
        <v>Metal</v>
      </c>
      <c r="C199" s="135"/>
      <c r="M199" s="180"/>
      <c r="N199" s="57"/>
      <c r="P199" s="57"/>
      <c r="R199" s="355"/>
      <c r="T199" s="57"/>
      <c r="U199" s="128"/>
      <c r="X199" s="53" t="str">
        <f>'Door Comparison'!Q199</f>
        <v>By others</v>
      </c>
      <c r="Y199" s="96"/>
    </row>
    <row r="200" spans="1:25" x14ac:dyDescent="0.25">
      <c r="A200" s="122" t="str">
        <f>'Door Comparison'!A200</f>
        <v>D1017.01</v>
      </c>
      <c r="B200" s="135" t="str">
        <f>'Door Comparison'!B200</f>
        <v>Timber</v>
      </c>
      <c r="C200" s="135" t="str">
        <f>'Door Comparison'!C200</f>
        <v>Single</v>
      </c>
      <c r="D200" s="52">
        <f>'Door Comparison'!D200</f>
        <v>1100</v>
      </c>
      <c r="E200" s="52">
        <f>'Door Comparison'!E200</f>
        <v>2100</v>
      </c>
      <c r="G200" s="55">
        <f>'Door Comparison'!G200</f>
        <v>0</v>
      </c>
      <c r="H200" s="55">
        <f>'Door Comparison'!H200</f>
        <v>1</v>
      </c>
      <c r="J200" s="55">
        <f>'Door Comparison'!J200</f>
        <v>0</v>
      </c>
      <c r="K200" s="55">
        <f>'Door Comparison'!K200</f>
        <v>1</v>
      </c>
      <c r="L200" s="55">
        <f>'Door Comparison'!L200</f>
        <v>0</v>
      </c>
      <c r="M200" s="180"/>
      <c r="N200" s="57">
        <f t="shared" si="11"/>
        <v>0.48</v>
      </c>
      <c r="P200" s="57">
        <f t="shared" si="12"/>
        <v>4.24</v>
      </c>
      <c r="R200" s="355">
        <v>242.18</v>
      </c>
      <c r="S200" s="57">
        <f>'Door Comparison'!P200</f>
        <v>703.23</v>
      </c>
      <c r="T200" s="57">
        <f t="shared" si="13"/>
        <v>10.6</v>
      </c>
      <c r="U200" s="128">
        <v>0</v>
      </c>
      <c r="W200" s="58">
        <f t="shared" si="14"/>
        <v>960.73</v>
      </c>
      <c r="X200" s="53"/>
      <c r="Y200" s="96"/>
    </row>
    <row r="201" spans="1:25" x14ac:dyDescent="0.25">
      <c r="A201" s="122" t="str">
        <f>'Door Comparison'!A201</f>
        <v>D1O18.01</v>
      </c>
      <c r="B201" s="135" t="str">
        <f>'Door Comparison'!B201</f>
        <v>Timber</v>
      </c>
      <c r="C201" s="135" t="str">
        <f>'Door Comparison'!C201</f>
        <v>Single</v>
      </c>
      <c r="D201" s="52">
        <f>'Door Comparison'!D201</f>
        <v>1010</v>
      </c>
      <c r="E201" s="52">
        <f>'Door Comparison'!E201</f>
        <v>2100</v>
      </c>
      <c r="G201" s="55">
        <f>'Door Comparison'!G201</f>
        <v>1</v>
      </c>
      <c r="H201" s="55">
        <f>'Door Comparison'!H201</f>
        <v>0</v>
      </c>
      <c r="J201" s="55">
        <f>'Door Comparison'!J201</f>
        <v>1</v>
      </c>
      <c r="K201" s="55">
        <f>'Door Comparison'!K201</f>
        <v>0</v>
      </c>
      <c r="L201" s="55">
        <f>'Door Comparison'!L201</f>
        <v>0</v>
      </c>
      <c r="M201" s="180"/>
      <c r="N201" s="57">
        <f t="shared" si="11"/>
        <v>0.21</v>
      </c>
      <c r="P201" s="57">
        <f t="shared" si="12"/>
        <v>4.17</v>
      </c>
      <c r="R201" s="355">
        <v>189.2</v>
      </c>
      <c r="S201" s="57">
        <f>'Door Comparison'!P201</f>
        <v>345.08</v>
      </c>
      <c r="T201" s="57">
        <f t="shared" si="13"/>
        <v>10.42</v>
      </c>
      <c r="U201" s="128">
        <v>0</v>
      </c>
      <c r="W201" s="58">
        <f t="shared" si="14"/>
        <v>549.08000000000004</v>
      </c>
      <c r="X201" s="53"/>
      <c r="Y201" s="96"/>
    </row>
    <row r="202" spans="1:25" x14ac:dyDescent="0.25">
      <c r="A202" s="122" t="str">
        <f>'Door Comparison'!A202</f>
        <v>D1020.01</v>
      </c>
      <c r="B202" s="135" t="str">
        <f>'Door Comparison'!B202</f>
        <v>Metal</v>
      </c>
      <c r="C202" s="135"/>
      <c r="M202" s="180"/>
      <c r="N202" s="57"/>
      <c r="P202" s="57"/>
      <c r="R202" s="355"/>
      <c r="T202" s="57"/>
      <c r="U202" s="128"/>
      <c r="X202" s="53" t="str">
        <f>'Door Comparison'!Q202</f>
        <v>By others</v>
      </c>
      <c r="Y202" s="96"/>
    </row>
    <row r="203" spans="1:25" x14ac:dyDescent="0.25">
      <c r="A203" s="122" t="str">
        <f>'Door Comparison'!A203</f>
        <v>D1022.01</v>
      </c>
      <c r="B203" s="135" t="str">
        <f>'Door Comparison'!B203</f>
        <v>Metal</v>
      </c>
      <c r="C203" s="135"/>
      <c r="M203" s="180"/>
      <c r="N203" s="57"/>
      <c r="P203" s="57"/>
      <c r="R203" s="355"/>
      <c r="T203" s="57"/>
      <c r="U203" s="128"/>
      <c r="X203" s="53" t="str">
        <f>'Door Comparison'!Q203</f>
        <v>By others</v>
      </c>
      <c r="Y203" s="96"/>
    </row>
    <row r="204" spans="1:25" x14ac:dyDescent="0.25">
      <c r="A204" s="122" t="str">
        <f>'Door Comparison'!A204</f>
        <v>D1022.02</v>
      </c>
      <c r="B204" s="135" t="str">
        <f>'Door Comparison'!B204</f>
        <v>Metal</v>
      </c>
      <c r="C204" s="135"/>
      <c r="M204" s="180"/>
      <c r="N204" s="57"/>
      <c r="P204" s="57"/>
      <c r="R204" s="355"/>
      <c r="T204" s="57"/>
      <c r="U204" s="128"/>
      <c r="X204" s="53" t="str">
        <f>'Door Comparison'!Q204</f>
        <v>By others</v>
      </c>
      <c r="Y204" s="96"/>
    </row>
    <row r="205" spans="1:25" x14ac:dyDescent="0.25">
      <c r="A205" s="122" t="str">
        <f>'Door Comparison'!A205</f>
        <v>D11.01.01</v>
      </c>
      <c r="B205" s="135" t="str">
        <f>'Door Comparison'!B205</f>
        <v>Metal</v>
      </c>
      <c r="C205" s="135"/>
      <c r="M205" s="180"/>
      <c r="N205" s="57"/>
      <c r="P205" s="57"/>
      <c r="R205" s="355"/>
      <c r="T205" s="57"/>
      <c r="U205" s="128"/>
      <c r="X205" s="53" t="str">
        <f>'Door Comparison'!Q205</f>
        <v>By others</v>
      </c>
      <c r="Y205" s="96"/>
    </row>
    <row r="206" spans="1:25" x14ac:dyDescent="0.25">
      <c r="A206" s="122" t="str">
        <f>'Door Comparison'!A206</f>
        <v>D11O2.01</v>
      </c>
      <c r="B206" s="135" t="str">
        <f>'Door Comparison'!B206</f>
        <v>Timber</v>
      </c>
      <c r="C206" s="135" t="str">
        <f>'Door Comparison'!C206</f>
        <v>Single</v>
      </c>
      <c r="D206" s="52">
        <f>'Door Comparison'!D206</f>
        <v>1010</v>
      </c>
      <c r="E206" s="52">
        <f>'Door Comparison'!E206</f>
        <v>2100</v>
      </c>
      <c r="G206" s="55">
        <f>'Door Comparison'!G206</f>
        <v>0</v>
      </c>
      <c r="H206" s="55">
        <f>'Door Comparison'!H206</f>
        <v>1</v>
      </c>
      <c r="J206" s="55">
        <f>'Door Comparison'!J206</f>
        <v>0</v>
      </c>
      <c r="K206" s="55">
        <f>'Door Comparison'!K206</f>
        <v>1</v>
      </c>
      <c r="L206" s="55">
        <f>'Door Comparison'!L206</f>
        <v>0</v>
      </c>
      <c r="M206" s="180"/>
      <c r="N206" s="57">
        <f t="shared" ref="N202:N214" si="15">(D206+2*E206)*((G206*0.04)+(H206*0.09))/1000</f>
        <v>0.47</v>
      </c>
      <c r="P206" s="57">
        <f t="shared" ref="P202:P214" si="16">((D206+2*E206)*0.8)/1000</f>
        <v>4.17</v>
      </c>
      <c r="R206" s="355">
        <v>242.18</v>
      </c>
      <c r="S206" s="57">
        <f>'Door Comparison'!P206</f>
        <v>462.45</v>
      </c>
      <c r="T206" s="57">
        <f t="shared" ref="T202:T214" si="17">(J206+K206+L206)*(2*((D206+2*E206)*1/1000))</f>
        <v>10.42</v>
      </c>
      <c r="U206" s="128">
        <v>0</v>
      </c>
      <c r="W206" s="58">
        <f t="shared" ref="W202:W214" si="18">SUM(N206:V206)</f>
        <v>719.69</v>
      </c>
      <c r="X206" s="53"/>
      <c r="Y206" s="96"/>
    </row>
    <row r="207" spans="1:25" x14ac:dyDescent="0.25">
      <c r="A207" s="122" t="str">
        <f>'Door Comparison'!A207</f>
        <v>D1109.01</v>
      </c>
      <c r="B207" s="135" t="str">
        <f>'Door Comparison'!B207</f>
        <v>Metal</v>
      </c>
      <c r="C207" s="135"/>
      <c r="M207" s="180"/>
      <c r="N207" s="57"/>
      <c r="P207" s="57"/>
      <c r="R207" s="355"/>
      <c r="T207" s="57"/>
      <c r="U207" s="128"/>
      <c r="X207" s="53" t="str">
        <f>'Door Comparison'!Q207</f>
        <v>By others</v>
      </c>
      <c r="Y207" s="96"/>
    </row>
    <row r="208" spans="1:25" x14ac:dyDescent="0.25">
      <c r="A208" s="122" t="str">
        <f>'Door Comparison'!A208</f>
        <v>D1111.01</v>
      </c>
      <c r="B208" s="135" t="str">
        <f>'Door Comparison'!B208</f>
        <v>Timber</v>
      </c>
      <c r="C208" s="135" t="str">
        <f>'Door Comparison'!C208</f>
        <v>Single</v>
      </c>
      <c r="D208" s="52">
        <f>'Door Comparison'!D208</f>
        <v>1010</v>
      </c>
      <c r="E208" s="52">
        <f>'Door Comparison'!E208</f>
        <v>2100</v>
      </c>
      <c r="G208" s="55">
        <f>'Door Comparison'!G208</f>
        <v>0</v>
      </c>
      <c r="H208" s="55">
        <f>'Door Comparison'!H208</f>
        <v>1</v>
      </c>
      <c r="J208" s="55">
        <f>'Door Comparison'!J208</f>
        <v>0</v>
      </c>
      <c r="K208" s="55">
        <f>'Door Comparison'!K208</f>
        <v>1</v>
      </c>
      <c r="L208" s="55">
        <f>'Door Comparison'!L208</f>
        <v>0</v>
      </c>
      <c r="M208" s="180"/>
      <c r="N208" s="57">
        <f t="shared" si="15"/>
        <v>0.47</v>
      </c>
      <c r="P208" s="57">
        <f t="shared" si="16"/>
        <v>4.17</v>
      </c>
      <c r="R208" s="355">
        <v>242.18</v>
      </c>
      <c r="S208" s="57">
        <f>'Door Comparison'!P208</f>
        <v>462.45</v>
      </c>
      <c r="T208" s="57">
        <f t="shared" si="17"/>
        <v>10.42</v>
      </c>
      <c r="U208" s="128">
        <v>0</v>
      </c>
      <c r="W208" s="58">
        <f t="shared" si="18"/>
        <v>719.69</v>
      </c>
      <c r="X208" s="53"/>
      <c r="Y208" s="96"/>
    </row>
    <row r="209" spans="1:25" x14ac:dyDescent="0.25">
      <c r="A209" s="122" t="str">
        <f>'Door Comparison'!A209</f>
        <v>D1117.01</v>
      </c>
      <c r="B209" s="135" t="str">
        <f>'Door Comparison'!B209</f>
        <v>Metal</v>
      </c>
      <c r="C209" s="135"/>
      <c r="M209" s="180"/>
      <c r="N209" s="57"/>
      <c r="P209" s="57"/>
      <c r="R209" s="355"/>
      <c r="T209" s="57"/>
      <c r="U209" s="128"/>
      <c r="X209" s="53" t="str">
        <f>'Door Comparison'!Q209</f>
        <v>By others</v>
      </c>
      <c r="Y209" s="96"/>
    </row>
    <row r="210" spans="1:25" x14ac:dyDescent="0.25">
      <c r="A210" s="122" t="str">
        <f>'Door Comparison'!A210</f>
        <v>D1115.01</v>
      </c>
      <c r="B210" s="135" t="str">
        <f>'Door Comparison'!B210</f>
        <v>Metal</v>
      </c>
      <c r="C210" s="135"/>
      <c r="M210" s="180"/>
      <c r="N210" s="57"/>
      <c r="P210" s="57"/>
      <c r="R210" s="355"/>
      <c r="T210" s="57"/>
      <c r="U210" s="128"/>
      <c r="X210" s="53" t="str">
        <f>'Door Comparison'!Q210</f>
        <v>By others</v>
      </c>
      <c r="Y210" s="96"/>
    </row>
    <row r="211" spans="1:25" x14ac:dyDescent="0.25">
      <c r="A211" s="122" t="str">
        <f>'Door Comparison'!A211</f>
        <v>D1116.01</v>
      </c>
      <c r="B211" s="135" t="str">
        <f>'Door Comparison'!B211</f>
        <v>Metal</v>
      </c>
      <c r="C211" s="135"/>
      <c r="M211" s="180"/>
      <c r="N211" s="57"/>
      <c r="P211" s="57"/>
      <c r="R211" s="355"/>
      <c r="T211" s="57"/>
      <c r="U211" s="128"/>
      <c r="X211" s="53" t="str">
        <f>'Door Comparison'!Q211</f>
        <v>By others</v>
      </c>
      <c r="Y211" s="96"/>
    </row>
    <row r="212" spans="1:25" x14ac:dyDescent="0.25">
      <c r="A212" s="122" t="str">
        <f>'Door Comparison'!A212</f>
        <v>D1118.01</v>
      </c>
      <c r="B212" s="135" t="str">
        <f>'Door Comparison'!B212</f>
        <v>Metal</v>
      </c>
      <c r="C212" s="135"/>
      <c r="M212" s="180"/>
      <c r="N212" s="57"/>
      <c r="P212" s="57"/>
      <c r="R212" s="355"/>
      <c r="T212" s="57"/>
      <c r="U212" s="128"/>
      <c r="X212" s="53" t="str">
        <f>'Door Comparison'!Q212</f>
        <v>By others</v>
      </c>
      <c r="Y212" s="96"/>
    </row>
    <row r="213" spans="1:25" x14ac:dyDescent="0.25">
      <c r="A213" s="122" t="str">
        <f>'Door Comparison'!A213</f>
        <v>D0620.01</v>
      </c>
      <c r="B213" s="135" t="str">
        <f>'Door Comparison'!B213</f>
        <v>Metal</v>
      </c>
      <c r="C213" s="135"/>
      <c r="M213" s="180"/>
      <c r="N213" s="57"/>
      <c r="P213" s="57"/>
      <c r="R213" s="355"/>
      <c r="T213" s="57"/>
      <c r="U213" s="128"/>
      <c r="X213" s="53" t="str">
        <f>'Door Comparison'!Q213</f>
        <v>By others</v>
      </c>
      <c r="Y213" s="96"/>
    </row>
    <row r="214" spans="1:25" x14ac:dyDescent="0.25">
      <c r="A214" s="122" t="str">
        <f>'Door Comparison'!A214</f>
        <v>DO621.03</v>
      </c>
      <c r="B214" s="135" t="str">
        <f>'Door Comparison'!B214</f>
        <v>Glass</v>
      </c>
      <c r="C214" s="135"/>
      <c r="M214" s="180"/>
      <c r="N214" s="57"/>
      <c r="P214" s="57"/>
      <c r="R214" s="355"/>
      <c r="T214" s="57"/>
      <c r="U214" s="128"/>
      <c r="X214" s="53" t="str">
        <f>'Door Comparison'!Q214</f>
        <v>By others</v>
      </c>
      <c r="Y214" s="96"/>
    </row>
    <row r="215" spans="1:25" x14ac:dyDescent="0.25">
      <c r="A215" s="122"/>
      <c r="B215" s="135"/>
      <c r="C215" s="135"/>
      <c r="N215" s="57"/>
      <c r="P215" s="57"/>
      <c r="R215" s="355"/>
      <c r="T215" s="57"/>
      <c r="U215" s="128"/>
    </row>
    <row r="216" spans="1:25" x14ac:dyDescent="0.25">
      <c r="A216" s="122"/>
      <c r="B216" s="135"/>
      <c r="C216" s="135"/>
      <c r="N216" s="57"/>
      <c r="P216" s="57"/>
      <c r="R216" s="355"/>
      <c r="T216" s="57"/>
      <c r="U216" s="128"/>
    </row>
    <row r="217" spans="1:25" x14ac:dyDescent="0.25">
      <c r="A217" s="122"/>
      <c r="B217" s="135"/>
      <c r="C217" s="135"/>
      <c r="N217" s="57"/>
      <c r="P217" s="57"/>
      <c r="R217" s="355"/>
      <c r="T217" s="57"/>
      <c r="U217" s="128"/>
    </row>
    <row r="218" spans="1:25" x14ac:dyDescent="0.25">
      <c r="A218" s="122"/>
      <c r="B218" s="135"/>
      <c r="C218" s="135"/>
      <c r="N218" s="57"/>
      <c r="P218" s="57"/>
      <c r="R218" s="355"/>
      <c r="T218" s="57"/>
      <c r="U218" s="128"/>
    </row>
    <row r="219" spans="1:25" x14ac:dyDescent="0.25">
      <c r="A219" s="122"/>
      <c r="B219" s="135"/>
      <c r="C219" s="135"/>
      <c r="N219" s="57"/>
      <c r="P219" s="57"/>
      <c r="R219" s="355"/>
      <c r="T219" s="57"/>
      <c r="U219" s="128"/>
    </row>
    <row r="220" spans="1:25" x14ac:dyDescent="0.25">
      <c r="A220" s="122"/>
      <c r="B220" s="135"/>
      <c r="C220" s="135"/>
      <c r="N220" s="57"/>
      <c r="P220" s="57"/>
      <c r="R220" s="355"/>
      <c r="T220" s="57"/>
      <c r="U220" s="128"/>
    </row>
    <row r="221" spans="1:25" x14ac:dyDescent="0.25">
      <c r="A221" s="122"/>
      <c r="B221" s="135"/>
      <c r="C221" s="135"/>
      <c r="N221" s="57"/>
      <c r="P221" s="57"/>
      <c r="R221" s="355"/>
      <c r="T221" s="57"/>
      <c r="U221" s="128"/>
    </row>
    <row r="222" spans="1:25" x14ac:dyDescent="0.25">
      <c r="A222" s="122"/>
      <c r="B222" s="135"/>
      <c r="C222" s="135"/>
      <c r="N222" s="57"/>
      <c r="P222" s="57"/>
      <c r="R222" s="355"/>
      <c r="T222" s="57"/>
      <c r="U222" s="128"/>
    </row>
    <row r="223" spans="1:25" x14ac:dyDescent="0.25">
      <c r="A223" s="122"/>
      <c r="B223" s="135"/>
      <c r="C223" s="135"/>
      <c r="N223" s="57"/>
      <c r="P223" s="57"/>
      <c r="R223" s="355"/>
      <c r="T223" s="57"/>
      <c r="U223" s="128"/>
    </row>
    <row r="224" spans="1:25" x14ac:dyDescent="0.25">
      <c r="A224" s="122"/>
      <c r="B224" s="135"/>
      <c r="C224" s="135"/>
      <c r="N224" s="57"/>
      <c r="P224" s="57"/>
      <c r="R224" s="355"/>
      <c r="T224" s="57"/>
      <c r="U224" s="128"/>
    </row>
    <row r="225" spans="1:21" x14ac:dyDescent="0.25">
      <c r="A225" s="122"/>
      <c r="B225" s="135"/>
      <c r="C225" s="135"/>
      <c r="N225" s="57"/>
      <c r="P225" s="57"/>
      <c r="R225" s="355"/>
      <c r="T225" s="57"/>
      <c r="U225" s="128"/>
    </row>
    <row r="226" spans="1:21" x14ac:dyDescent="0.25">
      <c r="A226" s="122"/>
      <c r="B226" s="135"/>
      <c r="C226" s="135"/>
      <c r="N226" s="57"/>
      <c r="P226" s="57"/>
      <c r="R226" s="355"/>
      <c r="T226" s="57"/>
      <c r="U226" s="128"/>
    </row>
    <row r="227" spans="1:21" x14ac:dyDescent="0.25">
      <c r="A227" s="122"/>
      <c r="B227" s="135"/>
      <c r="C227" s="135"/>
      <c r="N227" s="57"/>
      <c r="P227" s="57"/>
      <c r="R227" s="355"/>
      <c r="T227" s="57"/>
      <c r="U227" s="128"/>
    </row>
    <row r="228" spans="1:21" x14ac:dyDescent="0.25">
      <c r="A228" s="122"/>
      <c r="B228" s="135"/>
      <c r="C228" s="135"/>
      <c r="N228" s="57"/>
      <c r="P228" s="57"/>
      <c r="R228" s="355"/>
      <c r="T228" s="57"/>
      <c r="U228" s="128"/>
    </row>
    <row r="229" spans="1:21" x14ac:dyDescent="0.25">
      <c r="A229" s="122"/>
      <c r="B229" s="135"/>
      <c r="C229" s="135"/>
      <c r="N229" s="57"/>
      <c r="P229" s="57"/>
      <c r="R229" s="355"/>
      <c r="T229" s="57"/>
      <c r="U229" s="128"/>
    </row>
    <row r="230" spans="1:21" x14ac:dyDescent="0.25">
      <c r="A230" s="122"/>
      <c r="B230" s="135"/>
      <c r="C230" s="135"/>
      <c r="N230" s="57"/>
      <c r="P230" s="57"/>
      <c r="R230" s="355"/>
      <c r="T230" s="57"/>
      <c r="U230" s="128"/>
    </row>
    <row r="231" spans="1:21" x14ac:dyDescent="0.25">
      <c r="A231" s="122"/>
      <c r="B231" s="135"/>
      <c r="C231" s="135"/>
      <c r="N231" s="57"/>
      <c r="P231" s="57"/>
      <c r="R231" s="355"/>
      <c r="T231" s="57"/>
      <c r="U231" s="128"/>
    </row>
    <row r="232" spans="1:21" x14ac:dyDescent="0.25">
      <c r="A232" s="122"/>
      <c r="B232" s="135"/>
      <c r="C232" s="135"/>
      <c r="N232" s="57"/>
      <c r="P232" s="57"/>
      <c r="R232" s="355"/>
      <c r="T232" s="57"/>
      <c r="U232" s="128"/>
    </row>
    <row r="233" spans="1:21" x14ac:dyDescent="0.25">
      <c r="A233" s="122"/>
      <c r="B233" s="135"/>
      <c r="C233" s="135"/>
      <c r="N233" s="57"/>
      <c r="P233" s="57"/>
      <c r="R233" s="355"/>
      <c r="T233" s="57"/>
      <c r="U233" s="128"/>
    </row>
    <row r="234" spans="1:21" x14ac:dyDescent="0.25">
      <c r="A234" s="122"/>
      <c r="B234" s="135"/>
      <c r="C234" s="135"/>
      <c r="N234" s="57"/>
      <c r="P234" s="57"/>
      <c r="R234" s="355"/>
      <c r="T234" s="57"/>
      <c r="U234" s="128"/>
    </row>
  </sheetData>
  <autoFilter ref="A7:Y214" xr:uid="{00000000-0009-0000-0000-000003000000}"/>
  <phoneticPr fontId="0" type="noConversion"/>
  <pageMargins left="0.51181102362204722" right="0" top="0.27559055118110237" bottom="0.31496062992125984" header="0.51181102362204722" footer="0.27559055118110237"/>
  <pageSetup paperSize="9" scale="9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27"/>
  <sheetViews>
    <sheetView zoomScale="91" zoomScaleNormal="91" workbookViewId="0">
      <selection activeCell="J3" sqref="J3"/>
    </sheetView>
  </sheetViews>
  <sheetFormatPr defaultColWidth="10" defaultRowHeight="12.9" x14ac:dyDescent="0.2"/>
  <cols>
    <col min="1" max="1" width="13.5" style="9" customWidth="1"/>
    <col min="2" max="2" width="14.875" style="9" bestFit="1" customWidth="1"/>
    <col min="3" max="3" width="14.875" style="9" customWidth="1"/>
    <col min="4" max="4" width="6.125" style="9" bestFit="1" customWidth="1"/>
    <col min="5" max="5" width="11.625" style="148" customWidth="1"/>
    <col min="6" max="6" width="11.625" style="3" customWidth="1"/>
    <col min="7" max="12" width="11.625" style="1" customWidth="1"/>
    <col min="13" max="13" width="14.875" style="24" bestFit="1" customWidth="1"/>
    <col min="14" max="14" width="49.875" style="1" bestFit="1" customWidth="1"/>
    <col min="15" max="16384" width="10" style="1"/>
  </cols>
  <sheetData>
    <row r="1" spans="1:14" ht="14.95" customHeight="1" x14ac:dyDescent="0.25">
      <c r="A1" s="95" t="str">
        <f>'Door Comparison'!A1</f>
        <v xml:space="preserve">SRM - VSW - Red Car Park </v>
      </c>
      <c r="B1" s="6"/>
      <c r="C1" s="6"/>
      <c r="D1" s="6"/>
      <c r="E1" s="149"/>
      <c r="F1" s="63"/>
      <c r="G1" s="23"/>
    </row>
    <row r="2" spans="1:14" ht="13.6" x14ac:dyDescent="0.25">
      <c r="A2" s="7"/>
      <c r="B2" s="7"/>
      <c r="C2" s="7"/>
      <c r="D2" s="7"/>
      <c r="E2" s="149"/>
      <c r="G2" s="3"/>
      <c r="H2" s="3"/>
      <c r="I2" s="3"/>
      <c r="J2" s="3"/>
      <c r="N2" s="366"/>
    </row>
    <row r="3" spans="1:14" ht="13.6" x14ac:dyDescent="0.25">
      <c r="A3" s="95" t="s">
        <v>33</v>
      </c>
      <c r="B3" s="6"/>
      <c r="C3" s="368" t="s">
        <v>600</v>
      </c>
      <c r="D3" s="6"/>
      <c r="E3" s="72" t="s">
        <v>72</v>
      </c>
      <c r="F3" s="73"/>
      <c r="G3" s="74">
        <v>162</v>
      </c>
      <c r="H3" s="64"/>
      <c r="I3" s="137"/>
      <c r="J3" s="3"/>
      <c r="N3" s="352" t="s">
        <v>598</v>
      </c>
    </row>
    <row r="4" spans="1:14" ht="13.6" x14ac:dyDescent="0.25">
      <c r="A4" s="95"/>
      <c r="B4" s="6"/>
      <c r="C4" s="6"/>
      <c r="D4" s="6"/>
      <c r="E4" s="150"/>
      <c r="F4" s="63"/>
      <c r="G4" s="119"/>
      <c r="H4" s="64"/>
      <c r="I4" s="3"/>
      <c r="J4" s="3"/>
    </row>
    <row r="5" spans="1:14" ht="13.6" x14ac:dyDescent="0.25">
      <c r="A5" s="127" t="s">
        <v>78</v>
      </c>
      <c r="B5" s="6"/>
      <c r="C5" s="367" t="s">
        <v>78</v>
      </c>
      <c r="D5" s="6"/>
      <c r="E5" s="149"/>
      <c r="F5" s="63"/>
    </row>
    <row r="6" spans="1:14" ht="13.6" x14ac:dyDescent="0.25">
      <c r="A6" s="91" t="s">
        <v>79</v>
      </c>
      <c r="B6" s="6" t="s">
        <v>93</v>
      </c>
      <c r="C6" s="367" t="s">
        <v>34</v>
      </c>
      <c r="D6" s="6" t="s">
        <v>25</v>
      </c>
      <c r="E6" s="151" t="s">
        <v>15</v>
      </c>
      <c r="F6" s="2" t="s">
        <v>11</v>
      </c>
      <c r="G6" s="2" t="s">
        <v>11</v>
      </c>
      <c r="H6" s="4" t="s">
        <v>18</v>
      </c>
      <c r="I6" s="2" t="s">
        <v>19</v>
      </c>
      <c r="J6" s="361" t="s">
        <v>22</v>
      </c>
      <c r="K6" s="4" t="s">
        <v>80</v>
      </c>
      <c r="L6" s="2" t="s">
        <v>24</v>
      </c>
      <c r="M6" s="25" t="s">
        <v>21</v>
      </c>
    </row>
    <row r="7" spans="1:14" ht="13.6" x14ac:dyDescent="0.25">
      <c r="A7" s="86"/>
      <c r="B7" s="8"/>
      <c r="C7" s="8"/>
      <c r="D7" s="8"/>
      <c r="E7" s="151"/>
      <c r="F7" s="2"/>
      <c r="G7" s="2" t="s">
        <v>20</v>
      </c>
      <c r="H7" s="104">
        <v>0.12</v>
      </c>
      <c r="I7" s="2" t="s">
        <v>21</v>
      </c>
      <c r="J7" s="71">
        <v>1</v>
      </c>
      <c r="K7" s="99"/>
      <c r="L7" s="5"/>
    </row>
    <row r="8" spans="1:14" x14ac:dyDescent="0.2">
      <c r="A8" s="88" t="str">
        <f>'Door Comparison'!A9</f>
        <v>DGF01.01</v>
      </c>
      <c r="B8" s="88" t="str">
        <f>'Door Comparison'!B9</f>
        <v>Timber</v>
      </c>
      <c r="C8" s="88" t="str">
        <f>'Door Comparison'!C9</f>
        <v>Equal pair</v>
      </c>
      <c r="D8" s="9">
        <f>'Door Comparison'!N9</f>
        <v>1</v>
      </c>
      <c r="E8" s="148">
        <f>('Door Labour'!Y9/'Door Labour'!K$3)*'Door Summary'!G$3</f>
        <v>244.82</v>
      </c>
      <c r="F8" s="3">
        <f>'Door Materials'!W9</f>
        <v>1308.5999999999999</v>
      </c>
      <c r="G8" s="3">
        <f t="shared" ref="G8" si="0">E8+F8</f>
        <v>1553.42</v>
      </c>
      <c r="H8" s="3">
        <f t="shared" ref="H8" si="1">G8*H$7</f>
        <v>186.41</v>
      </c>
      <c r="I8" s="3">
        <f t="shared" ref="I8" si="2">SUM(G8:H8)</f>
        <v>1739.83</v>
      </c>
      <c r="J8" s="3">
        <f t="shared" ref="J8" si="3">I8/19</f>
        <v>91.57</v>
      </c>
      <c r="K8" s="123">
        <v>0</v>
      </c>
      <c r="L8" s="3">
        <f t="shared" ref="L8" si="4">I8+J8+K8</f>
        <v>1831.4</v>
      </c>
      <c r="M8" s="24">
        <f t="shared" ref="M8" si="5">D8*L8</f>
        <v>1831.4</v>
      </c>
    </row>
    <row r="9" spans="1:14" x14ac:dyDescent="0.2">
      <c r="A9" s="88" t="str">
        <f>'Door Comparison'!A10</f>
        <v>DGF06.01</v>
      </c>
      <c r="B9" s="88" t="str">
        <f>'Door Comparison'!B10</f>
        <v>Metal</v>
      </c>
      <c r="C9" s="88"/>
      <c r="G9" s="3"/>
      <c r="H9" s="3"/>
      <c r="I9" s="3"/>
      <c r="J9" s="3"/>
      <c r="K9" s="123"/>
      <c r="L9" s="3"/>
      <c r="N9" s="1" t="str">
        <f>'Door Comparison'!Q10</f>
        <v>By others</v>
      </c>
    </row>
    <row r="10" spans="1:14" x14ac:dyDescent="0.2">
      <c r="A10" s="88" t="str">
        <f>'Door Comparison'!A11</f>
        <v>DGF07.01</v>
      </c>
      <c r="B10" s="88" t="str">
        <f>'Door Comparison'!B11</f>
        <v>Metal</v>
      </c>
      <c r="C10" s="88"/>
      <c r="G10" s="3"/>
      <c r="H10" s="3"/>
      <c r="I10" s="3"/>
      <c r="J10" s="3"/>
      <c r="K10" s="123"/>
      <c r="L10" s="3"/>
      <c r="N10" s="1" t="str">
        <f>'Door Comparison'!Q11</f>
        <v>By others</v>
      </c>
    </row>
    <row r="11" spans="1:14" x14ac:dyDescent="0.2">
      <c r="A11" s="88" t="str">
        <f>'Door Comparison'!A12</f>
        <v>DGF08.01</v>
      </c>
      <c r="B11" s="88" t="str">
        <f>'Door Comparison'!B12</f>
        <v>Metal</v>
      </c>
      <c r="C11" s="88"/>
      <c r="G11" s="3"/>
      <c r="H11" s="3"/>
      <c r="I11" s="3"/>
      <c r="J11" s="3"/>
      <c r="K11" s="123"/>
      <c r="L11" s="3"/>
      <c r="N11" s="1" t="str">
        <f>'Door Comparison'!Q12</f>
        <v>By others</v>
      </c>
    </row>
    <row r="12" spans="1:14" x14ac:dyDescent="0.2">
      <c r="A12" s="88" t="str">
        <f>'Door Comparison'!A13</f>
        <v>DGF09.01</v>
      </c>
      <c r="B12" s="88" t="str">
        <f>'Door Comparison'!B13</f>
        <v>Glass</v>
      </c>
      <c r="C12" s="88"/>
      <c r="G12" s="3"/>
      <c r="H12" s="3"/>
      <c r="I12" s="3"/>
      <c r="J12" s="3"/>
      <c r="K12" s="123"/>
      <c r="L12" s="3"/>
      <c r="N12" s="1" t="str">
        <f>'Door Comparison'!Q13</f>
        <v>By others</v>
      </c>
    </row>
    <row r="13" spans="1:14" x14ac:dyDescent="0.2">
      <c r="A13" s="88" t="str">
        <f>'Door Comparison'!A14</f>
        <v>DGF09.02</v>
      </c>
      <c r="B13" s="88" t="str">
        <f>'Door Comparison'!B14</f>
        <v>Timber</v>
      </c>
      <c r="C13" s="88" t="str">
        <f>'Door Comparison'!C14</f>
        <v>Unequal pair</v>
      </c>
      <c r="D13" s="9">
        <f>'Door Comparison'!N14</f>
        <v>1</v>
      </c>
      <c r="E13" s="148">
        <f>('Door Labour'!Y14/'Door Labour'!K$3)*'Door Summary'!G$3</f>
        <v>204.85</v>
      </c>
      <c r="F13" s="3">
        <f>'Door Materials'!W14</f>
        <v>937.46</v>
      </c>
      <c r="G13" s="3">
        <f t="shared" ref="G13:G72" si="6">E13+F13</f>
        <v>1142.31</v>
      </c>
      <c r="H13" s="3">
        <f t="shared" ref="H13:H72" si="7">G13*H$7</f>
        <v>137.08000000000001</v>
      </c>
      <c r="I13" s="3">
        <f t="shared" ref="I13:I72" si="8">SUM(G13:H13)</f>
        <v>1279.3900000000001</v>
      </c>
      <c r="J13" s="3">
        <f t="shared" ref="J13:J72" si="9">I13/19</f>
        <v>67.34</v>
      </c>
      <c r="K13" s="123">
        <v>0</v>
      </c>
      <c r="L13" s="3">
        <f t="shared" ref="L13:L72" si="10">I13+J13+K13</f>
        <v>1346.73</v>
      </c>
      <c r="M13" s="24">
        <f t="shared" ref="M13:M72" si="11">D13*L13</f>
        <v>1346.73</v>
      </c>
    </row>
    <row r="14" spans="1:14" x14ac:dyDescent="0.2">
      <c r="A14" s="88" t="str">
        <f>'Door Comparison'!A15</f>
        <v>DGF11.01</v>
      </c>
      <c r="B14" s="88" t="str">
        <f>'Door Comparison'!B15</f>
        <v>Timber</v>
      </c>
      <c r="C14" s="88" t="str">
        <f>'Door Comparison'!C15</f>
        <v>Unequal pair</v>
      </c>
      <c r="D14" s="9">
        <f>'Door Comparison'!N15</f>
        <v>1</v>
      </c>
      <c r="E14" s="148">
        <f>('Door Labour'!Y15/'Door Labour'!K$3)*'Door Summary'!G$3</f>
        <v>182.42</v>
      </c>
      <c r="F14" s="3">
        <f>'Door Materials'!W15</f>
        <v>710.32</v>
      </c>
      <c r="G14" s="3">
        <f t="shared" si="6"/>
        <v>892.74</v>
      </c>
      <c r="H14" s="3">
        <f t="shared" si="7"/>
        <v>107.13</v>
      </c>
      <c r="I14" s="3">
        <f t="shared" si="8"/>
        <v>999.87</v>
      </c>
      <c r="J14" s="3">
        <f t="shared" si="9"/>
        <v>52.62</v>
      </c>
      <c r="K14" s="123">
        <v>0</v>
      </c>
      <c r="L14" s="3">
        <f t="shared" si="10"/>
        <v>1052.49</v>
      </c>
      <c r="M14" s="24">
        <f t="shared" si="11"/>
        <v>1052.49</v>
      </c>
    </row>
    <row r="15" spans="1:14" x14ac:dyDescent="0.2">
      <c r="A15" s="88" t="str">
        <f>'Door Comparison'!A16</f>
        <v>DGF15.01</v>
      </c>
      <c r="B15" s="88" t="str">
        <f>'Door Comparison'!B16</f>
        <v>Metal</v>
      </c>
      <c r="C15" s="88"/>
      <c r="G15" s="3"/>
      <c r="H15" s="3"/>
      <c r="I15" s="3"/>
      <c r="J15" s="3"/>
      <c r="K15" s="123"/>
      <c r="L15" s="3"/>
      <c r="N15" s="1" t="str">
        <f>'Door Comparison'!Q16</f>
        <v>By others</v>
      </c>
    </row>
    <row r="16" spans="1:14" x14ac:dyDescent="0.2">
      <c r="A16" s="88" t="str">
        <f>'Door Comparison'!A17</f>
        <v>DGF16.01</v>
      </c>
      <c r="B16" s="88" t="str">
        <f>'Door Comparison'!B17</f>
        <v>Metal</v>
      </c>
      <c r="C16" s="88"/>
      <c r="G16" s="3"/>
      <c r="H16" s="3"/>
      <c r="I16" s="3"/>
      <c r="J16" s="3"/>
      <c r="K16" s="123"/>
      <c r="L16" s="3"/>
      <c r="N16" s="1" t="str">
        <f>'Door Comparison'!Q17</f>
        <v>By others</v>
      </c>
    </row>
    <row r="17" spans="1:15" x14ac:dyDescent="0.2">
      <c r="A17" s="88" t="str">
        <f>'Door Comparison'!A18</f>
        <v>DGF17.01</v>
      </c>
      <c r="B17" s="88" t="str">
        <f>'Door Comparison'!B18</f>
        <v>Timber</v>
      </c>
      <c r="C17" s="88" t="str">
        <f>'Door Comparison'!C18</f>
        <v>Unequal pair</v>
      </c>
      <c r="D17" s="9">
        <f>'Door Comparison'!N18</f>
        <v>1</v>
      </c>
      <c r="E17" s="148">
        <f>('Door Labour'!Y18/'Door Labour'!K$3)*'Door Summary'!G$3</f>
        <v>204.85</v>
      </c>
      <c r="F17" s="3">
        <f>'Door Materials'!W18</f>
        <v>896.81</v>
      </c>
      <c r="G17" s="3">
        <f t="shared" si="6"/>
        <v>1101.6600000000001</v>
      </c>
      <c r="H17" s="3">
        <f t="shared" si="7"/>
        <v>132.19999999999999</v>
      </c>
      <c r="I17" s="3">
        <f t="shared" si="8"/>
        <v>1233.8599999999999</v>
      </c>
      <c r="J17" s="3">
        <f t="shared" si="9"/>
        <v>64.94</v>
      </c>
      <c r="K17" s="123">
        <v>0</v>
      </c>
      <c r="L17" s="3">
        <f t="shared" si="10"/>
        <v>1298.8</v>
      </c>
      <c r="M17" s="24">
        <f t="shared" si="11"/>
        <v>1298.8</v>
      </c>
    </row>
    <row r="18" spans="1:15" x14ac:dyDescent="0.2">
      <c r="A18" s="88" t="str">
        <f>'Door Comparison'!A19</f>
        <v>DGF18.01</v>
      </c>
      <c r="B18" s="88" t="str">
        <f>'Door Comparison'!B19</f>
        <v>Timber</v>
      </c>
      <c r="C18" s="88" t="str">
        <f>'Door Comparison'!C19</f>
        <v>Unequal pair</v>
      </c>
      <c r="D18" s="9">
        <f>'Door Comparison'!N19</f>
        <v>1</v>
      </c>
      <c r="E18" s="148">
        <f>('Door Labour'!Y19/'Door Labour'!K$3)*'Door Summary'!G$3</f>
        <v>182.42</v>
      </c>
      <c r="F18" s="3">
        <f>'Door Materials'!W19</f>
        <v>835.1</v>
      </c>
      <c r="G18" s="3">
        <f t="shared" si="6"/>
        <v>1017.52</v>
      </c>
      <c r="H18" s="3">
        <f t="shared" si="7"/>
        <v>122.1</v>
      </c>
      <c r="I18" s="3">
        <f t="shared" si="8"/>
        <v>1139.6199999999999</v>
      </c>
      <c r="J18" s="3">
        <f t="shared" si="9"/>
        <v>59.98</v>
      </c>
      <c r="K18" s="123">
        <v>0</v>
      </c>
      <c r="L18" s="3">
        <f t="shared" si="10"/>
        <v>1199.5999999999999</v>
      </c>
      <c r="M18" s="24">
        <f t="shared" si="11"/>
        <v>1199.5999999999999</v>
      </c>
      <c r="O18" s="77"/>
    </row>
    <row r="19" spans="1:15" x14ac:dyDescent="0.2">
      <c r="A19" s="88" t="str">
        <f>'Door Comparison'!A20</f>
        <v>DGF18.02</v>
      </c>
      <c r="B19" s="88" t="str">
        <f>'Door Comparison'!B20</f>
        <v>Metal</v>
      </c>
      <c r="C19" s="88"/>
      <c r="G19" s="3"/>
      <c r="H19" s="3"/>
      <c r="I19" s="3"/>
      <c r="J19" s="3"/>
      <c r="K19" s="123"/>
      <c r="L19" s="3"/>
      <c r="N19" s="1" t="str">
        <f>'Door Comparison'!Q20</f>
        <v>By others</v>
      </c>
    </row>
    <row r="20" spans="1:15" x14ac:dyDescent="0.2">
      <c r="A20" s="88" t="str">
        <f>'Door Comparison'!A21</f>
        <v>DGF20.01</v>
      </c>
      <c r="B20" s="88" t="str">
        <f>'Door Comparison'!B21</f>
        <v>Metal</v>
      </c>
      <c r="C20" s="88"/>
      <c r="G20" s="3"/>
      <c r="H20" s="3"/>
      <c r="I20" s="3"/>
      <c r="J20" s="3"/>
      <c r="K20" s="123"/>
      <c r="L20" s="3"/>
      <c r="N20" s="1" t="str">
        <f>'Door Comparison'!Q21</f>
        <v>By others</v>
      </c>
    </row>
    <row r="21" spans="1:15" x14ac:dyDescent="0.2">
      <c r="A21" s="88" t="str">
        <f>'Door Comparison'!A22</f>
        <v>DGF21.01</v>
      </c>
      <c r="B21" s="88" t="str">
        <f>'Door Comparison'!B22</f>
        <v>Timber</v>
      </c>
      <c r="C21" s="88" t="str">
        <f>'Door Comparison'!C22</f>
        <v>Equal pair</v>
      </c>
      <c r="D21" s="9">
        <f>'Door Comparison'!N22</f>
        <v>1</v>
      </c>
      <c r="E21" s="148">
        <f>('Door Labour'!Y22/'Door Labour'!K$3)*'Door Summary'!G$3</f>
        <v>220</v>
      </c>
      <c r="F21" s="3">
        <f>'Door Materials'!W22</f>
        <v>995.78</v>
      </c>
      <c r="G21" s="3">
        <f t="shared" si="6"/>
        <v>1215.78</v>
      </c>
      <c r="H21" s="3">
        <f t="shared" si="7"/>
        <v>145.88999999999999</v>
      </c>
      <c r="I21" s="3">
        <f t="shared" si="8"/>
        <v>1361.67</v>
      </c>
      <c r="J21" s="3">
        <f t="shared" si="9"/>
        <v>71.67</v>
      </c>
      <c r="K21" s="123">
        <v>0</v>
      </c>
      <c r="L21" s="3">
        <f t="shared" si="10"/>
        <v>1433.34</v>
      </c>
      <c r="M21" s="24">
        <f t="shared" si="11"/>
        <v>1433.34</v>
      </c>
    </row>
    <row r="22" spans="1:15" x14ac:dyDescent="0.2">
      <c r="A22" s="88" t="str">
        <f>'Door Comparison'!A23</f>
        <v>DGF21.02</v>
      </c>
      <c r="B22" s="88" t="str">
        <f>'Door Comparison'!B23</f>
        <v>Timber</v>
      </c>
      <c r="C22" s="88" t="str">
        <f>'Door Comparison'!C23</f>
        <v>Equal pair</v>
      </c>
      <c r="D22" s="9">
        <f>'Door Comparison'!N23</f>
        <v>1</v>
      </c>
      <c r="E22" s="148">
        <f>('Door Labour'!Y23/'Door Labour'!K$3)*'Door Summary'!G$3</f>
        <v>220</v>
      </c>
      <c r="F22" s="3">
        <f>'Door Materials'!W23</f>
        <v>995.78</v>
      </c>
      <c r="G22" s="3">
        <f t="shared" si="6"/>
        <v>1215.78</v>
      </c>
      <c r="H22" s="3">
        <f t="shared" si="7"/>
        <v>145.88999999999999</v>
      </c>
      <c r="I22" s="3">
        <f t="shared" si="8"/>
        <v>1361.67</v>
      </c>
      <c r="J22" s="3">
        <f t="shared" si="9"/>
        <v>71.67</v>
      </c>
      <c r="K22" s="123">
        <v>0</v>
      </c>
      <c r="L22" s="3">
        <f t="shared" si="10"/>
        <v>1433.34</v>
      </c>
      <c r="M22" s="24">
        <f t="shared" si="11"/>
        <v>1433.34</v>
      </c>
    </row>
    <row r="23" spans="1:15" x14ac:dyDescent="0.2">
      <c r="A23" s="88" t="str">
        <f>'Door Comparison'!A24</f>
        <v>DGF22.01</v>
      </c>
      <c r="B23" s="88" t="str">
        <f>'Door Comparison'!B24</f>
        <v>Timber</v>
      </c>
      <c r="C23" s="88" t="str">
        <f>'Door Comparison'!C24</f>
        <v>Unequal pair</v>
      </c>
      <c r="D23" s="9">
        <f>'Door Comparison'!N24</f>
        <v>1</v>
      </c>
      <c r="E23" s="148">
        <f>('Door Labour'!Y24/'Door Labour'!K$3)*'Door Summary'!G$3</f>
        <v>204.85</v>
      </c>
      <c r="F23" s="3">
        <f>'Door Materials'!W24</f>
        <v>896.81</v>
      </c>
      <c r="G23" s="3">
        <f t="shared" si="6"/>
        <v>1101.6600000000001</v>
      </c>
      <c r="H23" s="3">
        <f t="shared" si="7"/>
        <v>132.19999999999999</v>
      </c>
      <c r="I23" s="3">
        <f t="shared" si="8"/>
        <v>1233.8599999999999</v>
      </c>
      <c r="J23" s="3">
        <f t="shared" si="9"/>
        <v>64.94</v>
      </c>
      <c r="K23" s="123">
        <v>0</v>
      </c>
      <c r="L23" s="3">
        <f t="shared" si="10"/>
        <v>1298.8</v>
      </c>
      <c r="M23" s="24">
        <f t="shared" si="11"/>
        <v>1298.8</v>
      </c>
    </row>
    <row r="24" spans="1:15" x14ac:dyDescent="0.2">
      <c r="A24" s="88" t="str">
        <f>'Door Comparison'!A25</f>
        <v>DGF22.02</v>
      </c>
      <c r="B24" s="88" t="str">
        <f>'Door Comparison'!B25</f>
        <v>Metal</v>
      </c>
      <c r="C24" s="88"/>
      <c r="G24" s="3"/>
      <c r="H24" s="3"/>
      <c r="I24" s="3"/>
      <c r="J24" s="3"/>
      <c r="K24" s="123"/>
      <c r="L24" s="3"/>
      <c r="N24" s="1" t="str">
        <f>'Door Comparison'!Q25</f>
        <v>By others</v>
      </c>
    </row>
    <row r="25" spans="1:15" x14ac:dyDescent="0.2">
      <c r="A25" s="88" t="str">
        <f>'Door Comparison'!A26</f>
        <v>DGF25.01</v>
      </c>
      <c r="B25" s="88" t="str">
        <f>'Door Comparison'!B26</f>
        <v>Timber</v>
      </c>
      <c r="C25" s="88" t="str">
        <f>'Door Comparison'!C26</f>
        <v>Equal pair</v>
      </c>
      <c r="D25" s="9">
        <f>'Door Comparison'!N26</f>
        <v>1</v>
      </c>
      <c r="E25" s="148">
        <f>('Door Labour'!Y26/'Door Labour'!K$3)*'Door Summary'!G$3</f>
        <v>223.55</v>
      </c>
      <c r="F25" s="3">
        <f>'Door Materials'!W26</f>
        <v>1012.13</v>
      </c>
      <c r="G25" s="3">
        <f t="shared" si="6"/>
        <v>1235.68</v>
      </c>
      <c r="H25" s="3">
        <f t="shared" si="7"/>
        <v>148.28</v>
      </c>
      <c r="I25" s="3">
        <f t="shared" si="8"/>
        <v>1383.96</v>
      </c>
      <c r="J25" s="3">
        <f t="shared" si="9"/>
        <v>72.84</v>
      </c>
      <c r="K25" s="123">
        <v>0</v>
      </c>
      <c r="L25" s="3">
        <f t="shared" si="10"/>
        <v>1456.8</v>
      </c>
      <c r="M25" s="24">
        <f t="shared" si="11"/>
        <v>1456.8</v>
      </c>
    </row>
    <row r="26" spans="1:15" x14ac:dyDescent="0.2">
      <c r="A26" s="88" t="str">
        <f>'Door Comparison'!A27</f>
        <v>DGF25.02</v>
      </c>
      <c r="B26" s="88" t="str">
        <f>'Door Comparison'!B27</f>
        <v>Timber</v>
      </c>
      <c r="C26" s="88" t="str">
        <f>'Door Comparison'!C27</f>
        <v>Equal pair</v>
      </c>
      <c r="D26" s="9">
        <f>'Door Comparison'!N27</f>
        <v>1</v>
      </c>
      <c r="E26" s="148">
        <f>('Door Labour'!Y27/'Door Labour'!K$3)*'Door Summary'!G$3</f>
        <v>223.55</v>
      </c>
      <c r="F26" s="3">
        <f>'Door Materials'!W27</f>
        <v>1012.13</v>
      </c>
      <c r="G26" s="3">
        <f t="shared" si="6"/>
        <v>1235.68</v>
      </c>
      <c r="H26" s="3">
        <f t="shared" si="7"/>
        <v>148.28</v>
      </c>
      <c r="I26" s="3">
        <f t="shared" si="8"/>
        <v>1383.96</v>
      </c>
      <c r="J26" s="3">
        <f t="shared" si="9"/>
        <v>72.84</v>
      </c>
      <c r="K26" s="123">
        <v>0</v>
      </c>
      <c r="L26" s="3">
        <f t="shared" si="10"/>
        <v>1456.8</v>
      </c>
      <c r="M26" s="24">
        <f t="shared" si="11"/>
        <v>1456.8</v>
      </c>
    </row>
    <row r="27" spans="1:15" x14ac:dyDescent="0.2">
      <c r="A27" s="88" t="str">
        <f>'Door Comparison'!A28</f>
        <v>DGF25.03</v>
      </c>
      <c r="B27" s="88" t="str">
        <f>'Door Comparison'!B28</f>
        <v>Timber</v>
      </c>
      <c r="C27" s="88" t="str">
        <f>'Door Comparison'!C28</f>
        <v>Equal pair</v>
      </c>
      <c r="D27" s="9">
        <f>'Door Comparison'!N28</f>
        <v>1</v>
      </c>
      <c r="E27" s="148">
        <f>('Door Labour'!Y28/'Door Labour'!K$3)*'Door Summary'!G$3</f>
        <v>223.55</v>
      </c>
      <c r="F27" s="3">
        <f>'Door Materials'!W28</f>
        <v>1012.13</v>
      </c>
      <c r="G27" s="3">
        <f t="shared" si="6"/>
        <v>1235.68</v>
      </c>
      <c r="H27" s="3">
        <f t="shared" si="7"/>
        <v>148.28</v>
      </c>
      <c r="I27" s="3">
        <f t="shared" si="8"/>
        <v>1383.96</v>
      </c>
      <c r="J27" s="3">
        <f t="shared" si="9"/>
        <v>72.84</v>
      </c>
      <c r="K27" s="123">
        <v>0</v>
      </c>
      <c r="L27" s="3">
        <f t="shared" si="10"/>
        <v>1456.8</v>
      </c>
      <c r="M27" s="24">
        <f t="shared" si="11"/>
        <v>1456.8</v>
      </c>
    </row>
    <row r="28" spans="1:15" x14ac:dyDescent="0.2">
      <c r="A28" s="88" t="str">
        <f>'Door Comparison'!A29</f>
        <v>DGF25.04</v>
      </c>
      <c r="B28" s="88" t="str">
        <f>'Door Comparison'!B29</f>
        <v>Timber</v>
      </c>
      <c r="C28" s="88" t="str">
        <f>'Door Comparison'!C29</f>
        <v>Equal pair</v>
      </c>
      <c r="D28" s="9">
        <f>'Door Comparison'!N29</f>
        <v>1</v>
      </c>
      <c r="E28" s="148">
        <f>('Door Labour'!Y29/'Door Labour'!K$3)*'Door Summary'!G$3</f>
        <v>223.55</v>
      </c>
      <c r="F28" s="3">
        <f>'Door Materials'!W29</f>
        <v>1012.13</v>
      </c>
      <c r="G28" s="3">
        <f t="shared" si="6"/>
        <v>1235.68</v>
      </c>
      <c r="H28" s="3">
        <f t="shared" si="7"/>
        <v>148.28</v>
      </c>
      <c r="I28" s="3">
        <f t="shared" si="8"/>
        <v>1383.96</v>
      </c>
      <c r="J28" s="3">
        <f t="shared" si="9"/>
        <v>72.84</v>
      </c>
      <c r="K28" s="123">
        <v>0</v>
      </c>
      <c r="L28" s="3">
        <f t="shared" si="10"/>
        <v>1456.8</v>
      </c>
      <c r="M28" s="24">
        <f t="shared" si="11"/>
        <v>1456.8</v>
      </c>
    </row>
    <row r="29" spans="1:15" x14ac:dyDescent="0.2">
      <c r="A29" s="88" t="str">
        <f>'Door Comparison'!A30</f>
        <v>DGF25.05</v>
      </c>
      <c r="B29" s="88" t="str">
        <f>'Door Comparison'!B30</f>
        <v>Timber</v>
      </c>
      <c r="C29" s="88" t="str">
        <f>'Door Comparison'!C30</f>
        <v>Unequal pair</v>
      </c>
      <c r="D29" s="9">
        <f>'Door Comparison'!N30</f>
        <v>1</v>
      </c>
      <c r="E29" s="148">
        <f>('Door Labour'!Y30/'Door Labour'!K$3)*'Door Summary'!G$3</f>
        <v>167.82</v>
      </c>
      <c r="F29" s="3">
        <f>'Door Materials'!W30</f>
        <v>628.76</v>
      </c>
      <c r="G29" s="3">
        <f t="shared" si="6"/>
        <v>796.58</v>
      </c>
      <c r="H29" s="3">
        <f t="shared" si="7"/>
        <v>95.59</v>
      </c>
      <c r="I29" s="3">
        <f t="shared" si="8"/>
        <v>892.17</v>
      </c>
      <c r="J29" s="3">
        <f t="shared" si="9"/>
        <v>46.96</v>
      </c>
      <c r="K29" s="123">
        <v>0</v>
      </c>
      <c r="L29" s="3">
        <f t="shared" si="10"/>
        <v>939.13</v>
      </c>
      <c r="M29" s="24">
        <f t="shared" si="11"/>
        <v>939.13</v>
      </c>
    </row>
    <row r="30" spans="1:15" x14ac:dyDescent="0.2">
      <c r="A30" s="88" t="str">
        <f>'Door Comparison'!A31</f>
        <v>DGF26.01</v>
      </c>
      <c r="B30" s="88" t="str">
        <f>'Door Comparison'!B31</f>
        <v>Timber</v>
      </c>
      <c r="C30" s="88" t="str">
        <f>'Door Comparison'!C31</f>
        <v>Equal pair</v>
      </c>
      <c r="D30" s="9">
        <f>'Door Comparison'!N31</f>
        <v>1</v>
      </c>
      <c r="E30" s="148">
        <f>('Door Labour'!Y31/'Door Labour'!K$3)*'Door Summary'!G$3</f>
        <v>223.55</v>
      </c>
      <c r="F30" s="3">
        <f>'Door Materials'!W31</f>
        <v>1012.13</v>
      </c>
      <c r="G30" s="3">
        <f t="shared" si="6"/>
        <v>1235.68</v>
      </c>
      <c r="H30" s="3">
        <f t="shared" si="7"/>
        <v>148.28</v>
      </c>
      <c r="I30" s="3">
        <f t="shared" si="8"/>
        <v>1383.96</v>
      </c>
      <c r="J30" s="3">
        <f t="shared" si="9"/>
        <v>72.84</v>
      </c>
      <c r="K30" s="123">
        <v>0</v>
      </c>
      <c r="L30" s="3">
        <f t="shared" si="10"/>
        <v>1456.8</v>
      </c>
      <c r="M30" s="24">
        <f t="shared" si="11"/>
        <v>1456.8</v>
      </c>
    </row>
    <row r="31" spans="1:15" x14ac:dyDescent="0.2">
      <c r="A31" s="88" t="str">
        <f>'Door Comparison'!A32</f>
        <v>DGF26.02</v>
      </c>
      <c r="B31" s="88" t="str">
        <f>'Door Comparison'!B32</f>
        <v>Timber</v>
      </c>
      <c r="C31" s="88" t="str">
        <f>'Door Comparison'!C32</f>
        <v>Equal pair</v>
      </c>
      <c r="D31" s="9">
        <f>'Door Comparison'!N32</f>
        <v>1</v>
      </c>
      <c r="E31" s="148">
        <f>('Door Labour'!Y32/'Door Labour'!K$3)*'Door Summary'!G$3</f>
        <v>223.55</v>
      </c>
      <c r="F31" s="3">
        <f>'Door Materials'!W32</f>
        <v>1012.13</v>
      </c>
      <c r="G31" s="3">
        <f t="shared" si="6"/>
        <v>1235.68</v>
      </c>
      <c r="H31" s="3">
        <f t="shared" si="7"/>
        <v>148.28</v>
      </c>
      <c r="I31" s="3">
        <f t="shared" si="8"/>
        <v>1383.96</v>
      </c>
      <c r="J31" s="3">
        <f t="shared" si="9"/>
        <v>72.84</v>
      </c>
      <c r="K31" s="123">
        <v>0</v>
      </c>
      <c r="L31" s="3">
        <f t="shared" si="10"/>
        <v>1456.8</v>
      </c>
      <c r="M31" s="24">
        <f t="shared" si="11"/>
        <v>1456.8</v>
      </c>
    </row>
    <row r="32" spans="1:15" x14ac:dyDescent="0.2">
      <c r="A32" s="88" t="str">
        <f>'Door Comparison'!A33</f>
        <v>DGF26.03</v>
      </c>
      <c r="B32" s="88" t="str">
        <f>'Door Comparison'!B33</f>
        <v>Timber</v>
      </c>
      <c r="C32" s="88" t="str">
        <f>'Door Comparison'!C33</f>
        <v>Equal pair</v>
      </c>
      <c r="D32" s="9">
        <f>'Door Comparison'!N33</f>
        <v>1</v>
      </c>
      <c r="E32" s="148">
        <f>('Door Labour'!Y33/'Door Labour'!K$3)*'Door Summary'!G$3</f>
        <v>223.55</v>
      </c>
      <c r="F32" s="3">
        <f>'Door Materials'!W33</f>
        <v>1012.13</v>
      </c>
      <c r="G32" s="3">
        <f t="shared" si="6"/>
        <v>1235.68</v>
      </c>
      <c r="H32" s="3">
        <f t="shared" si="7"/>
        <v>148.28</v>
      </c>
      <c r="I32" s="3">
        <f t="shared" si="8"/>
        <v>1383.96</v>
      </c>
      <c r="J32" s="3">
        <f t="shared" si="9"/>
        <v>72.84</v>
      </c>
      <c r="K32" s="123">
        <v>0</v>
      </c>
      <c r="L32" s="3">
        <f t="shared" si="10"/>
        <v>1456.8</v>
      </c>
      <c r="M32" s="24">
        <f t="shared" si="11"/>
        <v>1456.8</v>
      </c>
    </row>
    <row r="33" spans="1:14" x14ac:dyDescent="0.2">
      <c r="A33" s="88" t="str">
        <f>'Door Comparison'!A34</f>
        <v>DGF26.04</v>
      </c>
      <c r="B33" s="88" t="str">
        <f>'Door Comparison'!B34</f>
        <v>Timber</v>
      </c>
      <c r="C33" s="88" t="str">
        <f>'Door Comparison'!C34</f>
        <v>Equal pair</v>
      </c>
      <c r="D33" s="9">
        <f>'Door Comparison'!N34</f>
        <v>1</v>
      </c>
      <c r="E33" s="148">
        <f>('Door Labour'!Y34/'Door Labour'!K$3)*'Door Summary'!G$3</f>
        <v>223.55</v>
      </c>
      <c r="F33" s="3">
        <f>'Door Materials'!W34</f>
        <v>1012.13</v>
      </c>
      <c r="G33" s="3">
        <f t="shared" si="6"/>
        <v>1235.68</v>
      </c>
      <c r="H33" s="3">
        <f t="shared" si="7"/>
        <v>148.28</v>
      </c>
      <c r="I33" s="3">
        <f t="shared" si="8"/>
        <v>1383.96</v>
      </c>
      <c r="J33" s="3">
        <f t="shared" si="9"/>
        <v>72.84</v>
      </c>
      <c r="K33" s="123">
        <v>0</v>
      </c>
      <c r="L33" s="3">
        <f t="shared" si="10"/>
        <v>1456.8</v>
      </c>
      <c r="M33" s="24">
        <f t="shared" si="11"/>
        <v>1456.8</v>
      </c>
    </row>
    <row r="34" spans="1:14" x14ac:dyDescent="0.2">
      <c r="A34" s="88" t="str">
        <f>'Door Comparison'!A35</f>
        <v>DGF26.05</v>
      </c>
      <c r="B34" s="88" t="str">
        <f>'Door Comparison'!B35</f>
        <v>Timber</v>
      </c>
      <c r="C34" s="88" t="str">
        <f>'Door Comparison'!C35</f>
        <v>Equal pair</v>
      </c>
      <c r="D34" s="9">
        <f>'Door Comparison'!N35</f>
        <v>1</v>
      </c>
      <c r="E34" s="148">
        <f>('Door Labour'!Y35/'Door Labour'!K$3)*'Door Summary'!G$3</f>
        <v>223.55</v>
      </c>
      <c r="F34" s="3">
        <f>'Door Materials'!W35</f>
        <v>1012.13</v>
      </c>
      <c r="G34" s="3">
        <f t="shared" si="6"/>
        <v>1235.68</v>
      </c>
      <c r="H34" s="3">
        <f t="shared" si="7"/>
        <v>148.28</v>
      </c>
      <c r="I34" s="3">
        <f t="shared" si="8"/>
        <v>1383.96</v>
      </c>
      <c r="J34" s="3">
        <f t="shared" si="9"/>
        <v>72.84</v>
      </c>
      <c r="K34" s="123">
        <v>0</v>
      </c>
      <c r="L34" s="3">
        <f t="shared" si="10"/>
        <v>1456.8</v>
      </c>
      <c r="M34" s="24">
        <f t="shared" si="11"/>
        <v>1456.8</v>
      </c>
    </row>
    <row r="35" spans="1:14" x14ac:dyDescent="0.2">
      <c r="A35" s="88" t="str">
        <f>'Door Comparison'!A36</f>
        <v>DGF27.01</v>
      </c>
      <c r="B35" s="88" t="str">
        <f>'Door Comparison'!B36</f>
        <v>Timber</v>
      </c>
      <c r="C35" s="88" t="str">
        <f>'Door Comparison'!C36</f>
        <v>Equal pair</v>
      </c>
      <c r="D35" s="9">
        <f>'Door Comparison'!N36</f>
        <v>1</v>
      </c>
      <c r="E35" s="148">
        <f>('Door Labour'!Y36/'Door Labour'!K$3)*'Door Summary'!G$3</f>
        <v>223.55</v>
      </c>
      <c r="F35" s="3">
        <f>'Door Materials'!W36</f>
        <v>1012.13</v>
      </c>
      <c r="G35" s="3">
        <f t="shared" si="6"/>
        <v>1235.68</v>
      </c>
      <c r="H35" s="3">
        <f t="shared" si="7"/>
        <v>148.28</v>
      </c>
      <c r="I35" s="3">
        <f t="shared" si="8"/>
        <v>1383.96</v>
      </c>
      <c r="J35" s="3">
        <f t="shared" si="9"/>
        <v>72.84</v>
      </c>
      <c r="K35" s="123">
        <v>0</v>
      </c>
      <c r="L35" s="3">
        <f t="shared" si="10"/>
        <v>1456.8</v>
      </c>
      <c r="M35" s="24">
        <f t="shared" si="11"/>
        <v>1456.8</v>
      </c>
    </row>
    <row r="36" spans="1:14" x14ac:dyDescent="0.2">
      <c r="A36" s="88" t="str">
        <f>'Door Comparison'!A37</f>
        <v>DGF27.02</v>
      </c>
      <c r="B36" s="88" t="str">
        <f>'Door Comparison'!B37</f>
        <v>Timber</v>
      </c>
      <c r="C36" s="88" t="str">
        <f>'Door Comparison'!C37</f>
        <v>Equal pair</v>
      </c>
      <c r="D36" s="9">
        <f>'Door Comparison'!N37</f>
        <v>1</v>
      </c>
      <c r="E36" s="148">
        <f>('Door Labour'!Y37/'Door Labour'!K$3)*'Door Summary'!G$3</f>
        <v>216.41</v>
      </c>
      <c r="F36" s="3">
        <f>'Door Materials'!W37</f>
        <v>950.16</v>
      </c>
      <c r="G36" s="3">
        <f t="shared" si="6"/>
        <v>1166.57</v>
      </c>
      <c r="H36" s="3">
        <f t="shared" si="7"/>
        <v>139.99</v>
      </c>
      <c r="I36" s="3">
        <f t="shared" si="8"/>
        <v>1306.56</v>
      </c>
      <c r="J36" s="3">
        <f t="shared" si="9"/>
        <v>68.77</v>
      </c>
      <c r="K36" s="123">
        <v>0</v>
      </c>
      <c r="L36" s="3">
        <f t="shared" si="10"/>
        <v>1375.33</v>
      </c>
      <c r="M36" s="24">
        <f t="shared" si="11"/>
        <v>1375.33</v>
      </c>
    </row>
    <row r="37" spans="1:14" x14ac:dyDescent="0.2">
      <c r="A37" s="88" t="str">
        <f>'Door Comparison'!A38</f>
        <v>DGF27.03</v>
      </c>
      <c r="B37" s="88" t="str">
        <f>'Door Comparison'!B38</f>
        <v>Timber</v>
      </c>
      <c r="C37" s="88" t="str">
        <f>'Door Comparison'!C38</f>
        <v>Equal pair</v>
      </c>
      <c r="D37" s="9">
        <f>'Door Comparison'!N38</f>
        <v>1</v>
      </c>
      <c r="E37" s="148">
        <f>('Door Labour'!Y38/'Door Labour'!K$3)*'Door Summary'!G$3</f>
        <v>223.55</v>
      </c>
      <c r="F37" s="3">
        <f>'Door Materials'!W38</f>
        <v>1012.13</v>
      </c>
      <c r="G37" s="3">
        <f t="shared" si="6"/>
        <v>1235.68</v>
      </c>
      <c r="H37" s="3">
        <f t="shared" si="7"/>
        <v>148.28</v>
      </c>
      <c r="I37" s="3">
        <f t="shared" si="8"/>
        <v>1383.96</v>
      </c>
      <c r="J37" s="3">
        <f t="shared" si="9"/>
        <v>72.84</v>
      </c>
      <c r="K37" s="123">
        <v>0</v>
      </c>
      <c r="L37" s="3">
        <f t="shared" si="10"/>
        <v>1456.8</v>
      </c>
      <c r="M37" s="24">
        <f t="shared" si="11"/>
        <v>1456.8</v>
      </c>
    </row>
    <row r="38" spans="1:14" x14ac:dyDescent="0.2">
      <c r="A38" s="88" t="str">
        <f>'Door Comparison'!A39</f>
        <v>DGF27.04</v>
      </c>
      <c r="B38" s="88" t="str">
        <f>'Door Comparison'!B39</f>
        <v>Timber</v>
      </c>
      <c r="C38" s="88" t="str">
        <f>'Door Comparison'!C39</f>
        <v>Equal pair</v>
      </c>
      <c r="D38" s="9">
        <f>'Door Comparison'!N39</f>
        <v>1</v>
      </c>
      <c r="E38" s="148">
        <f>('Door Labour'!Y39/'Door Labour'!K$3)*'Door Summary'!G$3</f>
        <v>216.41</v>
      </c>
      <c r="F38" s="3">
        <f>'Door Materials'!W39</f>
        <v>950.16</v>
      </c>
      <c r="G38" s="3">
        <f t="shared" si="6"/>
        <v>1166.57</v>
      </c>
      <c r="H38" s="3">
        <f t="shared" si="7"/>
        <v>139.99</v>
      </c>
      <c r="I38" s="3">
        <f t="shared" si="8"/>
        <v>1306.56</v>
      </c>
      <c r="J38" s="3">
        <f t="shared" si="9"/>
        <v>68.77</v>
      </c>
      <c r="K38" s="123">
        <v>0</v>
      </c>
      <c r="L38" s="3">
        <f t="shared" si="10"/>
        <v>1375.33</v>
      </c>
      <c r="M38" s="24">
        <f t="shared" si="11"/>
        <v>1375.33</v>
      </c>
    </row>
    <row r="39" spans="1:14" x14ac:dyDescent="0.2">
      <c r="A39" s="88" t="str">
        <f>'Door Comparison'!A40</f>
        <v>DGF28.01</v>
      </c>
      <c r="B39" s="88" t="str">
        <f>'Door Comparison'!B40</f>
        <v>Metal</v>
      </c>
      <c r="C39" s="88"/>
      <c r="G39" s="3"/>
      <c r="H39" s="3"/>
      <c r="I39" s="3"/>
      <c r="J39" s="3"/>
      <c r="K39" s="123"/>
      <c r="L39" s="3"/>
      <c r="N39" s="1" t="str">
        <f>'Door Comparison'!Q40</f>
        <v>By others</v>
      </c>
    </row>
    <row r="40" spans="1:14" x14ac:dyDescent="0.2">
      <c r="A40" s="88" t="str">
        <f>'Door Comparison'!A41</f>
        <v>DGF28.02</v>
      </c>
      <c r="B40" s="88" t="str">
        <f>'Door Comparison'!B41</f>
        <v>Metal</v>
      </c>
      <c r="C40" s="88"/>
      <c r="G40" s="3"/>
      <c r="H40" s="3"/>
      <c r="I40" s="3"/>
      <c r="J40" s="3"/>
      <c r="K40" s="123"/>
      <c r="L40" s="3"/>
      <c r="N40" s="1" t="str">
        <f>'Door Comparison'!Q41</f>
        <v>By others</v>
      </c>
    </row>
    <row r="41" spans="1:14" x14ac:dyDescent="0.2">
      <c r="A41" s="88" t="str">
        <f>'Door Comparison'!A42</f>
        <v>DGF29.01</v>
      </c>
      <c r="B41" s="88" t="str">
        <f>'Door Comparison'!B42</f>
        <v>Metal</v>
      </c>
      <c r="C41" s="88"/>
      <c r="G41" s="3"/>
      <c r="H41" s="3"/>
      <c r="I41" s="3"/>
      <c r="J41" s="3"/>
      <c r="K41" s="123"/>
      <c r="L41" s="3"/>
      <c r="N41" s="1" t="str">
        <f>'Door Comparison'!Q42</f>
        <v>By others</v>
      </c>
    </row>
    <row r="42" spans="1:14" x14ac:dyDescent="0.2">
      <c r="A42" s="88" t="str">
        <f>'Door Comparison'!A43</f>
        <v>DGF29.02</v>
      </c>
      <c r="B42" s="88" t="str">
        <f>'Door Comparison'!B43</f>
        <v>Metal</v>
      </c>
      <c r="C42" s="88"/>
      <c r="G42" s="3"/>
      <c r="H42" s="3"/>
      <c r="I42" s="3"/>
      <c r="J42" s="3"/>
      <c r="K42" s="123"/>
      <c r="L42" s="3"/>
      <c r="N42" s="1" t="str">
        <f>'Door Comparison'!Q43</f>
        <v>By others</v>
      </c>
    </row>
    <row r="43" spans="1:14" x14ac:dyDescent="0.2">
      <c r="A43" s="88" t="str">
        <f>'Door Comparison'!A44</f>
        <v>DGF30.01</v>
      </c>
      <c r="B43" s="88" t="str">
        <f>'Door Comparison'!B44</f>
        <v>Glass</v>
      </c>
      <c r="C43" s="88"/>
      <c r="G43" s="3"/>
      <c r="H43" s="3"/>
      <c r="I43" s="3"/>
      <c r="J43" s="3"/>
      <c r="K43" s="123"/>
      <c r="L43" s="3"/>
      <c r="N43" s="1" t="str">
        <f>'Door Comparison'!Q44</f>
        <v>By others</v>
      </c>
    </row>
    <row r="44" spans="1:14" x14ac:dyDescent="0.2">
      <c r="A44" s="88" t="str">
        <f>'Door Comparison'!A45</f>
        <v>DGF31.01</v>
      </c>
      <c r="B44" s="88" t="str">
        <f>'Door Comparison'!B45</f>
        <v>Glass</v>
      </c>
      <c r="C44" s="88"/>
      <c r="G44" s="3"/>
      <c r="H44" s="3"/>
      <c r="I44" s="3"/>
      <c r="J44" s="3"/>
      <c r="K44" s="123"/>
      <c r="L44" s="3"/>
      <c r="N44" s="1" t="str">
        <f>'Door Comparison'!Q45</f>
        <v>By others</v>
      </c>
    </row>
    <row r="45" spans="1:14" x14ac:dyDescent="0.2">
      <c r="A45" s="88" t="str">
        <f>'Door Comparison'!A46</f>
        <v>DGF32.01</v>
      </c>
      <c r="B45" s="88" t="str">
        <f>'Door Comparison'!B46</f>
        <v>Glass</v>
      </c>
      <c r="C45" s="88"/>
      <c r="G45" s="3"/>
      <c r="H45" s="3"/>
      <c r="I45" s="3"/>
      <c r="J45" s="3"/>
      <c r="K45" s="123"/>
      <c r="L45" s="3"/>
      <c r="N45" s="1" t="str">
        <f>'Door Comparison'!Q46</f>
        <v>By others</v>
      </c>
    </row>
    <row r="46" spans="1:14" x14ac:dyDescent="0.2">
      <c r="A46" s="88" t="str">
        <f>'Door Comparison'!A47</f>
        <v>DGF33.01</v>
      </c>
      <c r="B46" s="88" t="str">
        <f>'Door Comparison'!B47</f>
        <v>Glass</v>
      </c>
      <c r="C46" s="88"/>
      <c r="G46" s="3"/>
      <c r="H46" s="3"/>
      <c r="I46" s="3"/>
      <c r="J46" s="3"/>
      <c r="K46" s="123"/>
      <c r="L46" s="3"/>
      <c r="N46" s="1" t="str">
        <f>'Door Comparison'!Q47</f>
        <v>By others</v>
      </c>
    </row>
    <row r="47" spans="1:14" x14ac:dyDescent="0.2">
      <c r="A47" s="88" t="str">
        <f>'Door Comparison'!A48</f>
        <v>DGF34.01</v>
      </c>
      <c r="B47" s="88" t="str">
        <f>'Door Comparison'!B48</f>
        <v>Glass</v>
      </c>
      <c r="C47" s="88"/>
      <c r="G47" s="3"/>
      <c r="H47" s="3"/>
      <c r="I47" s="3"/>
      <c r="J47" s="3"/>
      <c r="K47" s="123"/>
      <c r="L47" s="3"/>
      <c r="N47" s="1" t="str">
        <f>'Door Comparison'!Q48</f>
        <v>By others</v>
      </c>
    </row>
    <row r="48" spans="1:14" x14ac:dyDescent="0.2">
      <c r="A48" s="88" t="str">
        <f>'Door Comparison'!A49</f>
        <v>DGF35.01</v>
      </c>
      <c r="B48" s="88" t="str">
        <f>'Door Comparison'!B49</f>
        <v>Timber</v>
      </c>
      <c r="C48" s="88" t="str">
        <f>'Door Comparison'!C49</f>
        <v>Single</v>
      </c>
      <c r="D48" s="9">
        <f>'Door Comparison'!N49</f>
        <v>1</v>
      </c>
      <c r="E48" s="148">
        <f>('Door Labour'!Y49/'Door Labour'!K$3)*'Door Summary'!G$3</f>
        <v>139.56</v>
      </c>
      <c r="F48" s="3">
        <f>'Door Materials'!W49</f>
        <v>719.69</v>
      </c>
      <c r="G48" s="3">
        <f t="shared" si="6"/>
        <v>859.25</v>
      </c>
      <c r="H48" s="3">
        <f t="shared" si="7"/>
        <v>103.11</v>
      </c>
      <c r="I48" s="3">
        <f t="shared" si="8"/>
        <v>962.36</v>
      </c>
      <c r="J48" s="3">
        <f t="shared" si="9"/>
        <v>50.65</v>
      </c>
      <c r="K48" s="123">
        <v>0</v>
      </c>
      <c r="L48" s="3">
        <f t="shared" si="10"/>
        <v>1013.01</v>
      </c>
      <c r="M48" s="24">
        <f t="shared" si="11"/>
        <v>1013.01</v>
      </c>
    </row>
    <row r="49" spans="1:14" x14ac:dyDescent="0.2">
      <c r="A49" s="88" t="str">
        <f>'Door Comparison'!A50</f>
        <v>DGF36.01</v>
      </c>
      <c r="B49" s="88" t="str">
        <f>'Door Comparison'!B50</f>
        <v>Timber</v>
      </c>
      <c r="C49" s="88" t="str">
        <f>'Door Comparison'!C50</f>
        <v>Single</v>
      </c>
      <c r="D49" s="9">
        <f>'Door Comparison'!N50</f>
        <v>1</v>
      </c>
      <c r="E49" s="148">
        <f>('Door Labour'!Y50/'Door Labour'!K$3)*'Door Summary'!G$3</f>
        <v>119.36</v>
      </c>
      <c r="F49" s="3">
        <f>'Door Materials'!W50</f>
        <v>556.54</v>
      </c>
      <c r="G49" s="3">
        <f t="shared" si="6"/>
        <v>675.9</v>
      </c>
      <c r="H49" s="3">
        <f t="shared" si="7"/>
        <v>81.11</v>
      </c>
      <c r="I49" s="3">
        <f t="shared" si="8"/>
        <v>757.01</v>
      </c>
      <c r="J49" s="3">
        <f t="shared" si="9"/>
        <v>39.840000000000003</v>
      </c>
      <c r="K49" s="123">
        <v>0</v>
      </c>
      <c r="L49" s="3">
        <f t="shared" si="10"/>
        <v>796.85</v>
      </c>
      <c r="M49" s="24">
        <f t="shared" si="11"/>
        <v>796.85</v>
      </c>
    </row>
    <row r="50" spans="1:14" x14ac:dyDescent="0.2">
      <c r="A50" s="88" t="str">
        <f>'Door Comparison'!A51</f>
        <v>DGF36.02</v>
      </c>
      <c r="B50" s="88" t="str">
        <f>'Door Comparison'!B51</f>
        <v>Timber</v>
      </c>
      <c r="C50" s="88" t="str">
        <f>'Door Comparison'!C51</f>
        <v>Single</v>
      </c>
      <c r="D50" s="9">
        <f>'Door Comparison'!N51</f>
        <v>1</v>
      </c>
      <c r="E50" s="148">
        <f>('Door Labour'!Y51/'Door Labour'!K$3)*'Door Summary'!G$3</f>
        <v>119.36</v>
      </c>
      <c r="F50" s="3">
        <f>'Door Materials'!W51</f>
        <v>556.54</v>
      </c>
      <c r="G50" s="3">
        <f t="shared" si="6"/>
        <v>675.9</v>
      </c>
      <c r="H50" s="3">
        <f t="shared" si="7"/>
        <v>81.11</v>
      </c>
      <c r="I50" s="3">
        <f t="shared" si="8"/>
        <v>757.01</v>
      </c>
      <c r="J50" s="3">
        <f t="shared" si="9"/>
        <v>39.840000000000003</v>
      </c>
      <c r="K50" s="123">
        <v>0</v>
      </c>
      <c r="L50" s="3">
        <f t="shared" si="10"/>
        <v>796.85</v>
      </c>
      <c r="M50" s="24">
        <f t="shared" si="11"/>
        <v>796.85</v>
      </c>
    </row>
    <row r="51" spans="1:14" x14ac:dyDescent="0.2">
      <c r="A51" s="88" t="str">
        <f>'Door Comparison'!A52</f>
        <v>DGF36.03</v>
      </c>
      <c r="B51" s="88" t="str">
        <f>'Door Comparison'!B52</f>
        <v>Timber</v>
      </c>
      <c r="C51" s="88" t="str">
        <f>'Door Comparison'!C52</f>
        <v>Equal pair</v>
      </c>
      <c r="D51" s="9">
        <f>'Door Comparison'!N52</f>
        <v>1</v>
      </c>
      <c r="E51" s="148">
        <f>('Door Labour'!Y52/'Door Labour'!K$3)*'Door Summary'!G$3</f>
        <v>223.55</v>
      </c>
      <c r="F51" s="3">
        <f>'Door Materials'!W52</f>
        <v>1012.13</v>
      </c>
      <c r="G51" s="3">
        <f t="shared" si="6"/>
        <v>1235.68</v>
      </c>
      <c r="H51" s="3">
        <f t="shared" si="7"/>
        <v>148.28</v>
      </c>
      <c r="I51" s="3">
        <f t="shared" si="8"/>
        <v>1383.96</v>
      </c>
      <c r="J51" s="3">
        <f t="shared" si="9"/>
        <v>72.84</v>
      </c>
      <c r="K51" s="123">
        <v>0</v>
      </c>
      <c r="L51" s="3">
        <f t="shared" si="10"/>
        <v>1456.8</v>
      </c>
      <c r="M51" s="24">
        <f t="shared" si="11"/>
        <v>1456.8</v>
      </c>
    </row>
    <row r="52" spans="1:14" x14ac:dyDescent="0.2">
      <c r="A52" s="88" t="str">
        <f>'Door Comparison'!A53</f>
        <v>DGF37.01</v>
      </c>
      <c r="B52" s="88" t="str">
        <f>'Door Comparison'!B53</f>
        <v>Timber</v>
      </c>
      <c r="C52" s="88" t="str">
        <f>'Door Comparison'!C53</f>
        <v>Equal pair</v>
      </c>
      <c r="D52" s="9">
        <f>'Door Comparison'!N53</f>
        <v>1</v>
      </c>
      <c r="E52" s="148">
        <f>('Door Labour'!Y53/'Door Labour'!K$3)*'Door Summary'!G$3</f>
        <v>223.55</v>
      </c>
      <c r="F52" s="3">
        <f>'Door Materials'!W53</f>
        <v>1012.13</v>
      </c>
      <c r="G52" s="3">
        <f t="shared" si="6"/>
        <v>1235.68</v>
      </c>
      <c r="H52" s="3">
        <f t="shared" si="7"/>
        <v>148.28</v>
      </c>
      <c r="I52" s="3">
        <f t="shared" si="8"/>
        <v>1383.96</v>
      </c>
      <c r="J52" s="3">
        <f t="shared" si="9"/>
        <v>72.84</v>
      </c>
      <c r="K52" s="123">
        <v>0</v>
      </c>
      <c r="L52" s="3">
        <f t="shared" si="10"/>
        <v>1456.8</v>
      </c>
      <c r="M52" s="24">
        <f t="shared" si="11"/>
        <v>1456.8</v>
      </c>
    </row>
    <row r="53" spans="1:14" x14ac:dyDescent="0.2">
      <c r="A53" s="88" t="str">
        <f>'Door Comparison'!A54</f>
        <v>DUG01.01</v>
      </c>
      <c r="B53" s="88" t="str">
        <f>'Door Comparison'!B54</f>
        <v>Glass</v>
      </c>
      <c r="C53" s="88"/>
      <c r="G53" s="3"/>
      <c r="H53" s="3"/>
      <c r="I53" s="3"/>
      <c r="J53" s="3"/>
      <c r="K53" s="123"/>
      <c r="L53" s="3"/>
      <c r="N53" s="1" t="str">
        <f>'Door Comparison'!Q54</f>
        <v>By others</v>
      </c>
    </row>
    <row r="54" spans="1:14" x14ac:dyDescent="0.2">
      <c r="A54" s="88" t="str">
        <f>'Door Comparison'!A55</f>
        <v>DUG02.01</v>
      </c>
      <c r="B54" s="88" t="str">
        <f>'Door Comparison'!B55</f>
        <v>Timber</v>
      </c>
      <c r="C54" s="88" t="str">
        <f>'Door Comparison'!C55</f>
        <v>Equal pair</v>
      </c>
      <c r="D54" s="9">
        <f>'Door Comparison'!N55</f>
        <v>1</v>
      </c>
      <c r="E54" s="148">
        <f>('Door Labour'!Y55/'Door Labour'!K$3)*'Door Summary'!G$3</f>
        <v>178.45</v>
      </c>
      <c r="F54" s="3">
        <f>'Door Materials'!W55</f>
        <v>1134.28</v>
      </c>
      <c r="G54" s="3">
        <f t="shared" si="6"/>
        <v>1312.73</v>
      </c>
      <c r="H54" s="3">
        <f t="shared" si="7"/>
        <v>157.53</v>
      </c>
      <c r="I54" s="3">
        <f t="shared" si="8"/>
        <v>1470.26</v>
      </c>
      <c r="J54" s="3">
        <f t="shared" si="9"/>
        <v>77.38</v>
      </c>
      <c r="K54" s="123">
        <v>0</v>
      </c>
      <c r="L54" s="3">
        <f t="shared" si="10"/>
        <v>1547.64</v>
      </c>
      <c r="M54" s="24">
        <f t="shared" si="11"/>
        <v>1547.64</v>
      </c>
    </row>
    <row r="55" spans="1:14" x14ac:dyDescent="0.2">
      <c r="A55" s="88" t="str">
        <f>'Door Comparison'!A56</f>
        <v>DUG06.01</v>
      </c>
      <c r="B55" s="88" t="str">
        <f>'Door Comparison'!B56</f>
        <v>Metal</v>
      </c>
      <c r="C55" s="88"/>
      <c r="G55" s="3"/>
      <c r="H55" s="3"/>
      <c r="I55" s="3"/>
      <c r="J55" s="3"/>
      <c r="K55" s="123"/>
      <c r="L55" s="3"/>
      <c r="N55" s="1" t="str">
        <f>'Door Comparison'!Q56</f>
        <v>By others</v>
      </c>
    </row>
    <row r="56" spans="1:14" x14ac:dyDescent="0.2">
      <c r="A56" s="88" t="str">
        <f>'Door Comparison'!A57</f>
        <v>DUG07.01</v>
      </c>
      <c r="B56" s="88" t="str">
        <f>'Door Comparison'!B57</f>
        <v>Metal</v>
      </c>
      <c r="C56" s="88"/>
      <c r="G56" s="3"/>
      <c r="H56" s="3"/>
      <c r="I56" s="3"/>
      <c r="J56" s="3"/>
      <c r="K56" s="123"/>
      <c r="L56" s="3"/>
      <c r="N56" s="1" t="str">
        <f>'Door Comparison'!Q57</f>
        <v>By others</v>
      </c>
    </row>
    <row r="57" spans="1:14" x14ac:dyDescent="0.2">
      <c r="A57" s="88" t="str">
        <f>'Door Comparison'!A58</f>
        <v>DUG08.01</v>
      </c>
      <c r="B57" s="88" t="str">
        <f>'Door Comparison'!B58</f>
        <v>Metal</v>
      </c>
      <c r="C57" s="88"/>
      <c r="G57" s="3"/>
      <c r="H57" s="3"/>
      <c r="I57" s="3"/>
      <c r="J57" s="3"/>
      <c r="K57" s="123"/>
      <c r="L57" s="3"/>
      <c r="N57" s="1" t="str">
        <f>'Door Comparison'!Q58</f>
        <v>By others</v>
      </c>
    </row>
    <row r="58" spans="1:14" x14ac:dyDescent="0.2">
      <c r="A58" s="88" t="str">
        <f>'Door Comparison'!A59</f>
        <v>DUG09.01</v>
      </c>
      <c r="B58" s="88" t="str">
        <f>'Door Comparison'!B59</f>
        <v>Glass</v>
      </c>
      <c r="C58" s="88"/>
      <c r="G58" s="3"/>
      <c r="H58" s="3"/>
      <c r="I58" s="3"/>
      <c r="J58" s="3"/>
      <c r="K58" s="123"/>
      <c r="L58" s="3"/>
      <c r="N58" s="1" t="str">
        <f>'Door Comparison'!Q59</f>
        <v>By others</v>
      </c>
    </row>
    <row r="59" spans="1:14" x14ac:dyDescent="0.2">
      <c r="A59" s="88" t="str">
        <f>'Door Comparison'!A60</f>
        <v>DUG10.01</v>
      </c>
      <c r="B59" s="88" t="str">
        <f>'Door Comparison'!B60</f>
        <v>Timber</v>
      </c>
      <c r="C59" s="88" t="str">
        <f>'Door Comparison'!C60</f>
        <v>Unequal pair</v>
      </c>
      <c r="D59" s="9">
        <f>'Door Comparison'!N60</f>
        <v>1</v>
      </c>
      <c r="E59" s="148">
        <f>('Door Labour'!Y60/'Door Labour'!K$3)*'Door Summary'!G$3</f>
        <v>182.42</v>
      </c>
      <c r="F59" s="3">
        <f>'Door Materials'!W60</f>
        <v>664.08</v>
      </c>
      <c r="G59" s="3">
        <f t="shared" si="6"/>
        <v>846.5</v>
      </c>
      <c r="H59" s="3">
        <f t="shared" si="7"/>
        <v>101.58</v>
      </c>
      <c r="I59" s="3">
        <f t="shared" si="8"/>
        <v>948.08</v>
      </c>
      <c r="J59" s="3">
        <f t="shared" si="9"/>
        <v>49.9</v>
      </c>
      <c r="K59" s="123">
        <v>0</v>
      </c>
      <c r="L59" s="3">
        <f t="shared" si="10"/>
        <v>997.98</v>
      </c>
      <c r="M59" s="24">
        <f t="shared" si="11"/>
        <v>997.98</v>
      </c>
    </row>
    <row r="60" spans="1:14" x14ac:dyDescent="0.2">
      <c r="A60" s="88" t="str">
        <f>'Door Comparison'!A61</f>
        <v>DUG11.01</v>
      </c>
      <c r="B60" s="88" t="str">
        <f>'Door Comparison'!B61</f>
        <v>Timber</v>
      </c>
      <c r="C60" s="88" t="str">
        <f>'Door Comparison'!C61</f>
        <v>Unequal pair</v>
      </c>
      <c r="D60" s="9">
        <f>'Door Comparison'!N61</f>
        <v>1</v>
      </c>
      <c r="E60" s="148">
        <f>('Door Labour'!Y61/'Door Labour'!K$3)*'Door Summary'!G$3</f>
        <v>204.85</v>
      </c>
      <c r="F60" s="3">
        <f>'Door Materials'!W61</f>
        <v>937.46</v>
      </c>
      <c r="G60" s="3">
        <f t="shared" si="6"/>
        <v>1142.31</v>
      </c>
      <c r="H60" s="3">
        <f t="shared" si="7"/>
        <v>137.08000000000001</v>
      </c>
      <c r="I60" s="3">
        <f t="shared" si="8"/>
        <v>1279.3900000000001</v>
      </c>
      <c r="J60" s="3">
        <f t="shared" si="9"/>
        <v>67.34</v>
      </c>
      <c r="K60" s="123">
        <v>0</v>
      </c>
      <c r="L60" s="3">
        <f t="shared" si="10"/>
        <v>1346.73</v>
      </c>
      <c r="M60" s="24">
        <f t="shared" si="11"/>
        <v>1346.73</v>
      </c>
    </row>
    <row r="61" spans="1:14" x14ac:dyDescent="0.2">
      <c r="A61" s="88" t="str">
        <f>'Door Comparison'!A62</f>
        <v>DUG15.01</v>
      </c>
      <c r="B61" s="88" t="str">
        <f>'Door Comparison'!B62</f>
        <v>Metal</v>
      </c>
      <c r="C61" s="88"/>
      <c r="G61" s="3"/>
      <c r="H61" s="3"/>
      <c r="I61" s="3"/>
      <c r="J61" s="3"/>
      <c r="K61" s="123"/>
      <c r="L61" s="3"/>
      <c r="N61" s="1" t="str">
        <f>'Door Comparison'!Q62</f>
        <v>By others</v>
      </c>
    </row>
    <row r="62" spans="1:14" x14ac:dyDescent="0.2">
      <c r="A62" s="88" t="str">
        <f>'Door Comparison'!A63</f>
        <v>DUG16.01</v>
      </c>
      <c r="B62" s="88" t="str">
        <f>'Door Comparison'!B63</f>
        <v>Metal</v>
      </c>
      <c r="C62" s="88"/>
      <c r="G62" s="3"/>
      <c r="H62" s="3"/>
      <c r="I62" s="3"/>
      <c r="J62" s="3"/>
      <c r="K62" s="123"/>
      <c r="L62" s="3"/>
      <c r="N62" s="1" t="str">
        <f>'Door Comparison'!Q63</f>
        <v>By others</v>
      </c>
    </row>
    <row r="63" spans="1:14" x14ac:dyDescent="0.2">
      <c r="A63" s="88" t="str">
        <f>'Door Comparison'!A64</f>
        <v>DUG17.01</v>
      </c>
      <c r="B63" s="88" t="str">
        <f>'Door Comparison'!B64</f>
        <v>Timber</v>
      </c>
      <c r="C63" s="88" t="str">
        <f>'Door Comparison'!C64</f>
        <v>Unequal pair</v>
      </c>
      <c r="D63" s="9">
        <f>'Door Comparison'!N64</f>
        <v>1</v>
      </c>
      <c r="E63" s="148">
        <f>('Door Labour'!Y64/'Door Labour'!K$3)*'Door Summary'!G$3</f>
        <v>204.85</v>
      </c>
      <c r="F63" s="3">
        <f>'Door Materials'!W64</f>
        <v>856.52</v>
      </c>
      <c r="G63" s="3">
        <f t="shared" si="6"/>
        <v>1061.3699999999999</v>
      </c>
      <c r="H63" s="3">
        <f t="shared" si="7"/>
        <v>127.36</v>
      </c>
      <c r="I63" s="3">
        <f t="shared" si="8"/>
        <v>1188.73</v>
      </c>
      <c r="J63" s="3">
        <f t="shared" si="9"/>
        <v>62.56</v>
      </c>
      <c r="K63" s="123">
        <v>0</v>
      </c>
      <c r="L63" s="3">
        <f t="shared" si="10"/>
        <v>1251.29</v>
      </c>
      <c r="M63" s="24">
        <f t="shared" si="11"/>
        <v>1251.29</v>
      </c>
    </row>
    <row r="64" spans="1:14" x14ac:dyDescent="0.2">
      <c r="A64" s="88" t="str">
        <f>'Door Comparison'!A65</f>
        <v>DUG18.01</v>
      </c>
      <c r="B64" s="88" t="str">
        <f>'Door Comparison'!B65</f>
        <v>Timber</v>
      </c>
      <c r="C64" s="88" t="str">
        <f>'Door Comparison'!C65</f>
        <v>Unequal pair</v>
      </c>
      <c r="D64" s="9">
        <f>'Door Comparison'!N65</f>
        <v>1</v>
      </c>
      <c r="E64" s="148">
        <f>('Door Labour'!Y65/'Door Labour'!K$3)*'Door Summary'!G$3</f>
        <v>182.42</v>
      </c>
      <c r="F64" s="3">
        <f>'Door Materials'!W65</f>
        <v>688.73</v>
      </c>
      <c r="G64" s="3">
        <f t="shared" si="6"/>
        <v>871.15</v>
      </c>
      <c r="H64" s="3">
        <f t="shared" si="7"/>
        <v>104.54</v>
      </c>
      <c r="I64" s="3">
        <f t="shared" si="8"/>
        <v>975.69</v>
      </c>
      <c r="J64" s="3">
        <f t="shared" si="9"/>
        <v>51.35</v>
      </c>
      <c r="K64" s="123">
        <v>0</v>
      </c>
      <c r="L64" s="3">
        <f t="shared" si="10"/>
        <v>1027.04</v>
      </c>
      <c r="M64" s="24">
        <f t="shared" si="11"/>
        <v>1027.04</v>
      </c>
    </row>
    <row r="65" spans="1:14" x14ac:dyDescent="0.2">
      <c r="A65" s="88" t="str">
        <f>'Door Comparison'!A66</f>
        <v>DUG20.01</v>
      </c>
      <c r="B65" s="88" t="str">
        <f>'Door Comparison'!B66</f>
        <v>Metal</v>
      </c>
      <c r="C65" s="88"/>
      <c r="G65" s="3"/>
      <c r="H65" s="3"/>
      <c r="I65" s="3"/>
      <c r="J65" s="3"/>
      <c r="K65" s="123"/>
      <c r="L65" s="3"/>
      <c r="N65" s="1" t="str">
        <f>'Door Comparison'!Q66</f>
        <v>By others</v>
      </c>
    </row>
    <row r="66" spans="1:14" x14ac:dyDescent="0.2">
      <c r="A66" s="88" t="str">
        <f>'Door Comparison'!A67</f>
        <v>DUG21.01</v>
      </c>
      <c r="B66" s="88" t="str">
        <f>'Door Comparison'!B67</f>
        <v>Timber</v>
      </c>
      <c r="C66" s="88" t="str">
        <f>'Door Comparison'!C67</f>
        <v>Equal pair</v>
      </c>
      <c r="D66" s="9">
        <f>'Door Comparison'!N67</f>
        <v>1</v>
      </c>
      <c r="E66" s="148">
        <f>('Door Labour'!Y67/'Door Labour'!K$3)*'Door Summary'!G$3</f>
        <v>244.82</v>
      </c>
      <c r="F66" s="3">
        <f>'Door Materials'!W67</f>
        <v>1278.99</v>
      </c>
      <c r="G66" s="3">
        <f t="shared" si="6"/>
        <v>1523.81</v>
      </c>
      <c r="H66" s="3">
        <f t="shared" si="7"/>
        <v>182.86</v>
      </c>
      <c r="I66" s="3">
        <f t="shared" si="8"/>
        <v>1706.67</v>
      </c>
      <c r="J66" s="3">
        <f t="shared" si="9"/>
        <v>89.82</v>
      </c>
      <c r="K66" s="123">
        <v>0</v>
      </c>
      <c r="L66" s="3">
        <f t="shared" si="10"/>
        <v>1796.49</v>
      </c>
      <c r="M66" s="24">
        <f t="shared" si="11"/>
        <v>1796.49</v>
      </c>
    </row>
    <row r="67" spans="1:14" x14ac:dyDescent="0.2">
      <c r="A67" s="88" t="str">
        <f>'Door Comparison'!A68</f>
        <v>DUG21.02</v>
      </c>
      <c r="B67" s="88" t="str">
        <f>'Door Comparison'!B68</f>
        <v>Timber</v>
      </c>
      <c r="C67" s="88" t="str">
        <f>'Door Comparison'!C68</f>
        <v>Equal pair</v>
      </c>
      <c r="D67" s="9">
        <f>'Door Comparison'!N68</f>
        <v>1</v>
      </c>
      <c r="E67" s="148">
        <f>('Door Labour'!Y68/'Door Labour'!K$3)*'Door Summary'!G$3</f>
        <v>223.55</v>
      </c>
      <c r="F67" s="3">
        <f>'Door Materials'!W68</f>
        <v>1012.13</v>
      </c>
      <c r="G67" s="3">
        <f t="shared" si="6"/>
        <v>1235.68</v>
      </c>
      <c r="H67" s="3">
        <f t="shared" si="7"/>
        <v>148.28</v>
      </c>
      <c r="I67" s="3">
        <f t="shared" si="8"/>
        <v>1383.96</v>
      </c>
      <c r="J67" s="3">
        <f t="shared" si="9"/>
        <v>72.84</v>
      </c>
      <c r="K67" s="123">
        <v>0</v>
      </c>
      <c r="L67" s="3">
        <f t="shared" si="10"/>
        <v>1456.8</v>
      </c>
      <c r="M67" s="24">
        <f t="shared" si="11"/>
        <v>1456.8</v>
      </c>
    </row>
    <row r="68" spans="1:14" x14ac:dyDescent="0.2">
      <c r="A68" s="88" t="str">
        <f>'Door Comparison'!A69</f>
        <v>DUG21.03</v>
      </c>
      <c r="B68" s="88" t="str">
        <f>'Door Comparison'!B69</f>
        <v>Timber</v>
      </c>
      <c r="C68" s="88" t="str">
        <f>'Door Comparison'!C69</f>
        <v>Equal pair</v>
      </c>
      <c r="D68" s="9">
        <f>'Door Comparison'!N69</f>
        <v>1</v>
      </c>
      <c r="E68" s="148">
        <f>('Door Labour'!Y69/'Door Labour'!K$3)*'Door Summary'!G$3</f>
        <v>220</v>
      </c>
      <c r="F68" s="3">
        <f>'Door Materials'!W69</f>
        <v>995.78</v>
      </c>
      <c r="G68" s="3">
        <f t="shared" si="6"/>
        <v>1215.78</v>
      </c>
      <c r="H68" s="3">
        <f t="shared" si="7"/>
        <v>145.88999999999999</v>
      </c>
      <c r="I68" s="3">
        <f t="shared" si="8"/>
        <v>1361.67</v>
      </c>
      <c r="J68" s="3">
        <f t="shared" si="9"/>
        <v>71.67</v>
      </c>
      <c r="K68" s="123">
        <v>0</v>
      </c>
      <c r="L68" s="3">
        <f t="shared" si="10"/>
        <v>1433.34</v>
      </c>
      <c r="M68" s="24">
        <f t="shared" si="11"/>
        <v>1433.34</v>
      </c>
    </row>
    <row r="69" spans="1:14" x14ac:dyDescent="0.2">
      <c r="A69" s="88" t="str">
        <f>'Door Comparison'!A70</f>
        <v>DUG22.01</v>
      </c>
      <c r="B69" s="88" t="str">
        <f>'Door Comparison'!B70</f>
        <v>Timber</v>
      </c>
      <c r="C69" s="88" t="str">
        <f>'Door Comparison'!C70</f>
        <v>Unequal pair</v>
      </c>
      <c r="D69" s="9">
        <f>'Door Comparison'!N70</f>
        <v>1</v>
      </c>
      <c r="E69" s="148">
        <f>('Door Labour'!Y70/'Door Labour'!K$3)*'Door Summary'!G$3</f>
        <v>204.85</v>
      </c>
      <c r="F69" s="3">
        <f>'Door Materials'!W70</f>
        <v>896.81</v>
      </c>
      <c r="G69" s="3">
        <f t="shared" si="6"/>
        <v>1101.6600000000001</v>
      </c>
      <c r="H69" s="3">
        <f t="shared" si="7"/>
        <v>132.19999999999999</v>
      </c>
      <c r="I69" s="3">
        <f t="shared" si="8"/>
        <v>1233.8599999999999</v>
      </c>
      <c r="J69" s="3">
        <f t="shared" si="9"/>
        <v>64.94</v>
      </c>
      <c r="K69" s="123">
        <v>0</v>
      </c>
      <c r="L69" s="3">
        <f t="shared" si="10"/>
        <v>1298.8</v>
      </c>
      <c r="M69" s="24">
        <f t="shared" si="11"/>
        <v>1298.8</v>
      </c>
    </row>
    <row r="70" spans="1:14" x14ac:dyDescent="0.2">
      <c r="A70" s="88" t="str">
        <f>'Door Comparison'!A71</f>
        <v>DUG25.01</v>
      </c>
      <c r="B70" s="88" t="str">
        <f>'Door Comparison'!B71</f>
        <v>Timber</v>
      </c>
      <c r="C70" s="88" t="str">
        <f>'Door Comparison'!C71</f>
        <v>Equal pair</v>
      </c>
      <c r="D70" s="9">
        <f>'Door Comparison'!N71</f>
        <v>1</v>
      </c>
      <c r="E70" s="148">
        <f>('Door Labour'!Y71/'Door Labour'!K$3)*'Door Summary'!G$3</f>
        <v>223.55</v>
      </c>
      <c r="F70" s="3">
        <f>'Door Materials'!W71</f>
        <v>1012.13</v>
      </c>
      <c r="G70" s="3">
        <f t="shared" si="6"/>
        <v>1235.68</v>
      </c>
      <c r="H70" s="3">
        <f t="shared" si="7"/>
        <v>148.28</v>
      </c>
      <c r="I70" s="3">
        <f t="shared" si="8"/>
        <v>1383.96</v>
      </c>
      <c r="J70" s="3">
        <f t="shared" si="9"/>
        <v>72.84</v>
      </c>
      <c r="K70" s="123">
        <v>0</v>
      </c>
      <c r="L70" s="3">
        <f t="shared" si="10"/>
        <v>1456.8</v>
      </c>
      <c r="M70" s="24">
        <f t="shared" si="11"/>
        <v>1456.8</v>
      </c>
    </row>
    <row r="71" spans="1:14" x14ac:dyDescent="0.2">
      <c r="A71" s="88" t="str">
        <f>'Door Comparison'!A72</f>
        <v>DUG25.02</v>
      </c>
      <c r="B71" s="88" t="str">
        <f>'Door Comparison'!B72</f>
        <v>Timber</v>
      </c>
      <c r="C71" s="88" t="str">
        <f>'Door Comparison'!C72</f>
        <v>Equal pair</v>
      </c>
      <c r="D71" s="9">
        <f>'Door Comparison'!N72</f>
        <v>1</v>
      </c>
      <c r="E71" s="148">
        <f>('Door Labour'!Y72/'Door Labour'!K$3)*'Door Summary'!G$3</f>
        <v>223.55</v>
      </c>
      <c r="F71" s="3">
        <f>'Door Materials'!W72</f>
        <v>1012.13</v>
      </c>
      <c r="G71" s="3">
        <f t="shared" si="6"/>
        <v>1235.68</v>
      </c>
      <c r="H71" s="3">
        <f t="shared" si="7"/>
        <v>148.28</v>
      </c>
      <c r="I71" s="3">
        <f t="shared" si="8"/>
        <v>1383.96</v>
      </c>
      <c r="J71" s="3">
        <f t="shared" si="9"/>
        <v>72.84</v>
      </c>
      <c r="K71" s="123">
        <v>0</v>
      </c>
      <c r="L71" s="3">
        <f t="shared" si="10"/>
        <v>1456.8</v>
      </c>
      <c r="M71" s="24">
        <f t="shared" si="11"/>
        <v>1456.8</v>
      </c>
    </row>
    <row r="72" spans="1:14" x14ac:dyDescent="0.2">
      <c r="A72" s="88" t="str">
        <f>'Door Comparison'!A73</f>
        <v>DUG26.01</v>
      </c>
      <c r="B72" s="88" t="str">
        <f>'Door Comparison'!B73</f>
        <v>Timber</v>
      </c>
      <c r="C72" s="88" t="str">
        <f>'Door Comparison'!C73</f>
        <v>Equal pair</v>
      </c>
      <c r="D72" s="9">
        <f>'Door Comparison'!N73</f>
        <v>1</v>
      </c>
      <c r="E72" s="148">
        <f>('Door Labour'!Y73/'Door Labour'!K$3)*'Door Summary'!G$3</f>
        <v>223.55</v>
      </c>
      <c r="F72" s="3">
        <f>'Door Materials'!W73</f>
        <v>1012.13</v>
      </c>
      <c r="G72" s="3">
        <f t="shared" si="6"/>
        <v>1235.68</v>
      </c>
      <c r="H72" s="3">
        <f t="shared" si="7"/>
        <v>148.28</v>
      </c>
      <c r="I72" s="3">
        <f t="shared" si="8"/>
        <v>1383.96</v>
      </c>
      <c r="J72" s="3">
        <f t="shared" si="9"/>
        <v>72.84</v>
      </c>
      <c r="K72" s="123">
        <v>0</v>
      </c>
      <c r="L72" s="3">
        <f t="shared" si="10"/>
        <v>1456.8</v>
      </c>
      <c r="M72" s="24">
        <f t="shared" si="11"/>
        <v>1456.8</v>
      </c>
    </row>
    <row r="73" spans="1:14" x14ac:dyDescent="0.2">
      <c r="A73" s="88" t="str">
        <f>'Door Comparison'!A74</f>
        <v>DUG26.02</v>
      </c>
      <c r="B73" s="88" t="str">
        <f>'Door Comparison'!B74</f>
        <v>Timber</v>
      </c>
      <c r="C73" s="88" t="str">
        <f>'Door Comparison'!C74</f>
        <v>Equal pair</v>
      </c>
      <c r="D73" s="9">
        <f>'Door Comparison'!N74</f>
        <v>1</v>
      </c>
      <c r="E73" s="148">
        <f>('Door Labour'!Y74/'Door Labour'!K$3)*'Door Summary'!G$3</f>
        <v>223.55</v>
      </c>
      <c r="F73" s="3">
        <f>'Door Materials'!W74</f>
        <v>1012.13</v>
      </c>
      <c r="G73" s="3">
        <f t="shared" ref="G73:G134" si="12">E73+F73</f>
        <v>1235.68</v>
      </c>
      <c r="H73" s="3">
        <f t="shared" ref="H73:H134" si="13">G73*H$7</f>
        <v>148.28</v>
      </c>
      <c r="I73" s="3">
        <f t="shared" ref="I73:I134" si="14">SUM(G73:H73)</f>
        <v>1383.96</v>
      </c>
      <c r="J73" s="3">
        <f t="shared" ref="J73:J134" si="15">I73/19</f>
        <v>72.84</v>
      </c>
      <c r="K73" s="123">
        <v>0</v>
      </c>
      <c r="L73" s="3">
        <f t="shared" ref="L73:L134" si="16">I73+J73+K73</f>
        <v>1456.8</v>
      </c>
      <c r="M73" s="24">
        <f t="shared" ref="M73:M134" si="17">D73*L73</f>
        <v>1456.8</v>
      </c>
    </row>
    <row r="74" spans="1:14" x14ac:dyDescent="0.2">
      <c r="A74" s="88" t="str">
        <f>'Door Comparison'!A75</f>
        <v>DUG26.03</v>
      </c>
      <c r="B74" s="88" t="str">
        <f>'Door Comparison'!B75</f>
        <v>Timber</v>
      </c>
      <c r="C74" s="88" t="str">
        <f>'Door Comparison'!C75</f>
        <v>Equal pair</v>
      </c>
      <c r="D74" s="9">
        <f>'Door Comparison'!N75</f>
        <v>1</v>
      </c>
      <c r="E74" s="148">
        <f>('Door Labour'!Y75/'Door Labour'!K$3)*'Door Summary'!G$3</f>
        <v>220</v>
      </c>
      <c r="F74" s="3">
        <f>'Door Materials'!W75</f>
        <v>995.78</v>
      </c>
      <c r="G74" s="3">
        <f t="shared" si="12"/>
        <v>1215.78</v>
      </c>
      <c r="H74" s="3">
        <f t="shared" si="13"/>
        <v>145.88999999999999</v>
      </c>
      <c r="I74" s="3">
        <f t="shared" si="14"/>
        <v>1361.67</v>
      </c>
      <c r="J74" s="3">
        <f t="shared" si="15"/>
        <v>71.67</v>
      </c>
      <c r="K74" s="123">
        <v>0</v>
      </c>
      <c r="L74" s="3">
        <f t="shared" si="16"/>
        <v>1433.34</v>
      </c>
      <c r="M74" s="24">
        <f t="shared" si="17"/>
        <v>1433.34</v>
      </c>
    </row>
    <row r="75" spans="1:14" x14ac:dyDescent="0.2">
      <c r="A75" s="88" t="str">
        <f>'Door Comparison'!A76</f>
        <v>DUG27.01</v>
      </c>
      <c r="B75" s="88" t="str">
        <f>'Door Comparison'!B76</f>
        <v>Timber</v>
      </c>
      <c r="C75" s="88" t="str">
        <f>'Door Comparison'!C76</f>
        <v>Equal pair</v>
      </c>
      <c r="D75" s="9">
        <f>'Door Comparison'!N76</f>
        <v>1</v>
      </c>
      <c r="E75" s="148">
        <f>('Door Labour'!Y76/'Door Labour'!K$3)*'Door Summary'!G$3</f>
        <v>223.55</v>
      </c>
      <c r="F75" s="3">
        <f>'Door Materials'!W76</f>
        <v>1012.13</v>
      </c>
      <c r="G75" s="3">
        <f t="shared" si="12"/>
        <v>1235.68</v>
      </c>
      <c r="H75" s="3">
        <f t="shared" si="13"/>
        <v>148.28</v>
      </c>
      <c r="I75" s="3">
        <f t="shared" si="14"/>
        <v>1383.96</v>
      </c>
      <c r="J75" s="3">
        <f t="shared" si="15"/>
        <v>72.84</v>
      </c>
      <c r="K75" s="123">
        <v>0</v>
      </c>
      <c r="L75" s="3">
        <f t="shared" si="16"/>
        <v>1456.8</v>
      </c>
      <c r="M75" s="24">
        <f t="shared" si="17"/>
        <v>1456.8</v>
      </c>
    </row>
    <row r="76" spans="1:14" x14ac:dyDescent="0.2">
      <c r="A76" s="88" t="str">
        <f>'Door Comparison'!A77</f>
        <v>DUG27.02</v>
      </c>
      <c r="B76" s="88" t="str">
        <f>'Door Comparison'!B77</f>
        <v>Timber</v>
      </c>
      <c r="C76" s="88" t="str">
        <f>'Door Comparison'!C77</f>
        <v>Equal pair</v>
      </c>
      <c r="D76" s="9">
        <f>'Door Comparison'!N77</f>
        <v>1</v>
      </c>
      <c r="E76" s="148">
        <f>('Door Labour'!Y77/'Door Labour'!K$3)*'Door Summary'!G$3</f>
        <v>223.55</v>
      </c>
      <c r="F76" s="3">
        <f>'Door Materials'!W77</f>
        <v>1012.13</v>
      </c>
      <c r="G76" s="3">
        <f t="shared" si="12"/>
        <v>1235.68</v>
      </c>
      <c r="H76" s="3">
        <f t="shared" si="13"/>
        <v>148.28</v>
      </c>
      <c r="I76" s="3">
        <f t="shared" si="14"/>
        <v>1383.96</v>
      </c>
      <c r="J76" s="3">
        <f t="shared" si="15"/>
        <v>72.84</v>
      </c>
      <c r="K76" s="123">
        <v>0</v>
      </c>
      <c r="L76" s="3">
        <f t="shared" si="16"/>
        <v>1456.8</v>
      </c>
      <c r="M76" s="24">
        <f t="shared" si="17"/>
        <v>1456.8</v>
      </c>
    </row>
    <row r="77" spans="1:14" x14ac:dyDescent="0.2">
      <c r="A77" s="88" t="str">
        <f>'Door Comparison'!A78</f>
        <v>DUG28.01</v>
      </c>
      <c r="B77" s="88" t="str">
        <f>'Door Comparison'!B78</f>
        <v>Timber</v>
      </c>
      <c r="C77" s="88" t="str">
        <f>'Door Comparison'!C78</f>
        <v>Single</v>
      </c>
      <c r="D77" s="9">
        <f>'Door Comparison'!N78</f>
        <v>1</v>
      </c>
      <c r="E77" s="148">
        <f>('Door Labour'!Y78/'Door Labour'!K$3)*'Door Summary'!G$3</f>
        <v>139.56</v>
      </c>
      <c r="F77" s="3">
        <f>'Door Materials'!W78</f>
        <v>719.69</v>
      </c>
      <c r="G77" s="3">
        <f t="shared" si="12"/>
        <v>859.25</v>
      </c>
      <c r="H77" s="3">
        <f t="shared" si="13"/>
        <v>103.11</v>
      </c>
      <c r="I77" s="3">
        <f t="shared" si="14"/>
        <v>962.36</v>
      </c>
      <c r="J77" s="3">
        <f t="shared" si="15"/>
        <v>50.65</v>
      </c>
      <c r="K77" s="123">
        <v>0</v>
      </c>
      <c r="L77" s="3">
        <f t="shared" si="16"/>
        <v>1013.01</v>
      </c>
      <c r="M77" s="24">
        <f t="shared" si="17"/>
        <v>1013.01</v>
      </c>
    </row>
    <row r="78" spans="1:14" x14ac:dyDescent="0.2">
      <c r="A78" s="88" t="str">
        <f>'Door Comparison'!A79</f>
        <v>DUG29.01</v>
      </c>
      <c r="B78" s="88" t="str">
        <f>'Door Comparison'!B79</f>
        <v>Glass</v>
      </c>
      <c r="C78" s="88"/>
      <c r="G78" s="3"/>
      <c r="H78" s="3"/>
      <c r="I78" s="3"/>
      <c r="J78" s="3"/>
      <c r="K78" s="123"/>
      <c r="L78" s="3"/>
      <c r="N78" s="1" t="str">
        <f>'Door Comparison'!Q79</f>
        <v>By others</v>
      </c>
    </row>
    <row r="79" spans="1:14" x14ac:dyDescent="0.2">
      <c r="A79" s="88" t="str">
        <f>'Door Comparison'!A80</f>
        <v>DUG30.01</v>
      </c>
      <c r="B79" s="88" t="str">
        <f>'Door Comparison'!B80</f>
        <v>Glass</v>
      </c>
      <c r="C79" s="88"/>
      <c r="G79" s="3"/>
      <c r="H79" s="3"/>
      <c r="I79" s="3"/>
      <c r="J79" s="3"/>
      <c r="K79" s="123"/>
      <c r="L79" s="3"/>
      <c r="N79" s="1" t="str">
        <f>'Door Comparison'!Q80</f>
        <v>By others</v>
      </c>
    </row>
    <row r="80" spans="1:14" x14ac:dyDescent="0.2">
      <c r="A80" s="88" t="str">
        <f>'Door Comparison'!A81</f>
        <v>DUG30.02</v>
      </c>
      <c r="B80" s="88" t="str">
        <f>'Door Comparison'!B81</f>
        <v>Glass</v>
      </c>
      <c r="C80" s="88"/>
      <c r="G80" s="3"/>
      <c r="H80" s="3"/>
      <c r="I80" s="3"/>
      <c r="J80" s="3"/>
      <c r="K80" s="123"/>
      <c r="L80" s="3"/>
      <c r="N80" s="1" t="str">
        <f>'Door Comparison'!Q81</f>
        <v>By others</v>
      </c>
    </row>
    <row r="81" spans="1:14" x14ac:dyDescent="0.2">
      <c r="A81" s="88" t="str">
        <f>'Door Comparison'!A82</f>
        <v>DUG32.01</v>
      </c>
      <c r="B81" s="88" t="str">
        <f>'Door Comparison'!B82</f>
        <v>Timber</v>
      </c>
      <c r="C81" s="88" t="str">
        <f>'Door Comparison'!C82</f>
        <v>Equal pair</v>
      </c>
      <c r="D81" s="9">
        <f>'Door Comparison'!N82</f>
        <v>1</v>
      </c>
      <c r="E81" s="148">
        <f>('Door Labour'!Y82/'Door Labour'!K$3)*'Door Summary'!G$3</f>
        <v>223.55</v>
      </c>
      <c r="F81" s="3">
        <f>'Door Materials'!W82</f>
        <v>1012.13</v>
      </c>
      <c r="G81" s="3">
        <f t="shared" si="12"/>
        <v>1235.68</v>
      </c>
      <c r="H81" s="3">
        <f t="shared" si="13"/>
        <v>148.28</v>
      </c>
      <c r="I81" s="3">
        <f t="shared" si="14"/>
        <v>1383.96</v>
      </c>
      <c r="J81" s="3">
        <f t="shared" si="15"/>
        <v>72.84</v>
      </c>
      <c r="K81" s="123">
        <v>0</v>
      </c>
      <c r="L81" s="3">
        <f t="shared" si="16"/>
        <v>1456.8</v>
      </c>
      <c r="M81" s="24">
        <f t="shared" si="17"/>
        <v>1456.8</v>
      </c>
    </row>
    <row r="82" spans="1:14" x14ac:dyDescent="0.2">
      <c r="A82" s="88" t="str">
        <f>'Door Comparison'!A83</f>
        <v>DUG32.02</v>
      </c>
      <c r="B82" s="88" t="str">
        <f>'Door Comparison'!B83</f>
        <v>Timber</v>
      </c>
      <c r="C82" s="88" t="str">
        <f>'Door Comparison'!C83</f>
        <v>Single</v>
      </c>
      <c r="D82" s="9">
        <f>'Door Comparison'!N83</f>
        <v>1</v>
      </c>
      <c r="E82" s="148">
        <f>('Door Labour'!Y83/'Door Labour'!K$3)*'Door Summary'!G$3</f>
        <v>119.36</v>
      </c>
      <c r="F82" s="3">
        <f>'Door Materials'!W83</f>
        <v>556.54</v>
      </c>
      <c r="G82" s="3">
        <f t="shared" si="12"/>
        <v>675.9</v>
      </c>
      <c r="H82" s="3">
        <f t="shared" si="13"/>
        <v>81.11</v>
      </c>
      <c r="I82" s="3">
        <f t="shared" si="14"/>
        <v>757.01</v>
      </c>
      <c r="J82" s="3">
        <f t="shared" si="15"/>
        <v>39.840000000000003</v>
      </c>
      <c r="K82" s="123">
        <v>0</v>
      </c>
      <c r="L82" s="3">
        <f t="shared" si="16"/>
        <v>796.85</v>
      </c>
      <c r="M82" s="24">
        <f t="shared" si="17"/>
        <v>796.85</v>
      </c>
    </row>
    <row r="83" spans="1:14" x14ac:dyDescent="0.2">
      <c r="A83" s="88" t="str">
        <f>'Door Comparison'!A84</f>
        <v>DUG32.03</v>
      </c>
      <c r="B83" s="88" t="str">
        <f>'Door Comparison'!B84</f>
        <v>Timber</v>
      </c>
      <c r="C83" s="88" t="str">
        <f>'Door Comparison'!C84</f>
        <v>Single</v>
      </c>
      <c r="D83" s="9">
        <f>'Door Comparison'!N84</f>
        <v>1</v>
      </c>
      <c r="E83" s="148">
        <f>('Door Labour'!Y84/'Door Labour'!K$3)*'Door Summary'!G$3</f>
        <v>119.36</v>
      </c>
      <c r="F83" s="3">
        <f>'Door Materials'!W84</f>
        <v>556.54</v>
      </c>
      <c r="G83" s="3">
        <f t="shared" si="12"/>
        <v>675.9</v>
      </c>
      <c r="H83" s="3">
        <f t="shared" si="13"/>
        <v>81.11</v>
      </c>
      <c r="I83" s="3">
        <f t="shared" si="14"/>
        <v>757.01</v>
      </c>
      <c r="J83" s="3">
        <f t="shared" si="15"/>
        <v>39.840000000000003</v>
      </c>
      <c r="K83" s="123">
        <v>0</v>
      </c>
      <c r="L83" s="3">
        <f t="shared" si="16"/>
        <v>796.85</v>
      </c>
      <c r="M83" s="24">
        <f t="shared" si="17"/>
        <v>796.85</v>
      </c>
    </row>
    <row r="84" spans="1:14" x14ac:dyDescent="0.2">
      <c r="A84" s="88" t="str">
        <f>'Door Comparison'!A85</f>
        <v>DUG33.01</v>
      </c>
      <c r="B84" s="88" t="str">
        <f>'Door Comparison'!B85</f>
        <v>Timber</v>
      </c>
      <c r="C84" s="88" t="str">
        <f>'Door Comparison'!C85</f>
        <v>Equal pair</v>
      </c>
      <c r="D84" s="9">
        <f>'Door Comparison'!N85</f>
        <v>1</v>
      </c>
      <c r="E84" s="148">
        <f>('Door Labour'!Y85/'Door Labour'!K$3)*'Door Summary'!G$3</f>
        <v>223.55</v>
      </c>
      <c r="F84" s="3">
        <f>'Door Materials'!W85</f>
        <v>1012.13</v>
      </c>
      <c r="G84" s="3">
        <f t="shared" si="12"/>
        <v>1235.68</v>
      </c>
      <c r="H84" s="3">
        <f t="shared" si="13"/>
        <v>148.28</v>
      </c>
      <c r="I84" s="3">
        <f t="shared" si="14"/>
        <v>1383.96</v>
      </c>
      <c r="J84" s="3">
        <f t="shared" si="15"/>
        <v>72.84</v>
      </c>
      <c r="K84" s="123">
        <v>0</v>
      </c>
      <c r="L84" s="3">
        <f t="shared" si="16"/>
        <v>1456.8</v>
      </c>
      <c r="M84" s="24">
        <f t="shared" si="17"/>
        <v>1456.8</v>
      </c>
    </row>
    <row r="85" spans="1:14" x14ac:dyDescent="0.2">
      <c r="A85" s="88" t="str">
        <f>'Door Comparison'!A86</f>
        <v>DUG33.02</v>
      </c>
      <c r="B85" s="88" t="str">
        <f>'Door Comparison'!B86</f>
        <v>Timber</v>
      </c>
      <c r="C85" s="88" t="str">
        <f>'Door Comparison'!C86</f>
        <v>Equal pair</v>
      </c>
      <c r="D85" s="9">
        <f>'Door Comparison'!N86</f>
        <v>1</v>
      </c>
      <c r="E85" s="148">
        <f>('Door Labour'!Y86/'Door Labour'!K$3)*'Door Summary'!G$3</f>
        <v>223.55</v>
      </c>
      <c r="F85" s="3">
        <f>'Door Materials'!W86</f>
        <v>1012.13</v>
      </c>
      <c r="G85" s="3">
        <f t="shared" si="12"/>
        <v>1235.68</v>
      </c>
      <c r="H85" s="3">
        <f t="shared" si="13"/>
        <v>148.28</v>
      </c>
      <c r="I85" s="3">
        <f t="shared" si="14"/>
        <v>1383.96</v>
      </c>
      <c r="J85" s="3">
        <f t="shared" si="15"/>
        <v>72.84</v>
      </c>
      <c r="K85" s="123">
        <v>0</v>
      </c>
      <c r="L85" s="3">
        <f t="shared" si="16"/>
        <v>1456.8</v>
      </c>
      <c r="M85" s="24">
        <f t="shared" si="17"/>
        <v>1456.8</v>
      </c>
    </row>
    <row r="86" spans="1:14" x14ac:dyDescent="0.2">
      <c r="A86" s="88" t="str">
        <f>'Door Comparison'!A87</f>
        <v>DUG33.03</v>
      </c>
      <c r="B86" s="88" t="str">
        <f>'Door Comparison'!B87</f>
        <v>Timber</v>
      </c>
      <c r="C86" s="88" t="str">
        <f>'Door Comparison'!C87</f>
        <v>Equal pair</v>
      </c>
      <c r="D86" s="9">
        <f>'Door Comparison'!N87</f>
        <v>1</v>
      </c>
      <c r="E86" s="148">
        <f>('Door Labour'!Y87/'Door Labour'!K$3)*'Door Summary'!G$3</f>
        <v>223.55</v>
      </c>
      <c r="F86" s="3">
        <f>'Door Materials'!W87</f>
        <v>1012.13</v>
      </c>
      <c r="G86" s="3">
        <f t="shared" si="12"/>
        <v>1235.68</v>
      </c>
      <c r="H86" s="3">
        <f t="shared" si="13"/>
        <v>148.28</v>
      </c>
      <c r="I86" s="3">
        <f t="shared" si="14"/>
        <v>1383.96</v>
      </c>
      <c r="J86" s="3">
        <f t="shared" si="15"/>
        <v>72.84</v>
      </c>
      <c r="K86" s="123">
        <v>0</v>
      </c>
      <c r="L86" s="3">
        <f t="shared" si="16"/>
        <v>1456.8</v>
      </c>
      <c r="M86" s="24">
        <f t="shared" si="17"/>
        <v>1456.8</v>
      </c>
    </row>
    <row r="87" spans="1:14" x14ac:dyDescent="0.2">
      <c r="A87" s="88" t="str">
        <f>'Door Comparison'!A88</f>
        <v>DUG34.01</v>
      </c>
      <c r="B87" s="88" t="str">
        <f>'Door Comparison'!B88</f>
        <v>Timber</v>
      </c>
      <c r="C87" s="88" t="str">
        <f>'Door Comparison'!C88</f>
        <v>Equal pair</v>
      </c>
      <c r="D87" s="9">
        <f>'Door Comparison'!N88</f>
        <v>1</v>
      </c>
      <c r="E87" s="148">
        <f>('Door Labour'!Y88/'Door Labour'!K$3)*'Door Summary'!G$3</f>
        <v>165.96</v>
      </c>
      <c r="F87" s="3">
        <f>'Door Materials'!W88</f>
        <v>1197.44</v>
      </c>
      <c r="G87" s="3">
        <f t="shared" si="12"/>
        <v>1363.4</v>
      </c>
      <c r="H87" s="3">
        <f t="shared" si="13"/>
        <v>163.61000000000001</v>
      </c>
      <c r="I87" s="3">
        <f t="shared" si="14"/>
        <v>1527.01</v>
      </c>
      <c r="J87" s="3">
        <f t="shared" si="15"/>
        <v>80.37</v>
      </c>
      <c r="K87" s="123">
        <v>0</v>
      </c>
      <c r="L87" s="3">
        <f t="shared" si="16"/>
        <v>1607.38</v>
      </c>
      <c r="M87" s="24">
        <f t="shared" si="17"/>
        <v>1607.38</v>
      </c>
    </row>
    <row r="88" spans="1:14" x14ac:dyDescent="0.2">
      <c r="A88" s="88" t="str">
        <f>'Door Comparison'!A89</f>
        <v>DO1O2.01</v>
      </c>
      <c r="B88" s="88" t="str">
        <f>'Door Comparison'!B89</f>
        <v>Timber</v>
      </c>
      <c r="C88" s="88" t="str">
        <f>'Door Comparison'!C89</f>
        <v>Single</v>
      </c>
      <c r="D88" s="9">
        <f>'Door Comparison'!N89</f>
        <v>1</v>
      </c>
      <c r="E88" s="148">
        <f>('Door Labour'!Y89/'Door Labour'!K$3)*'Door Summary'!G$3</f>
        <v>139.56</v>
      </c>
      <c r="F88" s="3">
        <f>'Door Materials'!W89</f>
        <v>719.69</v>
      </c>
      <c r="G88" s="3">
        <f t="shared" si="12"/>
        <v>859.25</v>
      </c>
      <c r="H88" s="3">
        <f t="shared" si="13"/>
        <v>103.11</v>
      </c>
      <c r="I88" s="3">
        <f t="shared" si="14"/>
        <v>962.36</v>
      </c>
      <c r="J88" s="3">
        <f t="shared" si="15"/>
        <v>50.65</v>
      </c>
      <c r="K88" s="123">
        <v>0</v>
      </c>
      <c r="L88" s="3">
        <f t="shared" si="16"/>
        <v>1013.01</v>
      </c>
      <c r="M88" s="24">
        <f t="shared" si="17"/>
        <v>1013.01</v>
      </c>
    </row>
    <row r="89" spans="1:14" x14ac:dyDescent="0.2">
      <c r="A89" s="88" t="str">
        <f>'Door Comparison'!A90</f>
        <v>DO1O1.01</v>
      </c>
      <c r="B89" s="88" t="str">
        <f>'Door Comparison'!B90</f>
        <v>Timber</v>
      </c>
      <c r="C89" s="88" t="str">
        <f>'Door Comparison'!C90</f>
        <v>Single</v>
      </c>
      <c r="D89" s="9">
        <f>'Door Comparison'!N90</f>
        <v>1</v>
      </c>
      <c r="E89" s="148">
        <f>('Door Labour'!Y90/'Door Labour'!K$3)*'Door Summary'!G$3</f>
        <v>119.36</v>
      </c>
      <c r="F89" s="3">
        <f>'Door Materials'!W90</f>
        <v>659.2</v>
      </c>
      <c r="G89" s="3">
        <f t="shared" si="12"/>
        <v>778.56</v>
      </c>
      <c r="H89" s="3">
        <f t="shared" si="13"/>
        <v>93.43</v>
      </c>
      <c r="I89" s="3">
        <f t="shared" si="14"/>
        <v>871.99</v>
      </c>
      <c r="J89" s="3">
        <f t="shared" si="15"/>
        <v>45.89</v>
      </c>
      <c r="K89" s="123">
        <v>0</v>
      </c>
      <c r="L89" s="3">
        <f t="shared" si="16"/>
        <v>917.88</v>
      </c>
      <c r="M89" s="24">
        <f t="shared" si="17"/>
        <v>917.88</v>
      </c>
    </row>
    <row r="90" spans="1:14" x14ac:dyDescent="0.2">
      <c r="A90" s="88" t="str">
        <f>'Door Comparison'!A91</f>
        <v>D0106.01</v>
      </c>
      <c r="B90" s="88" t="str">
        <f>'Door Comparison'!B91</f>
        <v>Metal</v>
      </c>
      <c r="C90" s="88"/>
      <c r="G90" s="3"/>
      <c r="H90" s="3"/>
      <c r="I90" s="3"/>
      <c r="J90" s="3"/>
      <c r="K90" s="123"/>
      <c r="L90" s="3"/>
      <c r="N90" s="1" t="str">
        <f>'Door Comparison'!Q91</f>
        <v>By others</v>
      </c>
    </row>
    <row r="91" spans="1:14" x14ac:dyDescent="0.2">
      <c r="A91" s="88" t="str">
        <f>'Door Comparison'!A92</f>
        <v>DO1O7.01</v>
      </c>
      <c r="B91" s="88" t="str">
        <f>'Door Comparison'!B92</f>
        <v>Metal</v>
      </c>
      <c r="C91" s="88"/>
      <c r="G91" s="3"/>
      <c r="H91" s="3"/>
      <c r="I91" s="3"/>
      <c r="J91" s="3"/>
      <c r="K91" s="123"/>
      <c r="L91" s="3"/>
      <c r="N91" s="1" t="str">
        <f>'Door Comparison'!Q92</f>
        <v>By others</v>
      </c>
    </row>
    <row r="92" spans="1:14" x14ac:dyDescent="0.2">
      <c r="A92" s="88" t="str">
        <f>'Door Comparison'!A93</f>
        <v>DO1O8.01</v>
      </c>
      <c r="B92" s="88" t="str">
        <f>'Door Comparison'!B93</f>
        <v>Metal</v>
      </c>
      <c r="C92" s="88"/>
      <c r="G92" s="3"/>
      <c r="H92" s="3"/>
      <c r="I92" s="3"/>
      <c r="J92" s="3"/>
      <c r="K92" s="123"/>
      <c r="L92" s="3"/>
      <c r="N92" s="1" t="str">
        <f>'Door Comparison'!Q93</f>
        <v>By others</v>
      </c>
    </row>
    <row r="93" spans="1:14" x14ac:dyDescent="0.2">
      <c r="A93" s="88" t="str">
        <f>'Door Comparison'!A94</f>
        <v>D0110.01</v>
      </c>
      <c r="B93" s="88" t="str">
        <f>'Door Comparison'!B94</f>
        <v>Timber</v>
      </c>
      <c r="C93" s="88" t="str">
        <f>'Door Comparison'!C94</f>
        <v>Single</v>
      </c>
      <c r="D93" s="9">
        <f>'Door Comparison'!N94</f>
        <v>1</v>
      </c>
      <c r="E93" s="148">
        <f>('Door Labour'!Y94/'Door Labour'!K$3)*'Door Summary'!G$3</f>
        <v>119.36</v>
      </c>
      <c r="F93" s="3">
        <f>'Door Materials'!W94</f>
        <v>556.54</v>
      </c>
      <c r="G93" s="3">
        <f t="shared" si="12"/>
        <v>675.9</v>
      </c>
      <c r="H93" s="3">
        <f t="shared" si="13"/>
        <v>81.11</v>
      </c>
      <c r="I93" s="3">
        <f t="shared" si="14"/>
        <v>757.01</v>
      </c>
      <c r="J93" s="3">
        <f t="shared" si="15"/>
        <v>39.840000000000003</v>
      </c>
      <c r="K93" s="123">
        <v>0</v>
      </c>
      <c r="L93" s="3">
        <f t="shared" si="16"/>
        <v>796.85</v>
      </c>
      <c r="M93" s="24">
        <f t="shared" si="17"/>
        <v>796.85</v>
      </c>
    </row>
    <row r="94" spans="1:14" x14ac:dyDescent="0.2">
      <c r="A94" s="88" t="str">
        <f>'Door Comparison'!A95</f>
        <v>DO111.01</v>
      </c>
      <c r="B94" s="88" t="str">
        <f>'Door Comparison'!B95</f>
        <v>Timber</v>
      </c>
      <c r="C94" s="88" t="str">
        <f>'Door Comparison'!C95</f>
        <v>Single</v>
      </c>
      <c r="D94" s="9">
        <f>'Door Comparison'!N95</f>
        <v>1</v>
      </c>
      <c r="E94" s="148">
        <f>('Door Labour'!Y95/'Door Labour'!K$3)*'Door Summary'!G$3</f>
        <v>119.36</v>
      </c>
      <c r="F94" s="3">
        <f>'Door Materials'!W95</f>
        <v>556.54</v>
      </c>
      <c r="G94" s="3">
        <f t="shared" si="12"/>
        <v>675.9</v>
      </c>
      <c r="H94" s="3">
        <f t="shared" si="13"/>
        <v>81.11</v>
      </c>
      <c r="I94" s="3">
        <f t="shared" si="14"/>
        <v>757.01</v>
      </c>
      <c r="J94" s="3">
        <f t="shared" si="15"/>
        <v>39.840000000000003</v>
      </c>
      <c r="K94" s="123">
        <v>0</v>
      </c>
      <c r="L94" s="3">
        <f t="shared" si="16"/>
        <v>796.85</v>
      </c>
      <c r="M94" s="24">
        <f t="shared" si="17"/>
        <v>796.85</v>
      </c>
    </row>
    <row r="95" spans="1:14" x14ac:dyDescent="0.2">
      <c r="A95" s="88" t="str">
        <f>'Door Comparison'!A96</f>
        <v>DO115.01</v>
      </c>
      <c r="B95" s="88" t="str">
        <f>'Door Comparison'!B96</f>
        <v>Metal</v>
      </c>
      <c r="C95" s="88"/>
      <c r="G95" s="3"/>
      <c r="H95" s="3"/>
      <c r="I95" s="3"/>
      <c r="J95" s="3"/>
      <c r="K95" s="123"/>
      <c r="L95" s="3"/>
      <c r="N95" s="1" t="str">
        <f>'Door Comparison'!Q96</f>
        <v>By others</v>
      </c>
    </row>
    <row r="96" spans="1:14" x14ac:dyDescent="0.2">
      <c r="A96" s="88" t="str">
        <f>'Door Comparison'!A97</f>
        <v>DO116.01</v>
      </c>
      <c r="B96" s="88" t="str">
        <f>'Door Comparison'!B97</f>
        <v>Metal</v>
      </c>
      <c r="C96" s="88"/>
      <c r="G96" s="3"/>
      <c r="H96" s="3"/>
      <c r="I96" s="3"/>
      <c r="J96" s="3"/>
      <c r="K96" s="123"/>
      <c r="L96" s="3"/>
      <c r="N96" s="1" t="str">
        <f>'Door Comparison'!Q97</f>
        <v>By others</v>
      </c>
    </row>
    <row r="97" spans="1:14" x14ac:dyDescent="0.2">
      <c r="A97" s="88" t="str">
        <f>'Door Comparison'!A98</f>
        <v>D0117.01</v>
      </c>
      <c r="B97" s="88" t="str">
        <f>'Door Comparison'!B98</f>
        <v>Timber</v>
      </c>
      <c r="C97" s="88" t="str">
        <f>'Door Comparison'!C98</f>
        <v>Single</v>
      </c>
      <c r="D97" s="9">
        <f>'Door Comparison'!N98</f>
        <v>1</v>
      </c>
      <c r="E97" s="148">
        <f>('Door Labour'!Y98/'Door Labour'!K$3)*'Door Summary'!G$3</f>
        <v>167.92</v>
      </c>
      <c r="F97" s="3">
        <f>'Door Materials'!W98</f>
        <v>960.73</v>
      </c>
      <c r="G97" s="3">
        <f t="shared" si="12"/>
        <v>1128.6500000000001</v>
      </c>
      <c r="H97" s="3">
        <f t="shared" si="13"/>
        <v>135.44</v>
      </c>
      <c r="I97" s="3">
        <f t="shared" si="14"/>
        <v>1264.0899999999999</v>
      </c>
      <c r="J97" s="3">
        <f t="shared" si="15"/>
        <v>66.53</v>
      </c>
      <c r="K97" s="123">
        <v>0</v>
      </c>
      <c r="L97" s="3">
        <f t="shared" si="16"/>
        <v>1330.62</v>
      </c>
      <c r="M97" s="24">
        <f t="shared" si="17"/>
        <v>1330.62</v>
      </c>
    </row>
    <row r="98" spans="1:14" x14ac:dyDescent="0.2">
      <c r="A98" s="88" t="str">
        <f>'Door Comparison'!A99</f>
        <v>DO118.01</v>
      </c>
      <c r="B98" s="88" t="str">
        <f>'Door Comparison'!B99</f>
        <v>Timber</v>
      </c>
      <c r="C98" s="88" t="str">
        <f>'Door Comparison'!C99</f>
        <v>Single</v>
      </c>
      <c r="D98" s="9">
        <f>'Door Comparison'!N99</f>
        <v>1</v>
      </c>
      <c r="E98" s="148">
        <f>('Door Labour'!Y99/'Door Labour'!K$3)*'Door Summary'!G$3</f>
        <v>119.36</v>
      </c>
      <c r="F98" s="3">
        <f>'Door Materials'!W99</f>
        <v>556.54</v>
      </c>
      <c r="G98" s="3">
        <f t="shared" si="12"/>
        <v>675.9</v>
      </c>
      <c r="H98" s="3">
        <f t="shared" si="13"/>
        <v>81.11</v>
      </c>
      <c r="I98" s="3">
        <f t="shared" si="14"/>
        <v>757.01</v>
      </c>
      <c r="J98" s="3">
        <f t="shared" si="15"/>
        <v>39.840000000000003</v>
      </c>
      <c r="K98" s="123">
        <v>0</v>
      </c>
      <c r="L98" s="3">
        <f t="shared" si="16"/>
        <v>796.85</v>
      </c>
      <c r="M98" s="24">
        <f t="shared" si="17"/>
        <v>796.85</v>
      </c>
    </row>
    <row r="99" spans="1:14" x14ac:dyDescent="0.2">
      <c r="A99" s="88" t="str">
        <f>'Door Comparison'!A100</f>
        <v>DO12O.01</v>
      </c>
      <c r="B99" s="88" t="str">
        <f>'Door Comparison'!B100</f>
        <v>Metal</v>
      </c>
      <c r="C99" s="88"/>
      <c r="G99" s="3"/>
      <c r="H99" s="3"/>
      <c r="I99" s="3"/>
      <c r="J99" s="3"/>
      <c r="K99" s="123"/>
      <c r="L99" s="3"/>
      <c r="N99" s="1" t="str">
        <f>'Door Comparison'!Q100</f>
        <v>By others</v>
      </c>
    </row>
    <row r="100" spans="1:14" x14ac:dyDescent="0.2">
      <c r="A100" s="88" t="str">
        <f>'Door Comparison'!A101</f>
        <v>D0121.03</v>
      </c>
      <c r="B100" s="88" t="str">
        <f>'Door Comparison'!B101</f>
        <v>Glass</v>
      </c>
      <c r="C100" s="88"/>
      <c r="G100" s="3"/>
      <c r="H100" s="3"/>
      <c r="I100" s="3"/>
      <c r="J100" s="3"/>
      <c r="K100" s="123"/>
      <c r="L100" s="3"/>
      <c r="N100" s="1" t="str">
        <f>'Door Comparison'!Q101</f>
        <v>By others</v>
      </c>
    </row>
    <row r="101" spans="1:14" x14ac:dyDescent="0.2">
      <c r="A101" s="88" t="str">
        <f>'Door Comparison'!A102</f>
        <v>DO122.01</v>
      </c>
      <c r="B101" s="88" t="str">
        <f>'Door Comparison'!B102</f>
        <v>Metal</v>
      </c>
      <c r="C101" s="88"/>
      <c r="G101" s="3"/>
      <c r="H101" s="3"/>
      <c r="I101" s="3"/>
      <c r="J101" s="3"/>
      <c r="K101" s="123"/>
      <c r="L101" s="3"/>
      <c r="N101" s="1" t="str">
        <f>'Door Comparison'!Q102</f>
        <v>By others</v>
      </c>
    </row>
    <row r="102" spans="1:14" x14ac:dyDescent="0.2">
      <c r="A102" s="88" t="str">
        <f>'Door Comparison'!A103</f>
        <v>D0122.02</v>
      </c>
      <c r="B102" s="88" t="str">
        <f>'Door Comparison'!B103</f>
        <v>Metal</v>
      </c>
      <c r="C102" s="88"/>
      <c r="G102" s="3"/>
      <c r="H102" s="3"/>
      <c r="I102" s="3"/>
      <c r="J102" s="3"/>
      <c r="K102" s="123"/>
      <c r="L102" s="3"/>
      <c r="N102" s="1" t="str">
        <f>'Door Comparison'!Q103</f>
        <v>By others</v>
      </c>
    </row>
    <row r="103" spans="1:14" x14ac:dyDescent="0.2">
      <c r="A103" s="88" t="str">
        <f>'Door Comparison'!A104</f>
        <v>D0201.01</v>
      </c>
      <c r="B103" s="88" t="str">
        <f>'Door Comparison'!B104</f>
        <v>Timber</v>
      </c>
      <c r="C103" s="88" t="str">
        <f>'Door Comparison'!C104</f>
        <v>Single</v>
      </c>
      <c r="D103" s="9">
        <f>'Door Comparison'!N104</f>
        <v>1</v>
      </c>
      <c r="E103" s="148">
        <f>('Door Labour'!Y104/'Door Labour'!K$3)*'Door Summary'!G$3</f>
        <v>139.56</v>
      </c>
      <c r="F103" s="3">
        <f>'Door Materials'!W104</f>
        <v>719.69</v>
      </c>
      <c r="G103" s="3">
        <f t="shared" si="12"/>
        <v>859.25</v>
      </c>
      <c r="H103" s="3">
        <f t="shared" si="13"/>
        <v>103.11</v>
      </c>
      <c r="I103" s="3">
        <f t="shared" si="14"/>
        <v>962.36</v>
      </c>
      <c r="J103" s="3">
        <f t="shared" si="15"/>
        <v>50.65</v>
      </c>
      <c r="K103" s="123">
        <v>0</v>
      </c>
      <c r="L103" s="3">
        <f t="shared" si="16"/>
        <v>1013.01</v>
      </c>
      <c r="M103" s="24">
        <f t="shared" si="17"/>
        <v>1013.01</v>
      </c>
    </row>
    <row r="104" spans="1:14" x14ac:dyDescent="0.2">
      <c r="A104" s="88" t="str">
        <f>'Door Comparison'!A105</f>
        <v>D0201.02</v>
      </c>
      <c r="B104" s="88" t="str">
        <f>'Door Comparison'!B105</f>
        <v>Timber</v>
      </c>
      <c r="C104" s="88" t="str">
        <f>'Door Comparison'!C105</f>
        <v>Single</v>
      </c>
      <c r="D104" s="9">
        <f>'Door Comparison'!N105</f>
        <v>1</v>
      </c>
      <c r="E104" s="148">
        <f>('Door Labour'!Y105/'Door Labour'!K$3)*'Door Summary'!G$3</f>
        <v>119.36</v>
      </c>
      <c r="F104" s="3">
        <f>'Door Materials'!W105</f>
        <v>659.2</v>
      </c>
      <c r="G104" s="3">
        <f t="shared" si="12"/>
        <v>778.56</v>
      </c>
      <c r="H104" s="3">
        <f t="shared" si="13"/>
        <v>93.43</v>
      </c>
      <c r="I104" s="3">
        <f t="shared" si="14"/>
        <v>871.99</v>
      </c>
      <c r="J104" s="3">
        <f t="shared" si="15"/>
        <v>45.89</v>
      </c>
      <c r="K104" s="123">
        <v>0</v>
      </c>
      <c r="L104" s="3">
        <f t="shared" si="16"/>
        <v>917.88</v>
      </c>
      <c r="M104" s="24">
        <f t="shared" si="17"/>
        <v>917.88</v>
      </c>
    </row>
    <row r="105" spans="1:14" x14ac:dyDescent="0.2">
      <c r="A105" s="88" t="str">
        <f>'Door Comparison'!A106</f>
        <v>D0210.01</v>
      </c>
      <c r="B105" s="88" t="str">
        <f>'Door Comparison'!B106</f>
        <v>Timber</v>
      </c>
      <c r="C105" s="88" t="str">
        <f>'Door Comparison'!C106</f>
        <v>Single</v>
      </c>
      <c r="D105" s="9">
        <f>'Door Comparison'!N106</f>
        <v>1</v>
      </c>
      <c r="E105" s="148">
        <f>('Door Labour'!Y106/'Door Labour'!K$3)*'Door Summary'!G$3</f>
        <v>119.36</v>
      </c>
      <c r="F105" s="3">
        <f>'Door Materials'!W106</f>
        <v>556.54</v>
      </c>
      <c r="G105" s="3">
        <f t="shared" si="12"/>
        <v>675.9</v>
      </c>
      <c r="H105" s="3">
        <f t="shared" si="13"/>
        <v>81.11</v>
      </c>
      <c r="I105" s="3">
        <f t="shared" si="14"/>
        <v>757.01</v>
      </c>
      <c r="J105" s="3">
        <f t="shared" si="15"/>
        <v>39.840000000000003</v>
      </c>
      <c r="K105" s="123">
        <v>0</v>
      </c>
      <c r="L105" s="3">
        <f t="shared" si="16"/>
        <v>796.85</v>
      </c>
      <c r="M105" s="24">
        <f t="shared" si="17"/>
        <v>796.85</v>
      </c>
    </row>
    <row r="106" spans="1:14" x14ac:dyDescent="0.2">
      <c r="A106" s="88" t="str">
        <f>'Door Comparison'!A107</f>
        <v>D0211.01</v>
      </c>
      <c r="B106" s="88" t="str">
        <f>'Door Comparison'!B107</f>
        <v>Timber</v>
      </c>
      <c r="C106" s="88" t="str">
        <f>'Door Comparison'!C107</f>
        <v>Single</v>
      </c>
      <c r="D106" s="9">
        <f>'Door Comparison'!N107</f>
        <v>1</v>
      </c>
      <c r="E106" s="148">
        <f>('Door Labour'!Y107/'Door Labour'!K$3)*'Door Summary'!G$3</f>
        <v>139.56</v>
      </c>
      <c r="F106" s="3">
        <f>'Door Materials'!W107</f>
        <v>845.58</v>
      </c>
      <c r="G106" s="3">
        <f t="shared" si="12"/>
        <v>985.14</v>
      </c>
      <c r="H106" s="3">
        <f t="shared" si="13"/>
        <v>118.22</v>
      </c>
      <c r="I106" s="3">
        <f t="shared" si="14"/>
        <v>1103.3599999999999</v>
      </c>
      <c r="J106" s="3">
        <f t="shared" si="15"/>
        <v>58.07</v>
      </c>
      <c r="K106" s="123">
        <v>0</v>
      </c>
      <c r="L106" s="3">
        <f t="shared" si="16"/>
        <v>1161.43</v>
      </c>
      <c r="M106" s="24">
        <f t="shared" si="17"/>
        <v>1161.43</v>
      </c>
    </row>
    <row r="107" spans="1:14" x14ac:dyDescent="0.2">
      <c r="A107" s="88" t="str">
        <f>'Door Comparison'!A108</f>
        <v>D0217.01</v>
      </c>
      <c r="B107" s="88" t="str">
        <f>'Door Comparison'!B108</f>
        <v>Timber</v>
      </c>
      <c r="C107" s="88" t="str">
        <f>'Door Comparison'!C108</f>
        <v>Single</v>
      </c>
      <c r="D107" s="9">
        <f>'Door Comparison'!N108</f>
        <v>1</v>
      </c>
      <c r="E107" s="148">
        <f>('Door Labour'!Y108/'Door Labour'!K$3)*'Door Summary'!G$3</f>
        <v>167.92</v>
      </c>
      <c r="F107" s="3">
        <f>'Door Materials'!W108</f>
        <v>960.73</v>
      </c>
      <c r="G107" s="3">
        <f t="shared" si="12"/>
        <v>1128.6500000000001</v>
      </c>
      <c r="H107" s="3">
        <f t="shared" si="13"/>
        <v>135.44</v>
      </c>
      <c r="I107" s="3">
        <f t="shared" si="14"/>
        <v>1264.0899999999999</v>
      </c>
      <c r="J107" s="3">
        <f t="shared" si="15"/>
        <v>66.53</v>
      </c>
      <c r="K107" s="123">
        <v>0</v>
      </c>
      <c r="L107" s="3">
        <f t="shared" si="16"/>
        <v>1330.62</v>
      </c>
      <c r="M107" s="24">
        <f t="shared" si="17"/>
        <v>1330.62</v>
      </c>
    </row>
    <row r="108" spans="1:14" x14ac:dyDescent="0.2">
      <c r="A108" s="88" t="str">
        <f>'Door Comparison'!A109</f>
        <v>D0218.01</v>
      </c>
      <c r="B108" s="88" t="str">
        <f>'Door Comparison'!B109</f>
        <v>Timber</v>
      </c>
      <c r="C108" s="88" t="str">
        <f>'Door Comparison'!C109</f>
        <v>Single</v>
      </c>
      <c r="D108" s="9">
        <f>'Door Comparison'!N109</f>
        <v>1</v>
      </c>
      <c r="E108" s="148">
        <f>('Door Labour'!Y109/'Door Labour'!K$3)*'Door Summary'!G$3</f>
        <v>119.36</v>
      </c>
      <c r="F108" s="3">
        <f>'Door Materials'!W109</f>
        <v>556.54</v>
      </c>
      <c r="G108" s="3">
        <f t="shared" si="12"/>
        <v>675.9</v>
      </c>
      <c r="H108" s="3">
        <f t="shared" si="13"/>
        <v>81.11</v>
      </c>
      <c r="I108" s="3">
        <f t="shared" si="14"/>
        <v>757.01</v>
      </c>
      <c r="J108" s="3">
        <f t="shared" si="15"/>
        <v>39.840000000000003</v>
      </c>
      <c r="K108" s="123">
        <v>0</v>
      </c>
      <c r="L108" s="3">
        <f t="shared" si="16"/>
        <v>796.85</v>
      </c>
      <c r="M108" s="24">
        <f t="shared" si="17"/>
        <v>796.85</v>
      </c>
    </row>
    <row r="109" spans="1:14" x14ac:dyDescent="0.2">
      <c r="A109" s="88" t="str">
        <f>'Door Comparison'!A110</f>
        <v>D0301.01</v>
      </c>
      <c r="B109" s="88" t="str">
        <f>'Door Comparison'!B110</f>
        <v>Timber</v>
      </c>
      <c r="C109" s="88" t="str">
        <f>'Door Comparison'!C110</f>
        <v>Single</v>
      </c>
      <c r="D109" s="9">
        <f>'Door Comparison'!N110</f>
        <v>1</v>
      </c>
      <c r="E109" s="148">
        <f>('Door Labour'!Y110/'Door Labour'!K$3)*'Door Summary'!G$3</f>
        <v>119.36</v>
      </c>
      <c r="F109" s="3">
        <f>'Door Materials'!W110</f>
        <v>659.2</v>
      </c>
      <c r="G109" s="3">
        <f t="shared" si="12"/>
        <v>778.56</v>
      </c>
      <c r="H109" s="3">
        <f t="shared" si="13"/>
        <v>93.43</v>
      </c>
      <c r="I109" s="3">
        <f t="shared" si="14"/>
        <v>871.99</v>
      </c>
      <c r="J109" s="3">
        <f t="shared" si="15"/>
        <v>45.89</v>
      </c>
      <c r="K109" s="123">
        <v>0</v>
      </c>
      <c r="L109" s="3">
        <f t="shared" si="16"/>
        <v>917.88</v>
      </c>
      <c r="M109" s="24">
        <f t="shared" si="17"/>
        <v>917.88</v>
      </c>
    </row>
    <row r="110" spans="1:14" x14ac:dyDescent="0.2">
      <c r="A110" s="88" t="str">
        <f>'Door Comparison'!A111</f>
        <v>D0302.01</v>
      </c>
      <c r="B110" s="88" t="str">
        <f>'Door Comparison'!B111</f>
        <v>Timber</v>
      </c>
      <c r="C110" s="88" t="str">
        <f>'Door Comparison'!C111</f>
        <v>Single</v>
      </c>
      <c r="D110" s="9">
        <f>'Door Comparison'!N111</f>
        <v>1</v>
      </c>
      <c r="E110" s="148">
        <f>('Door Labour'!Y111/'Door Labour'!K$3)*'Door Summary'!G$3</f>
        <v>139.56</v>
      </c>
      <c r="F110" s="3">
        <f>'Door Materials'!W111</f>
        <v>719.69</v>
      </c>
      <c r="G110" s="3">
        <f t="shared" si="12"/>
        <v>859.25</v>
      </c>
      <c r="H110" s="3">
        <f t="shared" si="13"/>
        <v>103.11</v>
      </c>
      <c r="I110" s="3">
        <f t="shared" si="14"/>
        <v>962.36</v>
      </c>
      <c r="J110" s="3">
        <f t="shared" si="15"/>
        <v>50.65</v>
      </c>
      <c r="K110" s="123">
        <v>0</v>
      </c>
      <c r="L110" s="3">
        <f t="shared" si="16"/>
        <v>1013.01</v>
      </c>
      <c r="M110" s="24">
        <f t="shared" si="17"/>
        <v>1013.01</v>
      </c>
    </row>
    <row r="111" spans="1:14" x14ac:dyDescent="0.2">
      <c r="A111" s="88" t="str">
        <f>'Door Comparison'!A112</f>
        <v>D0310.01</v>
      </c>
      <c r="B111" s="88" t="str">
        <f>'Door Comparison'!B112</f>
        <v>Timber</v>
      </c>
      <c r="C111" s="88" t="str">
        <f>'Door Comparison'!C112</f>
        <v>Single</v>
      </c>
      <c r="D111" s="9">
        <f>'Door Comparison'!N112</f>
        <v>1</v>
      </c>
      <c r="E111" s="148">
        <f>('Door Labour'!Y112/'Door Labour'!K$3)*'Door Summary'!G$3</f>
        <v>119.36</v>
      </c>
      <c r="F111" s="3">
        <f>'Door Materials'!W112</f>
        <v>556.54</v>
      </c>
      <c r="G111" s="3">
        <f t="shared" si="12"/>
        <v>675.9</v>
      </c>
      <c r="H111" s="3">
        <f t="shared" si="13"/>
        <v>81.11</v>
      </c>
      <c r="I111" s="3">
        <f t="shared" si="14"/>
        <v>757.01</v>
      </c>
      <c r="J111" s="3">
        <f t="shared" si="15"/>
        <v>39.840000000000003</v>
      </c>
      <c r="K111" s="123">
        <v>0</v>
      </c>
      <c r="L111" s="3">
        <f t="shared" si="16"/>
        <v>796.85</v>
      </c>
      <c r="M111" s="24">
        <f t="shared" si="17"/>
        <v>796.85</v>
      </c>
    </row>
    <row r="112" spans="1:14" x14ac:dyDescent="0.2">
      <c r="A112" s="88" t="str">
        <f>'Door Comparison'!A113</f>
        <v>D0311.01</v>
      </c>
      <c r="B112" s="88" t="str">
        <f>'Door Comparison'!B113</f>
        <v>Timber</v>
      </c>
      <c r="C112" s="88" t="str">
        <f>'Door Comparison'!C113</f>
        <v>Single</v>
      </c>
      <c r="D112" s="9">
        <f>'Door Comparison'!N113</f>
        <v>1</v>
      </c>
      <c r="E112" s="148">
        <f>('Door Labour'!Y113/'Door Labour'!K$3)*'Door Summary'!G$3</f>
        <v>139.56</v>
      </c>
      <c r="F112" s="3">
        <f>'Door Materials'!W113</f>
        <v>845.58</v>
      </c>
      <c r="G112" s="3">
        <f t="shared" si="12"/>
        <v>985.14</v>
      </c>
      <c r="H112" s="3">
        <f t="shared" si="13"/>
        <v>118.22</v>
      </c>
      <c r="I112" s="3">
        <f t="shared" si="14"/>
        <v>1103.3599999999999</v>
      </c>
      <c r="J112" s="3">
        <f t="shared" si="15"/>
        <v>58.07</v>
      </c>
      <c r="K112" s="123">
        <v>0</v>
      </c>
      <c r="L112" s="3">
        <f t="shared" si="16"/>
        <v>1161.43</v>
      </c>
      <c r="M112" s="24">
        <f t="shared" si="17"/>
        <v>1161.43</v>
      </c>
    </row>
    <row r="113" spans="1:14" x14ac:dyDescent="0.2">
      <c r="A113" s="88" t="str">
        <f>'Door Comparison'!A114</f>
        <v>D0317.01</v>
      </c>
      <c r="B113" s="88" t="str">
        <f>'Door Comparison'!B114</f>
        <v>Timber</v>
      </c>
      <c r="C113" s="88" t="str">
        <f>'Door Comparison'!C114</f>
        <v>Single</v>
      </c>
      <c r="D113" s="9">
        <f>'Door Comparison'!N114</f>
        <v>1</v>
      </c>
      <c r="E113" s="148">
        <f>('Door Labour'!Y114/'Door Labour'!K$3)*'Door Summary'!G$3</f>
        <v>167.92</v>
      </c>
      <c r="F113" s="3">
        <f>'Door Materials'!W114</f>
        <v>960.73</v>
      </c>
      <c r="G113" s="3">
        <f t="shared" si="12"/>
        <v>1128.6500000000001</v>
      </c>
      <c r="H113" s="3">
        <f t="shared" si="13"/>
        <v>135.44</v>
      </c>
      <c r="I113" s="3">
        <f t="shared" si="14"/>
        <v>1264.0899999999999</v>
      </c>
      <c r="J113" s="3">
        <f t="shared" si="15"/>
        <v>66.53</v>
      </c>
      <c r="K113" s="123">
        <v>0</v>
      </c>
      <c r="L113" s="3">
        <f t="shared" si="16"/>
        <v>1330.62</v>
      </c>
      <c r="M113" s="24">
        <f t="shared" si="17"/>
        <v>1330.62</v>
      </c>
    </row>
    <row r="114" spans="1:14" x14ac:dyDescent="0.2">
      <c r="A114" s="88" t="str">
        <f>'Door Comparison'!A115</f>
        <v>D0318.01</v>
      </c>
      <c r="B114" s="88" t="str">
        <f>'Door Comparison'!B115</f>
        <v>Timber</v>
      </c>
      <c r="C114" s="88" t="str">
        <f>'Door Comparison'!C115</f>
        <v>Single</v>
      </c>
      <c r="D114" s="9">
        <f>'Door Comparison'!N115</f>
        <v>1</v>
      </c>
      <c r="E114" s="148">
        <f>('Door Labour'!Y115/'Door Labour'!K$3)*'Door Summary'!G$3</f>
        <v>119.36</v>
      </c>
      <c r="F114" s="3">
        <f>'Door Materials'!W115</f>
        <v>556.54</v>
      </c>
      <c r="G114" s="3">
        <f t="shared" si="12"/>
        <v>675.9</v>
      </c>
      <c r="H114" s="3">
        <f t="shared" si="13"/>
        <v>81.11</v>
      </c>
      <c r="I114" s="3">
        <f t="shared" si="14"/>
        <v>757.01</v>
      </c>
      <c r="J114" s="3">
        <f t="shared" si="15"/>
        <v>39.840000000000003</v>
      </c>
      <c r="K114" s="123">
        <v>0</v>
      </c>
      <c r="L114" s="3">
        <f t="shared" si="16"/>
        <v>796.85</v>
      </c>
      <c r="M114" s="24">
        <f t="shared" si="17"/>
        <v>796.85</v>
      </c>
    </row>
    <row r="115" spans="1:14" x14ac:dyDescent="0.2">
      <c r="A115" s="88" t="str">
        <f>'Door Comparison'!A116</f>
        <v>D0320.01</v>
      </c>
      <c r="B115" s="88" t="str">
        <f>'Door Comparison'!B116</f>
        <v>Metal</v>
      </c>
      <c r="C115" s="88"/>
      <c r="G115" s="3"/>
      <c r="H115" s="3"/>
      <c r="I115" s="3"/>
      <c r="J115" s="3"/>
      <c r="K115" s="123"/>
      <c r="L115" s="3"/>
      <c r="N115" s="1" t="str">
        <f>'Door Comparison'!Q116</f>
        <v>By others</v>
      </c>
    </row>
    <row r="116" spans="1:14" x14ac:dyDescent="0.2">
      <c r="A116" s="88" t="str">
        <f>'Door Comparison'!A117</f>
        <v>D0401.01</v>
      </c>
      <c r="B116" s="88" t="str">
        <f>'Door Comparison'!B117</f>
        <v>Timber</v>
      </c>
      <c r="C116" s="88" t="str">
        <f>'Door Comparison'!C117</f>
        <v>Single</v>
      </c>
      <c r="D116" s="9">
        <f>'Door Comparison'!N117</f>
        <v>1</v>
      </c>
      <c r="E116" s="148">
        <f>('Door Labour'!Y117/'Door Labour'!K$3)*'Door Summary'!G$3</f>
        <v>119.36</v>
      </c>
      <c r="F116" s="3">
        <f>'Door Materials'!W117</f>
        <v>659.2</v>
      </c>
      <c r="G116" s="3">
        <f t="shared" si="12"/>
        <v>778.56</v>
      </c>
      <c r="H116" s="3">
        <f t="shared" si="13"/>
        <v>93.43</v>
      </c>
      <c r="I116" s="3">
        <f t="shared" si="14"/>
        <v>871.99</v>
      </c>
      <c r="J116" s="3">
        <f t="shared" si="15"/>
        <v>45.89</v>
      </c>
      <c r="K116" s="123">
        <v>0</v>
      </c>
      <c r="L116" s="3">
        <f t="shared" si="16"/>
        <v>917.88</v>
      </c>
      <c r="M116" s="24">
        <f t="shared" si="17"/>
        <v>917.88</v>
      </c>
    </row>
    <row r="117" spans="1:14" x14ac:dyDescent="0.2">
      <c r="A117" s="88" t="str">
        <f>'Door Comparison'!A118</f>
        <v>D0402.01</v>
      </c>
      <c r="B117" s="88" t="str">
        <f>'Door Comparison'!B118</f>
        <v>Timber</v>
      </c>
      <c r="C117" s="88" t="str">
        <f>'Door Comparison'!C118</f>
        <v>Single</v>
      </c>
      <c r="D117" s="9">
        <f>'Door Comparison'!N118</f>
        <v>1</v>
      </c>
      <c r="E117" s="148">
        <f>('Door Labour'!Y118/'Door Labour'!K$3)*'Door Summary'!G$3</f>
        <v>139.56</v>
      </c>
      <c r="F117" s="3">
        <f>'Door Materials'!W118</f>
        <v>719.69</v>
      </c>
      <c r="G117" s="3">
        <f t="shared" si="12"/>
        <v>859.25</v>
      </c>
      <c r="H117" s="3">
        <f t="shared" si="13"/>
        <v>103.11</v>
      </c>
      <c r="I117" s="3">
        <f t="shared" si="14"/>
        <v>962.36</v>
      </c>
      <c r="J117" s="3">
        <f t="shared" si="15"/>
        <v>50.65</v>
      </c>
      <c r="K117" s="123">
        <v>0</v>
      </c>
      <c r="L117" s="3">
        <f t="shared" si="16"/>
        <v>1013.01</v>
      </c>
      <c r="M117" s="24">
        <f t="shared" si="17"/>
        <v>1013.01</v>
      </c>
    </row>
    <row r="118" spans="1:14" x14ac:dyDescent="0.2">
      <c r="A118" s="88" t="str">
        <f>'Door Comparison'!A119</f>
        <v>D0406.01</v>
      </c>
      <c r="B118" s="88" t="str">
        <f>'Door Comparison'!B119</f>
        <v>Metal</v>
      </c>
      <c r="C118" s="88"/>
      <c r="G118" s="3"/>
      <c r="H118" s="3"/>
      <c r="I118" s="3"/>
      <c r="J118" s="3"/>
      <c r="K118" s="123"/>
      <c r="L118" s="3"/>
      <c r="N118" s="1" t="str">
        <f>'Door Comparison'!Q119</f>
        <v>By others</v>
      </c>
    </row>
    <row r="119" spans="1:14" x14ac:dyDescent="0.2">
      <c r="A119" s="88" t="str">
        <f>'Door Comparison'!A120</f>
        <v>D0407.01</v>
      </c>
      <c r="B119" s="88" t="str">
        <f>'Door Comparison'!B120</f>
        <v>Metal</v>
      </c>
      <c r="C119" s="88"/>
      <c r="G119" s="3"/>
      <c r="H119" s="3"/>
      <c r="I119" s="3"/>
      <c r="J119" s="3"/>
      <c r="K119" s="123"/>
      <c r="L119" s="3"/>
      <c r="N119" s="1" t="str">
        <f>'Door Comparison'!Q120</f>
        <v>By others</v>
      </c>
    </row>
    <row r="120" spans="1:14" x14ac:dyDescent="0.2">
      <c r="A120" s="88" t="str">
        <f>'Door Comparison'!A121</f>
        <v>D0408.01</v>
      </c>
      <c r="B120" s="88" t="str">
        <f>'Door Comparison'!B121</f>
        <v>Metal</v>
      </c>
      <c r="C120" s="88"/>
      <c r="G120" s="3"/>
      <c r="H120" s="3"/>
      <c r="I120" s="3"/>
      <c r="J120" s="3"/>
      <c r="K120" s="123"/>
      <c r="L120" s="3"/>
      <c r="N120" s="1" t="str">
        <f>'Door Comparison'!Q121</f>
        <v>By others</v>
      </c>
    </row>
    <row r="121" spans="1:14" x14ac:dyDescent="0.2">
      <c r="A121" s="88" t="str">
        <f>'Door Comparison'!A122</f>
        <v>D0410.01</v>
      </c>
      <c r="B121" s="88" t="str">
        <f>'Door Comparison'!B122</f>
        <v>Timber</v>
      </c>
      <c r="C121" s="88" t="str">
        <f>'Door Comparison'!C122</f>
        <v>Single</v>
      </c>
      <c r="D121" s="9">
        <f>'Door Comparison'!N122</f>
        <v>1</v>
      </c>
      <c r="E121" s="148">
        <f>('Door Labour'!Y122/'Door Labour'!K$3)*'Door Summary'!G$3</f>
        <v>119.36</v>
      </c>
      <c r="F121" s="3">
        <f>'Door Materials'!W122</f>
        <v>556.54</v>
      </c>
      <c r="G121" s="3">
        <f t="shared" si="12"/>
        <v>675.9</v>
      </c>
      <c r="H121" s="3">
        <f t="shared" si="13"/>
        <v>81.11</v>
      </c>
      <c r="I121" s="3">
        <f t="shared" si="14"/>
        <v>757.01</v>
      </c>
      <c r="J121" s="3">
        <f t="shared" si="15"/>
        <v>39.840000000000003</v>
      </c>
      <c r="K121" s="123">
        <v>0</v>
      </c>
      <c r="L121" s="3">
        <f t="shared" si="16"/>
        <v>796.85</v>
      </c>
      <c r="M121" s="24">
        <f t="shared" si="17"/>
        <v>796.85</v>
      </c>
    </row>
    <row r="122" spans="1:14" x14ac:dyDescent="0.2">
      <c r="A122" s="88" t="str">
        <f>'Door Comparison'!A123</f>
        <v>D0411.01</v>
      </c>
      <c r="B122" s="88" t="str">
        <f>'Door Comparison'!B123</f>
        <v>Timber</v>
      </c>
      <c r="C122" s="88" t="str">
        <f>'Door Comparison'!C123</f>
        <v>Single</v>
      </c>
      <c r="D122" s="9">
        <f>'Door Comparison'!N123</f>
        <v>1</v>
      </c>
      <c r="E122" s="148">
        <f>('Door Labour'!Y123/'Door Labour'!K$3)*'Door Summary'!G$3</f>
        <v>139.56</v>
      </c>
      <c r="F122" s="3">
        <f>'Door Materials'!W123</f>
        <v>845.58</v>
      </c>
      <c r="G122" s="3">
        <f t="shared" si="12"/>
        <v>985.14</v>
      </c>
      <c r="H122" s="3">
        <f t="shared" si="13"/>
        <v>118.22</v>
      </c>
      <c r="I122" s="3">
        <f t="shared" si="14"/>
        <v>1103.3599999999999</v>
      </c>
      <c r="J122" s="3">
        <f t="shared" si="15"/>
        <v>58.07</v>
      </c>
      <c r="K122" s="123">
        <v>0</v>
      </c>
      <c r="L122" s="3">
        <f t="shared" si="16"/>
        <v>1161.43</v>
      </c>
      <c r="M122" s="24">
        <f t="shared" si="17"/>
        <v>1161.43</v>
      </c>
    </row>
    <row r="123" spans="1:14" x14ac:dyDescent="0.2">
      <c r="A123" s="88" t="str">
        <f>'Door Comparison'!A124</f>
        <v>D0415.01</v>
      </c>
      <c r="B123" s="88" t="str">
        <f>'Door Comparison'!B124</f>
        <v>Metal</v>
      </c>
      <c r="C123" s="88"/>
      <c r="G123" s="3"/>
      <c r="H123" s="3"/>
      <c r="I123" s="3"/>
      <c r="J123" s="3"/>
      <c r="K123" s="123"/>
      <c r="L123" s="3"/>
      <c r="N123" s="1" t="str">
        <f>'Door Comparison'!Q124</f>
        <v>By others</v>
      </c>
    </row>
    <row r="124" spans="1:14" x14ac:dyDescent="0.2">
      <c r="A124" s="88" t="str">
        <f>'Door Comparison'!A125</f>
        <v>D0416.01</v>
      </c>
      <c r="B124" s="88" t="str">
        <f>'Door Comparison'!B125</f>
        <v>Metal</v>
      </c>
      <c r="C124" s="88"/>
      <c r="G124" s="3"/>
      <c r="H124" s="3"/>
      <c r="I124" s="3"/>
      <c r="J124" s="3"/>
      <c r="K124" s="123"/>
      <c r="L124" s="3"/>
      <c r="N124" s="1" t="str">
        <f>'Door Comparison'!Q125</f>
        <v>By others</v>
      </c>
    </row>
    <row r="125" spans="1:14" x14ac:dyDescent="0.2">
      <c r="A125" s="88" t="str">
        <f>'Door Comparison'!A126</f>
        <v>D0417.01</v>
      </c>
      <c r="B125" s="88" t="str">
        <f>'Door Comparison'!B126</f>
        <v>Timber</v>
      </c>
      <c r="C125" s="88" t="str">
        <f>'Door Comparison'!C126</f>
        <v>Single</v>
      </c>
      <c r="D125" s="9">
        <f>'Door Comparison'!N126</f>
        <v>1</v>
      </c>
      <c r="E125" s="148">
        <f>('Door Labour'!Y126/'Door Labour'!K$3)*'Door Summary'!G$3</f>
        <v>167.92</v>
      </c>
      <c r="F125" s="3">
        <f>'Door Materials'!W126</f>
        <v>960.73</v>
      </c>
      <c r="G125" s="3">
        <f t="shared" si="12"/>
        <v>1128.6500000000001</v>
      </c>
      <c r="H125" s="3">
        <f t="shared" si="13"/>
        <v>135.44</v>
      </c>
      <c r="I125" s="3">
        <f t="shared" si="14"/>
        <v>1264.0899999999999</v>
      </c>
      <c r="J125" s="3">
        <f t="shared" si="15"/>
        <v>66.53</v>
      </c>
      <c r="K125" s="123">
        <v>0</v>
      </c>
      <c r="L125" s="3">
        <f t="shared" si="16"/>
        <v>1330.62</v>
      </c>
      <c r="M125" s="24">
        <f t="shared" si="17"/>
        <v>1330.62</v>
      </c>
    </row>
    <row r="126" spans="1:14" x14ac:dyDescent="0.2">
      <c r="A126" s="88" t="str">
        <f>'Door Comparison'!A127</f>
        <v>D0418.01</v>
      </c>
      <c r="B126" s="88" t="str">
        <f>'Door Comparison'!B127</f>
        <v>Timber</v>
      </c>
      <c r="C126" s="88" t="str">
        <f>'Door Comparison'!C127</f>
        <v>Single</v>
      </c>
      <c r="D126" s="9">
        <f>'Door Comparison'!N127</f>
        <v>1</v>
      </c>
      <c r="E126" s="148">
        <f>('Door Labour'!Y127/'Door Labour'!K$3)*'Door Summary'!G$3</f>
        <v>119.36</v>
      </c>
      <c r="F126" s="3">
        <f>'Door Materials'!W127</f>
        <v>556.54</v>
      </c>
      <c r="G126" s="3">
        <f t="shared" si="12"/>
        <v>675.9</v>
      </c>
      <c r="H126" s="3">
        <f t="shared" si="13"/>
        <v>81.11</v>
      </c>
      <c r="I126" s="3">
        <f t="shared" si="14"/>
        <v>757.01</v>
      </c>
      <c r="J126" s="3">
        <f t="shared" si="15"/>
        <v>39.840000000000003</v>
      </c>
      <c r="K126" s="123">
        <v>0</v>
      </c>
      <c r="L126" s="3">
        <f t="shared" si="16"/>
        <v>796.85</v>
      </c>
      <c r="M126" s="24">
        <f t="shared" si="17"/>
        <v>796.85</v>
      </c>
    </row>
    <row r="127" spans="1:14" x14ac:dyDescent="0.2">
      <c r="A127" s="88" t="str">
        <f>'Door Comparison'!A128</f>
        <v>D0420.01</v>
      </c>
      <c r="B127" s="88" t="str">
        <f>'Door Comparison'!B128</f>
        <v>Metal</v>
      </c>
      <c r="C127" s="88"/>
      <c r="G127" s="3"/>
      <c r="H127" s="3"/>
      <c r="I127" s="3"/>
      <c r="J127" s="3"/>
      <c r="K127" s="123"/>
      <c r="L127" s="3"/>
      <c r="N127" s="1" t="str">
        <f>'Door Comparison'!Q128</f>
        <v>By others</v>
      </c>
    </row>
    <row r="128" spans="1:14" x14ac:dyDescent="0.2">
      <c r="A128" s="88" t="str">
        <f>'Door Comparison'!A129</f>
        <v>D0501.01</v>
      </c>
      <c r="B128" s="88" t="str">
        <f>'Door Comparison'!B129</f>
        <v>Timber</v>
      </c>
      <c r="C128" s="88" t="str">
        <f>'Door Comparison'!C129</f>
        <v>Single</v>
      </c>
      <c r="D128" s="9">
        <f>'Door Comparison'!N129</f>
        <v>1</v>
      </c>
      <c r="E128" s="148">
        <f>('Door Labour'!Y129/'Door Labour'!K$3)*'Door Summary'!G$3</f>
        <v>119.36</v>
      </c>
      <c r="F128" s="3">
        <f>'Door Materials'!W129</f>
        <v>659.2</v>
      </c>
      <c r="G128" s="3">
        <f t="shared" si="12"/>
        <v>778.56</v>
      </c>
      <c r="H128" s="3">
        <f t="shared" si="13"/>
        <v>93.43</v>
      </c>
      <c r="I128" s="3">
        <f t="shared" si="14"/>
        <v>871.99</v>
      </c>
      <c r="J128" s="3">
        <f t="shared" si="15"/>
        <v>45.89</v>
      </c>
      <c r="K128" s="123">
        <v>0</v>
      </c>
      <c r="L128" s="3">
        <f t="shared" si="16"/>
        <v>917.88</v>
      </c>
      <c r="M128" s="24">
        <f t="shared" si="17"/>
        <v>917.88</v>
      </c>
    </row>
    <row r="129" spans="1:14" x14ac:dyDescent="0.2">
      <c r="A129" s="88" t="str">
        <f>'Door Comparison'!A130</f>
        <v>DO502.01</v>
      </c>
      <c r="B129" s="88" t="str">
        <f>'Door Comparison'!B130</f>
        <v>Timber</v>
      </c>
      <c r="C129" s="88" t="str">
        <f>'Door Comparison'!C130</f>
        <v>Single</v>
      </c>
      <c r="D129" s="9">
        <f>'Door Comparison'!N130</f>
        <v>1</v>
      </c>
      <c r="E129" s="148">
        <f>('Door Labour'!Y130/'Door Labour'!K$3)*'Door Summary'!G$3</f>
        <v>139.56</v>
      </c>
      <c r="F129" s="3">
        <f>'Door Materials'!W130</f>
        <v>719.69</v>
      </c>
      <c r="G129" s="3">
        <f t="shared" si="12"/>
        <v>859.25</v>
      </c>
      <c r="H129" s="3">
        <f t="shared" si="13"/>
        <v>103.11</v>
      </c>
      <c r="I129" s="3">
        <f t="shared" si="14"/>
        <v>962.36</v>
      </c>
      <c r="J129" s="3">
        <f t="shared" si="15"/>
        <v>50.65</v>
      </c>
      <c r="K129" s="123">
        <v>0</v>
      </c>
      <c r="L129" s="3">
        <f t="shared" si="16"/>
        <v>1013.01</v>
      </c>
      <c r="M129" s="24">
        <f t="shared" si="17"/>
        <v>1013.01</v>
      </c>
    </row>
    <row r="130" spans="1:14" x14ac:dyDescent="0.2">
      <c r="A130" s="88" t="str">
        <f>'Door Comparison'!A131</f>
        <v>D0506.01</v>
      </c>
      <c r="B130" s="88" t="str">
        <f>'Door Comparison'!B131</f>
        <v>Metal</v>
      </c>
      <c r="C130" s="88"/>
      <c r="G130" s="3"/>
      <c r="H130" s="3"/>
      <c r="I130" s="3"/>
      <c r="J130" s="3"/>
      <c r="K130" s="123"/>
      <c r="L130" s="3"/>
      <c r="N130" s="1" t="str">
        <f>'Door Comparison'!Q131</f>
        <v>By others</v>
      </c>
    </row>
    <row r="131" spans="1:14" x14ac:dyDescent="0.2">
      <c r="A131" s="88" t="str">
        <f>'Door Comparison'!A132</f>
        <v>D0507.01</v>
      </c>
      <c r="B131" s="88" t="str">
        <f>'Door Comparison'!B132</f>
        <v>Metal</v>
      </c>
      <c r="C131" s="88"/>
      <c r="G131" s="3"/>
      <c r="H131" s="3"/>
      <c r="I131" s="3"/>
      <c r="J131" s="3"/>
      <c r="K131" s="123"/>
      <c r="L131" s="3"/>
      <c r="N131" s="1" t="str">
        <f>'Door Comparison'!Q132</f>
        <v>By others</v>
      </c>
    </row>
    <row r="132" spans="1:14" x14ac:dyDescent="0.2">
      <c r="A132" s="88" t="str">
        <f>'Door Comparison'!A133</f>
        <v>D0508.01</v>
      </c>
      <c r="B132" s="88" t="str">
        <f>'Door Comparison'!B133</f>
        <v>Metal</v>
      </c>
      <c r="C132" s="88"/>
      <c r="G132" s="3"/>
      <c r="H132" s="3"/>
      <c r="I132" s="3"/>
      <c r="J132" s="3"/>
      <c r="K132" s="123"/>
      <c r="L132" s="3"/>
      <c r="N132" s="1" t="str">
        <f>'Door Comparison'!Q133</f>
        <v>By others</v>
      </c>
    </row>
    <row r="133" spans="1:14" x14ac:dyDescent="0.2">
      <c r="A133" s="88" t="str">
        <f>'Door Comparison'!A134</f>
        <v>D0510.01</v>
      </c>
      <c r="B133" s="88" t="str">
        <f>'Door Comparison'!B134</f>
        <v>Timber</v>
      </c>
      <c r="C133" s="88" t="str">
        <f>'Door Comparison'!C134</f>
        <v>Single</v>
      </c>
      <c r="D133" s="9">
        <f>'Door Comparison'!N134</f>
        <v>1</v>
      </c>
      <c r="E133" s="148">
        <f>('Door Labour'!Y134/'Door Labour'!K$3)*'Door Summary'!G$3</f>
        <v>119.36</v>
      </c>
      <c r="F133" s="3">
        <f>'Door Materials'!W134</f>
        <v>556.54</v>
      </c>
      <c r="G133" s="3">
        <f t="shared" si="12"/>
        <v>675.9</v>
      </c>
      <c r="H133" s="3">
        <f t="shared" si="13"/>
        <v>81.11</v>
      </c>
      <c r="I133" s="3">
        <f t="shared" si="14"/>
        <v>757.01</v>
      </c>
      <c r="J133" s="3">
        <f t="shared" si="15"/>
        <v>39.840000000000003</v>
      </c>
      <c r="K133" s="123">
        <v>0</v>
      </c>
      <c r="L133" s="3">
        <f t="shared" si="16"/>
        <v>796.85</v>
      </c>
      <c r="M133" s="24">
        <f t="shared" si="17"/>
        <v>796.85</v>
      </c>
    </row>
    <row r="134" spans="1:14" x14ac:dyDescent="0.2">
      <c r="A134" s="88" t="str">
        <f>'Door Comparison'!A135</f>
        <v>D0511.01</v>
      </c>
      <c r="B134" s="88" t="str">
        <f>'Door Comparison'!B135</f>
        <v>Timber</v>
      </c>
      <c r="C134" s="88" t="str">
        <f>'Door Comparison'!C135</f>
        <v>Single</v>
      </c>
      <c r="D134" s="9">
        <f>'Door Comparison'!N135</f>
        <v>1</v>
      </c>
      <c r="E134" s="148">
        <f>('Door Labour'!Y135/'Door Labour'!K$3)*'Door Summary'!G$3</f>
        <v>139.56</v>
      </c>
      <c r="F134" s="3">
        <f>'Door Materials'!W135</f>
        <v>845.58</v>
      </c>
      <c r="G134" s="3">
        <f t="shared" si="12"/>
        <v>985.14</v>
      </c>
      <c r="H134" s="3">
        <f t="shared" si="13"/>
        <v>118.22</v>
      </c>
      <c r="I134" s="3">
        <f t="shared" si="14"/>
        <v>1103.3599999999999</v>
      </c>
      <c r="J134" s="3">
        <f t="shared" si="15"/>
        <v>58.07</v>
      </c>
      <c r="K134" s="123">
        <v>0</v>
      </c>
      <c r="L134" s="3">
        <f t="shared" si="16"/>
        <v>1161.43</v>
      </c>
      <c r="M134" s="24">
        <f t="shared" si="17"/>
        <v>1161.43</v>
      </c>
    </row>
    <row r="135" spans="1:14" x14ac:dyDescent="0.2">
      <c r="A135" s="88" t="str">
        <f>'Door Comparison'!A136</f>
        <v>DO515.01</v>
      </c>
      <c r="B135" s="88" t="str">
        <f>'Door Comparison'!B136</f>
        <v>Metal</v>
      </c>
      <c r="C135" s="88"/>
      <c r="G135" s="3"/>
      <c r="H135" s="3"/>
      <c r="I135" s="3"/>
      <c r="J135" s="3"/>
      <c r="K135" s="123"/>
      <c r="L135" s="3"/>
      <c r="N135" s="1" t="str">
        <f>'Door Comparison'!Q136</f>
        <v>By others</v>
      </c>
    </row>
    <row r="136" spans="1:14" x14ac:dyDescent="0.2">
      <c r="A136" s="88" t="str">
        <f>'Door Comparison'!A137</f>
        <v>D0516.01</v>
      </c>
      <c r="B136" s="88" t="str">
        <f>'Door Comparison'!B137</f>
        <v>Metal</v>
      </c>
      <c r="C136" s="88"/>
      <c r="G136" s="3"/>
      <c r="H136" s="3"/>
      <c r="I136" s="3"/>
      <c r="J136" s="3"/>
      <c r="K136" s="123"/>
      <c r="L136" s="3"/>
      <c r="N136" s="1" t="str">
        <f>'Door Comparison'!Q137</f>
        <v>By others</v>
      </c>
    </row>
    <row r="137" spans="1:14" x14ac:dyDescent="0.2">
      <c r="A137" s="88" t="str">
        <f>'Door Comparison'!A138</f>
        <v>D0517.01</v>
      </c>
      <c r="B137" s="88" t="str">
        <f>'Door Comparison'!B138</f>
        <v>Timber</v>
      </c>
      <c r="C137" s="88" t="str">
        <f>'Door Comparison'!C138</f>
        <v>Single</v>
      </c>
      <c r="D137" s="9">
        <f>'Door Comparison'!N138</f>
        <v>1</v>
      </c>
      <c r="E137" s="148">
        <f>('Door Labour'!Y138/'Door Labour'!K$3)*'Door Summary'!G$3</f>
        <v>167.92</v>
      </c>
      <c r="F137" s="3">
        <f>'Door Materials'!W138</f>
        <v>960.73</v>
      </c>
      <c r="G137" s="3">
        <f t="shared" ref="G137:G200" si="18">E137+F137</f>
        <v>1128.6500000000001</v>
      </c>
      <c r="H137" s="3">
        <f t="shared" ref="H137:H200" si="19">G137*H$7</f>
        <v>135.44</v>
      </c>
      <c r="I137" s="3">
        <f t="shared" ref="I137:I200" si="20">SUM(G137:H137)</f>
        <v>1264.0899999999999</v>
      </c>
      <c r="J137" s="3">
        <f t="shared" ref="J137:J200" si="21">I137/19</f>
        <v>66.53</v>
      </c>
      <c r="K137" s="123">
        <v>0</v>
      </c>
      <c r="L137" s="3">
        <f t="shared" ref="L137:L200" si="22">I137+J137+K137</f>
        <v>1330.62</v>
      </c>
      <c r="M137" s="24">
        <f t="shared" ref="M137:M200" si="23">D137*L137</f>
        <v>1330.62</v>
      </c>
    </row>
    <row r="138" spans="1:14" x14ac:dyDescent="0.2">
      <c r="A138" s="88" t="str">
        <f>'Door Comparison'!A139</f>
        <v>DO518.01</v>
      </c>
      <c r="B138" s="88" t="str">
        <f>'Door Comparison'!B139</f>
        <v>Timber</v>
      </c>
      <c r="C138" s="88" t="str">
        <f>'Door Comparison'!C139</f>
        <v>Single</v>
      </c>
      <c r="D138" s="9">
        <f>'Door Comparison'!N139</f>
        <v>1</v>
      </c>
      <c r="E138" s="148">
        <f>('Door Labour'!Y139/'Door Labour'!K$3)*'Door Summary'!G$3</f>
        <v>119.36</v>
      </c>
      <c r="F138" s="3">
        <f>'Door Materials'!W139</f>
        <v>556.54</v>
      </c>
      <c r="G138" s="3">
        <f t="shared" si="18"/>
        <v>675.9</v>
      </c>
      <c r="H138" s="3">
        <f t="shared" si="19"/>
        <v>81.11</v>
      </c>
      <c r="I138" s="3">
        <f t="shared" si="20"/>
        <v>757.01</v>
      </c>
      <c r="J138" s="3">
        <f t="shared" si="21"/>
        <v>39.840000000000003</v>
      </c>
      <c r="K138" s="123">
        <v>0</v>
      </c>
      <c r="L138" s="3">
        <f t="shared" si="22"/>
        <v>796.85</v>
      </c>
      <c r="M138" s="24">
        <f t="shared" si="23"/>
        <v>796.85</v>
      </c>
    </row>
    <row r="139" spans="1:14" x14ac:dyDescent="0.2">
      <c r="A139" s="88" t="str">
        <f>'Door Comparison'!A140</f>
        <v>D0520.01</v>
      </c>
      <c r="B139" s="88" t="str">
        <f>'Door Comparison'!B140</f>
        <v>Metal</v>
      </c>
      <c r="C139" s="88"/>
      <c r="G139" s="3"/>
      <c r="H139" s="3"/>
      <c r="I139" s="3"/>
      <c r="J139" s="3"/>
      <c r="K139" s="123"/>
      <c r="L139" s="3"/>
      <c r="N139" s="1" t="str">
        <f>'Door Comparison'!Q140</f>
        <v>By others</v>
      </c>
    </row>
    <row r="140" spans="1:14" x14ac:dyDescent="0.2">
      <c r="A140" s="88" t="str">
        <f>'Door Comparison'!A141</f>
        <v>DO601.01</v>
      </c>
      <c r="B140" s="88" t="str">
        <f>'Door Comparison'!B141</f>
        <v>Timber</v>
      </c>
      <c r="C140" s="88" t="str">
        <f>'Door Comparison'!C141</f>
        <v>Single</v>
      </c>
      <c r="D140" s="9">
        <f>'Door Comparison'!N141</f>
        <v>1</v>
      </c>
      <c r="E140" s="148">
        <f>('Door Labour'!Y141/'Door Labour'!K$3)*'Door Summary'!G$3</f>
        <v>119.36</v>
      </c>
      <c r="F140" s="3">
        <f>'Door Materials'!W141</f>
        <v>659.2</v>
      </c>
      <c r="G140" s="3">
        <f t="shared" si="18"/>
        <v>778.56</v>
      </c>
      <c r="H140" s="3">
        <f t="shared" si="19"/>
        <v>93.43</v>
      </c>
      <c r="I140" s="3">
        <f t="shared" si="20"/>
        <v>871.99</v>
      </c>
      <c r="J140" s="3">
        <f t="shared" si="21"/>
        <v>45.89</v>
      </c>
      <c r="K140" s="123">
        <v>0</v>
      </c>
      <c r="L140" s="3">
        <f t="shared" si="22"/>
        <v>917.88</v>
      </c>
      <c r="M140" s="24">
        <f t="shared" si="23"/>
        <v>917.88</v>
      </c>
    </row>
    <row r="141" spans="1:14" x14ac:dyDescent="0.2">
      <c r="A141" s="88" t="str">
        <f>'Door Comparison'!A142</f>
        <v>D0602.01</v>
      </c>
      <c r="B141" s="88" t="str">
        <f>'Door Comparison'!B142</f>
        <v>Timber</v>
      </c>
      <c r="C141" s="88" t="str">
        <f>'Door Comparison'!C142</f>
        <v>Single</v>
      </c>
      <c r="D141" s="9">
        <f>'Door Comparison'!N142</f>
        <v>1</v>
      </c>
      <c r="E141" s="148">
        <f>('Door Labour'!Y142/'Door Labour'!K$3)*'Door Summary'!G$3</f>
        <v>139.56</v>
      </c>
      <c r="F141" s="3">
        <f>'Door Materials'!W142</f>
        <v>719.69</v>
      </c>
      <c r="G141" s="3">
        <f t="shared" si="18"/>
        <v>859.25</v>
      </c>
      <c r="H141" s="3">
        <f t="shared" si="19"/>
        <v>103.11</v>
      </c>
      <c r="I141" s="3">
        <f t="shared" si="20"/>
        <v>962.36</v>
      </c>
      <c r="J141" s="3">
        <f t="shared" si="21"/>
        <v>50.65</v>
      </c>
      <c r="K141" s="123">
        <v>0</v>
      </c>
      <c r="L141" s="3">
        <f t="shared" si="22"/>
        <v>1013.01</v>
      </c>
      <c r="M141" s="24">
        <f t="shared" si="23"/>
        <v>1013.01</v>
      </c>
    </row>
    <row r="142" spans="1:14" x14ac:dyDescent="0.2">
      <c r="A142" s="88" t="str">
        <f>'Door Comparison'!A143</f>
        <v>DO606.01</v>
      </c>
      <c r="B142" s="88" t="str">
        <f>'Door Comparison'!B143</f>
        <v>Metal</v>
      </c>
      <c r="C142" s="88"/>
      <c r="G142" s="3"/>
      <c r="H142" s="3"/>
      <c r="I142" s="3"/>
      <c r="J142" s="3"/>
      <c r="K142" s="123"/>
      <c r="L142" s="3"/>
      <c r="N142" s="1" t="str">
        <f>'Door Comparison'!Q143</f>
        <v>By others</v>
      </c>
    </row>
    <row r="143" spans="1:14" x14ac:dyDescent="0.2">
      <c r="A143" s="88" t="str">
        <f>'Door Comparison'!A144</f>
        <v>DO607.01</v>
      </c>
      <c r="B143" s="88" t="str">
        <f>'Door Comparison'!B144</f>
        <v>Metal</v>
      </c>
      <c r="C143" s="88"/>
      <c r="G143" s="3"/>
      <c r="H143" s="3"/>
      <c r="I143" s="3"/>
      <c r="J143" s="3"/>
      <c r="K143" s="123"/>
      <c r="L143" s="3"/>
      <c r="N143" s="1" t="str">
        <f>'Door Comparison'!Q144</f>
        <v>By others</v>
      </c>
    </row>
    <row r="144" spans="1:14" x14ac:dyDescent="0.2">
      <c r="A144" s="88" t="str">
        <f>'Door Comparison'!A145</f>
        <v>D0608.01</v>
      </c>
      <c r="B144" s="88" t="str">
        <f>'Door Comparison'!B145</f>
        <v>Metal</v>
      </c>
      <c r="C144" s="88"/>
      <c r="G144" s="3"/>
      <c r="H144" s="3"/>
      <c r="I144" s="3"/>
      <c r="J144" s="3"/>
      <c r="K144" s="123"/>
      <c r="L144" s="3"/>
      <c r="N144" s="1" t="str">
        <f>'Door Comparison'!Q145</f>
        <v>By others</v>
      </c>
    </row>
    <row r="145" spans="1:14" x14ac:dyDescent="0.2">
      <c r="A145" s="88" t="str">
        <f>'Door Comparison'!A146</f>
        <v>D0610.01</v>
      </c>
      <c r="B145" s="88" t="str">
        <f>'Door Comparison'!B146</f>
        <v>Timber</v>
      </c>
      <c r="C145" s="88" t="str">
        <f>'Door Comparison'!C146</f>
        <v>Single</v>
      </c>
      <c r="D145" s="9">
        <f>'Door Comparison'!N146</f>
        <v>1</v>
      </c>
      <c r="E145" s="148">
        <f>('Door Labour'!Y146/'Door Labour'!K$3)*'Door Summary'!G$3</f>
        <v>119.36</v>
      </c>
      <c r="F145" s="3">
        <f>'Door Materials'!W146</f>
        <v>556.54</v>
      </c>
      <c r="G145" s="3">
        <f t="shared" si="18"/>
        <v>675.9</v>
      </c>
      <c r="H145" s="3">
        <f t="shared" si="19"/>
        <v>81.11</v>
      </c>
      <c r="I145" s="3">
        <f t="shared" si="20"/>
        <v>757.01</v>
      </c>
      <c r="J145" s="3">
        <f t="shared" si="21"/>
        <v>39.840000000000003</v>
      </c>
      <c r="K145" s="123">
        <v>0</v>
      </c>
      <c r="L145" s="3">
        <f t="shared" si="22"/>
        <v>796.85</v>
      </c>
      <c r="M145" s="24">
        <f t="shared" si="23"/>
        <v>796.85</v>
      </c>
    </row>
    <row r="146" spans="1:14" x14ac:dyDescent="0.2">
      <c r="A146" s="88" t="str">
        <f>'Door Comparison'!A147</f>
        <v>DO611.01</v>
      </c>
      <c r="B146" s="88" t="str">
        <f>'Door Comparison'!B147</f>
        <v>Timber</v>
      </c>
      <c r="C146" s="88" t="str">
        <f>'Door Comparison'!C147</f>
        <v>Single</v>
      </c>
      <c r="D146" s="9">
        <f>'Door Comparison'!N147</f>
        <v>1</v>
      </c>
      <c r="E146" s="148">
        <f>('Door Labour'!Y147/'Door Labour'!K$3)*'Door Summary'!G$3</f>
        <v>139.56</v>
      </c>
      <c r="F146" s="3">
        <f>'Door Materials'!W147</f>
        <v>719.69</v>
      </c>
      <c r="G146" s="3">
        <f t="shared" si="18"/>
        <v>859.25</v>
      </c>
      <c r="H146" s="3">
        <f t="shared" si="19"/>
        <v>103.11</v>
      </c>
      <c r="I146" s="3">
        <f t="shared" si="20"/>
        <v>962.36</v>
      </c>
      <c r="J146" s="3">
        <f t="shared" si="21"/>
        <v>50.65</v>
      </c>
      <c r="K146" s="123">
        <v>0</v>
      </c>
      <c r="L146" s="3">
        <f t="shared" si="22"/>
        <v>1013.01</v>
      </c>
      <c r="M146" s="24">
        <f t="shared" si="23"/>
        <v>1013.01</v>
      </c>
    </row>
    <row r="147" spans="1:14" x14ac:dyDescent="0.2">
      <c r="A147" s="88" t="str">
        <f>'Door Comparison'!A148</f>
        <v>D0615.01</v>
      </c>
      <c r="B147" s="88" t="str">
        <f>'Door Comparison'!B148</f>
        <v>Metal</v>
      </c>
      <c r="C147" s="88"/>
      <c r="G147" s="3"/>
      <c r="H147" s="3"/>
      <c r="I147" s="3"/>
      <c r="J147" s="3"/>
      <c r="K147" s="123"/>
      <c r="L147" s="3"/>
      <c r="N147" s="1" t="str">
        <f>'Door Comparison'!Q148</f>
        <v>By others</v>
      </c>
    </row>
    <row r="148" spans="1:14" x14ac:dyDescent="0.2">
      <c r="A148" s="88" t="str">
        <f>'Door Comparison'!A149</f>
        <v>D0616.01</v>
      </c>
      <c r="B148" s="88" t="str">
        <f>'Door Comparison'!B149</f>
        <v>Metal</v>
      </c>
      <c r="C148" s="88"/>
      <c r="G148" s="3"/>
      <c r="H148" s="3"/>
      <c r="I148" s="3"/>
      <c r="J148" s="3"/>
      <c r="K148" s="123"/>
      <c r="L148" s="3"/>
      <c r="N148" s="1" t="str">
        <f>'Door Comparison'!Q149</f>
        <v>By others</v>
      </c>
    </row>
    <row r="149" spans="1:14" x14ac:dyDescent="0.2">
      <c r="A149" s="88" t="str">
        <f>'Door Comparison'!A150</f>
        <v>DO617.01</v>
      </c>
      <c r="B149" s="88" t="str">
        <f>'Door Comparison'!B150</f>
        <v>Timber</v>
      </c>
      <c r="C149" s="88" t="str">
        <f>'Door Comparison'!C150</f>
        <v>Single</v>
      </c>
      <c r="D149" s="9">
        <f>'Door Comparison'!N150</f>
        <v>1</v>
      </c>
      <c r="E149" s="148">
        <f>('Door Labour'!Y150/'Door Labour'!K$3)*'Door Summary'!G$3</f>
        <v>167.92</v>
      </c>
      <c r="F149" s="3">
        <f>'Door Materials'!W150</f>
        <v>960.73</v>
      </c>
      <c r="G149" s="3">
        <f t="shared" si="18"/>
        <v>1128.6500000000001</v>
      </c>
      <c r="H149" s="3">
        <f t="shared" si="19"/>
        <v>135.44</v>
      </c>
      <c r="I149" s="3">
        <f t="shared" si="20"/>
        <v>1264.0899999999999</v>
      </c>
      <c r="J149" s="3">
        <f t="shared" si="21"/>
        <v>66.53</v>
      </c>
      <c r="K149" s="123">
        <v>0</v>
      </c>
      <c r="L149" s="3">
        <f t="shared" si="22"/>
        <v>1330.62</v>
      </c>
      <c r="M149" s="24">
        <f t="shared" si="23"/>
        <v>1330.62</v>
      </c>
    </row>
    <row r="150" spans="1:14" x14ac:dyDescent="0.2">
      <c r="A150" s="88" t="str">
        <f>'Door Comparison'!A151</f>
        <v>D0618.01</v>
      </c>
      <c r="B150" s="88" t="str">
        <f>'Door Comparison'!B151</f>
        <v>Timber</v>
      </c>
      <c r="C150" s="88" t="str">
        <f>'Door Comparison'!C151</f>
        <v>Single</v>
      </c>
      <c r="D150" s="9">
        <f>'Door Comparison'!N151</f>
        <v>1</v>
      </c>
      <c r="E150" s="148">
        <f>('Door Labour'!Y151/'Door Labour'!K$3)*'Door Summary'!G$3</f>
        <v>119.36</v>
      </c>
      <c r="F150" s="3">
        <f>'Door Materials'!W151</f>
        <v>556.54</v>
      </c>
      <c r="G150" s="3">
        <f t="shared" si="18"/>
        <v>675.9</v>
      </c>
      <c r="H150" s="3">
        <f t="shared" si="19"/>
        <v>81.11</v>
      </c>
      <c r="I150" s="3">
        <f t="shared" si="20"/>
        <v>757.01</v>
      </c>
      <c r="J150" s="3">
        <f t="shared" si="21"/>
        <v>39.840000000000003</v>
      </c>
      <c r="K150" s="123">
        <v>0</v>
      </c>
      <c r="L150" s="3">
        <f t="shared" si="22"/>
        <v>796.85</v>
      </c>
      <c r="M150" s="24">
        <f t="shared" si="23"/>
        <v>796.85</v>
      </c>
    </row>
    <row r="151" spans="1:14" x14ac:dyDescent="0.2">
      <c r="A151" s="88" t="str">
        <f>'Door Comparison'!A152</f>
        <v>D0620.01</v>
      </c>
      <c r="B151" s="88" t="str">
        <f>'Door Comparison'!B152</f>
        <v>Metal</v>
      </c>
      <c r="C151" s="88"/>
      <c r="G151" s="3"/>
      <c r="H151" s="3"/>
      <c r="I151" s="3"/>
      <c r="J151" s="3"/>
      <c r="K151" s="123"/>
      <c r="L151" s="3"/>
      <c r="N151" s="1" t="str">
        <f>'Door Comparison'!Q152</f>
        <v>By others</v>
      </c>
    </row>
    <row r="152" spans="1:14" x14ac:dyDescent="0.2">
      <c r="A152" s="88" t="str">
        <f>'Door Comparison'!A153</f>
        <v>DO621.03</v>
      </c>
      <c r="B152" s="88" t="str">
        <f>'Door Comparison'!B153</f>
        <v>Glass</v>
      </c>
      <c r="C152" s="88"/>
      <c r="G152" s="3"/>
      <c r="H152" s="3"/>
      <c r="I152" s="3"/>
      <c r="J152" s="3"/>
      <c r="K152" s="123"/>
      <c r="L152" s="3"/>
      <c r="N152" s="1" t="str">
        <f>'Door Comparison'!Q153</f>
        <v>By others</v>
      </c>
    </row>
    <row r="153" spans="1:14" x14ac:dyDescent="0.2">
      <c r="A153" s="88" t="str">
        <f>'Door Comparison'!A154</f>
        <v>D0701.01</v>
      </c>
      <c r="B153" s="88" t="str">
        <f>'Door Comparison'!B154</f>
        <v>Timber</v>
      </c>
      <c r="C153" s="88" t="str">
        <f>'Door Comparison'!C154</f>
        <v>Single</v>
      </c>
      <c r="D153" s="9">
        <f>'Door Comparison'!N154</f>
        <v>1</v>
      </c>
      <c r="E153" s="148">
        <f>('Door Labour'!Y154/'Door Labour'!K$3)*'Door Summary'!G$3</f>
        <v>119.36</v>
      </c>
      <c r="F153" s="3">
        <f>'Door Materials'!W154</f>
        <v>659.2</v>
      </c>
      <c r="G153" s="3">
        <f t="shared" si="18"/>
        <v>778.56</v>
      </c>
      <c r="H153" s="3">
        <f t="shared" si="19"/>
        <v>93.43</v>
      </c>
      <c r="I153" s="3">
        <f t="shared" si="20"/>
        <v>871.99</v>
      </c>
      <c r="J153" s="3">
        <f t="shared" si="21"/>
        <v>45.89</v>
      </c>
      <c r="K153" s="123">
        <v>0</v>
      </c>
      <c r="L153" s="3">
        <f t="shared" si="22"/>
        <v>917.88</v>
      </c>
      <c r="M153" s="24">
        <f t="shared" si="23"/>
        <v>917.88</v>
      </c>
    </row>
    <row r="154" spans="1:14" x14ac:dyDescent="0.2">
      <c r="A154" s="88" t="str">
        <f>'Door Comparison'!A155</f>
        <v>D0702.01</v>
      </c>
      <c r="B154" s="88" t="str">
        <f>'Door Comparison'!B155</f>
        <v>Timber</v>
      </c>
      <c r="C154" s="88" t="str">
        <f>'Door Comparison'!C155</f>
        <v>Single</v>
      </c>
      <c r="D154" s="9">
        <f>'Door Comparison'!N155</f>
        <v>1</v>
      </c>
      <c r="E154" s="148">
        <f>('Door Labour'!Y155/'Door Labour'!K$3)*'Door Summary'!G$3</f>
        <v>139.56</v>
      </c>
      <c r="F154" s="3">
        <f>'Door Materials'!W155</f>
        <v>719.69</v>
      </c>
      <c r="G154" s="3">
        <f t="shared" si="18"/>
        <v>859.25</v>
      </c>
      <c r="H154" s="3">
        <f t="shared" si="19"/>
        <v>103.11</v>
      </c>
      <c r="I154" s="3">
        <f t="shared" si="20"/>
        <v>962.36</v>
      </c>
      <c r="J154" s="3">
        <f t="shared" si="21"/>
        <v>50.65</v>
      </c>
      <c r="K154" s="123">
        <v>0</v>
      </c>
      <c r="L154" s="3">
        <f t="shared" si="22"/>
        <v>1013.01</v>
      </c>
      <c r="M154" s="24">
        <f t="shared" si="23"/>
        <v>1013.01</v>
      </c>
    </row>
    <row r="155" spans="1:14" x14ac:dyDescent="0.2">
      <c r="A155" s="88" t="str">
        <f>'Door Comparison'!A156</f>
        <v>D0706.01</v>
      </c>
      <c r="B155" s="88" t="str">
        <f>'Door Comparison'!B156</f>
        <v>Metal</v>
      </c>
      <c r="C155" s="88"/>
      <c r="G155" s="3"/>
      <c r="H155" s="3"/>
      <c r="I155" s="3"/>
      <c r="J155" s="3"/>
      <c r="K155" s="123"/>
      <c r="L155" s="3"/>
      <c r="N155" s="1" t="str">
        <f>'Door Comparison'!Q156</f>
        <v>By others</v>
      </c>
    </row>
    <row r="156" spans="1:14" x14ac:dyDescent="0.2">
      <c r="A156" s="88" t="str">
        <f>'Door Comparison'!A157</f>
        <v>D0707.01</v>
      </c>
      <c r="B156" s="88" t="str">
        <f>'Door Comparison'!B157</f>
        <v>Metal</v>
      </c>
      <c r="C156" s="88"/>
      <c r="G156" s="3"/>
      <c r="H156" s="3"/>
      <c r="I156" s="3"/>
      <c r="J156" s="3"/>
      <c r="K156" s="123"/>
      <c r="L156" s="3"/>
      <c r="N156" s="1" t="str">
        <f>'Door Comparison'!Q157</f>
        <v>By others</v>
      </c>
    </row>
    <row r="157" spans="1:14" x14ac:dyDescent="0.2">
      <c r="A157" s="88" t="str">
        <f>'Door Comparison'!A158</f>
        <v>D0708.01</v>
      </c>
      <c r="B157" s="88" t="str">
        <f>'Door Comparison'!B158</f>
        <v>Metal</v>
      </c>
      <c r="C157" s="88"/>
      <c r="G157" s="3"/>
      <c r="H157" s="3"/>
      <c r="I157" s="3"/>
      <c r="J157" s="3"/>
      <c r="K157" s="123"/>
      <c r="L157" s="3"/>
      <c r="N157" s="1" t="str">
        <f>'Door Comparison'!Q158</f>
        <v>By others</v>
      </c>
    </row>
    <row r="158" spans="1:14" x14ac:dyDescent="0.2">
      <c r="A158" s="88" t="str">
        <f>'Door Comparison'!A159</f>
        <v>D0710.01</v>
      </c>
      <c r="B158" s="88" t="str">
        <f>'Door Comparison'!B159</f>
        <v>Timber</v>
      </c>
      <c r="C158" s="88" t="str">
        <f>'Door Comparison'!C159</f>
        <v>Single</v>
      </c>
      <c r="D158" s="9">
        <f>'Door Comparison'!N159</f>
        <v>1</v>
      </c>
      <c r="E158" s="148">
        <f>('Door Labour'!Y159/'Door Labour'!K$3)*'Door Summary'!G$3</f>
        <v>119.36</v>
      </c>
      <c r="F158" s="3">
        <f>'Door Materials'!W159</f>
        <v>556.54</v>
      </c>
      <c r="G158" s="3">
        <f t="shared" si="18"/>
        <v>675.9</v>
      </c>
      <c r="H158" s="3">
        <f t="shared" si="19"/>
        <v>81.11</v>
      </c>
      <c r="I158" s="3">
        <f t="shared" si="20"/>
        <v>757.01</v>
      </c>
      <c r="J158" s="3">
        <f t="shared" si="21"/>
        <v>39.840000000000003</v>
      </c>
      <c r="K158" s="123">
        <v>0</v>
      </c>
      <c r="L158" s="3">
        <f t="shared" si="22"/>
        <v>796.85</v>
      </c>
      <c r="M158" s="24">
        <f t="shared" si="23"/>
        <v>796.85</v>
      </c>
    </row>
    <row r="159" spans="1:14" x14ac:dyDescent="0.2">
      <c r="A159" s="88" t="str">
        <f>'Door Comparison'!A160</f>
        <v>D0711.01</v>
      </c>
      <c r="B159" s="88" t="str">
        <f>'Door Comparison'!B160</f>
        <v>Timber</v>
      </c>
      <c r="C159" s="88" t="str">
        <f>'Door Comparison'!C160</f>
        <v>Single</v>
      </c>
      <c r="D159" s="9">
        <f>'Door Comparison'!N160</f>
        <v>1</v>
      </c>
      <c r="E159" s="148">
        <f>('Door Labour'!Y160/'Door Labour'!K$3)*'Door Summary'!G$3</f>
        <v>139.56</v>
      </c>
      <c r="F159" s="3">
        <f>'Door Materials'!W160</f>
        <v>845.58</v>
      </c>
      <c r="G159" s="3">
        <f t="shared" si="18"/>
        <v>985.14</v>
      </c>
      <c r="H159" s="3">
        <f t="shared" si="19"/>
        <v>118.22</v>
      </c>
      <c r="I159" s="3">
        <f t="shared" si="20"/>
        <v>1103.3599999999999</v>
      </c>
      <c r="J159" s="3">
        <f t="shared" si="21"/>
        <v>58.07</v>
      </c>
      <c r="K159" s="123">
        <v>0</v>
      </c>
      <c r="L159" s="3">
        <f t="shared" si="22"/>
        <v>1161.43</v>
      </c>
      <c r="M159" s="24">
        <f t="shared" si="23"/>
        <v>1161.43</v>
      </c>
    </row>
    <row r="160" spans="1:14" x14ac:dyDescent="0.2">
      <c r="A160" s="88" t="str">
        <f>'Door Comparison'!A161</f>
        <v>D0715.01</v>
      </c>
      <c r="B160" s="88" t="str">
        <f>'Door Comparison'!B161</f>
        <v>Metal</v>
      </c>
      <c r="C160" s="88"/>
      <c r="G160" s="3"/>
      <c r="H160" s="3"/>
      <c r="I160" s="3"/>
      <c r="J160" s="3"/>
      <c r="K160" s="123"/>
      <c r="L160" s="3"/>
      <c r="N160" s="1" t="str">
        <f>'Door Comparison'!Q161</f>
        <v>By others</v>
      </c>
    </row>
    <row r="161" spans="1:14" x14ac:dyDescent="0.2">
      <c r="A161" s="88" t="str">
        <f>'Door Comparison'!A162</f>
        <v>D0716.01</v>
      </c>
      <c r="B161" s="88" t="str">
        <f>'Door Comparison'!B162</f>
        <v>Metal</v>
      </c>
      <c r="C161" s="88"/>
      <c r="G161" s="3"/>
      <c r="H161" s="3"/>
      <c r="I161" s="3"/>
      <c r="J161" s="3"/>
      <c r="K161" s="123"/>
      <c r="L161" s="3"/>
      <c r="N161" s="1" t="str">
        <f>'Door Comparison'!Q162</f>
        <v>By others</v>
      </c>
    </row>
    <row r="162" spans="1:14" x14ac:dyDescent="0.2">
      <c r="A162" s="88" t="str">
        <f>'Door Comparison'!A163</f>
        <v>D0717.01</v>
      </c>
      <c r="B162" s="88" t="str">
        <f>'Door Comparison'!B163</f>
        <v>Timber</v>
      </c>
      <c r="C162" s="88" t="str">
        <f>'Door Comparison'!C163</f>
        <v>Single</v>
      </c>
      <c r="D162" s="9">
        <f>'Door Comparison'!N163</f>
        <v>1</v>
      </c>
      <c r="E162" s="148">
        <f>('Door Labour'!Y163/'Door Labour'!K$3)*'Door Summary'!G$3</f>
        <v>167.92</v>
      </c>
      <c r="F162" s="3">
        <f>'Door Materials'!W163</f>
        <v>960.73</v>
      </c>
      <c r="G162" s="3">
        <f t="shared" si="18"/>
        <v>1128.6500000000001</v>
      </c>
      <c r="H162" s="3">
        <f t="shared" si="19"/>
        <v>135.44</v>
      </c>
      <c r="I162" s="3">
        <f t="shared" si="20"/>
        <v>1264.0899999999999</v>
      </c>
      <c r="J162" s="3">
        <f t="shared" si="21"/>
        <v>66.53</v>
      </c>
      <c r="K162" s="123">
        <v>0</v>
      </c>
      <c r="L162" s="3">
        <f t="shared" si="22"/>
        <v>1330.62</v>
      </c>
      <c r="M162" s="24">
        <f t="shared" si="23"/>
        <v>1330.62</v>
      </c>
    </row>
    <row r="163" spans="1:14" x14ac:dyDescent="0.2">
      <c r="A163" s="88" t="str">
        <f>'Door Comparison'!A164</f>
        <v>D0718.01</v>
      </c>
      <c r="B163" s="88" t="str">
        <f>'Door Comparison'!B164</f>
        <v>Timber</v>
      </c>
      <c r="C163" s="88" t="str">
        <f>'Door Comparison'!C164</f>
        <v>Single</v>
      </c>
      <c r="D163" s="9">
        <f>'Door Comparison'!N164</f>
        <v>1</v>
      </c>
      <c r="E163" s="148">
        <f>('Door Labour'!Y164/'Door Labour'!K$3)*'Door Summary'!G$3</f>
        <v>119.36</v>
      </c>
      <c r="F163" s="3">
        <f>'Door Materials'!W164</f>
        <v>556.54</v>
      </c>
      <c r="G163" s="3">
        <f t="shared" si="18"/>
        <v>675.9</v>
      </c>
      <c r="H163" s="3">
        <f t="shared" si="19"/>
        <v>81.11</v>
      </c>
      <c r="I163" s="3">
        <f t="shared" si="20"/>
        <v>757.01</v>
      </c>
      <c r="J163" s="3">
        <f t="shared" si="21"/>
        <v>39.840000000000003</v>
      </c>
      <c r="K163" s="123">
        <v>0</v>
      </c>
      <c r="L163" s="3">
        <f t="shared" si="22"/>
        <v>796.85</v>
      </c>
      <c r="M163" s="24">
        <f t="shared" si="23"/>
        <v>796.85</v>
      </c>
    </row>
    <row r="164" spans="1:14" x14ac:dyDescent="0.2">
      <c r="A164" s="88" t="str">
        <f>'Door Comparison'!A165</f>
        <v>D0720.01</v>
      </c>
      <c r="B164" s="88" t="str">
        <f>'Door Comparison'!B165</f>
        <v>Metal</v>
      </c>
      <c r="C164" s="88"/>
      <c r="G164" s="3"/>
      <c r="H164" s="3"/>
      <c r="I164" s="3"/>
      <c r="J164" s="3"/>
      <c r="K164" s="123"/>
      <c r="L164" s="3"/>
      <c r="N164" s="1" t="str">
        <f>'Door Comparison'!Q165</f>
        <v>By others</v>
      </c>
    </row>
    <row r="165" spans="1:14" x14ac:dyDescent="0.2">
      <c r="A165" s="88" t="str">
        <f>'Door Comparison'!A166</f>
        <v>D0801.01</v>
      </c>
      <c r="B165" s="88" t="str">
        <f>'Door Comparison'!B166</f>
        <v>Timber</v>
      </c>
      <c r="C165" s="88" t="str">
        <f>'Door Comparison'!C166</f>
        <v>Single</v>
      </c>
      <c r="D165" s="9">
        <f>'Door Comparison'!N166</f>
        <v>1</v>
      </c>
      <c r="E165" s="148">
        <f>('Door Labour'!Y166/'Door Labour'!K$3)*'Door Summary'!G$3</f>
        <v>119.36</v>
      </c>
      <c r="F165" s="3">
        <f>'Door Materials'!W166</f>
        <v>659.2</v>
      </c>
      <c r="G165" s="3">
        <f t="shared" si="18"/>
        <v>778.56</v>
      </c>
      <c r="H165" s="3">
        <f t="shared" si="19"/>
        <v>93.43</v>
      </c>
      <c r="I165" s="3">
        <f t="shared" si="20"/>
        <v>871.99</v>
      </c>
      <c r="J165" s="3">
        <f t="shared" si="21"/>
        <v>45.89</v>
      </c>
      <c r="K165" s="123">
        <v>0</v>
      </c>
      <c r="L165" s="3">
        <f t="shared" si="22"/>
        <v>917.88</v>
      </c>
      <c r="M165" s="24">
        <f t="shared" si="23"/>
        <v>917.88</v>
      </c>
    </row>
    <row r="166" spans="1:14" x14ac:dyDescent="0.2">
      <c r="A166" s="88" t="str">
        <f>'Door Comparison'!A167</f>
        <v>D0802.01</v>
      </c>
      <c r="B166" s="88" t="str">
        <f>'Door Comparison'!B167</f>
        <v>Timber</v>
      </c>
      <c r="C166" s="88" t="str">
        <f>'Door Comparison'!C167</f>
        <v>Single</v>
      </c>
      <c r="D166" s="9">
        <f>'Door Comparison'!N167</f>
        <v>1</v>
      </c>
      <c r="E166" s="148">
        <f>('Door Labour'!Y167/'Door Labour'!K$3)*'Door Summary'!G$3</f>
        <v>139.56</v>
      </c>
      <c r="F166" s="3">
        <f>'Door Materials'!W167</f>
        <v>719.69</v>
      </c>
      <c r="G166" s="3">
        <f t="shared" si="18"/>
        <v>859.25</v>
      </c>
      <c r="H166" s="3">
        <f t="shared" si="19"/>
        <v>103.11</v>
      </c>
      <c r="I166" s="3">
        <f t="shared" si="20"/>
        <v>962.36</v>
      </c>
      <c r="J166" s="3">
        <f t="shared" si="21"/>
        <v>50.65</v>
      </c>
      <c r="K166" s="123">
        <v>0</v>
      </c>
      <c r="L166" s="3">
        <f t="shared" si="22"/>
        <v>1013.01</v>
      </c>
      <c r="M166" s="24">
        <f t="shared" si="23"/>
        <v>1013.01</v>
      </c>
    </row>
    <row r="167" spans="1:14" x14ac:dyDescent="0.2">
      <c r="A167" s="88" t="str">
        <f>'Door Comparison'!A168</f>
        <v>D0806.01</v>
      </c>
      <c r="B167" s="88" t="str">
        <f>'Door Comparison'!B168</f>
        <v>Metal</v>
      </c>
      <c r="C167" s="88"/>
      <c r="G167" s="3"/>
      <c r="H167" s="3"/>
      <c r="I167" s="3"/>
      <c r="J167" s="3"/>
      <c r="K167" s="123"/>
      <c r="L167" s="3"/>
      <c r="N167" s="1" t="str">
        <f>'Door Comparison'!Q168</f>
        <v>By others</v>
      </c>
    </row>
    <row r="168" spans="1:14" x14ac:dyDescent="0.2">
      <c r="A168" s="88" t="str">
        <f>'Door Comparison'!A169</f>
        <v>D0807.01</v>
      </c>
      <c r="B168" s="88" t="str">
        <f>'Door Comparison'!B169</f>
        <v>Metal</v>
      </c>
      <c r="C168" s="88"/>
      <c r="G168" s="3"/>
      <c r="H168" s="3"/>
      <c r="I168" s="3"/>
      <c r="J168" s="3"/>
      <c r="K168" s="123"/>
      <c r="L168" s="3"/>
      <c r="N168" s="1" t="str">
        <f>'Door Comparison'!Q169</f>
        <v>By others</v>
      </c>
    </row>
    <row r="169" spans="1:14" x14ac:dyDescent="0.2">
      <c r="A169" s="88" t="str">
        <f>'Door Comparison'!A170</f>
        <v>D0808.01</v>
      </c>
      <c r="B169" s="88" t="str">
        <f>'Door Comparison'!B170</f>
        <v>Metal</v>
      </c>
      <c r="C169" s="88"/>
      <c r="G169" s="3"/>
      <c r="H169" s="3"/>
      <c r="I169" s="3"/>
      <c r="J169" s="3"/>
      <c r="K169" s="123"/>
      <c r="L169" s="3"/>
      <c r="N169" s="1" t="str">
        <f>'Door Comparison'!Q170</f>
        <v>By others</v>
      </c>
    </row>
    <row r="170" spans="1:14" x14ac:dyDescent="0.2">
      <c r="A170" s="88" t="str">
        <f>'Door Comparison'!A171</f>
        <v>D0810.01</v>
      </c>
      <c r="B170" s="88" t="str">
        <f>'Door Comparison'!B171</f>
        <v>Timber</v>
      </c>
      <c r="C170" s="88" t="str">
        <f>'Door Comparison'!C171</f>
        <v>Single</v>
      </c>
      <c r="D170" s="9">
        <f>'Door Comparison'!N171</f>
        <v>1</v>
      </c>
      <c r="E170" s="148">
        <f>('Door Labour'!Y171/'Door Labour'!K$3)*'Door Summary'!G$3</f>
        <v>119.36</v>
      </c>
      <c r="F170" s="3">
        <f>'Door Materials'!W171</f>
        <v>556.54</v>
      </c>
      <c r="G170" s="3">
        <f t="shared" si="18"/>
        <v>675.9</v>
      </c>
      <c r="H170" s="3">
        <f t="shared" si="19"/>
        <v>81.11</v>
      </c>
      <c r="I170" s="3">
        <f t="shared" si="20"/>
        <v>757.01</v>
      </c>
      <c r="J170" s="3">
        <f t="shared" si="21"/>
        <v>39.840000000000003</v>
      </c>
      <c r="K170" s="123">
        <v>0</v>
      </c>
      <c r="L170" s="3">
        <f t="shared" si="22"/>
        <v>796.85</v>
      </c>
      <c r="M170" s="24">
        <f t="shared" si="23"/>
        <v>796.85</v>
      </c>
    </row>
    <row r="171" spans="1:14" x14ac:dyDescent="0.2">
      <c r="A171" s="88" t="str">
        <f>'Door Comparison'!A172</f>
        <v>D0811.01</v>
      </c>
      <c r="B171" s="88" t="str">
        <f>'Door Comparison'!B172</f>
        <v>Timber</v>
      </c>
      <c r="C171" s="88" t="str">
        <f>'Door Comparison'!C172</f>
        <v>Single</v>
      </c>
      <c r="D171" s="9">
        <f>'Door Comparison'!N172</f>
        <v>1</v>
      </c>
      <c r="E171" s="148">
        <f>('Door Labour'!Y172/'Door Labour'!K$3)*'Door Summary'!G$3</f>
        <v>139.56</v>
      </c>
      <c r="F171" s="3">
        <f>'Door Materials'!W172</f>
        <v>845.58</v>
      </c>
      <c r="G171" s="3">
        <f t="shared" si="18"/>
        <v>985.14</v>
      </c>
      <c r="H171" s="3">
        <f t="shared" si="19"/>
        <v>118.22</v>
      </c>
      <c r="I171" s="3">
        <f t="shared" si="20"/>
        <v>1103.3599999999999</v>
      </c>
      <c r="J171" s="3">
        <f t="shared" si="21"/>
        <v>58.07</v>
      </c>
      <c r="K171" s="123">
        <v>0</v>
      </c>
      <c r="L171" s="3">
        <f t="shared" si="22"/>
        <v>1161.43</v>
      </c>
      <c r="M171" s="24">
        <f t="shared" si="23"/>
        <v>1161.43</v>
      </c>
    </row>
    <row r="172" spans="1:14" x14ac:dyDescent="0.2">
      <c r="A172" s="88" t="str">
        <f>'Door Comparison'!A173</f>
        <v>D0815.01</v>
      </c>
      <c r="B172" s="88" t="str">
        <f>'Door Comparison'!B173</f>
        <v>Metal</v>
      </c>
      <c r="C172" s="88"/>
      <c r="G172" s="3"/>
      <c r="H172" s="3"/>
      <c r="I172" s="3"/>
      <c r="J172" s="3"/>
      <c r="K172" s="123"/>
      <c r="L172" s="3"/>
      <c r="N172" s="1" t="str">
        <f>'Door Comparison'!Q173</f>
        <v>By others</v>
      </c>
    </row>
    <row r="173" spans="1:14" x14ac:dyDescent="0.2">
      <c r="A173" s="88" t="str">
        <f>'Door Comparison'!A174</f>
        <v>D0816.01</v>
      </c>
      <c r="B173" s="88" t="str">
        <f>'Door Comparison'!B174</f>
        <v>Metal</v>
      </c>
      <c r="C173" s="88"/>
      <c r="G173" s="3"/>
      <c r="H173" s="3"/>
      <c r="I173" s="3"/>
      <c r="J173" s="3"/>
      <c r="K173" s="123"/>
      <c r="L173" s="3"/>
      <c r="N173" s="1" t="str">
        <f>'Door Comparison'!Q174</f>
        <v>By others</v>
      </c>
    </row>
    <row r="174" spans="1:14" x14ac:dyDescent="0.2">
      <c r="A174" s="88" t="str">
        <f>'Door Comparison'!A175</f>
        <v>D0817.01</v>
      </c>
      <c r="B174" s="88" t="str">
        <f>'Door Comparison'!B175</f>
        <v>Timber</v>
      </c>
      <c r="C174" s="88" t="str">
        <f>'Door Comparison'!C175</f>
        <v>Single</v>
      </c>
      <c r="D174" s="9">
        <f>'Door Comparison'!N175</f>
        <v>1</v>
      </c>
      <c r="E174" s="148">
        <f>('Door Labour'!Y175/'Door Labour'!K$3)*'Door Summary'!G$3</f>
        <v>167.92</v>
      </c>
      <c r="F174" s="3">
        <f>'Door Materials'!W175</f>
        <v>960.73</v>
      </c>
      <c r="G174" s="3">
        <f t="shared" si="18"/>
        <v>1128.6500000000001</v>
      </c>
      <c r="H174" s="3">
        <f t="shared" si="19"/>
        <v>135.44</v>
      </c>
      <c r="I174" s="3">
        <f t="shared" si="20"/>
        <v>1264.0899999999999</v>
      </c>
      <c r="J174" s="3">
        <f t="shared" si="21"/>
        <v>66.53</v>
      </c>
      <c r="K174" s="123">
        <v>0</v>
      </c>
      <c r="L174" s="3">
        <f t="shared" si="22"/>
        <v>1330.62</v>
      </c>
      <c r="M174" s="24">
        <f t="shared" si="23"/>
        <v>1330.62</v>
      </c>
    </row>
    <row r="175" spans="1:14" x14ac:dyDescent="0.2">
      <c r="A175" s="88" t="str">
        <f>'Door Comparison'!A176</f>
        <v>D0818.01</v>
      </c>
      <c r="B175" s="88" t="str">
        <f>'Door Comparison'!B176</f>
        <v>Timber</v>
      </c>
      <c r="C175" s="88" t="str">
        <f>'Door Comparison'!C176</f>
        <v>Single</v>
      </c>
      <c r="D175" s="9">
        <f>'Door Comparison'!N176</f>
        <v>1</v>
      </c>
      <c r="E175" s="148">
        <f>('Door Labour'!Y176/'Door Labour'!K$3)*'Door Summary'!G$3</f>
        <v>119.36</v>
      </c>
      <c r="F175" s="3">
        <f>'Door Materials'!W176</f>
        <v>549.08000000000004</v>
      </c>
      <c r="G175" s="3">
        <f t="shared" si="18"/>
        <v>668.44</v>
      </c>
      <c r="H175" s="3">
        <f t="shared" si="19"/>
        <v>80.209999999999994</v>
      </c>
      <c r="I175" s="3">
        <f t="shared" si="20"/>
        <v>748.65</v>
      </c>
      <c r="J175" s="3">
        <f t="shared" si="21"/>
        <v>39.4</v>
      </c>
      <c r="K175" s="123">
        <v>0</v>
      </c>
      <c r="L175" s="3">
        <f t="shared" si="22"/>
        <v>788.05</v>
      </c>
      <c r="M175" s="24">
        <f t="shared" si="23"/>
        <v>788.05</v>
      </c>
    </row>
    <row r="176" spans="1:14" x14ac:dyDescent="0.2">
      <c r="A176" s="88" t="str">
        <f>'Door Comparison'!A177</f>
        <v>D0820.01</v>
      </c>
      <c r="B176" s="88" t="str">
        <f>'Door Comparison'!B177</f>
        <v>Metal</v>
      </c>
      <c r="C176" s="88"/>
      <c r="G176" s="3"/>
      <c r="H176" s="3"/>
      <c r="I176" s="3"/>
      <c r="J176" s="3"/>
      <c r="K176" s="123"/>
      <c r="L176" s="3"/>
      <c r="N176" s="1" t="str">
        <f>'Door Comparison'!Q177</f>
        <v>By others</v>
      </c>
    </row>
    <row r="177" spans="1:14" x14ac:dyDescent="0.2">
      <c r="A177" s="88" t="str">
        <f>'Door Comparison'!A178</f>
        <v>D0822.01</v>
      </c>
      <c r="B177" s="88" t="str">
        <f>'Door Comparison'!B178</f>
        <v>Glass</v>
      </c>
      <c r="C177" s="88"/>
      <c r="G177" s="3"/>
      <c r="H177" s="3"/>
      <c r="I177" s="3"/>
      <c r="J177" s="3"/>
      <c r="K177" s="123"/>
      <c r="L177" s="3"/>
      <c r="N177" s="1" t="str">
        <f>'Door Comparison'!Q178</f>
        <v>By others</v>
      </c>
    </row>
    <row r="178" spans="1:14" x14ac:dyDescent="0.2">
      <c r="A178" s="88" t="str">
        <f>'Door Comparison'!A179</f>
        <v>D0901.01</v>
      </c>
      <c r="B178" s="88" t="str">
        <f>'Door Comparison'!B179</f>
        <v>Timber</v>
      </c>
      <c r="C178" s="88" t="str">
        <f>'Door Comparison'!C179</f>
        <v>Single</v>
      </c>
      <c r="D178" s="9">
        <f>'Door Comparison'!N179</f>
        <v>1</v>
      </c>
      <c r="E178" s="148">
        <f>('Door Labour'!Y179/'Door Labour'!K$3)*'Door Summary'!G$3</f>
        <v>119.36</v>
      </c>
      <c r="F178" s="3">
        <f>'Door Materials'!W179</f>
        <v>659.2</v>
      </c>
      <c r="G178" s="3">
        <f t="shared" si="18"/>
        <v>778.56</v>
      </c>
      <c r="H178" s="3">
        <f t="shared" si="19"/>
        <v>93.43</v>
      </c>
      <c r="I178" s="3">
        <f t="shared" si="20"/>
        <v>871.99</v>
      </c>
      <c r="J178" s="3">
        <f t="shared" si="21"/>
        <v>45.89</v>
      </c>
      <c r="K178" s="123">
        <v>0</v>
      </c>
      <c r="L178" s="3">
        <f t="shared" si="22"/>
        <v>917.88</v>
      </c>
      <c r="M178" s="24">
        <f t="shared" si="23"/>
        <v>917.88</v>
      </c>
    </row>
    <row r="179" spans="1:14" x14ac:dyDescent="0.2">
      <c r="A179" s="88" t="str">
        <f>'Door Comparison'!A180</f>
        <v>DO9O2.01</v>
      </c>
      <c r="B179" s="88" t="str">
        <f>'Door Comparison'!B180</f>
        <v>Timber</v>
      </c>
      <c r="C179" s="88" t="str">
        <f>'Door Comparison'!C180</f>
        <v>Single</v>
      </c>
      <c r="D179" s="9">
        <f>'Door Comparison'!N180</f>
        <v>1</v>
      </c>
      <c r="E179" s="148">
        <f>('Door Labour'!Y180/'Door Labour'!K$3)*'Door Summary'!G$3</f>
        <v>139.56</v>
      </c>
      <c r="F179" s="3">
        <f>'Door Materials'!W180</f>
        <v>719.69</v>
      </c>
      <c r="G179" s="3">
        <f t="shared" si="18"/>
        <v>859.25</v>
      </c>
      <c r="H179" s="3">
        <f t="shared" si="19"/>
        <v>103.11</v>
      </c>
      <c r="I179" s="3">
        <f t="shared" si="20"/>
        <v>962.36</v>
      </c>
      <c r="J179" s="3">
        <f t="shared" si="21"/>
        <v>50.65</v>
      </c>
      <c r="K179" s="123">
        <v>0</v>
      </c>
      <c r="L179" s="3">
        <f t="shared" si="22"/>
        <v>1013.01</v>
      </c>
      <c r="M179" s="24">
        <f t="shared" si="23"/>
        <v>1013.01</v>
      </c>
    </row>
    <row r="180" spans="1:14" x14ac:dyDescent="0.2">
      <c r="A180" s="88" t="str">
        <f>'Door Comparison'!A181</f>
        <v>D0906.01</v>
      </c>
      <c r="B180" s="88" t="str">
        <f>'Door Comparison'!B181</f>
        <v>Metal</v>
      </c>
      <c r="C180" s="88"/>
      <c r="G180" s="3"/>
      <c r="H180" s="3"/>
      <c r="I180" s="3"/>
      <c r="J180" s="3"/>
      <c r="K180" s="123"/>
      <c r="L180" s="3"/>
      <c r="N180" s="1" t="str">
        <f>'Door Comparison'!Q181</f>
        <v>By others</v>
      </c>
    </row>
    <row r="181" spans="1:14" x14ac:dyDescent="0.2">
      <c r="A181" s="88" t="str">
        <f>'Door Comparison'!A182</f>
        <v>D0907.01</v>
      </c>
      <c r="B181" s="88" t="str">
        <f>'Door Comparison'!B182</f>
        <v>Metal</v>
      </c>
      <c r="C181" s="88"/>
      <c r="G181" s="3"/>
      <c r="H181" s="3"/>
      <c r="I181" s="3"/>
      <c r="J181" s="3"/>
      <c r="K181" s="123"/>
      <c r="L181" s="3"/>
      <c r="N181" s="1" t="str">
        <f>'Door Comparison'!Q182</f>
        <v>By others</v>
      </c>
    </row>
    <row r="182" spans="1:14" x14ac:dyDescent="0.2">
      <c r="A182" s="88" t="str">
        <f>'Door Comparison'!A183</f>
        <v>DO9O8.01</v>
      </c>
      <c r="B182" s="88" t="str">
        <f>'Door Comparison'!B183</f>
        <v>Metal</v>
      </c>
      <c r="C182" s="88"/>
      <c r="G182" s="3"/>
      <c r="H182" s="3"/>
      <c r="I182" s="3"/>
      <c r="J182" s="3"/>
      <c r="K182" s="123"/>
      <c r="L182" s="3"/>
      <c r="N182" s="1" t="str">
        <f>'Door Comparison'!Q183</f>
        <v>By others</v>
      </c>
    </row>
    <row r="183" spans="1:14" x14ac:dyDescent="0.2">
      <c r="A183" s="88" t="str">
        <f>'Door Comparison'!A184</f>
        <v>D0910.01</v>
      </c>
      <c r="B183" s="88" t="str">
        <f>'Door Comparison'!B184</f>
        <v>Timber</v>
      </c>
      <c r="C183" s="88" t="str">
        <f>'Door Comparison'!C184</f>
        <v>Single</v>
      </c>
      <c r="D183" s="9">
        <f>'Door Comparison'!N184</f>
        <v>1</v>
      </c>
      <c r="E183" s="148">
        <f>('Door Labour'!Y184/'Door Labour'!K$3)*'Door Summary'!G$3</f>
        <v>119.36</v>
      </c>
      <c r="F183" s="3">
        <f>'Door Materials'!W184</f>
        <v>556.54</v>
      </c>
      <c r="G183" s="3">
        <f t="shared" si="18"/>
        <v>675.9</v>
      </c>
      <c r="H183" s="3">
        <f t="shared" si="19"/>
        <v>81.11</v>
      </c>
      <c r="I183" s="3">
        <f t="shared" si="20"/>
        <v>757.01</v>
      </c>
      <c r="J183" s="3">
        <f t="shared" si="21"/>
        <v>39.840000000000003</v>
      </c>
      <c r="K183" s="123">
        <v>0</v>
      </c>
      <c r="L183" s="3">
        <f t="shared" si="22"/>
        <v>796.85</v>
      </c>
      <c r="M183" s="24">
        <f t="shared" si="23"/>
        <v>796.85</v>
      </c>
    </row>
    <row r="184" spans="1:14" x14ac:dyDescent="0.2">
      <c r="A184" s="88" t="str">
        <f>'Door Comparison'!A185</f>
        <v>D0911.01</v>
      </c>
      <c r="B184" s="88" t="str">
        <f>'Door Comparison'!B185</f>
        <v>Timber</v>
      </c>
      <c r="C184" s="88" t="str">
        <f>'Door Comparison'!C185</f>
        <v>Single</v>
      </c>
      <c r="D184" s="9">
        <f>'Door Comparison'!N185</f>
        <v>1</v>
      </c>
      <c r="E184" s="148">
        <f>('Door Labour'!Y185/'Door Labour'!K$3)*'Door Summary'!G$3</f>
        <v>139.56</v>
      </c>
      <c r="F184" s="3">
        <f>'Door Materials'!W185</f>
        <v>845.58</v>
      </c>
      <c r="G184" s="3">
        <f t="shared" si="18"/>
        <v>985.14</v>
      </c>
      <c r="H184" s="3">
        <f t="shared" si="19"/>
        <v>118.22</v>
      </c>
      <c r="I184" s="3">
        <f t="shared" si="20"/>
        <v>1103.3599999999999</v>
      </c>
      <c r="J184" s="3">
        <f t="shared" si="21"/>
        <v>58.07</v>
      </c>
      <c r="K184" s="123">
        <v>0</v>
      </c>
      <c r="L184" s="3">
        <f t="shared" si="22"/>
        <v>1161.43</v>
      </c>
      <c r="M184" s="24">
        <f t="shared" si="23"/>
        <v>1161.43</v>
      </c>
    </row>
    <row r="185" spans="1:14" x14ac:dyDescent="0.2">
      <c r="A185" s="88" t="str">
        <f>'Door Comparison'!A186</f>
        <v>D0915.01</v>
      </c>
      <c r="B185" s="88" t="str">
        <f>'Door Comparison'!B186</f>
        <v>Metal</v>
      </c>
      <c r="C185" s="88"/>
      <c r="G185" s="3"/>
      <c r="H185" s="3"/>
      <c r="I185" s="3"/>
      <c r="J185" s="3"/>
      <c r="K185" s="123"/>
      <c r="L185" s="3"/>
      <c r="N185" s="1" t="str">
        <f>'Door Comparison'!Q186</f>
        <v>By others</v>
      </c>
    </row>
    <row r="186" spans="1:14" x14ac:dyDescent="0.2">
      <c r="A186" s="88" t="str">
        <f>'Door Comparison'!A187</f>
        <v>DO916.01</v>
      </c>
      <c r="B186" s="88" t="str">
        <f>'Door Comparison'!B187</f>
        <v>Metal</v>
      </c>
      <c r="C186" s="88"/>
      <c r="G186" s="3"/>
      <c r="H186" s="3"/>
      <c r="I186" s="3"/>
      <c r="J186" s="3"/>
      <c r="K186" s="123"/>
      <c r="L186" s="3"/>
      <c r="N186" s="1" t="str">
        <f>'Door Comparison'!Q187</f>
        <v>By others</v>
      </c>
    </row>
    <row r="187" spans="1:14" x14ac:dyDescent="0.2">
      <c r="A187" s="88" t="str">
        <f>'Door Comparison'!A188</f>
        <v>D0917.01</v>
      </c>
      <c r="B187" s="88" t="str">
        <f>'Door Comparison'!B188</f>
        <v>Timber</v>
      </c>
      <c r="C187" s="88" t="str">
        <f>'Door Comparison'!C188</f>
        <v>Single</v>
      </c>
      <c r="D187" s="9">
        <f>'Door Comparison'!N188</f>
        <v>1</v>
      </c>
      <c r="E187" s="148">
        <f>('Door Labour'!Y188/'Door Labour'!K$3)*'Door Summary'!G$3</f>
        <v>167.92</v>
      </c>
      <c r="F187" s="3">
        <f>'Door Materials'!W188</f>
        <v>960.73</v>
      </c>
      <c r="G187" s="3">
        <f t="shared" si="18"/>
        <v>1128.6500000000001</v>
      </c>
      <c r="H187" s="3">
        <f t="shared" si="19"/>
        <v>135.44</v>
      </c>
      <c r="I187" s="3">
        <f t="shared" si="20"/>
        <v>1264.0899999999999</v>
      </c>
      <c r="J187" s="3">
        <f t="shared" si="21"/>
        <v>66.53</v>
      </c>
      <c r="K187" s="123">
        <v>0</v>
      </c>
      <c r="L187" s="3">
        <f t="shared" si="22"/>
        <v>1330.62</v>
      </c>
      <c r="M187" s="24">
        <f t="shared" si="23"/>
        <v>1330.62</v>
      </c>
    </row>
    <row r="188" spans="1:14" x14ac:dyDescent="0.2">
      <c r="A188" s="88" t="str">
        <f>'Door Comparison'!A189</f>
        <v>D0918.01</v>
      </c>
      <c r="B188" s="88" t="str">
        <f>'Door Comparison'!B189</f>
        <v>Timber</v>
      </c>
      <c r="C188" s="88" t="str">
        <f>'Door Comparison'!C189</f>
        <v>Single</v>
      </c>
      <c r="D188" s="9">
        <f>'Door Comparison'!N189</f>
        <v>1</v>
      </c>
      <c r="E188" s="148">
        <f>('Door Labour'!Y189/'Door Labour'!K$3)*'Door Summary'!G$3</f>
        <v>119.36</v>
      </c>
      <c r="F188" s="3">
        <f>'Door Materials'!W189</f>
        <v>549.08000000000004</v>
      </c>
      <c r="G188" s="3">
        <f t="shared" si="18"/>
        <v>668.44</v>
      </c>
      <c r="H188" s="3">
        <f t="shared" si="19"/>
        <v>80.209999999999994</v>
      </c>
      <c r="I188" s="3">
        <f t="shared" si="20"/>
        <v>748.65</v>
      </c>
      <c r="J188" s="3">
        <f t="shared" si="21"/>
        <v>39.4</v>
      </c>
      <c r="K188" s="123">
        <v>0</v>
      </c>
      <c r="L188" s="3">
        <f t="shared" si="22"/>
        <v>788.05</v>
      </c>
      <c r="M188" s="24">
        <f t="shared" si="23"/>
        <v>788.05</v>
      </c>
    </row>
    <row r="189" spans="1:14" x14ac:dyDescent="0.2">
      <c r="A189" s="88" t="str">
        <f>'Door Comparison'!A190</f>
        <v>DO92O.01</v>
      </c>
      <c r="B189" s="88" t="str">
        <f>'Door Comparison'!B190</f>
        <v>Metal</v>
      </c>
      <c r="C189" s="88"/>
      <c r="G189" s="3"/>
      <c r="H189" s="3"/>
      <c r="I189" s="3"/>
      <c r="J189" s="3"/>
      <c r="K189" s="123"/>
      <c r="L189" s="3"/>
      <c r="N189" s="1" t="str">
        <f>'Door Comparison'!Q190</f>
        <v>By others</v>
      </c>
    </row>
    <row r="190" spans="1:14" x14ac:dyDescent="0.2">
      <c r="A190" s="88" t="str">
        <f>'Door Comparison'!A191</f>
        <v>D1001.01</v>
      </c>
      <c r="B190" s="88" t="str">
        <f>'Door Comparison'!B191</f>
        <v>Timber</v>
      </c>
      <c r="C190" s="88" t="str">
        <f>'Door Comparison'!C191</f>
        <v>Single</v>
      </c>
      <c r="D190" s="9">
        <f>'Door Comparison'!N191</f>
        <v>1</v>
      </c>
      <c r="E190" s="148">
        <f>('Door Labour'!Y191/'Door Labour'!K$3)*'Door Summary'!G$3</f>
        <v>119.36</v>
      </c>
      <c r="F190" s="3">
        <f>'Door Materials'!W191</f>
        <v>659.2</v>
      </c>
      <c r="G190" s="3">
        <f t="shared" si="18"/>
        <v>778.56</v>
      </c>
      <c r="H190" s="3">
        <f t="shared" si="19"/>
        <v>93.43</v>
      </c>
      <c r="I190" s="3">
        <f t="shared" si="20"/>
        <v>871.99</v>
      </c>
      <c r="J190" s="3">
        <f t="shared" si="21"/>
        <v>45.89</v>
      </c>
      <c r="K190" s="123">
        <v>0</v>
      </c>
      <c r="L190" s="3">
        <f t="shared" si="22"/>
        <v>917.88</v>
      </c>
      <c r="M190" s="24">
        <f t="shared" si="23"/>
        <v>917.88</v>
      </c>
    </row>
    <row r="191" spans="1:14" x14ac:dyDescent="0.2">
      <c r="A191" s="88" t="str">
        <f>'Door Comparison'!A192</f>
        <v>D1OO2.01</v>
      </c>
      <c r="B191" s="88" t="str">
        <f>'Door Comparison'!B192</f>
        <v>Timber</v>
      </c>
      <c r="C191" s="88" t="str">
        <f>'Door Comparison'!C192</f>
        <v>Single</v>
      </c>
      <c r="D191" s="9">
        <f>'Door Comparison'!N192</f>
        <v>1</v>
      </c>
      <c r="E191" s="148">
        <f>('Door Labour'!Y192/'Door Labour'!K$3)*'Door Summary'!G$3</f>
        <v>139.56</v>
      </c>
      <c r="F191" s="3">
        <f>'Door Materials'!W192</f>
        <v>719.69</v>
      </c>
      <c r="G191" s="3">
        <f t="shared" si="18"/>
        <v>859.25</v>
      </c>
      <c r="H191" s="3">
        <f t="shared" si="19"/>
        <v>103.11</v>
      </c>
      <c r="I191" s="3">
        <f t="shared" si="20"/>
        <v>962.36</v>
      </c>
      <c r="J191" s="3">
        <f t="shared" si="21"/>
        <v>50.65</v>
      </c>
      <c r="K191" s="123">
        <v>0</v>
      </c>
      <c r="L191" s="3">
        <f t="shared" si="22"/>
        <v>1013.01</v>
      </c>
      <c r="M191" s="24">
        <f t="shared" si="23"/>
        <v>1013.01</v>
      </c>
    </row>
    <row r="192" spans="1:14" x14ac:dyDescent="0.2">
      <c r="A192" s="88" t="str">
        <f>'Door Comparison'!A193</f>
        <v>D1006.01</v>
      </c>
      <c r="B192" s="88" t="str">
        <f>'Door Comparison'!B193</f>
        <v>Metal</v>
      </c>
      <c r="C192" s="88"/>
      <c r="G192" s="3"/>
      <c r="H192" s="3"/>
      <c r="I192" s="3"/>
      <c r="J192" s="3"/>
      <c r="K192" s="123"/>
      <c r="L192" s="3"/>
      <c r="N192" s="1" t="str">
        <f>'Door Comparison'!Q193</f>
        <v>By others</v>
      </c>
    </row>
    <row r="193" spans="1:14" x14ac:dyDescent="0.2">
      <c r="A193" s="88" t="str">
        <f>'Door Comparison'!A194</f>
        <v>D1007.01</v>
      </c>
      <c r="B193" s="88" t="str">
        <f>'Door Comparison'!B194</f>
        <v>Metal</v>
      </c>
      <c r="C193" s="88"/>
      <c r="G193" s="3"/>
      <c r="H193" s="3"/>
      <c r="I193" s="3"/>
      <c r="J193" s="3"/>
      <c r="K193" s="123"/>
      <c r="L193" s="3"/>
      <c r="N193" s="1" t="str">
        <f>'Door Comparison'!Q194</f>
        <v>By others</v>
      </c>
    </row>
    <row r="194" spans="1:14" x14ac:dyDescent="0.2">
      <c r="A194" s="88" t="str">
        <f>'Door Comparison'!A195</f>
        <v>D1OO8.01</v>
      </c>
      <c r="B194" s="88" t="str">
        <f>'Door Comparison'!B195</f>
        <v>Metal</v>
      </c>
      <c r="C194" s="88"/>
      <c r="G194" s="3"/>
      <c r="H194" s="3"/>
      <c r="I194" s="3"/>
      <c r="J194" s="3"/>
      <c r="K194" s="123"/>
      <c r="L194" s="3"/>
      <c r="N194" s="1" t="str">
        <f>'Door Comparison'!Q195</f>
        <v>By others</v>
      </c>
    </row>
    <row r="195" spans="1:14" x14ac:dyDescent="0.2">
      <c r="A195" s="88" t="str">
        <f>'Door Comparison'!A196</f>
        <v>D1010.01</v>
      </c>
      <c r="B195" s="88" t="str">
        <f>'Door Comparison'!B196</f>
        <v>Timber</v>
      </c>
      <c r="C195" s="88" t="str">
        <f>'Door Comparison'!C196</f>
        <v>Single</v>
      </c>
      <c r="D195" s="9">
        <f>'Door Comparison'!N196</f>
        <v>1</v>
      </c>
      <c r="E195" s="148">
        <f>('Door Labour'!Y196/'Door Labour'!K$3)*'Door Summary'!G$3</f>
        <v>119.36</v>
      </c>
      <c r="F195" s="3">
        <f>'Door Materials'!W196</f>
        <v>659.2</v>
      </c>
      <c r="G195" s="3">
        <f t="shared" si="18"/>
        <v>778.56</v>
      </c>
      <c r="H195" s="3">
        <f t="shared" si="19"/>
        <v>93.43</v>
      </c>
      <c r="I195" s="3">
        <f t="shared" si="20"/>
        <v>871.99</v>
      </c>
      <c r="J195" s="3">
        <f t="shared" si="21"/>
        <v>45.89</v>
      </c>
      <c r="K195" s="123">
        <v>0</v>
      </c>
      <c r="L195" s="3">
        <f t="shared" si="22"/>
        <v>917.88</v>
      </c>
      <c r="M195" s="24">
        <f t="shared" si="23"/>
        <v>917.88</v>
      </c>
    </row>
    <row r="196" spans="1:14" x14ac:dyDescent="0.2">
      <c r="A196" s="88" t="str">
        <f>'Door Comparison'!A197</f>
        <v>D1011.01</v>
      </c>
      <c r="B196" s="88" t="str">
        <f>'Door Comparison'!B197</f>
        <v>Timber</v>
      </c>
      <c r="C196" s="88" t="str">
        <f>'Door Comparison'!C197</f>
        <v>Single</v>
      </c>
      <c r="D196" s="9">
        <f>'Door Comparison'!N197</f>
        <v>1</v>
      </c>
      <c r="E196" s="148">
        <f>('Door Labour'!Y197/'Door Labour'!K$3)*'Door Summary'!G$3</f>
        <v>139.56</v>
      </c>
      <c r="F196" s="3">
        <f>'Door Materials'!W197</f>
        <v>845.58</v>
      </c>
      <c r="G196" s="3">
        <f t="shared" si="18"/>
        <v>985.14</v>
      </c>
      <c r="H196" s="3">
        <f t="shared" si="19"/>
        <v>118.22</v>
      </c>
      <c r="I196" s="3">
        <f t="shared" si="20"/>
        <v>1103.3599999999999</v>
      </c>
      <c r="J196" s="3">
        <f t="shared" si="21"/>
        <v>58.07</v>
      </c>
      <c r="K196" s="123">
        <v>0</v>
      </c>
      <c r="L196" s="3">
        <f t="shared" si="22"/>
        <v>1161.43</v>
      </c>
      <c r="M196" s="24">
        <f t="shared" si="23"/>
        <v>1161.43</v>
      </c>
    </row>
    <row r="197" spans="1:14" x14ac:dyDescent="0.2">
      <c r="A197" s="88" t="str">
        <f>'Door Comparison'!A198</f>
        <v>D1O15.01</v>
      </c>
      <c r="B197" s="88" t="str">
        <f>'Door Comparison'!B198</f>
        <v>Metal</v>
      </c>
      <c r="C197" s="88"/>
      <c r="G197" s="3"/>
      <c r="H197" s="3"/>
      <c r="I197" s="3"/>
      <c r="J197" s="3"/>
      <c r="K197" s="123"/>
      <c r="L197" s="3"/>
      <c r="N197" s="1" t="str">
        <f>'Door Comparison'!Q198</f>
        <v>By others</v>
      </c>
    </row>
    <row r="198" spans="1:14" x14ac:dyDescent="0.2">
      <c r="A198" s="88" t="str">
        <f>'Door Comparison'!A199</f>
        <v>D1016.01</v>
      </c>
      <c r="B198" s="88" t="str">
        <f>'Door Comparison'!B199</f>
        <v>Metal</v>
      </c>
      <c r="C198" s="88"/>
      <c r="G198" s="3"/>
      <c r="H198" s="3"/>
      <c r="I198" s="3"/>
      <c r="J198" s="3"/>
      <c r="K198" s="123"/>
      <c r="L198" s="3"/>
      <c r="N198" s="1" t="str">
        <f>'Door Comparison'!Q199</f>
        <v>By others</v>
      </c>
    </row>
    <row r="199" spans="1:14" x14ac:dyDescent="0.2">
      <c r="A199" s="88" t="str">
        <f>'Door Comparison'!A200</f>
        <v>D1017.01</v>
      </c>
      <c r="B199" s="88" t="str">
        <f>'Door Comparison'!B200</f>
        <v>Timber</v>
      </c>
      <c r="C199" s="88" t="str">
        <f>'Door Comparison'!C200</f>
        <v>Single</v>
      </c>
      <c r="D199" s="9">
        <f>'Door Comparison'!N200</f>
        <v>1</v>
      </c>
      <c r="E199" s="148">
        <f>('Door Labour'!Y200/'Door Labour'!K$3)*'Door Summary'!G$3</f>
        <v>167.92</v>
      </c>
      <c r="F199" s="3">
        <f>'Door Materials'!W200</f>
        <v>960.73</v>
      </c>
      <c r="G199" s="3">
        <f t="shared" si="18"/>
        <v>1128.6500000000001</v>
      </c>
      <c r="H199" s="3">
        <f t="shared" si="19"/>
        <v>135.44</v>
      </c>
      <c r="I199" s="3">
        <f t="shared" si="20"/>
        <v>1264.0899999999999</v>
      </c>
      <c r="J199" s="3">
        <f t="shared" si="21"/>
        <v>66.53</v>
      </c>
      <c r="K199" s="123">
        <v>0</v>
      </c>
      <c r="L199" s="3">
        <f t="shared" si="22"/>
        <v>1330.62</v>
      </c>
      <c r="M199" s="24">
        <f t="shared" si="23"/>
        <v>1330.62</v>
      </c>
    </row>
    <row r="200" spans="1:14" x14ac:dyDescent="0.2">
      <c r="A200" s="88" t="str">
        <f>'Door Comparison'!A201</f>
        <v>D1O18.01</v>
      </c>
      <c r="B200" s="88" t="str">
        <f>'Door Comparison'!B201</f>
        <v>Timber</v>
      </c>
      <c r="C200" s="88" t="str">
        <f>'Door Comparison'!C201</f>
        <v>Single</v>
      </c>
      <c r="D200" s="9">
        <f>'Door Comparison'!N201</f>
        <v>1</v>
      </c>
      <c r="E200" s="148">
        <f>('Door Labour'!Y201/'Door Labour'!K$3)*'Door Summary'!G$3</f>
        <v>119.36</v>
      </c>
      <c r="F200" s="3">
        <f>'Door Materials'!W201</f>
        <v>549.08000000000004</v>
      </c>
      <c r="G200" s="3">
        <f t="shared" si="18"/>
        <v>668.44</v>
      </c>
      <c r="H200" s="3">
        <f t="shared" si="19"/>
        <v>80.209999999999994</v>
      </c>
      <c r="I200" s="3">
        <f t="shared" si="20"/>
        <v>748.65</v>
      </c>
      <c r="J200" s="3">
        <f t="shared" si="21"/>
        <v>39.4</v>
      </c>
      <c r="K200" s="123">
        <v>0</v>
      </c>
      <c r="L200" s="3">
        <f t="shared" si="22"/>
        <v>788.05</v>
      </c>
      <c r="M200" s="24">
        <f t="shared" si="23"/>
        <v>788.05</v>
      </c>
    </row>
    <row r="201" spans="1:14" x14ac:dyDescent="0.2">
      <c r="A201" s="88" t="str">
        <f>'Door Comparison'!A202</f>
        <v>D1020.01</v>
      </c>
      <c r="B201" s="88" t="str">
        <f>'Door Comparison'!B202</f>
        <v>Metal</v>
      </c>
      <c r="C201" s="88"/>
      <c r="G201" s="3"/>
      <c r="H201" s="3"/>
      <c r="I201" s="3"/>
      <c r="J201" s="3"/>
      <c r="K201" s="123"/>
      <c r="L201" s="3"/>
      <c r="N201" s="1" t="str">
        <f>'Door Comparison'!Q202</f>
        <v>By others</v>
      </c>
    </row>
    <row r="202" spans="1:14" x14ac:dyDescent="0.2">
      <c r="A202" s="88" t="str">
        <f>'Door Comparison'!A203</f>
        <v>D1022.01</v>
      </c>
      <c r="B202" s="88" t="str">
        <f>'Door Comparison'!B203</f>
        <v>Metal</v>
      </c>
      <c r="C202" s="88"/>
      <c r="G202" s="3"/>
      <c r="H202" s="3"/>
      <c r="I202" s="3"/>
      <c r="J202" s="3"/>
      <c r="K202" s="123"/>
      <c r="L202" s="3"/>
      <c r="N202" s="1" t="str">
        <f>'Door Comparison'!Q203</f>
        <v>By others</v>
      </c>
    </row>
    <row r="203" spans="1:14" x14ac:dyDescent="0.2">
      <c r="A203" s="88" t="str">
        <f>'Door Comparison'!A204</f>
        <v>D1022.02</v>
      </c>
      <c r="B203" s="88" t="str">
        <f>'Door Comparison'!B204</f>
        <v>Metal</v>
      </c>
      <c r="C203" s="88"/>
      <c r="G203" s="3"/>
      <c r="H203" s="3"/>
      <c r="I203" s="3"/>
      <c r="J203" s="3"/>
      <c r="K203" s="123"/>
      <c r="L203" s="3"/>
      <c r="N203" s="1" t="str">
        <f>'Door Comparison'!Q204</f>
        <v>By others</v>
      </c>
    </row>
    <row r="204" spans="1:14" x14ac:dyDescent="0.2">
      <c r="A204" s="88" t="str">
        <f>'Door Comparison'!A205</f>
        <v>D11.01.01</v>
      </c>
      <c r="B204" s="88" t="str">
        <f>'Door Comparison'!B205</f>
        <v>Metal</v>
      </c>
      <c r="C204" s="88"/>
      <c r="G204" s="3"/>
      <c r="H204" s="3"/>
      <c r="I204" s="3"/>
      <c r="J204" s="3"/>
      <c r="K204" s="123"/>
      <c r="L204" s="3"/>
      <c r="N204" s="1" t="str">
        <f>'Door Comparison'!Q205</f>
        <v>By others</v>
      </c>
    </row>
    <row r="205" spans="1:14" x14ac:dyDescent="0.2">
      <c r="A205" s="88" t="str">
        <f>'Door Comparison'!A206</f>
        <v>D11O2.01</v>
      </c>
      <c r="B205" s="88" t="str">
        <f>'Door Comparison'!B206</f>
        <v>Timber</v>
      </c>
      <c r="C205" s="88" t="str">
        <f>'Door Comparison'!C206</f>
        <v>Single</v>
      </c>
      <c r="D205" s="9">
        <f>'Door Comparison'!N206</f>
        <v>1</v>
      </c>
      <c r="E205" s="148">
        <f>('Door Labour'!Y206/'Door Labour'!K$3)*'Door Summary'!G$3</f>
        <v>139.56</v>
      </c>
      <c r="F205" s="3">
        <f>'Door Materials'!W206</f>
        <v>719.69</v>
      </c>
      <c r="G205" s="3">
        <f t="shared" ref="G205:G207" si="24">E205+F205</f>
        <v>859.25</v>
      </c>
      <c r="H205" s="3">
        <f t="shared" ref="H205:H207" si="25">G205*H$7</f>
        <v>103.11</v>
      </c>
      <c r="I205" s="3">
        <f t="shared" ref="I205:I207" si="26">SUM(G205:H205)</f>
        <v>962.36</v>
      </c>
      <c r="J205" s="3">
        <f t="shared" ref="J205:J207" si="27">I205/19</f>
        <v>50.65</v>
      </c>
      <c r="K205" s="123">
        <v>0</v>
      </c>
      <c r="L205" s="3">
        <f t="shared" ref="L205:L207" si="28">I205+J205+K205</f>
        <v>1013.01</v>
      </c>
      <c r="M205" s="24">
        <f t="shared" ref="M205:M207" si="29">D205*L205</f>
        <v>1013.01</v>
      </c>
    </row>
    <row r="206" spans="1:14" x14ac:dyDescent="0.2">
      <c r="A206" s="88" t="str">
        <f>'Door Comparison'!A207</f>
        <v>D1109.01</v>
      </c>
      <c r="B206" s="88" t="str">
        <f>'Door Comparison'!B207</f>
        <v>Metal</v>
      </c>
      <c r="C206" s="88"/>
      <c r="G206" s="3"/>
      <c r="H206" s="3"/>
      <c r="I206" s="3"/>
      <c r="J206" s="3"/>
      <c r="K206" s="123"/>
      <c r="L206" s="3"/>
      <c r="N206" s="1" t="str">
        <f>'Door Comparison'!Q207</f>
        <v>By others</v>
      </c>
    </row>
    <row r="207" spans="1:14" x14ac:dyDescent="0.2">
      <c r="A207" s="88" t="str">
        <f>'Door Comparison'!A208</f>
        <v>D1111.01</v>
      </c>
      <c r="B207" s="88" t="str">
        <f>'Door Comparison'!B208</f>
        <v>Timber</v>
      </c>
      <c r="C207" s="88" t="str">
        <f>'Door Comparison'!C208</f>
        <v>Single</v>
      </c>
      <c r="D207" s="9">
        <f>'Door Comparison'!N208</f>
        <v>1</v>
      </c>
      <c r="E207" s="148">
        <f>('Door Labour'!Y208/'Door Labour'!K$3)*'Door Summary'!G$3</f>
        <v>139.56</v>
      </c>
      <c r="F207" s="3">
        <f>'Door Materials'!W208</f>
        <v>719.69</v>
      </c>
      <c r="G207" s="3">
        <f t="shared" si="24"/>
        <v>859.25</v>
      </c>
      <c r="H207" s="3">
        <f t="shared" si="25"/>
        <v>103.11</v>
      </c>
      <c r="I207" s="3">
        <f t="shared" si="26"/>
        <v>962.36</v>
      </c>
      <c r="J207" s="3">
        <f t="shared" si="27"/>
        <v>50.65</v>
      </c>
      <c r="K207" s="123">
        <v>0</v>
      </c>
      <c r="L207" s="3">
        <f t="shared" si="28"/>
        <v>1013.01</v>
      </c>
      <c r="M207" s="24">
        <f t="shared" si="29"/>
        <v>1013.01</v>
      </c>
    </row>
    <row r="208" spans="1:14" x14ac:dyDescent="0.2">
      <c r="A208" s="88" t="str">
        <f>'Door Comparison'!A209</f>
        <v>D1117.01</v>
      </c>
      <c r="B208" s="88" t="str">
        <f>'Door Comparison'!B209</f>
        <v>Metal</v>
      </c>
      <c r="C208" s="88"/>
      <c r="G208" s="3"/>
      <c r="H208" s="3"/>
      <c r="I208" s="3"/>
      <c r="J208" s="3"/>
      <c r="K208" s="123"/>
      <c r="L208" s="3"/>
      <c r="N208" s="1" t="str">
        <f>'Door Comparison'!Q209</f>
        <v>By others</v>
      </c>
    </row>
    <row r="209" spans="1:14" x14ac:dyDescent="0.2">
      <c r="A209" s="88" t="str">
        <f>'Door Comparison'!A210</f>
        <v>D1115.01</v>
      </c>
      <c r="B209" s="88" t="str">
        <f>'Door Comparison'!B210</f>
        <v>Metal</v>
      </c>
      <c r="C209" s="88"/>
      <c r="G209" s="3"/>
      <c r="H209" s="3"/>
      <c r="I209" s="3"/>
      <c r="J209" s="3"/>
      <c r="K209" s="123"/>
      <c r="L209" s="3"/>
      <c r="N209" s="1" t="str">
        <f>'Door Comparison'!Q210</f>
        <v>By others</v>
      </c>
    </row>
    <row r="210" spans="1:14" x14ac:dyDescent="0.2">
      <c r="A210" s="88" t="str">
        <f>'Door Comparison'!A211</f>
        <v>D1116.01</v>
      </c>
      <c r="B210" s="88" t="str">
        <f>'Door Comparison'!B211</f>
        <v>Metal</v>
      </c>
      <c r="C210" s="88"/>
      <c r="G210" s="3"/>
      <c r="H210" s="3"/>
      <c r="I210" s="3"/>
      <c r="J210" s="3"/>
      <c r="K210" s="123"/>
      <c r="L210" s="3"/>
      <c r="N210" s="1" t="str">
        <f>'Door Comparison'!Q211</f>
        <v>By others</v>
      </c>
    </row>
    <row r="211" spans="1:14" x14ac:dyDescent="0.2">
      <c r="A211" s="88" t="str">
        <f>'Door Comparison'!A212</f>
        <v>D1118.01</v>
      </c>
      <c r="B211" s="88" t="str">
        <f>'Door Comparison'!B212</f>
        <v>Metal</v>
      </c>
      <c r="C211" s="88"/>
      <c r="G211" s="3"/>
      <c r="H211" s="3"/>
      <c r="I211" s="3"/>
      <c r="J211" s="3"/>
      <c r="K211" s="123"/>
      <c r="L211" s="3"/>
      <c r="N211" s="1" t="str">
        <f>'Door Comparison'!Q212</f>
        <v>By others</v>
      </c>
    </row>
    <row r="212" spans="1:14" x14ac:dyDescent="0.2">
      <c r="A212" s="88" t="str">
        <f>'Door Comparison'!A213</f>
        <v>D0620.01</v>
      </c>
      <c r="B212" s="88" t="str">
        <f>'Door Comparison'!B213</f>
        <v>Metal</v>
      </c>
      <c r="C212" s="88"/>
      <c r="G212" s="3"/>
      <c r="H212" s="3"/>
      <c r="I212" s="3"/>
      <c r="J212" s="3"/>
      <c r="K212" s="123"/>
      <c r="L212" s="3"/>
      <c r="N212" s="1" t="str">
        <f>'Door Comparison'!Q213</f>
        <v>By others</v>
      </c>
    </row>
    <row r="213" spans="1:14" x14ac:dyDescent="0.2">
      <c r="A213" s="88" t="str">
        <f>'Door Comparison'!A214</f>
        <v>DO621.03</v>
      </c>
      <c r="B213" s="88" t="str">
        <f>'Door Comparison'!B214</f>
        <v>Glass</v>
      </c>
      <c r="C213" s="88"/>
      <c r="G213" s="3"/>
      <c r="H213" s="3"/>
      <c r="I213" s="3"/>
      <c r="J213" s="3"/>
      <c r="K213" s="123"/>
      <c r="L213" s="3"/>
      <c r="N213" s="1" t="str">
        <f>'Door Comparison'!Q214</f>
        <v>By others</v>
      </c>
    </row>
    <row r="214" spans="1:14" x14ac:dyDescent="0.2">
      <c r="A214" s="88"/>
      <c r="B214" s="88"/>
      <c r="C214" s="88"/>
      <c r="G214" s="3"/>
      <c r="H214" s="3"/>
      <c r="I214" s="3"/>
      <c r="J214" s="3"/>
      <c r="K214" s="123"/>
      <c r="L214" s="3"/>
    </row>
    <row r="215" spans="1:14" x14ac:dyDescent="0.2">
      <c r="A215" s="88"/>
      <c r="B215" s="88"/>
      <c r="C215" s="88"/>
      <c r="E215" s="150"/>
      <c r="G215" s="3"/>
      <c r="H215" s="3"/>
      <c r="I215" s="3"/>
      <c r="J215" s="3"/>
      <c r="L215" s="3"/>
      <c r="M215" s="120"/>
    </row>
    <row r="216" spans="1:14" ht="13.6" thickBot="1" x14ac:dyDescent="0.25">
      <c r="A216" s="88"/>
      <c r="B216" s="88"/>
      <c r="C216" s="88"/>
      <c r="E216" s="150"/>
      <c r="G216" s="3"/>
      <c r="H216" s="3"/>
      <c r="I216" s="3"/>
      <c r="J216" s="3"/>
      <c r="L216" s="3"/>
      <c r="M216" s="145">
        <f>SUM(M8:M214)</f>
        <v>130274.99</v>
      </c>
    </row>
    <row r="217" spans="1:14" ht="13.6" thickTop="1" x14ac:dyDescent="0.2">
      <c r="A217" s="105"/>
      <c r="G217" s="3"/>
      <c r="H217" s="3"/>
      <c r="I217" s="3"/>
      <c r="J217" s="3"/>
      <c r="L217" s="3"/>
    </row>
    <row r="218" spans="1:14" x14ac:dyDescent="0.2">
      <c r="A218" s="105"/>
      <c r="G218" s="3"/>
      <c r="H218" s="3"/>
      <c r="I218" s="3"/>
      <c r="J218" s="3"/>
      <c r="L218" s="3"/>
    </row>
    <row r="219" spans="1:14" x14ac:dyDescent="0.2">
      <c r="A219" s="105"/>
      <c r="G219" s="3"/>
      <c r="H219" s="3"/>
      <c r="I219" s="3"/>
      <c r="J219" s="3"/>
      <c r="L219" s="3"/>
    </row>
    <row r="220" spans="1:14" x14ac:dyDescent="0.2">
      <c r="A220" s="105"/>
      <c r="G220" s="3"/>
      <c r="H220" s="3"/>
      <c r="I220" s="3"/>
      <c r="J220" s="3"/>
      <c r="L220" s="3"/>
    </row>
    <row r="221" spans="1:14" x14ac:dyDescent="0.2">
      <c r="A221" s="105"/>
      <c r="G221" s="3"/>
      <c r="H221" s="3"/>
      <c r="I221" s="3"/>
      <c r="J221" s="3"/>
      <c r="L221" s="3"/>
    </row>
    <row r="222" spans="1:14" x14ac:dyDescent="0.2">
      <c r="G222" s="3"/>
      <c r="H222" s="3"/>
      <c r="I222" s="3"/>
      <c r="J222" s="3"/>
      <c r="L222" s="3"/>
      <c r="N222" s="121"/>
    </row>
    <row r="223" spans="1:14" x14ac:dyDescent="0.2">
      <c r="G223" s="3"/>
      <c r="H223" s="3"/>
      <c r="I223" s="3"/>
      <c r="J223" s="3"/>
      <c r="L223" s="3"/>
    </row>
    <row r="224" spans="1:14" x14ac:dyDescent="0.2">
      <c r="G224" s="3"/>
      <c r="H224" s="3"/>
      <c r="I224" s="3"/>
      <c r="J224" s="3"/>
      <c r="L224" s="3"/>
    </row>
    <row r="225" spans="7:12" x14ac:dyDescent="0.2">
      <c r="G225" s="3"/>
      <c r="H225" s="3"/>
      <c r="I225" s="3"/>
      <c r="J225" s="3"/>
      <c r="L225" s="3"/>
    </row>
    <row r="226" spans="7:12" x14ac:dyDescent="0.2">
      <c r="G226" s="3"/>
      <c r="H226" s="3"/>
      <c r="I226" s="3"/>
      <c r="J226" s="3"/>
      <c r="L226" s="3"/>
    </row>
    <row r="227" spans="7:12" x14ac:dyDescent="0.2">
      <c r="G227" s="3"/>
      <c r="H227" s="3"/>
      <c r="I227" s="3"/>
      <c r="J227" s="3"/>
      <c r="L227" s="3"/>
    </row>
  </sheetData>
  <autoFilter ref="A6:N214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scale="7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3D528-71D7-425A-AA39-ADDAA1F1BA22}">
  <dimension ref="A1:AB98"/>
  <sheetViews>
    <sheetView zoomScale="70" zoomScaleNormal="70" workbookViewId="0">
      <selection activeCell="A77" sqref="A1:XFD1048576"/>
    </sheetView>
  </sheetViews>
  <sheetFormatPr defaultColWidth="9.125" defaultRowHeight="11.55" x14ac:dyDescent="0.2"/>
  <cols>
    <col min="1" max="1" width="13.375" style="185" customWidth="1"/>
    <col min="2" max="2" width="4.5" style="185" customWidth="1"/>
    <col min="3" max="3" width="15.875" style="185" customWidth="1"/>
    <col min="4" max="5" width="7" style="185" customWidth="1"/>
    <col min="6" max="6" width="7.375" style="185" bestFit="1" customWidth="1"/>
    <col min="7" max="7" width="10.5" style="185" customWidth="1"/>
    <col min="8" max="8" width="6.875" style="185" bestFit="1" customWidth="1"/>
    <col min="9" max="9" width="7.375" style="185" bestFit="1" customWidth="1"/>
    <col min="10" max="10" width="12.5" style="185" bestFit="1" customWidth="1"/>
    <col min="11" max="11" width="7.875" style="185" bestFit="1" customWidth="1"/>
    <col min="12" max="12" width="7.625" style="185" bestFit="1" customWidth="1"/>
    <col min="13" max="13" width="8.5" style="185" bestFit="1" customWidth="1"/>
    <col min="14" max="15" width="7.5" style="185" customWidth="1"/>
    <col min="16" max="16" width="8.5" style="185" bestFit="1" customWidth="1"/>
    <col min="17" max="17" width="5.875" style="185" customWidth="1"/>
    <col min="18" max="18" width="9" style="185" bestFit="1" customWidth="1"/>
    <col min="19" max="20" width="8.5" style="185" bestFit="1" customWidth="1"/>
    <col min="21" max="21" width="7.625" style="185" bestFit="1" customWidth="1"/>
    <col min="22" max="22" width="7.5" style="185" bestFit="1" customWidth="1"/>
    <col min="23" max="23" width="8.875" style="185" bestFit="1" customWidth="1"/>
    <col min="24" max="24" width="11.375" style="185" customWidth="1"/>
    <col min="25" max="25" width="9.625" style="185" customWidth="1"/>
    <col min="26" max="26" width="29.125" style="185" customWidth="1"/>
    <col min="27" max="27" width="10.875" style="184" customWidth="1"/>
    <col min="28" max="28" width="50.5" style="185" customWidth="1"/>
    <col min="29" max="16384" width="9.125" style="185"/>
  </cols>
  <sheetData>
    <row r="1" spans="1:28" x14ac:dyDescent="0.2">
      <c r="A1" s="182" t="s">
        <v>101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8" x14ac:dyDescent="0.2">
      <c r="A2" s="309" t="s">
        <v>102</v>
      </c>
      <c r="B2" s="306" t="s">
        <v>103</v>
      </c>
      <c r="C2" s="307"/>
      <c r="D2" s="308"/>
      <c r="E2" s="302" t="s">
        <v>104</v>
      </c>
      <c r="F2" s="302" t="s">
        <v>105</v>
      </c>
      <c r="G2" s="311" t="s">
        <v>106</v>
      </c>
      <c r="H2" s="306" t="s">
        <v>107</v>
      </c>
      <c r="I2" s="308"/>
      <c r="J2" s="302" t="s">
        <v>108</v>
      </c>
      <c r="K2" s="306" t="s">
        <v>109</v>
      </c>
      <c r="L2" s="307"/>
      <c r="M2" s="307"/>
      <c r="N2" s="307"/>
      <c r="O2" s="308"/>
      <c r="P2" s="302" t="s">
        <v>110</v>
      </c>
      <c r="Q2" s="306" t="s">
        <v>111</v>
      </c>
      <c r="R2" s="308"/>
      <c r="S2" s="306" t="s">
        <v>0</v>
      </c>
      <c r="T2" s="307"/>
      <c r="U2" s="308"/>
      <c r="V2" s="306" t="s">
        <v>112</v>
      </c>
      <c r="W2" s="308"/>
      <c r="X2" s="302" t="s">
        <v>113</v>
      </c>
      <c r="Y2" s="302" t="s">
        <v>114</v>
      </c>
      <c r="Z2" s="304" t="s">
        <v>115</v>
      </c>
      <c r="AA2" s="186" t="s">
        <v>116</v>
      </c>
      <c r="AB2" s="187" t="s">
        <v>92</v>
      </c>
    </row>
    <row r="3" spans="1:28" ht="34.65" x14ac:dyDescent="0.2">
      <c r="A3" s="310"/>
      <c r="B3" s="188" t="s">
        <v>117</v>
      </c>
      <c r="C3" s="188" t="s">
        <v>118</v>
      </c>
      <c r="D3" s="188" t="s">
        <v>103</v>
      </c>
      <c r="E3" s="303"/>
      <c r="F3" s="303"/>
      <c r="G3" s="312"/>
      <c r="H3" s="188" t="s">
        <v>119</v>
      </c>
      <c r="I3" s="188" t="s">
        <v>120</v>
      </c>
      <c r="J3" s="303"/>
      <c r="K3" s="188" t="s">
        <v>121</v>
      </c>
      <c r="L3" s="188" t="s">
        <v>122</v>
      </c>
      <c r="M3" s="188" t="s">
        <v>123</v>
      </c>
      <c r="N3" s="188" t="s">
        <v>91</v>
      </c>
      <c r="O3" s="188" t="s">
        <v>124</v>
      </c>
      <c r="P3" s="303"/>
      <c r="Q3" s="188" t="s">
        <v>1</v>
      </c>
      <c r="R3" s="188" t="s">
        <v>2</v>
      </c>
      <c r="S3" s="188" t="s">
        <v>125</v>
      </c>
      <c r="T3" s="188" t="s">
        <v>126</v>
      </c>
      <c r="U3" s="188" t="s">
        <v>127</v>
      </c>
      <c r="V3" s="188" t="s">
        <v>128</v>
      </c>
      <c r="W3" s="188" t="s">
        <v>129</v>
      </c>
      <c r="X3" s="303"/>
      <c r="Y3" s="303"/>
      <c r="Z3" s="305"/>
    </row>
    <row r="4" spans="1:28" ht="27.7" customHeight="1" x14ac:dyDescent="0.2">
      <c r="A4" s="189" t="s">
        <v>131</v>
      </c>
      <c r="B4" s="190" t="s">
        <v>132</v>
      </c>
      <c r="C4" s="190" t="s">
        <v>133</v>
      </c>
      <c r="D4" s="190" t="s">
        <v>134</v>
      </c>
      <c r="E4" s="190" t="s">
        <v>130</v>
      </c>
      <c r="F4" s="191">
        <v>2</v>
      </c>
      <c r="G4" s="190" t="s">
        <v>135</v>
      </c>
      <c r="H4" s="192">
        <v>2210</v>
      </c>
      <c r="I4" s="192">
        <v>2100</v>
      </c>
      <c r="J4" s="190" t="s">
        <v>136</v>
      </c>
      <c r="K4" s="190" t="s">
        <v>137</v>
      </c>
      <c r="L4" s="192">
        <v>2052</v>
      </c>
      <c r="M4" s="192">
        <v>54</v>
      </c>
      <c r="N4" s="190" t="s">
        <v>90</v>
      </c>
      <c r="O4" s="190" t="s">
        <v>138</v>
      </c>
      <c r="P4" s="193"/>
      <c r="Q4" s="192">
        <v>250</v>
      </c>
      <c r="R4" s="190" t="s">
        <v>139</v>
      </c>
      <c r="S4" s="189" t="s">
        <v>90</v>
      </c>
      <c r="T4" s="190" t="s">
        <v>138</v>
      </c>
      <c r="U4" s="190" t="s">
        <v>140</v>
      </c>
      <c r="V4" s="190" t="s">
        <v>141</v>
      </c>
      <c r="W4" s="190" t="s">
        <v>89</v>
      </c>
      <c r="X4" s="190" t="s">
        <v>142</v>
      </c>
      <c r="Y4" s="193"/>
      <c r="Z4" s="193"/>
      <c r="AA4" s="184">
        <v>320.75</v>
      </c>
      <c r="AB4" s="185" t="s">
        <v>143</v>
      </c>
    </row>
    <row r="5" spans="1:28" ht="27.7" customHeight="1" x14ac:dyDescent="0.2">
      <c r="A5" s="190" t="s">
        <v>144</v>
      </c>
      <c r="B5" s="190" t="s">
        <v>132</v>
      </c>
      <c r="C5" s="190" t="s">
        <v>145</v>
      </c>
      <c r="D5" s="190" t="s">
        <v>146</v>
      </c>
      <c r="E5" s="190" t="s">
        <v>130</v>
      </c>
      <c r="F5" s="191">
        <v>1</v>
      </c>
      <c r="G5" s="190" t="s">
        <v>135</v>
      </c>
      <c r="H5" s="192">
        <v>1010</v>
      </c>
      <c r="I5" s="192">
        <v>2100</v>
      </c>
      <c r="J5" s="190" t="s">
        <v>136</v>
      </c>
      <c r="K5" s="192">
        <v>925</v>
      </c>
      <c r="L5" s="192">
        <v>2052</v>
      </c>
      <c r="M5" s="192">
        <v>44</v>
      </c>
      <c r="N5" s="190" t="s">
        <v>88</v>
      </c>
      <c r="O5" s="190" t="s">
        <v>147</v>
      </c>
      <c r="P5" s="193"/>
      <c r="Q5" s="193"/>
      <c r="R5" s="193"/>
      <c r="S5" s="190" t="s">
        <v>88</v>
      </c>
      <c r="T5" s="190" t="s">
        <v>147</v>
      </c>
      <c r="U5" s="190" t="s">
        <v>148</v>
      </c>
      <c r="V5" s="190" t="s">
        <v>141</v>
      </c>
      <c r="W5" s="190" t="s">
        <v>89</v>
      </c>
      <c r="X5" s="190" t="s">
        <v>149</v>
      </c>
      <c r="Y5" s="193"/>
      <c r="Z5" s="193"/>
    </row>
    <row r="6" spans="1:28" ht="27.7" customHeight="1" x14ac:dyDescent="0.2">
      <c r="A6" s="190" t="s">
        <v>150</v>
      </c>
      <c r="B6" s="190" t="s">
        <v>132</v>
      </c>
      <c r="C6" s="190" t="s">
        <v>151</v>
      </c>
      <c r="D6" s="190" t="s">
        <v>152</v>
      </c>
      <c r="E6" s="190" t="s">
        <v>130</v>
      </c>
      <c r="F6" s="191">
        <v>1</v>
      </c>
      <c r="G6" s="190" t="s">
        <v>135</v>
      </c>
      <c r="H6" s="192">
        <v>1010</v>
      </c>
      <c r="I6" s="192">
        <v>2100</v>
      </c>
      <c r="J6" s="190" t="s">
        <v>136</v>
      </c>
      <c r="K6" s="192">
        <v>925</v>
      </c>
      <c r="L6" s="192">
        <v>2052</v>
      </c>
      <c r="M6" s="192">
        <v>44</v>
      </c>
      <c r="N6" s="190" t="s">
        <v>88</v>
      </c>
      <c r="O6" s="190" t="s">
        <v>147</v>
      </c>
      <c r="P6" s="193"/>
      <c r="Q6" s="193"/>
      <c r="R6" s="193"/>
      <c r="S6" s="190" t="s">
        <v>88</v>
      </c>
      <c r="T6" s="190" t="s">
        <v>147</v>
      </c>
      <c r="U6" s="190" t="s">
        <v>148</v>
      </c>
      <c r="V6" s="190" t="s">
        <v>141</v>
      </c>
      <c r="W6" s="190" t="s">
        <v>89</v>
      </c>
      <c r="X6" s="190" t="s">
        <v>149</v>
      </c>
      <c r="Y6" s="193"/>
      <c r="Z6" s="193"/>
    </row>
    <row r="7" spans="1:28" ht="27.7" customHeight="1" x14ac:dyDescent="0.2">
      <c r="A7" s="190" t="s">
        <v>153</v>
      </c>
      <c r="B7" s="190" t="s">
        <v>132</v>
      </c>
      <c r="C7" s="190" t="s">
        <v>154</v>
      </c>
      <c r="D7" s="190" t="s">
        <v>155</v>
      </c>
      <c r="E7" s="190" t="s">
        <v>130</v>
      </c>
      <c r="F7" s="191">
        <v>1</v>
      </c>
      <c r="G7" s="190" t="s">
        <v>135</v>
      </c>
      <c r="H7" s="192">
        <v>1010</v>
      </c>
      <c r="I7" s="192">
        <v>2100</v>
      </c>
      <c r="J7" s="190" t="s">
        <v>136</v>
      </c>
      <c r="K7" s="192">
        <v>925</v>
      </c>
      <c r="L7" s="192">
        <v>2052</v>
      </c>
      <c r="M7" s="192">
        <v>44</v>
      </c>
      <c r="N7" s="190" t="s">
        <v>88</v>
      </c>
      <c r="O7" s="190" t="s">
        <v>147</v>
      </c>
      <c r="P7" s="193"/>
      <c r="Q7" s="193"/>
      <c r="R7" s="193"/>
      <c r="S7" s="190" t="s">
        <v>88</v>
      </c>
      <c r="T7" s="190" t="s">
        <v>147</v>
      </c>
      <c r="U7" s="190" t="s">
        <v>156</v>
      </c>
      <c r="V7" s="190" t="s">
        <v>141</v>
      </c>
      <c r="W7" s="190" t="s">
        <v>89</v>
      </c>
      <c r="X7" s="190" t="s">
        <v>149</v>
      </c>
      <c r="Y7" s="193"/>
      <c r="Z7" s="193"/>
    </row>
    <row r="8" spans="1:28" ht="27.7" customHeight="1" x14ac:dyDescent="0.2">
      <c r="A8" s="190" t="s">
        <v>157</v>
      </c>
      <c r="B8" s="190" t="s">
        <v>158</v>
      </c>
      <c r="C8" s="190" t="s">
        <v>159</v>
      </c>
      <c r="D8" s="190" t="s">
        <v>160</v>
      </c>
      <c r="E8" s="190" t="s">
        <v>130</v>
      </c>
      <c r="F8" s="191">
        <v>6</v>
      </c>
      <c r="G8" s="190" t="s">
        <v>161</v>
      </c>
      <c r="H8" s="192">
        <v>2200</v>
      </c>
      <c r="I8" s="192">
        <v>2210</v>
      </c>
      <c r="J8" s="190" t="s">
        <v>136</v>
      </c>
      <c r="K8" s="190" t="s">
        <v>162</v>
      </c>
      <c r="L8" s="190" t="s">
        <v>163</v>
      </c>
      <c r="M8" s="192">
        <v>70</v>
      </c>
      <c r="N8" s="190" t="s">
        <v>164</v>
      </c>
      <c r="O8" s="190" t="s">
        <v>165</v>
      </c>
      <c r="P8" s="193"/>
      <c r="Q8" s="193"/>
      <c r="R8" s="193"/>
      <c r="S8" s="190" t="s">
        <v>88</v>
      </c>
      <c r="T8" s="190" t="s">
        <v>136</v>
      </c>
      <c r="U8" s="190" t="s">
        <v>166</v>
      </c>
      <c r="V8" s="190" t="s">
        <v>167</v>
      </c>
      <c r="W8" s="190" t="s">
        <v>89</v>
      </c>
      <c r="X8" s="190" t="s">
        <v>142</v>
      </c>
      <c r="Y8" s="190" t="s">
        <v>89</v>
      </c>
      <c r="Z8" s="190" t="s">
        <v>168</v>
      </c>
    </row>
    <row r="9" spans="1:28" ht="27.7" customHeight="1" x14ac:dyDescent="0.2">
      <c r="A9" s="189" t="s">
        <v>169</v>
      </c>
      <c r="B9" s="190" t="s">
        <v>132</v>
      </c>
      <c r="C9" s="190" t="s">
        <v>159</v>
      </c>
      <c r="D9" s="190" t="s">
        <v>160</v>
      </c>
      <c r="E9" s="190" t="s">
        <v>130</v>
      </c>
      <c r="F9" s="191">
        <v>3</v>
      </c>
      <c r="G9" s="190" t="s">
        <v>135</v>
      </c>
      <c r="H9" s="192">
        <v>1585</v>
      </c>
      <c r="I9" s="192">
        <v>2100</v>
      </c>
      <c r="J9" s="190" t="s">
        <v>136</v>
      </c>
      <c r="K9" s="190" t="s">
        <v>170</v>
      </c>
      <c r="L9" s="192">
        <v>2052</v>
      </c>
      <c r="M9" s="192">
        <v>54</v>
      </c>
      <c r="N9" s="190" t="s">
        <v>90</v>
      </c>
      <c r="O9" s="190" t="s">
        <v>138</v>
      </c>
      <c r="P9" s="193"/>
      <c r="Q9" s="192">
        <v>250</v>
      </c>
      <c r="R9" s="193" t="s">
        <v>171</v>
      </c>
      <c r="S9" s="189" t="s">
        <v>90</v>
      </c>
      <c r="T9" s="190" t="s">
        <v>138</v>
      </c>
      <c r="U9" s="190" t="s">
        <v>140</v>
      </c>
      <c r="V9" s="190" t="s">
        <v>141</v>
      </c>
      <c r="W9" s="190" t="s">
        <v>89</v>
      </c>
      <c r="X9" s="190" t="s">
        <v>142</v>
      </c>
      <c r="Y9" s="193"/>
      <c r="Z9" s="193"/>
      <c r="AA9" s="184">
        <v>306.60000000000002</v>
      </c>
      <c r="AB9" s="185" t="s">
        <v>143</v>
      </c>
    </row>
    <row r="10" spans="1:28" ht="27.7" customHeight="1" x14ac:dyDescent="0.2">
      <c r="A10" s="189" t="s">
        <v>172</v>
      </c>
      <c r="B10" s="190" t="s">
        <v>132</v>
      </c>
      <c r="C10" s="190" t="s">
        <v>173</v>
      </c>
      <c r="D10" s="190" t="s">
        <v>174</v>
      </c>
      <c r="E10" s="190" t="s">
        <v>130</v>
      </c>
      <c r="F10" s="191">
        <v>3</v>
      </c>
      <c r="G10" s="190" t="s">
        <v>135</v>
      </c>
      <c r="H10" s="192">
        <v>1585</v>
      </c>
      <c r="I10" s="192">
        <v>2100</v>
      </c>
      <c r="J10" s="190" t="s">
        <v>136</v>
      </c>
      <c r="K10" s="190" t="s">
        <v>175</v>
      </c>
      <c r="L10" s="192">
        <v>2052</v>
      </c>
      <c r="M10" s="192">
        <v>40</v>
      </c>
      <c r="N10" s="190" t="s">
        <v>90</v>
      </c>
      <c r="O10" s="190" t="s">
        <v>138</v>
      </c>
      <c r="P10" s="193"/>
      <c r="Q10" s="192">
        <v>250</v>
      </c>
      <c r="R10" s="190" t="s">
        <v>176</v>
      </c>
      <c r="S10" s="189" t="s">
        <v>90</v>
      </c>
      <c r="T10" s="190" t="s">
        <v>138</v>
      </c>
      <c r="U10" s="190" t="s">
        <v>177</v>
      </c>
      <c r="V10" s="190" t="s">
        <v>167</v>
      </c>
      <c r="W10" s="190" t="s">
        <v>89</v>
      </c>
      <c r="X10" s="190" t="s">
        <v>142</v>
      </c>
      <c r="Y10" s="193"/>
      <c r="Z10" s="193"/>
      <c r="AA10" s="184">
        <v>226.12</v>
      </c>
      <c r="AB10" s="185" t="s">
        <v>178</v>
      </c>
    </row>
    <row r="11" spans="1:28" ht="27.7" customHeight="1" x14ac:dyDescent="0.2">
      <c r="A11" s="190" t="s">
        <v>179</v>
      </c>
      <c r="B11" s="190" t="s">
        <v>132</v>
      </c>
      <c r="C11" s="190" t="s">
        <v>180</v>
      </c>
      <c r="D11" s="190" t="s">
        <v>181</v>
      </c>
      <c r="E11" s="190" t="s">
        <v>130</v>
      </c>
      <c r="F11" s="191">
        <v>1</v>
      </c>
      <c r="G11" s="190" t="s">
        <v>135</v>
      </c>
      <c r="H11" s="192">
        <v>2010</v>
      </c>
      <c r="I11" s="192">
        <v>2100</v>
      </c>
      <c r="J11" s="190" t="s">
        <v>136</v>
      </c>
      <c r="K11" s="190" t="s">
        <v>182</v>
      </c>
      <c r="L11" s="192">
        <v>2052</v>
      </c>
      <c r="M11" s="192">
        <v>44</v>
      </c>
      <c r="N11" s="190" t="s">
        <v>88</v>
      </c>
      <c r="O11" s="190" t="s">
        <v>147</v>
      </c>
      <c r="P11" s="193"/>
      <c r="Q11" s="193"/>
      <c r="R11" s="193"/>
      <c r="S11" s="190" t="s">
        <v>88</v>
      </c>
      <c r="T11" s="190" t="s">
        <v>147</v>
      </c>
      <c r="U11" s="190" t="s">
        <v>148</v>
      </c>
      <c r="V11" s="190" t="s">
        <v>141</v>
      </c>
      <c r="W11" s="190" t="s">
        <v>89</v>
      </c>
      <c r="X11" s="190" t="s">
        <v>149</v>
      </c>
      <c r="Y11" s="193"/>
      <c r="Z11" s="193"/>
    </row>
    <row r="12" spans="1:28" ht="27.7" customHeight="1" x14ac:dyDescent="0.2">
      <c r="A12" s="190" t="s">
        <v>183</v>
      </c>
      <c r="B12" s="190" t="s">
        <v>132</v>
      </c>
      <c r="C12" s="190" t="s">
        <v>184</v>
      </c>
      <c r="D12" s="190" t="s">
        <v>185</v>
      </c>
      <c r="E12" s="190" t="s">
        <v>130</v>
      </c>
      <c r="F12" s="191">
        <v>1</v>
      </c>
      <c r="G12" s="190" t="s">
        <v>135</v>
      </c>
      <c r="H12" s="192">
        <v>1010</v>
      </c>
      <c r="I12" s="192">
        <v>2100</v>
      </c>
      <c r="J12" s="190" t="s">
        <v>136</v>
      </c>
      <c r="K12" s="192">
        <v>925</v>
      </c>
      <c r="L12" s="192">
        <v>2052</v>
      </c>
      <c r="M12" s="192">
        <v>44</v>
      </c>
      <c r="N12" s="190" t="s">
        <v>88</v>
      </c>
      <c r="O12" s="190" t="s">
        <v>147</v>
      </c>
      <c r="P12" s="193"/>
      <c r="Q12" s="193"/>
      <c r="R12" s="193"/>
      <c r="S12" s="190" t="s">
        <v>88</v>
      </c>
      <c r="T12" s="190" t="s">
        <v>147</v>
      </c>
      <c r="U12" s="190" t="s">
        <v>148</v>
      </c>
      <c r="V12" s="190" t="s">
        <v>141</v>
      </c>
      <c r="W12" s="190" t="s">
        <v>89</v>
      </c>
      <c r="X12" s="190" t="s">
        <v>149</v>
      </c>
      <c r="Y12" s="193"/>
      <c r="Z12" s="193"/>
    </row>
    <row r="13" spans="1:28" ht="27.7" customHeight="1" x14ac:dyDescent="0.2">
      <c r="A13" s="189" t="s">
        <v>186</v>
      </c>
      <c r="B13" s="190" t="s">
        <v>132</v>
      </c>
      <c r="C13" s="190" t="s">
        <v>187</v>
      </c>
      <c r="D13" s="190" t="s">
        <v>188</v>
      </c>
      <c r="E13" s="190" t="s">
        <v>130</v>
      </c>
      <c r="F13" s="191">
        <v>3</v>
      </c>
      <c r="G13" s="190" t="s">
        <v>135</v>
      </c>
      <c r="H13" s="192">
        <v>1585</v>
      </c>
      <c r="I13" s="192">
        <v>2100</v>
      </c>
      <c r="J13" s="190" t="s">
        <v>136</v>
      </c>
      <c r="K13" s="190" t="s">
        <v>175</v>
      </c>
      <c r="L13" s="192">
        <v>2052</v>
      </c>
      <c r="M13" s="192">
        <v>54</v>
      </c>
      <c r="N13" s="190" t="s">
        <v>90</v>
      </c>
      <c r="O13" s="190" t="s">
        <v>138</v>
      </c>
      <c r="P13" s="193"/>
      <c r="Q13" s="192">
        <v>250</v>
      </c>
      <c r="R13" s="190" t="s">
        <v>189</v>
      </c>
      <c r="S13" s="189" t="s">
        <v>90</v>
      </c>
      <c r="T13" s="190" t="s">
        <v>138</v>
      </c>
      <c r="U13" s="190" t="s">
        <v>190</v>
      </c>
      <c r="V13" s="190" t="s">
        <v>141</v>
      </c>
      <c r="W13" s="190" t="s">
        <v>89</v>
      </c>
      <c r="X13" s="190" t="s">
        <v>191</v>
      </c>
      <c r="Y13" s="193"/>
      <c r="Z13" s="193"/>
      <c r="AA13" s="184">
        <v>265.95</v>
      </c>
      <c r="AB13" s="194" t="s">
        <v>192</v>
      </c>
    </row>
    <row r="14" spans="1:28" ht="27.7" customHeight="1" x14ac:dyDescent="0.2">
      <c r="A14" s="189" t="s">
        <v>193</v>
      </c>
      <c r="B14" s="190" t="s">
        <v>132</v>
      </c>
      <c r="C14" s="190" t="s">
        <v>194</v>
      </c>
      <c r="D14" s="190" t="s">
        <v>195</v>
      </c>
      <c r="E14" s="190" t="s">
        <v>130</v>
      </c>
      <c r="F14" s="191">
        <v>3</v>
      </c>
      <c r="G14" s="190" t="s">
        <v>135</v>
      </c>
      <c r="H14" s="192">
        <v>1585</v>
      </c>
      <c r="I14" s="192">
        <v>2100</v>
      </c>
      <c r="J14" s="190" t="s">
        <v>136</v>
      </c>
      <c r="K14" s="193" t="s">
        <v>196</v>
      </c>
      <c r="L14" s="192">
        <v>2052</v>
      </c>
      <c r="M14" s="192">
        <v>40</v>
      </c>
      <c r="N14" s="190" t="s">
        <v>90</v>
      </c>
      <c r="O14" s="190" t="s">
        <v>138</v>
      </c>
      <c r="P14" s="193"/>
      <c r="Q14" s="192">
        <v>250</v>
      </c>
      <c r="R14" s="190" t="s">
        <v>176</v>
      </c>
      <c r="S14" s="189" t="s">
        <v>90</v>
      </c>
      <c r="T14" s="190" t="s">
        <v>138</v>
      </c>
      <c r="U14" s="190" t="s">
        <v>197</v>
      </c>
      <c r="V14" s="190" t="s">
        <v>167</v>
      </c>
      <c r="W14" s="190" t="s">
        <v>89</v>
      </c>
      <c r="X14" s="190" t="s">
        <v>142</v>
      </c>
      <c r="Y14" s="193"/>
      <c r="Z14" s="193"/>
      <c r="AA14" s="184">
        <v>204.53</v>
      </c>
      <c r="AB14" s="194" t="s">
        <v>198</v>
      </c>
    </row>
    <row r="15" spans="1:28" ht="27.7" customHeight="1" x14ac:dyDescent="0.2">
      <c r="A15" s="190" t="s">
        <v>199</v>
      </c>
      <c r="B15" s="190" t="s">
        <v>158</v>
      </c>
      <c r="C15" s="190" t="s">
        <v>194</v>
      </c>
      <c r="D15" s="190" t="s">
        <v>195</v>
      </c>
      <c r="E15" s="190" t="s">
        <v>130</v>
      </c>
      <c r="F15" s="191">
        <v>2</v>
      </c>
      <c r="G15" s="190" t="s">
        <v>135</v>
      </c>
      <c r="H15" s="192">
        <v>1810</v>
      </c>
      <c r="I15" s="192">
        <v>2100</v>
      </c>
      <c r="J15" s="190" t="s">
        <v>136</v>
      </c>
      <c r="K15" s="190" t="s">
        <v>200</v>
      </c>
      <c r="L15" s="192">
        <v>2052</v>
      </c>
      <c r="M15" s="192">
        <v>44</v>
      </c>
      <c r="N15" s="190" t="s">
        <v>88</v>
      </c>
      <c r="O15" s="190" t="s">
        <v>147</v>
      </c>
      <c r="P15" s="193"/>
      <c r="Q15" s="193"/>
      <c r="R15" s="193"/>
      <c r="S15" s="190" t="s">
        <v>88</v>
      </c>
      <c r="T15" s="190" t="s">
        <v>147</v>
      </c>
      <c r="U15" s="190" t="s">
        <v>201</v>
      </c>
      <c r="V15" s="190" t="s">
        <v>202</v>
      </c>
      <c r="W15" s="190" t="s">
        <v>89</v>
      </c>
      <c r="X15" s="190" t="s">
        <v>191</v>
      </c>
      <c r="Y15" s="193"/>
      <c r="Z15" s="193"/>
    </row>
    <row r="16" spans="1:28" ht="27.7" customHeight="1" x14ac:dyDescent="0.2">
      <c r="A16" s="190" t="s">
        <v>203</v>
      </c>
      <c r="B16" s="190" t="s">
        <v>132</v>
      </c>
      <c r="C16" s="190" t="s">
        <v>204</v>
      </c>
      <c r="D16" s="190" t="s">
        <v>205</v>
      </c>
      <c r="E16" s="190" t="s">
        <v>130</v>
      </c>
      <c r="F16" s="191">
        <v>2</v>
      </c>
      <c r="G16" s="190" t="s">
        <v>135</v>
      </c>
      <c r="H16" s="192">
        <v>1610</v>
      </c>
      <c r="I16" s="192">
        <v>2100</v>
      </c>
      <c r="J16" s="190" t="s">
        <v>136</v>
      </c>
      <c r="K16" s="190" t="s">
        <v>206</v>
      </c>
      <c r="L16" s="192">
        <v>2052</v>
      </c>
      <c r="M16" s="192">
        <v>44</v>
      </c>
      <c r="N16" s="190" t="s">
        <v>88</v>
      </c>
      <c r="O16" s="190" t="s">
        <v>147</v>
      </c>
      <c r="P16" s="193"/>
      <c r="Q16" s="193"/>
      <c r="R16" s="193"/>
      <c r="S16" s="190" t="s">
        <v>88</v>
      </c>
      <c r="T16" s="190" t="s">
        <v>147</v>
      </c>
      <c r="U16" s="190" t="s">
        <v>190</v>
      </c>
      <c r="V16" s="190" t="s">
        <v>141</v>
      </c>
      <c r="W16" s="190" t="s">
        <v>89</v>
      </c>
      <c r="X16" s="190" t="s">
        <v>149</v>
      </c>
      <c r="Y16" s="193"/>
      <c r="Z16" s="193"/>
    </row>
    <row r="17" spans="1:28" ht="27.7" customHeight="1" x14ac:dyDescent="0.2">
      <c r="A17" s="189" t="s">
        <v>207</v>
      </c>
      <c r="B17" s="190" t="s">
        <v>132</v>
      </c>
      <c r="C17" s="190" t="s">
        <v>208</v>
      </c>
      <c r="D17" s="190" t="s">
        <v>209</v>
      </c>
      <c r="E17" s="190" t="s">
        <v>130</v>
      </c>
      <c r="F17" s="191">
        <v>2</v>
      </c>
      <c r="G17" s="190" t="s">
        <v>135</v>
      </c>
      <c r="H17" s="192">
        <v>2210</v>
      </c>
      <c r="I17" s="192">
        <v>2100</v>
      </c>
      <c r="J17" s="190" t="s">
        <v>136</v>
      </c>
      <c r="K17" s="190" t="s">
        <v>137</v>
      </c>
      <c r="L17" s="192">
        <v>2052</v>
      </c>
      <c r="M17" s="192">
        <v>40</v>
      </c>
      <c r="N17" s="190" t="s">
        <v>90</v>
      </c>
      <c r="O17" s="190" t="s">
        <v>138</v>
      </c>
      <c r="P17" s="193"/>
      <c r="Q17" s="192">
        <v>250</v>
      </c>
      <c r="R17" s="190" t="s">
        <v>139</v>
      </c>
      <c r="S17" s="189" t="s">
        <v>90</v>
      </c>
      <c r="T17" s="190" t="s">
        <v>138</v>
      </c>
      <c r="U17" s="190" t="s">
        <v>197</v>
      </c>
      <c r="V17" s="190" t="s">
        <v>167</v>
      </c>
      <c r="W17" s="190" t="s">
        <v>89</v>
      </c>
      <c r="X17" s="190" t="s">
        <v>142</v>
      </c>
      <c r="Y17" s="193"/>
      <c r="Z17" s="193"/>
      <c r="AA17" s="184">
        <v>233.49</v>
      </c>
      <c r="AB17" s="194" t="s">
        <v>198</v>
      </c>
    </row>
    <row r="18" spans="1:28" ht="27.7" customHeight="1" x14ac:dyDescent="0.2">
      <c r="A18" s="189" t="s">
        <v>210</v>
      </c>
      <c r="B18" s="190" t="s">
        <v>132</v>
      </c>
      <c r="C18" s="190" t="s">
        <v>208</v>
      </c>
      <c r="D18" s="190" t="s">
        <v>209</v>
      </c>
      <c r="E18" s="190" t="s">
        <v>130</v>
      </c>
      <c r="F18" s="191">
        <v>2</v>
      </c>
      <c r="G18" s="190" t="s">
        <v>135</v>
      </c>
      <c r="H18" s="192">
        <v>2210</v>
      </c>
      <c r="I18" s="192">
        <v>2100</v>
      </c>
      <c r="J18" s="190" t="s">
        <v>136</v>
      </c>
      <c r="K18" s="190" t="s">
        <v>137</v>
      </c>
      <c r="L18" s="192">
        <v>2052</v>
      </c>
      <c r="M18" s="192">
        <v>40</v>
      </c>
      <c r="N18" s="190" t="s">
        <v>90</v>
      </c>
      <c r="O18" s="190" t="s">
        <v>138</v>
      </c>
      <c r="P18" s="193"/>
      <c r="Q18" s="192">
        <v>250</v>
      </c>
      <c r="R18" s="190" t="s">
        <v>211</v>
      </c>
      <c r="S18" s="189" t="s">
        <v>90</v>
      </c>
      <c r="T18" s="190" t="s">
        <v>138</v>
      </c>
      <c r="U18" s="190" t="s">
        <v>212</v>
      </c>
      <c r="V18" s="190" t="s">
        <v>167</v>
      </c>
      <c r="W18" s="190" t="s">
        <v>89</v>
      </c>
      <c r="X18" s="190" t="s">
        <v>142</v>
      </c>
      <c r="Y18" s="193"/>
      <c r="Z18" s="193"/>
      <c r="AA18" s="184">
        <v>233.49</v>
      </c>
      <c r="AB18" s="194" t="s">
        <v>198</v>
      </c>
    </row>
    <row r="19" spans="1:28" ht="27.7" customHeight="1" x14ac:dyDescent="0.2">
      <c r="A19" s="189" t="s">
        <v>213</v>
      </c>
      <c r="B19" s="190" t="s">
        <v>132</v>
      </c>
      <c r="C19" s="190" t="s">
        <v>214</v>
      </c>
      <c r="D19" s="190" t="s">
        <v>215</v>
      </c>
      <c r="E19" s="190" t="s">
        <v>130</v>
      </c>
      <c r="F19" s="191">
        <v>3</v>
      </c>
      <c r="G19" s="190" t="s">
        <v>135</v>
      </c>
      <c r="H19" s="192">
        <v>1585</v>
      </c>
      <c r="I19" s="192">
        <v>2100</v>
      </c>
      <c r="J19" s="190" t="s">
        <v>136</v>
      </c>
      <c r="K19" s="190" t="s">
        <v>175</v>
      </c>
      <c r="L19" s="192">
        <v>2052</v>
      </c>
      <c r="M19" s="192">
        <v>54</v>
      </c>
      <c r="N19" s="190" t="s">
        <v>90</v>
      </c>
      <c r="O19" s="190" t="s">
        <v>138</v>
      </c>
      <c r="P19" s="193"/>
      <c r="Q19" s="192">
        <v>250</v>
      </c>
      <c r="R19" s="190" t="s">
        <v>176</v>
      </c>
      <c r="S19" s="189" t="s">
        <v>90</v>
      </c>
      <c r="T19" s="190" t="s">
        <v>138</v>
      </c>
      <c r="U19" s="190" t="s">
        <v>212</v>
      </c>
      <c r="V19" s="190" t="s">
        <v>141</v>
      </c>
      <c r="W19" s="190" t="s">
        <v>89</v>
      </c>
      <c r="X19" s="190" t="s">
        <v>142</v>
      </c>
      <c r="Y19" s="193"/>
      <c r="Z19" s="193"/>
      <c r="AA19" s="184">
        <v>265.95</v>
      </c>
      <c r="AB19" s="194" t="s">
        <v>192</v>
      </c>
    </row>
    <row r="20" spans="1:28" ht="27.7" customHeight="1" x14ac:dyDescent="0.2">
      <c r="A20" s="190" t="s">
        <v>216</v>
      </c>
      <c r="B20" s="190" t="s">
        <v>158</v>
      </c>
      <c r="C20" s="190" t="s">
        <v>214</v>
      </c>
      <c r="D20" s="190" t="s">
        <v>215</v>
      </c>
      <c r="E20" s="190" t="s">
        <v>130</v>
      </c>
      <c r="F20" s="191">
        <v>2</v>
      </c>
      <c r="G20" s="190" t="s">
        <v>217</v>
      </c>
      <c r="H20" s="192">
        <v>1810</v>
      </c>
      <c r="I20" s="192">
        <v>2100</v>
      </c>
      <c r="J20" s="190" t="s">
        <v>136</v>
      </c>
      <c r="K20" s="190" t="s">
        <v>200</v>
      </c>
      <c r="L20" s="192">
        <v>2052</v>
      </c>
      <c r="M20" s="192">
        <v>44</v>
      </c>
      <c r="N20" s="190" t="s">
        <v>88</v>
      </c>
      <c r="O20" s="190" t="s">
        <v>147</v>
      </c>
      <c r="P20" s="193"/>
      <c r="Q20" s="193"/>
      <c r="R20" s="193"/>
      <c r="S20" s="190" t="s">
        <v>88</v>
      </c>
      <c r="T20" s="190" t="s">
        <v>147</v>
      </c>
      <c r="U20" s="190" t="s">
        <v>201</v>
      </c>
      <c r="V20" s="190" t="s">
        <v>202</v>
      </c>
      <c r="W20" s="190" t="s">
        <v>65</v>
      </c>
      <c r="X20" s="190" t="s">
        <v>191</v>
      </c>
      <c r="Y20" s="193"/>
      <c r="Z20" s="193"/>
    </row>
    <row r="21" spans="1:28" ht="27.7" customHeight="1" x14ac:dyDescent="0.2">
      <c r="A21" s="189" t="s">
        <v>218</v>
      </c>
      <c r="B21" s="190" t="s">
        <v>132</v>
      </c>
      <c r="C21" s="190" t="s">
        <v>219</v>
      </c>
      <c r="D21" s="190" t="s">
        <v>220</v>
      </c>
      <c r="E21" s="190" t="s">
        <v>130</v>
      </c>
      <c r="F21" s="191">
        <v>2</v>
      </c>
      <c r="G21" s="190" t="s">
        <v>217</v>
      </c>
      <c r="H21" s="192">
        <v>2410</v>
      </c>
      <c r="I21" s="192">
        <v>2100</v>
      </c>
      <c r="J21" s="190" t="s">
        <v>136</v>
      </c>
      <c r="K21" s="190" t="s">
        <v>221</v>
      </c>
      <c r="L21" s="192">
        <v>2052</v>
      </c>
      <c r="M21" s="192">
        <v>40</v>
      </c>
      <c r="N21" s="190" t="s">
        <v>90</v>
      </c>
      <c r="O21" s="190" t="s">
        <v>138</v>
      </c>
      <c r="P21" s="193"/>
      <c r="Q21" s="192">
        <v>250</v>
      </c>
      <c r="R21" s="190" t="s">
        <v>139</v>
      </c>
      <c r="S21" s="189" t="s">
        <v>90</v>
      </c>
      <c r="T21" s="190" t="s">
        <v>138</v>
      </c>
      <c r="U21" s="190" t="s">
        <v>222</v>
      </c>
      <c r="V21" s="190" t="s">
        <v>167</v>
      </c>
      <c r="W21" s="190" t="s">
        <v>89</v>
      </c>
      <c r="X21" s="190" t="s">
        <v>191</v>
      </c>
      <c r="Y21" s="193"/>
      <c r="Z21" s="193"/>
      <c r="AA21" s="184">
        <v>234.24</v>
      </c>
      <c r="AB21" s="194" t="s">
        <v>198</v>
      </c>
    </row>
    <row r="22" spans="1:28" ht="27.7" customHeight="1" x14ac:dyDescent="0.2">
      <c r="A22" s="189" t="s">
        <v>223</v>
      </c>
      <c r="B22" s="190" t="s">
        <v>132</v>
      </c>
      <c r="C22" s="190" t="s">
        <v>224</v>
      </c>
      <c r="D22" s="190" t="s">
        <v>225</v>
      </c>
      <c r="E22" s="190" t="s">
        <v>130</v>
      </c>
      <c r="F22" s="191">
        <v>2</v>
      </c>
      <c r="G22" s="190" t="s">
        <v>135</v>
      </c>
      <c r="H22" s="192">
        <v>2410</v>
      </c>
      <c r="I22" s="192">
        <v>2100</v>
      </c>
      <c r="J22" s="190" t="s">
        <v>136</v>
      </c>
      <c r="K22" s="190" t="s">
        <v>221</v>
      </c>
      <c r="L22" s="192">
        <v>2052</v>
      </c>
      <c r="M22" s="192">
        <v>40</v>
      </c>
      <c r="N22" s="190" t="s">
        <v>90</v>
      </c>
      <c r="O22" s="190" t="s">
        <v>226</v>
      </c>
      <c r="P22" s="193"/>
      <c r="Q22" s="192">
        <v>250</v>
      </c>
      <c r="R22" s="190" t="s">
        <v>227</v>
      </c>
      <c r="S22" s="189" t="s">
        <v>90</v>
      </c>
      <c r="T22" s="190" t="s">
        <v>138</v>
      </c>
      <c r="U22" s="190" t="s">
        <v>212</v>
      </c>
      <c r="V22" s="190" t="s">
        <v>167</v>
      </c>
      <c r="W22" s="190" t="s">
        <v>89</v>
      </c>
      <c r="X22" s="190" t="s">
        <v>191</v>
      </c>
      <c r="Y22" s="193"/>
      <c r="Z22" s="193"/>
      <c r="AA22" s="184">
        <v>234.24</v>
      </c>
      <c r="AB22" s="194" t="s">
        <v>198</v>
      </c>
    </row>
    <row r="23" spans="1:28" ht="27.7" customHeight="1" x14ac:dyDescent="0.2">
      <c r="A23" s="189" t="s">
        <v>228</v>
      </c>
      <c r="B23" s="190" t="s">
        <v>132</v>
      </c>
      <c r="C23" s="190" t="s">
        <v>229</v>
      </c>
      <c r="D23" s="190" t="s">
        <v>225</v>
      </c>
      <c r="E23" s="190" t="s">
        <v>130</v>
      </c>
      <c r="F23" s="191">
        <v>2</v>
      </c>
      <c r="G23" s="190" t="s">
        <v>135</v>
      </c>
      <c r="H23" s="192">
        <v>2410</v>
      </c>
      <c r="I23" s="192">
        <v>2100</v>
      </c>
      <c r="J23" s="190" t="s">
        <v>136</v>
      </c>
      <c r="K23" s="190" t="s">
        <v>221</v>
      </c>
      <c r="L23" s="192">
        <v>2052</v>
      </c>
      <c r="M23" s="192">
        <v>40</v>
      </c>
      <c r="N23" s="190" t="s">
        <v>90</v>
      </c>
      <c r="O23" s="190" t="s">
        <v>138</v>
      </c>
      <c r="P23" s="193"/>
      <c r="Q23" s="192">
        <v>250</v>
      </c>
      <c r="R23" s="190" t="s">
        <v>139</v>
      </c>
      <c r="S23" s="189" t="s">
        <v>90</v>
      </c>
      <c r="T23" s="190" t="s">
        <v>138</v>
      </c>
      <c r="U23" s="190" t="s">
        <v>212</v>
      </c>
      <c r="V23" s="190" t="s">
        <v>167</v>
      </c>
      <c r="W23" s="190" t="s">
        <v>89</v>
      </c>
      <c r="X23" s="190" t="s">
        <v>191</v>
      </c>
      <c r="Y23" s="193"/>
      <c r="Z23" s="193"/>
      <c r="AA23" s="184">
        <v>234.24</v>
      </c>
      <c r="AB23" s="194" t="s">
        <v>198</v>
      </c>
    </row>
    <row r="24" spans="1:28" ht="27.7" customHeight="1" x14ac:dyDescent="0.2">
      <c r="A24" s="189" t="s">
        <v>230</v>
      </c>
      <c r="B24" s="190" t="s">
        <v>132</v>
      </c>
      <c r="C24" s="190" t="s">
        <v>219</v>
      </c>
      <c r="D24" s="190" t="s">
        <v>220</v>
      </c>
      <c r="E24" s="190" t="s">
        <v>130</v>
      </c>
      <c r="F24" s="191">
        <v>2</v>
      </c>
      <c r="G24" s="190" t="s">
        <v>217</v>
      </c>
      <c r="H24" s="192">
        <v>2410</v>
      </c>
      <c r="I24" s="192">
        <v>2100</v>
      </c>
      <c r="J24" s="190" t="s">
        <v>136</v>
      </c>
      <c r="K24" s="190" t="s">
        <v>221</v>
      </c>
      <c r="L24" s="192">
        <v>2052</v>
      </c>
      <c r="M24" s="192">
        <v>40</v>
      </c>
      <c r="N24" s="190" t="s">
        <v>90</v>
      </c>
      <c r="O24" s="190" t="s">
        <v>138</v>
      </c>
      <c r="P24" s="193"/>
      <c r="Q24" s="192">
        <v>250</v>
      </c>
      <c r="R24" s="190" t="s">
        <v>139</v>
      </c>
      <c r="S24" s="189" t="s">
        <v>90</v>
      </c>
      <c r="T24" s="190" t="s">
        <v>138</v>
      </c>
      <c r="U24" s="190" t="s">
        <v>222</v>
      </c>
      <c r="V24" s="190" t="s">
        <v>167</v>
      </c>
      <c r="W24" s="190" t="s">
        <v>89</v>
      </c>
      <c r="X24" s="190" t="s">
        <v>191</v>
      </c>
      <c r="Y24" s="193"/>
      <c r="Z24" s="193"/>
      <c r="AA24" s="184">
        <v>234.24</v>
      </c>
      <c r="AB24" s="194" t="s">
        <v>198</v>
      </c>
    </row>
    <row r="25" spans="1:28" ht="27.7" customHeight="1" x14ac:dyDescent="0.2">
      <c r="A25" s="189" t="s">
        <v>231</v>
      </c>
      <c r="B25" s="190" t="s">
        <v>158</v>
      </c>
      <c r="C25" s="190" t="s">
        <v>232</v>
      </c>
      <c r="D25" s="190" t="s">
        <v>225</v>
      </c>
      <c r="E25" s="190" t="s">
        <v>130</v>
      </c>
      <c r="F25" s="191">
        <v>3</v>
      </c>
      <c r="G25" s="190" t="s">
        <v>135</v>
      </c>
      <c r="H25" s="192">
        <v>1585</v>
      </c>
      <c r="I25" s="192">
        <v>2110</v>
      </c>
      <c r="J25" s="190" t="s">
        <v>136</v>
      </c>
      <c r="K25" s="190" t="s">
        <v>170</v>
      </c>
      <c r="L25" s="192">
        <v>2052</v>
      </c>
      <c r="M25" s="192">
        <v>44</v>
      </c>
      <c r="N25" s="190" t="s">
        <v>88</v>
      </c>
      <c r="O25" s="190" t="s">
        <v>147</v>
      </c>
      <c r="P25" s="193"/>
      <c r="Q25" s="192">
        <v>250</v>
      </c>
      <c r="R25" s="192">
        <v>1.875</v>
      </c>
      <c r="S25" s="189" t="s">
        <v>90</v>
      </c>
      <c r="T25" s="190" t="s">
        <v>138</v>
      </c>
      <c r="U25" s="190" t="s">
        <v>201</v>
      </c>
      <c r="V25" s="190" t="s">
        <v>202</v>
      </c>
      <c r="W25" s="190" t="s">
        <v>65</v>
      </c>
      <c r="X25" s="190" t="s">
        <v>191</v>
      </c>
      <c r="Y25" s="193"/>
      <c r="Z25" s="193"/>
      <c r="AA25" s="184">
        <v>156.12</v>
      </c>
      <c r="AB25" s="185" t="s">
        <v>233</v>
      </c>
    </row>
    <row r="26" spans="1:28" ht="27.7" customHeight="1" x14ac:dyDescent="0.2">
      <c r="A26" s="189" t="s">
        <v>234</v>
      </c>
      <c r="B26" s="190" t="s">
        <v>132</v>
      </c>
      <c r="C26" s="190" t="s">
        <v>235</v>
      </c>
      <c r="D26" s="190" t="s">
        <v>236</v>
      </c>
      <c r="E26" s="190" t="s">
        <v>130</v>
      </c>
      <c r="F26" s="191">
        <v>2</v>
      </c>
      <c r="G26" s="190" t="s">
        <v>135</v>
      </c>
      <c r="H26" s="192">
        <v>2410</v>
      </c>
      <c r="I26" s="192">
        <v>2100</v>
      </c>
      <c r="J26" s="190" t="s">
        <v>136</v>
      </c>
      <c r="K26" s="190" t="s">
        <v>221</v>
      </c>
      <c r="L26" s="192">
        <v>2052</v>
      </c>
      <c r="M26" s="192">
        <v>40</v>
      </c>
      <c r="N26" s="190" t="s">
        <v>90</v>
      </c>
      <c r="O26" s="190" t="s">
        <v>138</v>
      </c>
      <c r="P26" s="193"/>
      <c r="Q26" s="192">
        <v>250</v>
      </c>
      <c r="R26" s="190" t="s">
        <v>139</v>
      </c>
      <c r="S26" s="189" t="s">
        <v>90</v>
      </c>
      <c r="T26" s="190" t="s">
        <v>138</v>
      </c>
      <c r="U26" s="190" t="s">
        <v>212</v>
      </c>
      <c r="V26" s="190" t="s">
        <v>167</v>
      </c>
      <c r="W26" s="190" t="s">
        <v>89</v>
      </c>
      <c r="X26" s="190" t="s">
        <v>191</v>
      </c>
      <c r="Y26" s="193"/>
      <c r="Z26" s="193"/>
      <c r="AA26" s="184">
        <v>234.24</v>
      </c>
      <c r="AB26" s="194" t="s">
        <v>198</v>
      </c>
    </row>
    <row r="27" spans="1:28" ht="27" customHeight="1" x14ac:dyDescent="0.2">
      <c r="A27" s="189" t="s">
        <v>237</v>
      </c>
      <c r="B27" s="190" t="s">
        <v>132</v>
      </c>
      <c r="C27" s="190" t="s">
        <v>235</v>
      </c>
      <c r="D27" s="190" t="s">
        <v>236</v>
      </c>
      <c r="E27" s="190" t="s">
        <v>130</v>
      </c>
      <c r="F27" s="191">
        <v>2</v>
      </c>
      <c r="G27" s="190" t="s">
        <v>217</v>
      </c>
      <c r="H27" s="192">
        <v>2410</v>
      </c>
      <c r="I27" s="192">
        <v>2100</v>
      </c>
      <c r="J27" s="190" t="s">
        <v>136</v>
      </c>
      <c r="K27" s="190" t="s">
        <v>221</v>
      </c>
      <c r="L27" s="192">
        <v>2052</v>
      </c>
      <c r="M27" s="192">
        <v>40</v>
      </c>
      <c r="N27" s="190" t="s">
        <v>90</v>
      </c>
      <c r="O27" s="190" t="s">
        <v>138</v>
      </c>
      <c r="P27" s="193"/>
      <c r="Q27" s="192">
        <v>250</v>
      </c>
      <c r="R27" s="190" t="s">
        <v>139</v>
      </c>
      <c r="S27" s="189" t="s">
        <v>90</v>
      </c>
      <c r="T27" s="190" t="s">
        <v>138</v>
      </c>
      <c r="U27" s="190" t="s">
        <v>222</v>
      </c>
      <c r="V27" s="190" t="s">
        <v>167</v>
      </c>
      <c r="W27" s="190" t="s">
        <v>89</v>
      </c>
      <c r="X27" s="190" t="s">
        <v>191</v>
      </c>
      <c r="Y27" s="193"/>
      <c r="Z27" s="193"/>
      <c r="AA27" s="184">
        <v>234.24</v>
      </c>
      <c r="AB27" s="194" t="s">
        <v>198</v>
      </c>
    </row>
    <row r="28" spans="1:28" ht="27.7" customHeight="1" x14ac:dyDescent="0.2">
      <c r="A28" s="189" t="s">
        <v>238</v>
      </c>
      <c r="B28" s="190" t="s">
        <v>132</v>
      </c>
      <c r="C28" s="190" t="s">
        <v>235</v>
      </c>
      <c r="D28" s="190" t="s">
        <v>236</v>
      </c>
      <c r="E28" s="190" t="s">
        <v>130</v>
      </c>
      <c r="F28" s="191">
        <v>2</v>
      </c>
      <c r="G28" s="190" t="s">
        <v>135</v>
      </c>
      <c r="H28" s="192">
        <v>2410</v>
      </c>
      <c r="I28" s="192">
        <v>2100</v>
      </c>
      <c r="J28" s="190" t="s">
        <v>136</v>
      </c>
      <c r="K28" s="190" t="s">
        <v>221</v>
      </c>
      <c r="L28" s="192">
        <v>2052</v>
      </c>
      <c r="M28" s="192">
        <v>40</v>
      </c>
      <c r="N28" s="190" t="s">
        <v>90</v>
      </c>
      <c r="O28" s="190" t="s">
        <v>226</v>
      </c>
      <c r="P28" s="193"/>
      <c r="Q28" s="192">
        <v>250</v>
      </c>
      <c r="R28" s="190" t="s">
        <v>239</v>
      </c>
      <c r="S28" s="189" t="s">
        <v>90</v>
      </c>
      <c r="T28" s="190" t="s">
        <v>138</v>
      </c>
      <c r="U28" s="190" t="s">
        <v>212</v>
      </c>
      <c r="V28" s="190" t="s">
        <v>167</v>
      </c>
      <c r="W28" s="190" t="s">
        <v>89</v>
      </c>
      <c r="X28" s="190" t="s">
        <v>142</v>
      </c>
      <c r="Y28" s="193"/>
      <c r="Z28" s="193"/>
      <c r="AA28" s="184">
        <v>234.24</v>
      </c>
      <c r="AB28" s="194" t="s">
        <v>198</v>
      </c>
    </row>
    <row r="29" spans="1:28" ht="27.7" customHeight="1" x14ac:dyDescent="0.2">
      <c r="A29" s="189" t="s">
        <v>240</v>
      </c>
      <c r="B29" s="190" t="s">
        <v>132</v>
      </c>
      <c r="C29" s="190" t="s">
        <v>241</v>
      </c>
      <c r="D29" s="190" t="s">
        <v>242</v>
      </c>
      <c r="E29" s="190" t="s">
        <v>130</v>
      </c>
      <c r="F29" s="191">
        <v>2</v>
      </c>
      <c r="G29" s="190" t="s">
        <v>135</v>
      </c>
      <c r="H29" s="192">
        <v>2410</v>
      </c>
      <c r="I29" s="192">
        <v>2100</v>
      </c>
      <c r="J29" s="190" t="s">
        <v>136</v>
      </c>
      <c r="K29" s="190" t="s">
        <v>221</v>
      </c>
      <c r="L29" s="192">
        <v>2052</v>
      </c>
      <c r="M29" s="192">
        <v>40</v>
      </c>
      <c r="N29" s="190" t="s">
        <v>90</v>
      </c>
      <c r="O29" s="190" t="s">
        <v>138</v>
      </c>
      <c r="P29" s="193"/>
      <c r="Q29" s="192">
        <v>250</v>
      </c>
      <c r="R29" s="190" t="s">
        <v>243</v>
      </c>
      <c r="S29" s="189" t="s">
        <v>90</v>
      </c>
      <c r="T29" s="190" t="s">
        <v>138</v>
      </c>
      <c r="U29" s="190" t="s">
        <v>212</v>
      </c>
      <c r="V29" s="190" t="s">
        <v>167</v>
      </c>
      <c r="W29" s="190" t="s">
        <v>89</v>
      </c>
      <c r="X29" s="190" t="s">
        <v>191</v>
      </c>
      <c r="Y29" s="193"/>
      <c r="Z29" s="193"/>
      <c r="AA29" s="184">
        <v>234.24</v>
      </c>
      <c r="AB29" s="194" t="s">
        <v>198</v>
      </c>
    </row>
    <row r="30" spans="1:28" ht="27.7" customHeight="1" x14ac:dyDescent="0.2">
      <c r="A30" s="189" t="s">
        <v>244</v>
      </c>
      <c r="B30" s="190" t="s">
        <v>132</v>
      </c>
      <c r="C30" s="190" t="s">
        <v>245</v>
      </c>
      <c r="D30" s="190" t="s">
        <v>246</v>
      </c>
      <c r="E30" s="190" t="s">
        <v>130</v>
      </c>
      <c r="F30" s="191">
        <v>2</v>
      </c>
      <c r="G30" s="190" t="s">
        <v>217</v>
      </c>
      <c r="H30" s="192">
        <v>2410</v>
      </c>
      <c r="I30" s="192">
        <v>2100</v>
      </c>
      <c r="J30" s="190" t="s">
        <v>136</v>
      </c>
      <c r="K30" s="190" t="s">
        <v>221</v>
      </c>
      <c r="L30" s="192">
        <v>2052</v>
      </c>
      <c r="M30" s="192">
        <v>40</v>
      </c>
      <c r="N30" s="190" t="s">
        <v>90</v>
      </c>
      <c r="O30" s="190" t="s">
        <v>138</v>
      </c>
      <c r="P30" s="193"/>
      <c r="Q30" s="192">
        <v>250</v>
      </c>
      <c r="R30" s="190" t="s">
        <v>243</v>
      </c>
      <c r="S30" s="189" t="s">
        <v>90</v>
      </c>
      <c r="T30" s="190" t="s">
        <v>138</v>
      </c>
      <c r="U30" s="190" t="s">
        <v>212</v>
      </c>
      <c r="V30" s="190" t="s">
        <v>167</v>
      </c>
      <c r="W30" s="190" t="s">
        <v>89</v>
      </c>
      <c r="X30" s="190" t="s">
        <v>191</v>
      </c>
      <c r="Y30" s="193"/>
      <c r="Z30" s="193"/>
      <c r="AA30" s="184">
        <v>234.24</v>
      </c>
      <c r="AB30" s="194" t="s">
        <v>198</v>
      </c>
    </row>
    <row r="31" spans="1:28" ht="27.7" customHeight="1" x14ac:dyDescent="0.2">
      <c r="A31" s="195" t="s">
        <v>247</v>
      </c>
      <c r="B31" s="196" t="s">
        <v>132</v>
      </c>
      <c r="C31" s="196" t="s">
        <v>248</v>
      </c>
      <c r="D31" s="196" t="s">
        <v>249</v>
      </c>
      <c r="E31" s="196" t="s">
        <v>130</v>
      </c>
      <c r="F31" s="196">
        <v>2</v>
      </c>
      <c r="G31" s="196" t="s">
        <v>135</v>
      </c>
      <c r="H31" s="196">
        <v>2410</v>
      </c>
      <c r="I31" s="196">
        <v>2100</v>
      </c>
      <c r="J31" s="190" t="s">
        <v>136</v>
      </c>
      <c r="K31" s="190" t="s">
        <v>221</v>
      </c>
      <c r="L31" s="196">
        <v>2052</v>
      </c>
      <c r="M31" s="196">
        <v>40</v>
      </c>
      <c r="N31" s="196" t="s">
        <v>90</v>
      </c>
      <c r="O31" s="196"/>
      <c r="P31" s="196"/>
      <c r="Q31" s="196">
        <v>250</v>
      </c>
      <c r="R31" s="196" t="s">
        <v>250</v>
      </c>
      <c r="S31" s="197" t="s">
        <v>90</v>
      </c>
      <c r="T31" s="198" t="s">
        <v>138</v>
      </c>
      <c r="U31" s="190" t="s">
        <v>212</v>
      </c>
      <c r="V31" s="190" t="s">
        <v>167</v>
      </c>
      <c r="W31" s="198" t="s">
        <v>89</v>
      </c>
      <c r="X31" s="198" t="s">
        <v>191</v>
      </c>
      <c r="Y31" s="196"/>
      <c r="Z31" s="196"/>
      <c r="AA31" s="184">
        <v>234.24</v>
      </c>
      <c r="AB31" s="194" t="s">
        <v>198</v>
      </c>
    </row>
    <row r="32" spans="1:28" ht="27.7" customHeight="1" x14ac:dyDescent="0.2">
      <c r="A32" s="189" t="s">
        <v>251</v>
      </c>
      <c r="B32" s="190" t="s">
        <v>132</v>
      </c>
      <c r="C32" s="190" t="s">
        <v>252</v>
      </c>
      <c r="D32" s="190" t="s">
        <v>249</v>
      </c>
      <c r="E32" s="190" t="s">
        <v>130</v>
      </c>
      <c r="F32" s="191">
        <v>2</v>
      </c>
      <c r="G32" s="190" t="s">
        <v>135</v>
      </c>
      <c r="H32" s="192">
        <v>2010</v>
      </c>
      <c r="I32" s="192">
        <v>2100</v>
      </c>
      <c r="J32" s="190" t="s">
        <v>136</v>
      </c>
      <c r="K32" s="190" t="s">
        <v>182</v>
      </c>
      <c r="L32" s="192">
        <v>2052</v>
      </c>
      <c r="M32" s="192">
        <v>40</v>
      </c>
      <c r="N32" s="190" t="s">
        <v>90</v>
      </c>
      <c r="O32" s="190" t="s">
        <v>138</v>
      </c>
      <c r="P32" s="193"/>
      <c r="Q32" s="192">
        <v>250</v>
      </c>
      <c r="R32" s="190" t="s">
        <v>253</v>
      </c>
      <c r="S32" s="189" t="s">
        <v>90</v>
      </c>
      <c r="T32" s="190" t="s">
        <v>138</v>
      </c>
      <c r="U32" s="190" t="s">
        <v>212</v>
      </c>
      <c r="V32" s="190" t="s">
        <v>167</v>
      </c>
      <c r="W32" s="190" t="s">
        <v>89</v>
      </c>
      <c r="X32" s="190" t="s">
        <v>191</v>
      </c>
      <c r="Y32" s="193"/>
      <c r="Z32" s="193"/>
      <c r="AA32" s="184">
        <v>231.82</v>
      </c>
      <c r="AB32" s="194" t="s">
        <v>198</v>
      </c>
    </row>
    <row r="33" spans="1:28" ht="27.7" customHeight="1" x14ac:dyDescent="0.2">
      <c r="A33" s="189" t="s">
        <v>254</v>
      </c>
      <c r="B33" s="190" t="s">
        <v>132</v>
      </c>
      <c r="C33" s="190" t="s">
        <v>255</v>
      </c>
      <c r="D33" s="190" t="s">
        <v>246</v>
      </c>
      <c r="E33" s="190" t="s">
        <v>130</v>
      </c>
      <c r="F33" s="191">
        <v>2</v>
      </c>
      <c r="G33" s="190" t="s">
        <v>217</v>
      </c>
      <c r="H33" s="192">
        <v>2410</v>
      </c>
      <c r="I33" s="192">
        <v>2100</v>
      </c>
      <c r="J33" s="190" t="s">
        <v>136</v>
      </c>
      <c r="K33" s="190" t="s">
        <v>221</v>
      </c>
      <c r="L33" s="192">
        <v>2052</v>
      </c>
      <c r="M33" s="192">
        <v>40</v>
      </c>
      <c r="N33" s="190" t="s">
        <v>90</v>
      </c>
      <c r="O33" s="190" t="s">
        <v>138</v>
      </c>
      <c r="P33" s="193"/>
      <c r="Q33" s="192">
        <v>250</v>
      </c>
      <c r="R33" s="190" t="s">
        <v>256</v>
      </c>
      <c r="S33" s="189" t="s">
        <v>90</v>
      </c>
      <c r="T33" s="190" t="s">
        <v>138</v>
      </c>
      <c r="U33" s="190" t="s">
        <v>222</v>
      </c>
      <c r="V33" s="190" t="s">
        <v>167</v>
      </c>
      <c r="W33" s="190" t="s">
        <v>89</v>
      </c>
      <c r="X33" s="190" t="s">
        <v>191</v>
      </c>
      <c r="Y33" s="193"/>
      <c r="Z33" s="193"/>
      <c r="AA33" s="184">
        <v>234.24</v>
      </c>
      <c r="AB33" s="194" t="s">
        <v>198</v>
      </c>
    </row>
    <row r="34" spans="1:28" ht="27.7" customHeight="1" x14ac:dyDescent="0.2">
      <c r="A34" s="189" t="s">
        <v>257</v>
      </c>
      <c r="B34" s="190" t="s">
        <v>132</v>
      </c>
      <c r="C34" s="190" t="s">
        <v>252</v>
      </c>
      <c r="D34" s="190" t="s">
        <v>258</v>
      </c>
      <c r="E34" s="190" t="s">
        <v>130</v>
      </c>
      <c r="F34" s="191">
        <v>2</v>
      </c>
      <c r="G34" s="190" t="s">
        <v>135</v>
      </c>
      <c r="H34" s="192">
        <v>2010</v>
      </c>
      <c r="I34" s="192">
        <v>2100</v>
      </c>
      <c r="J34" s="190" t="s">
        <v>136</v>
      </c>
      <c r="K34" s="190" t="s">
        <v>182</v>
      </c>
      <c r="L34" s="192">
        <v>2052</v>
      </c>
      <c r="M34" s="192">
        <v>40</v>
      </c>
      <c r="N34" s="190" t="s">
        <v>90</v>
      </c>
      <c r="O34" s="190" t="s">
        <v>226</v>
      </c>
      <c r="P34" s="193"/>
      <c r="Q34" s="192">
        <v>250</v>
      </c>
      <c r="R34" s="190" t="s">
        <v>253</v>
      </c>
      <c r="S34" s="189" t="s">
        <v>90</v>
      </c>
      <c r="T34" s="190" t="s">
        <v>138</v>
      </c>
      <c r="U34" s="190" t="s">
        <v>212</v>
      </c>
      <c r="V34" s="190" t="s">
        <v>167</v>
      </c>
      <c r="W34" s="190" t="s">
        <v>89</v>
      </c>
      <c r="X34" s="190" t="s">
        <v>191</v>
      </c>
      <c r="Y34" s="193"/>
      <c r="Z34" s="193"/>
      <c r="AA34" s="184">
        <v>231.82</v>
      </c>
      <c r="AB34" s="194" t="s">
        <v>198</v>
      </c>
    </row>
    <row r="35" spans="1:28" ht="27.7" customHeight="1" x14ac:dyDescent="0.2">
      <c r="A35" s="190" t="s">
        <v>259</v>
      </c>
      <c r="B35" s="190" t="s">
        <v>158</v>
      </c>
      <c r="C35" s="193" t="s">
        <v>260</v>
      </c>
      <c r="D35" s="190" t="s">
        <v>261</v>
      </c>
      <c r="E35" s="190" t="s">
        <v>130</v>
      </c>
      <c r="F35" s="191">
        <v>5</v>
      </c>
      <c r="G35" s="190" t="s">
        <v>135</v>
      </c>
      <c r="H35" s="192">
        <v>1585</v>
      </c>
      <c r="I35" s="192">
        <v>2100</v>
      </c>
      <c r="J35" s="190" t="s">
        <v>136</v>
      </c>
      <c r="K35" s="190" t="s">
        <v>262</v>
      </c>
      <c r="L35" s="192">
        <v>2052</v>
      </c>
      <c r="M35" s="193" t="s">
        <v>263</v>
      </c>
      <c r="N35" s="190" t="s">
        <v>88</v>
      </c>
      <c r="O35" s="190" t="s">
        <v>264</v>
      </c>
      <c r="P35" s="193" t="s">
        <v>265</v>
      </c>
      <c r="Q35" s="193"/>
      <c r="R35" s="193"/>
      <c r="S35" s="190" t="s">
        <v>88</v>
      </c>
      <c r="T35" s="193" t="s">
        <v>147</v>
      </c>
      <c r="U35" s="190" t="s">
        <v>266</v>
      </c>
      <c r="V35" s="190" t="s">
        <v>267</v>
      </c>
      <c r="W35" s="190" t="s">
        <v>65</v>
      </c>
      <c r="X35" s="190" t="s">
        <v>268</v>
      </c>
      <c r="Y35" s="193"/>
      <c r="Z35" s="193"/>
    </row>
    <row r="36" spans="1:28" ht="27.7" customHeight="1" x14ac:dyDescent="0.2">
      <c r="A36" s="190" t="s">
        <v>269</v>
      </c>
      <c r="B36" s="190" t="s">
        <v>158</v>
      </c>
      <c r="C36" s="190" t="s">
        <v>270</v>
      </c>
      <c r="D36" s="190" t="s">
        <v>261</v>
      </c>
      <c r="E36" s="190" t="s">
        <v>130</v>
      </c>
      <c r="F36" s="191">
        <v>5</v>
      </c>
      <c r="G36" s="190" t="s">
        <v>217</v>
      </c>
      <c r="H36" s="192">
        <v>1585</v>
      </c>
      <c r="I36" s="192">
        <v>2100</v>
      </c>
      <c r="J36" s="190" t="s">
        <v>136</v>
      </c>
      <c r="K36" s="190" t="s">
        <v>262</v>
      </c>
      <c r="L36" s="192">
        <v>2052</v>
      </c>
      <c r="M36" s="190" t="s">
        <v>271</v>
      </c>
      <c r="N36" s="190" t="s">
        <v>88</v>
      </c>
      <c r="O36" s="190" t="s">
        <v>147</v>
      </c>
      <c r="P36" s="190" t="s">
        <v>272</v>
      </c>
      <c r="Q36" s="193"/>
      <c r="R36" s="193"/>
      <c r="S36" s="190" t="s">
        <v>88</v>
      </c>
      <c r="T36" s="193" t="s">
        <v>147</v>
      </c>
      <c r="U36" s="190" t="s">
        <v>266</v>
      </c>
      <c r="V36" s="190" t="s">
        <v>267</v>
      </c>
      <c r="W36" s="190" t="s">
        <v>65</v>
      </c>
      <c r="X36" s="190" t="s">
        <v>268</v>
      </c>
      <c r="Y36" s="193"/>
      <c r="Z36" s="193"/>
    </row>
    <row r="37" spans="1:28" ht="27.7" customHeight="1" x14ac:dyDescent="0.2">
      <c r="A37" s="190" t="s">
        <v>273</v>
      </c>
      <c r="B37" s="190" t="s">
        <v>158</v>
      </c>
      <c r="C37" s="190" t="s">
        <v>274</v>
      </c>
      <c r="D37" s="190" t="s">
        <v>275</v>
      </c>
      <c r="E37" s="190" t="s">
        <v>130</v>
      </c>
      <c r="F37" s="191">
        <v>4</v>
      </c>
      <c r="G37" s="190" t="s">
        <v>217</v>
      </c>
      <c r="H37" s="192">
        <v>1010</v>
      </c>
      <c r="I37" s="192">
        <v>2100</v>
      </c>
      <c r="J37" s="190" t="s">
        <v>136</v>
      </c>
      <c r="K37" s="192">
        <v>925</v>
      </c>
      <c r="L37" s="192">
        <v>2052</v>
      </c>
      <c r="M37" s="190" t="s">
        <v>276</v>
      </c>
      <c r="N37" s="190" t="s">
        <v>88</v>
      </c>
      <c r="O37" s="190" t="s">
        <v>147</v>
      </c>
      <c r="P37" s="190" t="s">
        <v>277</v>
      </c>
      <c r="Q37" s="193"/>
      <c r="R37" s="193"/>
      <c r="S37" s="190" t="s">
        <v>88</v>
      </c>
      <c r="T37" s="193" t="s">
        <v>147</v>
      </c>
      <c r="U37" s="190" t="s">
        <v>266</v>
      </c>
      <c r="V37" s="190" t="s">
        <v>267</v>
      </c>
      <c r="W37" s="190" t="s">
        <v>65</v>
      </c>
      <c r="X37" s="190" t="s">
        <v>268</v>
      </c>
      <c r="Y37" s="193"/>
      <c r="Z37" s="193"/>
    </row>
    <row r="38" spans="1:28" ht="27.7" customHeight="1" x14ac:dyDescent="0.2">
      <c r="A38" s="190" t="s">
        <v>278</v>
      </c>
      <c r="B38" s="190" t="s">
        <v>158</v>
      </c>
      <c r="C38" s="190" t="s">
        <v>274</v>
      </c>
      <c r="D38" s="190" t="s">
        <v>275</v>
      </c>
      <c r="E38" s="190" t="s">
        <v>279</v>
      </c>
      <c r="F38" s="191">
        <v>5</v>
      </c>
      <c r="G38" s="190" t="s">
        <v>135</v>
      </c>
      <c r="H38" s="192">
        <v>1585</v>
      </c>
      <c r="I38" s="192">
        <v>2100</v>
      </c>
      <c r="J38" s="190" t="s">
        <v>136</v>
      </c>
      <c r="K38" s="190" t="s">
        <v>262</v>
      </c>
      <c r="L38" s="192">
        <v>2052</v>
      </c>
      <c r="M38" s="190" t="s">
        <v>276</v>
      </c>
      <c r="N38" s="190" t="s">
        <v>88</v>
      </c>
      <c r="O38" s="190" t="s">
        <v>147</v>
      </c>
      <c r="P38" s="190" t="s">
        <v>280</v>
      </c>
      <c r="Q38" s="193"/>
      <c r="R38" s="193"/>
      <c r="S38" s="190" t="s">
        <v>88</v>
      </c>
      <c r="T38" s="193" t="s">
        <v>147</v>
      </c>
      <c r="U38" s="190" t="s">
        <v>266</v>
      </c>
      <c r="V38" s="190" t="s">
        <v>281</v>
      </c>
      <c r="W38" s="190" t="s">
        <v>65</v>
      </c>
      <c r="X38" s="190" t="s">
        <v>268</v>
      </c>
      <c r="Y38" s="193"/>
      <c r="Z38" s="193"/>
    </row>
    <row r="39" spans="1:28" ht="27.7" customHeight="1" x14ac:dyDescent="0.2">
      <c r="A39" s="190" t="s">
        <v>282</v>
      </c>
      <c r="B39" s="190" t="s">
        <v>158</v>
      </c>
      <c r="C39" s="190" t="s">
        <v>283</v>
      </c>
      <c r="D39" s="190" t="s">
        <v>284</v>
      </c>
      <c r="E39" s="190" t="s">
        <v>130</v>
      </c>
      <c r="F39" s="191">
        <v>6</v>
      </c>
      <c r="G39" s="190" t="s">
        <v>161</v>
      </c>
      <c r="H39" s="192">
        <v>2200</v>
      </c>
      <c r="I39" s="192">
        <v>2410</v>
      </c>
      <c r="J39" s="190" t="s">
        <v>136</v>
      </c>
      <c r="K39" s="193"/>
      <c r="L39" s="190" t="s">
        <v>285</v>
      </c>
      <c r="M39" s="192">
        <v>70</v>
      </c>
      <c r="N39" s="190" t="s">
        <v>164</v>
      </c>
      <c r="O39" s="190" t="s">
        <v>165</v>
      </c>
      <c r="P39" s="193"/>
      <c r="Q39" s="193"/>
      <c r="R39" s="193"/>
      <c r="S39" s="190" t="s">
        <v>88</v>
      </c>
      <c r="T39" s="190" t="s">
        <v>136</v>
      </c>
      <c r="U39" s="190" t="s">
        <v>136</v>
      </c>
      <c r="V39" s="190" t="s">
        <v>202</v>
      </c>
      <c r="W39" s="190" t="s">
        <v>65</v>
      </c>
      <c r="X39" s="190" t="s">
        <v>286</v>
      </c>
      <c r="Y39" s="193"/>
      <c r="Z39" s="190" t="s">
        <v>287</v>
      </c>
    </row>
    <row r="40" spans="1:28" ht="27.7" customHeight="1" x14ac:dyDescent="0.2">
      <c r="A40" s="190" t="s">
        <v>288</v>
      </c>
      <c r="B40" s="190" t="s">
        <v>158</v>
      </c>
      <c r="C40" s="190" t="s">
        <v>289</v>
      </c>
      <c r="D40" s="190" t="s">
        <v>220</v>
      </c>
      <c r="E40" s="190" t="s">
        <v>130</v>
      </c>
      <c r="F40" s="191">
        <v>6</v>
      </c>
      <c r="G40" s="190" t="s">
        <v>290</v>
      </c>
      <c r="H40" s="192">
        <v>2200</v>
      </c>
      <c r="I40" s="192">
        <v>2410</v>
      </c>
      <c r="J40" s="190" t="s">
        <v>136</v>
      </c>
      <c r="K40" s="193"/>
      <c r="L40" s="190" t="s">
        <v>285</v>
      </c>
      <c r="M40" s="192">
        <v>70</v>
      </c>
      <c r="N40" s="190" t="s">
        <v>164</v>
      </c>
      <c r="O40" s="190" t="s">
        <v>165</v>
      </c>
      <c r="P40" s="193"/>
      <c r="Q40" s="193"/>
      <c r="R40" s="193"/>
      <c r="S40" s="190" t="s">
        <v>88</v>
      </c>
      <c r="T40" s="190" t="s">
        <v>136</v>
      </c>
      <c r="U40" s="190" t="s">
        <v>136</v>
      </c>
      <c r="V40" s="190" t="s">
        <v>202</v>
      </c>
      <c r="W40" s="190" t="s">
        <v>65</v>
      </c>
      <c r="X40" s="190" t="s">
        <v>286</v>
      </c>
      <c r="Y40" s="193"/>
      <c r="Z40" s="190" t="s">
        <v>287</v>
      </c>
    </row>
    <row r="41" spans="1:28" ht="27.7" customHeight="1" x14ac:dyDescent="0.2">
      <c r="A41" s="190" t="s">
        <v>291</v>
      </c>
      <c r="B41" s="190" t="s">
        <v>158</v>
      </c>
      <c r="C41" s="190" t="s">
        <v>292</v>
      </c>
      <c r="D41" s="190" t="s">
        <v>242</v>
      </c>
      <c r="E41" s="190" t="s">
        <v>130</v>
      </c>
      <c r="F41" s="191">
        <v>6</v>
      </c>
      <c r="G41" s="190" t="s">
        <v>293</v>
      </c>
      <c r="H41" s="192">
        <v>2200</v>
      </c>
      <c r="I41" s="192">
        <v>2410</v>
      </c>
      <c r="J41" s="190" t="s">
        <v>136</v>
      </c>
      <c r="K41" s="193"/>
      <c r="L41" s="190" t="s">
        <v>285</v>
      </c>
      <c r="M41" s="192">
        <v>70</v>
      </c>
      <c r="N41" s="190" t="s">
        <v>164</v>
      </c>
      <c r="O41" s="190" t="s">
        <v>165</v>
      </c>
      <c r="P41" s="193"/>
      <c r="Q41" s="193"/>
      <c r="R41" s="193"/>
      <c r="S41" s="190" t="s">
        <v>88</v>
      </c>
      <c r="T41" s="190" t="s">
        <v>136</v>
      </c>
      <c r="U41" s="190" t="s">
        <v>136</v>
      </c>
      <c r="V41" s="190" t="s">
        <v>202</v>
      </c>
      <c r="W41" s="190" t="s">
        <v>65</v>
      </c>
      <c r="X41" s="190" t="s">
        <v>286</v>
      </c>
      <c r="Y41" s="193"/>
      <c r="Z41" s="190" t="s">
        <v>287</v>
      </c>
    </row>
    <row r="42" spans="1:28" ht="27.7" customHeight="1" x14ac:dyDescent="0.2">
      <c r="A42" s="190" t="s">
        <v>294</v>
      </c>
      <c r="B42" s="190" t="s">
        <v>158</v>
      </c>
      <c r="C42" s="190" t="s">
        <v>295</v>
      </c>
      <c r="D42" s="190" t="s">
        <v>246</v>
      </c>
      <c r="E42" s="190" t="s">
        <v>130</v>
      </c>
      <c r="F42" s="191">
        <v>6</v>
      </c>
      <c r="G42" s="190" t="s">
        <v>161</v>
      </c>
      <c r="H42" s="192">
        <v>2200</v>
      </c>
      <c r="I42" s="192">
        <v>2410</v>
      </c>
      <c r="J42" s="190" t="s">
        <v>136</v>
      </c>
      <c r="K42" s="193"/>
      <c r="L42" s="190" t="s">
        <v>285</v>
      </c>
      <c r="M42" s="192">
        <v>70</v>
      </c>
      <c r="N42" s="190" t="s">
        <v>164</v>
      </c>
      <c r="O42" s="190" t="s">
        <v>165</v>
      </c>
      <c r="P42" s="193"/>
      <c r="Q42" s="193"/>
      <c r="R42" s="193"/>
      <c r="S42" s="190" t="s">
        <v>88</v>
      </c>
      <c r="T42" s="190" t="s">
        <v>136</v>
      </c>
      <c r="U42" s="190" t="s">
        <v>136</v>
      </c>
      <c r="V42" s="190" t="s">
        <v>202</v>
      </c>
      <c r="W42" s="190" t="s">
        <v>65</v>
      </c>
      <c r="X42" s="190" t="s">
        <v>296</v>
      </c>
      <c r="Y42" s="193"/>
      <c r="Z42" s="190" t="s">
        <v>287</v>
      </c>
    </row>
    <row r="43" spans="1:28" ht="23.1" x14ac:dyDescent="0.2">
      <c r="A43" s="190" t="s">
        <v>297</v>
      </c>
      <c r="B43" s="190" t="s">
        <v>158</v>
      </c>
      <c r="C43" s="190" t="s">
        <v>298</v>
      </c>
      <c r="D43" s="190" t="s">
        <v>258</v>
      </c>
      <c r="E43" s="190" t="s">
        <v>130</v>
      </c>
      <c r="F43" s="191">
        <v>6</v>
      </c>
      <c r="G43" s="190" t="s">
        <v>290</v>
      </c>
      <c r="H43" s="192">
        <v>2200</v>
      </c>
      <c r="I43" s="192">
        <v>2410</v>
      </c>
      <c r="J43" s="190" t="s">
        <v>136</v>
      </c>
      <c r="K43" s="193"/>
      <c r="L43" s="190" t="s">
        <v>285</v>
      </c>
      <c r="M43" s="192">
        <v>70</v>
      </c>
      <c r="N43" s="190" t="s">
        <v>164</v>
      </c>
      <c r="O43" s="190" t="s">
        <v>165</v>
      </c>
      <c r="P43" s="193"/>
      <c r="Q43" s="193"/>
      <c r="R43" s="193"/>
      <c r="S43" s="190" t="s">
        <v>88</v>
      </c>
      <c r="T43" s="190" t="s">
        <v>136</v>
      </c>
      <c r="U43" s="190" t="s">
        <v>136</v>
      </c>
      <c r="V43" s="190" t="s">
        <v>202</v>
      </c>
      <c r="W43" s="190" t="s">
        <v>65</v>
      </c>
      <c r="X43" s="190" t="s">
        <v>286</v>
      </c>
      <c r="Y43" s="193"/>
      <c r="Z43" s="190" t="s">
        <v>287</v>
      </c>
    </row>
    <row r="44" spans="1:28" x14ac:dyDescent="0.2">
      <c r="A44" s="189" t="s">
        <v>299</v>
      </c>
      <c r="B44" s="190" t="s">
        <v>132</v>
      </c>
      <c r="C44" s="190" t="s">
        <v>300</v>
      </c>
      <c r="D44" s="190" t="s">
        <v>301</v>
      </c>
      <c r="E44" s="190" t="s">
        <v>130</v>
      </c>
      <c r="F44" s="191">
        <v>1</v>
      </c>
      <c r="G44" s="190" t="s">
        <v>217</v>
      </c>
      <c r="H44" s="192">
        <v>1010</v>
      </c>
      <c r="I44" s="192">
        <v>2100</v>
      </c>
      <c r="J44" s="190" t="s">
        <v>136</v>
      </c>
      <c r="K44" s="192">
        <v>925</v>
      </c>
      <c r="L44" s="192">
        <v>2052</v>
      </c>
      <c r="M44" s="192">
        <v>40</v>
      </c>
      <c r="N44" s="190" t="s">
        <v>90</v>
      </c>
      <c r="O44" s="190" t="s">
        <v>138</v>
      </c>
      <c r="P44" s="193"/>
      <c r="Q44" s="193"/>
      <c r="R44" s="193"/>
      <c r="S44" s="199"/>
      <c r="T44" s="190" t="s">
        <v>138</v>
      </c>
      <c r="U44" s="190" t="s">
        <v>212</v>
      </c>
      <c r="V44" s="190" t="s">
        <v>141</v>
      </c>
      <c r="W44" s="190" t="s">
        <v>89</v>
      </c>
      <c r="X44" s="190" t="s">
        <v>149</v>
      </c>
      <c r="Y44" s="193"/>
      <c r="Z44" s="193"/>
      <c r="AA44" s="184">
        <v>242.18</v>
      </c>
    </row>
    <row r="45" spans="1:28" ht="30.75" customHeight="1" x14ac:dyDescent="0.2">
      <c r="A45" s="189" t="s">
        <v>302</v>
      </c>
      <c r="B45" s="190" t="s">
        <v>132</v>
      </c>
      <c r="C45" s="190" t="s">
        <v>303</v>
      </c>
      <c r="D45" s="190" t="s">
        <v>304</v>
      </c>
      <c r="E45" s="190" t="s">
        <v>130</v>
      </c>
      <c r="F45" s="191">
        <v>1</v>
      </c>
      <c r="G45" s="190" t="s">
        <v>135</v>
      </c>
      <c r="H45" s="192">
        <v>1010</v>
      </c>
      <c r="I45" s="192">
        <v>2100</v>
      </c>
      <c r="J45" s="190" t="s">
        <v>136</v>
      </c>
      <c r="K45" s="192">
        <v>925</v>
      </c>
      <c r="L45" s="192">
        <v>2052</v>
      </c>
      <c r="M45" s="192">
        <v>40</v>
      </c>
      <c r="N45" s="190" t="s">
        <v>90</v>
      </c>
      <c r="O45" s="190" t="s">
        <v>138</v>
      </c>
      <c r="P45" s="193"/>
      <c r="Q45" s="192">
        <v>250</v>
      </c>
      <c r="R45" s="190" t="s">
        <v>305</v>
      </c>
      <c r="S45" s="189" t="s">
        <v>90</v>
      </c>
      <c r="T45" s="190" t="s">
        <v>138</v>
      </c>
      <c r="U45" s="190" t="s">
        <v>212</v>
      </c>
      <c r="V45" s="190" t="s">
        <v>167</v>
      </c>
      <c r="W45" s="190" t="s">
        <v>89</v>
      </c>
      <c r="X45" s="190" t="s">
        <v>191</v>
      </c>
      <c r="Y45" s="193"/>
      <c r="Z45" s="193"/>
      <c r="AA45" s="200">
        <v>196.66</v>
      </c>
      <c r="AB45" s="194" t="s">
        <v>198</v>
      </c>
    </row>
    <row r="46" spans="1:28" ht="23.1" x14ac:dyDescent="0.2">
      <c r="A46" s="189" t="s">
        <v>306</v>
      </c>
      <c r="B46" s="190" t="s">
        <v>132</v>
      </c>
      <c r="C46" s="190" t="s">
        <v>283</v>
      </c>
      <c r="D46" s="190" t="s">
        <v>284</v>
      </c>
      <c r="E46" s="190" t="s">
        <v>130</v>
      </c>
      <c r="F46" s="191">
        <v>1</v>
      </c>
      <c r="G46" s="190" t="s">
        <v>217</v>
      </c>
      <c r="H46" s="192">
        <v>1010</v>
      </c>
      <c r="I46" s="192">
        <v>2100</v>
      </c>
      <c r="J46" s="190" t="s">
        <v>136</v>
      </c>
      <c r="K46" s="192">
        <v>925</v>
      </c>
      <c r="L46" s="192">
        <v>2052</v>
      </c>
      <c r="M46" s="192">
        <v>40</v>
      </c>
      <c r="N46" s="190" t="s">
        <v>90</v>
      </c>
      <c r="O46" s="190" t="s">
        <v>138</v>
      </c>
      <c r="P46" s="193"/>
      <c r="Q46" s="192">
        <v>250</v>
      </c>
      <c r="R46" s="190" t="s">
        <v>305</v>
      </c>
      <c r="S46" s="189" t="s">
        <v>90</v>
      </c>
      <c r="T46" s="190" t="s">
        <v>138</v>
      </c>
      <c r="U46" s="190" t="s">
        <v>212</v>
      </c>
      <c r="V46" s="190" t="s">
        <v>167</v>
      </c>
      <c r="W46" s="190" t="s">
        <v>89</v>
      </c>
      <c r="X46" s="190" t="s">
        <v>191</v>
      </c>
      <c r="Y46" s="193"/>
      <c r="Z46" s="193"/>
      <c r="AA46" s="200">
        <v>196.66</v>
      </c>
      <c r="AB46" s="194" t="s">
        <v>198</v>
      </c>
    </row>
    <row r="47" spans="1:28" ht="27" customHeight="1" x14ac:dyDescent="0.2">
      <c r="A47" s="189" t="s">
        <v>307</v>
      </c>
      <c r="B47" s="190" t="s">
        <v>132</v>
      </c>
      <c r="C47" s="190" t="s">
        <v>308</v>
      </c>
      <c r="D47" s="190" t="s">
        <v>304</v>
      </c>
      <c r="E47" s="190" t="s">
        <v>130</v>
      </c>
      <c r="F47" s="191">
        <v>2</v>
      </c>
      <c r="G47" s="190" t="s">
        <v>217</v>
      </c>
      <c r="H47" s="192">
        <v>2410</v>
      </c>
      <c r="I47" s="192">
        <v>2100</v>
      </c>
      <c r="J47" s="190" t="s">
        <v>136</v>
      </c>
      <c r="K47" s="190" t="s">
        <v>221</v>
      </c>
      <c r="L47" s="192">
        <v>2052</v>
      </c>
      <c r="M47" s="192">
        <v>40</v>
      </c>
      <c r="N47" s="190" t="s">
        <v>90</v>
      </c>
      <c r="O47" s="190" t="s">
        <v>138</v>
      </c>
      <c r="P47" s="193"/>
      <c r="Q47" s="192">
        <v>250</v>
      </c>
      <c r="R47" s="190" t="s">
        <v>139</v>
      </c>
      <c r="S47" s="189" t="s">
        <v>90</v>
      </c>
      <c r="T47" s="190" t="s">
        <v>138</v>
      </c>
      <c r="U47" s="190" t="s">
        <v>212</v>
      </c>
      <c r="V47" s="190" t="s">
        <v>167</v>
      </c>
      <c r="W47" s="190" t="s">
        <v>89</v>
      </c>
      <c r="X47" s="190" t="s">
        <v>142</v>
      </c>
      <c r="Y47" s="193"/>
      <c r="Z47" s="193"/>
      <c r="AA47" s="184">
        <v>234.24</v>
      </c>
      <c r="AB47" s="194" t="s">
        <v>198</v>
      </c>
    </row>
    <row r="48" spans="1:28" ht="32.299999999999997" customHeight="1" x14ac:dyDescent="0.2">
      <c r="A48" s="189" t="s">
        <v>309</v>
      </c>
      <c r="B48" s="190" t="s">
        <v>132</v>
      </c>
      <c r="C48" s="190" t="s">
        <v>310</v>
      </c>
      <c r="D48" s="190" t="s">
        <v>311</v>
      </c>
      <c r="E48" s="190" t="s">
        <v>130</v>
      </c>
      <c r="F48" s="191">
        <v>2</v>
      </c>
      <c r="G48" s="190" t="s">
        <v>135</v>
      </c>
      <c r="H48" s="192">
        <v>2410</v>
      </c>
      <c r="I48" s="192">
        <v>2100</v>
      </c>
      <c r="J48" s="190" t="s">
        <v>136</v>
      </c>
      <c r="K48" s="190" t="s">
        <v>221</v>
      </c>
      <c r="L48" s="192">
        <v>2052</v>
      </c>
      <c r="M48" s="192">
        <v>40</v>
      </c>
      <c r="N48" s="190" t="s">
        <v>90</v>
      </c>
      <c r="O48" s="190" t="s">
        <v>138</v>
      </c>
      <c r="P48" s="193"/>
      <c r="Q48" s="192">
        <v>250</v>
      </c>
      <c r="R48" s="190" t="s">
        <v>256</v>
      </c>
      <c r="S48" s="189" t="s">
        <v>90</v>
      </c>
      <c r="T48" s="190" t="s">
        <v>138</v>
      </c>
      <c r="U48" s="190" t="s">
        <v>212</v>
      </c>
      <c r="V48" s="190" t="s">
        <v>167</v>
      </c>
      <c r="W48" s="190" t="s">
        <v>89</v>
      </c>
      <c r="X48" s="190" t="s">
        <v>142</v>
      </c>
      <c r="Y48" s="193"/>
      <c r="Z48" s="193"/>
      <c r="AA48" s="184">
        <v>234.24</v>
      </c>
      <c r="AB48" s="194" t="s">
        <v>198</v>
      </c>
    </row>
    <row r="49" spans="1:28" ht="23.1" x14ac:dyDescent="0.2">
      <c r="A49" s="189" t="s">
        <v>313</v>
      </c>
      <c r="B49" s="190" t="s">
        <v>158</v>
      </c>
      <c r="C49" s="190" t="s">
        <v>314</v>
      </c>
      <c r="D49" s="190" t="s">
        <v>315</v>
      </c>
      <c r="E49" s="190" t="s">
        <v>312</v>
      </c>
      <c r="F49" s="191">
        <v>6</v>
      </c>
      <c r="G49" s="190" t="s">
        <v>217</v>
      </c>
      <c r="H49" s="192">
        <v>2510</v>
      </c>
      <c r="I49" s="192">
        <v>2100</v>
      </c>
      <c r="J49" s="190" t="s">
        <v>136</v>
      </c>
      <c r="K49" s="190" t="s">
        <v>316</v>
      </c>
      <c r="L49" s="192">
        <v>2052</v>
      </c>
      <c r="M49" s="192">
        <v>70</v>
      </c>
      <c r="N49" s="190" t="s">
        <v>164</v>
      </c>
      <c r="O49" s="190" t="s">
        <v>165</v>
      </c>
      <c r="P49" s="193"/>
      <c r="Q49" s="193"/>
      <c r="R49" s="193"/>
      <c r="S49" s="189" t="s">
        <v>90</v>
      </c>
      <c r="T49" s="190" t="s">
        <v>138</v>
      </c>
      <c r="U49" s="190" t="s">
        <v>212</v>
      </c>
      <c r="V49" s="190" t="s">
        <v>167</v>
      </c>
      <c r="W49" s="190" t="s">
        <v>89</v>
      </c>
      <c r="X49" s="190" t="s">
        <v>142</v>
      </c>
      <c r="Y49" s="190" t="s">
        <v>89</v>
      </c>
      <c r="Z49" s="190" t="s">
        <v>168</v>
      </c>
      <c r="AA49" s="184">
        <v>235.13</v>
      </c>
      <c r="AB49" s="194" t="s">
        <v>198</v>
      </c>
    </row>
    <row r="50" spans="1:28" ht="23.1" x14ac:dyDescent="0.2">
      <c r="A50" s="189" t="s">
        <v>317</v>
      </c>
      <c r="B50" s="190" t="s">
        <v>132</v>
      </c>
      <c r="C50" s="190" t="s">
        <v>318</v>
      </c>
      <c r="D50" s="190" t="s">
        <v>319</v>
      </c>
      <c r="E50" s="190" t="s">
        <v>312</v>
      </c>
      <c r="F50" s="191">
        <v>3</v>
      </c>
      <c r="G50" s="190" t="s">
        <v>135</v>
      </c>
      <c r="H50" s="192">
        <v>1585</v>
      </c>
      <c r="I50" s="192">
        <v>2100</v>
      </c>
      <c r="J50" s="190" t="s">
        <v>136</v>
      </c>
      <c r="K50" s="190" t="s">
        <v>262</v>
      </c>
      <c r="L50" s="192">
        <v>2052</v>
      </c>
      <c r="M50" s="192">
        <v>54</v>
      </c>
      <c r="N50" s="190" t="s">
        <v>90</v>
      </c>
      <c r="O50" s="190" t="s">
        <v>138</v>
      </c>
      <c r="P50" s="193"/>
      <c r="Q50" s="192">
        <v>250</v>
      </c>
      <c r="R50" s="190" t="s">
        <v>176</v>
      </c>
      <c r="S50" s="189" t="s">
        <v>90</v>
      </c>
      <c r="T50" s="190" t="s">
        <v>138</v>
      </c>
      <c r="U50" s="190" t="s">
        <v>166</v>
      </c>
      <c r="V50" s="190" t="s">
        <v>141</v>
      </c>
      <c r="W50" s="190" t="s">
        <v>89</v>
      </c>
      <c r="X50" s="190" t="s">
        <v>142</v>
      </c>
      <c r="Y50" s="193"/>
      <c r="Z50" s="193"/>
      <c r="AA50" s="184">
        <v>252.4</v>
      </c>
      <c r="AB50" s="185" t="s">
        <v>320</v>
      </c>
    </row>
    <row r="51" spans="1:28" ht="23.1" x14ac:dyDescent="0.2">
      <c r="A51" s="190" t="s">
        <v>321</v>
      </c>
      <c r="B51" s="190" t="s">
        <v>132</v>
      </c>
      <c r="C51" s="190" t="s">
        <v>322</v>
      </c>
      <c r="D51" s="190" t="s">
        <v>323</v>
      </c>
      <c r="E51" s="190" t="s">
        <v>312</v>
      </c>
      <c r="F51" s="191">
        <v>1</v>
      </c>
      <c r="G51" s="190" t="s">
        <v>217</v>
      </c>
      <c r="H51" s="192">
        <v>1010</v>
      </c>
      <c r="I51" s="192">
        <v>2100</v>
      </c>
      <c r="J51" s="190" t="s">
        <v>136</v>
      </c>
      <c r="K51" s="192">
        <v>925</v>
      </c>
      <c r="L51" s="192">
        <v>2052</v>
      </c>
      <c r="M51" s="192">
        <v>44</v>
      </c>
      <c r="N51" s="190" t="s">
        <v>88</v>
      </c>
      <c r="O51" s="190" t="s">
        <v>147</v>
      </c>
      <c r="P51" s="193"/>
      <c r="Q51" s="193"/>
      <c r="R51" s="193"/>
      <c r="S51" s="190" t="s">
        <v>88</v>
      </c>
      <c r="T51" s="190" t="s">
        <v>147</v>
      </c>
      <c r="U51" s="190" t="s">
        <v>177</v>
      </c>
      <c r="V51" s="190" t="s">
        <v>141</v>
      </c>
      <c r="W51" s="190" t="s">
        <v>89</v>
      </c>
      <c r="X51" s="190" t="s">
        <v>324</v>
      </c>
      <c r="Y51" s="193"/>
      <c r="Z51" s="193"/>
    </row>
    <row r="52" spans="1:28" ht="23.1" x14ac:dyDescent="0.2">
      <c r="A52" s="190" t="s">
        <v>325</v>
      </c>
      <c r="B52" s="190" t="s">
        <v>132</v>
      </c>
      <c r="C52" s="190" t="s">
        <v>326</v>
      </c>
      <c r="D52" s="190" t="s">
        <v>327</v>
      </c>
      <c r="E52" s="190" t="s">
        <v>312</v>
      </c>
      <c r="F52" s="191">
        <v>1</v>
      </c>
      <c r="G52" s="190" t="s">
        <v>217</v>
      </c>
      <c r="H52" s="192">
        <v>1010</v>
      </c>
      <c r="I52" s="192">
        <v>2100</v>
      </c>
      <c r="J52" s="190" t="s">
        <v>136</v>
      </c>
      <c r="K52" s="192">
        <v>925</v>
      </c>
      <c r="L52" s="192">
        <v>2052</v>
      </c>
      <c r="M52" s="192">
        <v>44</v>
      </c>
      <c r="N52" s="190" t="s">
        <v>88</v>
      </c>
      <c r="O52" s="190" t="s">
        <v>147</v>
      </c>
      <c r="P52" s="193"/>
      <c r="Q52" s="193"/>
      <c r="R52" s="193"/>
      <c r="S52" s="190" t="s">
        <v>88</v>
      </c>
      <c r="T52" s="190" t="s">
        <v>147</v>
      </c>
      <c r="U52" s="190" t="s">
        <v>148</v>
      </c>
      <c r="V52" s="190" t="s">
        <v>141</v>
      </c>
      <c r="W52" s="190" t="s">
        <v>89</v>
      </c>
      <c r="X52" s="190" t="s">
        <v>328</v>
      </c>
      <c r="Y52" s="193"/>
      <c r="Z52" s="193"/>
    </row>
    <row r="53" spans="1:28" ht="23.1" x14ac:dyDescent="0.2">
      <c r="A53" s="190" t="s">
        <v>329</v>
      </c>
      <c r="B53" s="190" t="s">
        <v>132</v>
      </c>
      <c r="C53" s="190" t="s">
        <v>330</v>
      </c>
      <c r="D53" s="190" t="s">
        <v>331</v>
      </c>
      <c r="E53" s="190" t="s">
        <v>312</v>
      </c>
      <c r="F53" s="191">
        <v>1</v>
      </c>
      <c r="G53" s="190" t="s">
        <v>135</v>
      </c>
      <c r="H53" s="192">
        <v>1010</v>
      </c>
      <c r="I53" s="192">
        <v>2100</v>
      </c>
      <c r="J53" s="190" t="s">
        <v>136</v>
      </c>
      <c r="K53" s="192">
        <v>925</v>
      </c>
      <c r="L53" s="192">
        <v>2052</v>
      </c>
      <c r="M53" s="192">
        <v>44</v>
      </c>
      <c r="N53" s="190" t="s">
        <v>88</v>
      </c>
      <c r="O53" s="190" t="s">
        <v>147</v>
      </c>
      <c r="P53" s="193"/>
      <c r="Q53" s="193"/>
      <c r="R53" s="193"/>
      <c r="S53" s="190" t="s">
        <v>88</v>
      </c>
      <c r="T53" s="190" t="s">
        <v>147</v>
      </c>
      <c r="U53" s="190" t="s">
        <v>148</v>
      </c>
      <c r="V53" s="190" t="s">
        <v>141</v>
      </c>
      <c r="W53" s="190" t="s">
        <v>89</v>
      </c>
      <c r="X53" s="190" t="s">
        <v>328</v>
      </c>
      <c r="Y53" s="193"/>
      <c r="Z53" s="193"/>
    </row>
    <row r="54" spans="1:28" ht="23.1" x14ac:dyDescent="0.2">
      <c r="A54" s="190" t="s">
        <v>332</v>
      </c>
      <c r="B54" s="190" t="s">
        <v>158</v>
      </c>
      <c r="C54" s="190" t="s">
        <v>333</v>
      </c>
      <c r="D54" s="190" t="s">
        <v>334</v>
      </c>
      <c r="E54" s="190" t="s">
        <v>312</v>
      </c>
      <c r="F54" s="191">
        <v>6</v>
      </c>
      <c r="G54" s="190" t="s">
        <v>217</v>
      </c>
      <c r="H54" s="192">
        <v>2200</v>
      </c>
      <c r="I54" s="192">
        <v>2210</v>
      </c>
      <c r="J54" s="190" t="s">
        <v>136</v>
      </c>
      <c r="K54" s="190" t="s">
        <v>335</v>
      </c>
      <c r="L54" s="190" t="s">
        <v>163</v>
      </c>
      <c r="M54" s="192">
        <v>70</v>
      </c>
      <c r="N54" s="190" t="s">
        <v>164</v>
      </c>
      <c r="O54" s="193"/>
      <c r="P54" s="193"/>
      <c r="Q54" s="193"/>
      <c r="R54" s="193"/>
      <c r="S54" s="190" t="s">
        <v>88</v>
      </c>
      <c r="T54" s="190" t="s">
        <v>136</v>
      </c>
      <c r="U54" s="190" t="s">
        <v>148</v>
      </c>
      <c r="V54" s="190" t="s">
        <v>167</v>
      </c>
      <c r="W54" s="190" t="s">
        <v>89</v>
      </c>
      <c r="X54" s="190" t="s">
        <v>142</v>
      </c>
      <c r="Y54" s="190" t="s">
        <v>89</v>
      </c>
      <c r="Z54" s="190" t="s">
        <v>168</v>
      </c>
    </row>
    <row r="55" spans="1:28" ht="23.1" x14ac:dyDescent="0.2">
      <c r="A55" s="189" t="s">
        <v>336</v>
      </c>
      <c r="B55" s="190" t="s">
        <v>132</v>
      </c>
      <c r="C55" s="190" t="s">
        <v>337</v>
      </c>
      <c r="D55" s="190" t="s">
        <v>338</v>
      </c>
      <c r="E55" s="190" t="s">
        <v>312</v>
      </c>
      <c r="F55" s="191">
        <v>3</v>
      </c>
      <c r="G55" s="190" t="s">
        <v>217</v>
      </c>
      <c r="H55" s="192">
        <v>1585</v>
      </c>
      <c r="I55" s="192">
        <v>2100</v>
      </c>
      <c r="J55" s="190" t="s">
        <v>136</v>
      </c>
      <c r="K55" s="190" t="s">
        <v>175</v>
      </c>
      <c r="L55" s="192">
        <v>2052</v>
      </c>
      <c r="M55" s="192">
        <v>40</v>
      </c>
      <c r="N55" s="190" t="s">
        <v>90</v>
      </c>
      <c r="O55" s="190" t="s">
        <v>138</v>
      </c>
      <c r="P55" s="193"/>
      <c r="Q55" s="192">
        <v>250</v>
      </c>
      <c r="R55" s="190" t="s">
        <v>176</v>
      </c>
      <c r="S55" s="189" t="s">
        <v>90</v>
      </c>
      <c r="T55" s="190" t="s">
        <v>138</v>
      </c>
      <c r="U55" s="190" t="s">
        <v>339</v>
      </c>
      <c r="V55" s="190" t="s">
        <v>167</v>
      </c>
      <c r="W55" s="190" t="s">
        <v>89</v>
      </c>
      <c r="X55" s="190" t="s">
        <v>142</v>
      </c>
      <c r="Y55" s="193"/>
      <c r="Z55" s="193"/>
      <c r="AA55" s="184">
        <v>179.88</v>
      </c>
      <c r="AB55" s="185" t="s">
        <v>340</v>
      </c>
    </row>
    <row r="56" spans="1:28" ht="23.1" x14ac:dyDescent="0.2">
      <c r="A56" s="189" t="s">
        <v>341</v>
      </c>
      <c r="B56" s="190" t="s">
        <v>132</v>
      </c>
      <c r="C56" s="190" t="s">
        <v>342</v>
      </c>
      <c r="D56" s="190" t="s">
        <v>343</v>
      </c>
      <c r="E56" s="190" t="s">
        <v>312</v>
      </c>
      <c r="F56" s="191">
        <v>3</v>
      </c>
      <c r="G56" s="190" t="s">
        <v>135</v>
      </c>
      <c r="H56" s="192">
        <v>1585</v>
      </c>
      <c r="I56" s="192">
        <v>2100</v>
      </c>
      <c r="J56" s="190" t="s">
        <v>136</v>
      </c>
      <c r="K56" s="190" t="s">
        <v>175</v>
      </c>
      <c r="L56" s="192">
        <v>2052</v>
      </c>
      <c r="M56" s="192">
        <v>54</v>
      </c>
      <c r="N56" s="190" t="s">
        <v>90</v>
      </c>
      <c r="O56" s="190" t="s">
        <v>138</v>
      </c>
      <c r="P56" s="193"/>
      <c r="Q56" s="192">
        <v>250</v>
      </c>
      <c r="R56" s="193" t="s">
        <v>344</v>
      </c>
      <c r="S56" s="189" t="s">
        <v>90</v>
      </c>
      <c r="T56" s="190" t="s">
        <v>138</v>
      </c>
      <c r="U56" s="190" t="s">
        <v>345</v>
      </c>
      <c r="V56" s="190" t="s">
        <v>141</v>
      </c>
      <c r="W56" s="190" t="s">
        <v>89</v>
      </c>
      <c r="X56" s="190" t="s">
        <v>142</v>
      </c>
      <c r="Y56" s="193"/>
      <c r="Z56" s="193"/>
      <c r="AA56" s="184">
        <v>306.60000000000002</v>
      </c>
      <c r="AB56" s="194" t="s">
        <v>192</v>
      </c>
    </row>
    <row r="57" spans="1:28" ht="23.1" x14ac:dyDescent="0.2">
      <c r="A57" s="190" t="s">
        <v>346</v>
      </c>
      <c r="B57" s="190" t="s">
        <v>132</v>
      </c>
      <c r="C57" s="190" t="s">
        <v>347</v>
      </c>
      <c r="D57" s="190" t="s">
        <v>348</v>
      </c>
      <c r="E57" s="190" t="s">
        <v>312</v>
      </c>
      <c r="F57" s="191">
        <v>2</v>
      </c>
      <c r="G57" s="190" t="s">
        <v>135</v>
      </c>
      <c r="H57" s="192">
        <v>2010</v>
      </c>
      <c r="I57" s="192">
        <v>2100</v>
      </c>
      <c r="J57" s="190" t="s">
        <v>136</v>
      </c>
      <c r="K57" s="190" t="s">
        <v>182</v>
      </c>
      <c r="L57" s="192">
        <v>2052</v>
      </c>
      <c r="M57" s="192">
        <v>44</v>
      </c>
      <c r="N57" s="190" t="s">
        <v>88</v>
      </c>
      <c r="O57" s="190" t="s">
        <v>147</v>
      </c>
      <c r="P57" s="193"/>
      <c r="Q57" s="193"/>
      <c r="R57" s="193"/>
      <c r="S57" s="190" t="s">
        <v>88</v>
      </c>
      <c r="T57" s="190" t="s">
        <v>147</v>
      </c>
      <c r="U57" s="190" t="s">
        <v>177</v>
      </c>
      <c r="V57" s="190" t="s">
        <v>141</v>
      </c>
      <c r="W57" s="190" t="s">
        <v>89</v>
      </c>
      <c r="X57" s="190" t="s">
        <v>328</v>
      </c>
      <c r="Y57" s="193"/>
      <c r="Z57" s="193"/>
    </row>
    <row r="58" spans="1:28" ht="23.1" x14ac:dyDescent="0.2">
      <c r="A58" s="190" t="s">
        <v>349</v>
      </c>
      <c r="B58" s="190" t="s">
        <v>132</v>
      </c>
      <c r="C58" s="190" t="s">
        <v>350</v>
      </c>
      <c r="D58" s="190" t="s">
        <v>351</v>
      </c>
      <c r="E58" s="190" t="s">
        <v>312</v>
      </c>
      <c r="F58" s="191">
        <v>1</v>
      </c>
      <c r="G58" s="190" t="s">
        <v>217</v>
      </c>
      <c r="H58" s="192">
        <v>1010</v>
      </c>
      <c r="I58" s="192">
        <v>2100</v>
      </c>
      <c r="J58" s="190" t="s">
        <v>136</v>
      </c>
      <c r="K58" s="192">
        <v>925</v>
      </c>
      <c r="L58" s="192">
        <v>2052</v>
      </c>
      <c r="M58" s="192">
        <v>44</v>
      </c>
      <c r="N58" s="190" t="s">
        <v>88</v>
      </c>
      <c r="O58" s="190" t="s">
        <v>147</v>
      </c>
      <c r="P58" s="193"/>
      <c r="Q58" s="193"/>
      <c r="R58" s="193"/>
      <c r="S58" s="190" t="s">
        <v>88</v>
      </c>
      <c r="T58" s="190" t="s">
        <v>147</v>
      </c>
      <c r="U58" s="190" t="s">
        <v>148</v>
      </c>
      <c r="V58" s="190" t="s">
        <v>141</v>
      </c>
      <c r="W58" s="190" t="s">
        <v>89</v>
      </c>
      <c r="X58" s="190" t="s">
        <v>328</v>
      </c>
      <c r="Y58" s="193"/>
      <c r="Z58" s="193"/>
    </row>
    <row r="59" spans="1:28" ht="23.1" x14ac:dyDescent="0.2">
      <c r="A59" s="189" t="s">
        <v>352</v>
      </c>
      <c r="B59" s="190" t="s">
        <v>132</v>
      </c>
      <c r="C59" s="190" t="s">
        <v>353</v>
      </c>
      <c r="D59" s="190" t="s">
        <v>354</v>
      </c>
      <c r="E59" s="190" t="s">
        <v>312</v>
      </c>
      <c r="F59" s="191">
        <v>3</v>
      </c>
      <c r="G59" s="190" t="s">
        <v>217</v>
      </c>
      <c r="H59" s="192">
        <v>1585</v>
      </c>
      <c r="I59" s="192">
        <v>2100</v>
      </c>
      <c r="J59" s="190" t="s">
        <v>136</v>
      </c>
      <c r="K59" s="190" t="s">
        <v>175</v>
      </c>
      <c r="L59" s="192">
        <v>2052</v>
      </c>
      <c r="M59" s="192">
        <v>54</v>
      </c>
      <c r="N59" s="190" t="s">
        <v>90</v>
      </c>
      <c r="O59" s="190" t="s">
        <v>138</v>
      </c>
      <c r="P59" s="193"/>
      <c r="Q59" s="192">
        <v>250</v>
      </c>
      <c r="R59" s="193" t="s">
        <v>344</v>
      </c>
      <c r="S59" s="189" t="s">
        <v>90</v>
      </c>
      <c r="T59" s="190" t="s">
        <v>138</v>
      </c>
      <c r="U59" s="190" t="s">
        <v>148</v>
      </c>
      <c r="V59" s="190" t="s">
        <v>141</v>
      </c>
      <c r="W59" s="190" t="s">
        <v>89</v>
      </c>
      <c r="X59" s="190" t="s">
        <v>191</v>
      </c>
      <c r="Y59" s="193"/>
      <c r="Z59" s="193"/>
      <c r="AA59" s="184">
        <v>225.66</v>
      </c>
      <c r="AB59" s="185" t="s">
        <v>355</v>
      </c>
    </row>
    <row r="60" spans="1:28" ht="23.1" x14ac:dyDescent="0.2">
      <c r="A60" s="189" t="s">
        <v>356</v>
      </c>
      <c r="B60" s="190" t="s">
        <v>132</v>
      </c>
      <c r="C60" s="190" t="s">
        <v>357</v>
      </c>
      <c r="D60" s="190" t="s">
        <v>358</v>
      </c>
      <c r="E60" s="190" t="s">
        <v>312</v>
      </c>
      <c r="F60" s="191">
        <v>3</v>
      </c>
      <c r="G60" s="190" t="s">
        <v>135</v>
      </c>
      <c r="H60" s="192">
        <v>1585</v>
      </c>
      <c r="I60" s="192">
        <v>2100</v>
      </c>
      <c r="J60" s="190" t="s">
        <v>136</v>
      </c>
      <c r="K60" s="190" t="s">
        <v>175</v>
      </c>
      <c r="L60" s="192">
        <v>2052</v>
      </c>
      <c r="M60" s="192">
        <v>40</v>
      </c>
      <c r="N60" s="190" t="s">
        <v>90</v>
      </c>
      <c r="O60" s="190" t="s">
        <v>138</v>
      </c>
      <c r="P60" s="193"/>
      <c r="Q60" s="192">
        <v>250</v>
      </c>
      <c r="R60" s="190" t="s">
        <v>176</v>
      </c>
      <c r="S60" s="189" t="s">
        <v>90</v>
      </c>
      <c r="T60" s="190" t="s">
        <v>138</v>
      </c>
      <c r="U60" s="190" t="s">
        <v>212</v>
      </c>
      <c r="V60" s="190" t="s">
        <v>167</v>
      </c>
      <c r="W60" s="190" t="s">
        <v>89</v>
      </c>
      <c r="X60" s="190" t="s">
        <v>142</v>
      </c>
      <c r="Y60" s="193"/>
      <c r="Z60" s="193"/>
      <c r="AA60" s="184">
        <v>204.53</v>
      </c>
      <c r="AB60" s="194" t="s">
        <v>198</v>
      </c>
    </row>
    <row r="61" spans="1:28" ht="23.1" x14ac:dyDescent="0.2">
      <c r="A61" s="190" t="s">
        <v>359</v>
      </c>
      <c r="B61" s="190" t="s">
        <v>132</v>
      </c>
      <c r="C61" s="190" t="s">
        <v>360</v>
      </c>
      <c r="D61" s="190" t="s">
        <v>361</v>
      </c>
      <c r="E61" s="190" t="s">
        <v>312</v>
      </c>
      <c r="F61" s="191">
        <v>2</v>
      </c>
      <c r="G61" s="190" t="s">
        <v>217</v>
      </c>
      <c r="H61" s="192">
        <v>1810</v>
      </c>
      <c r="I61" s="192">
        <v>2100</v>
      </c>
      <c r="J61" s="190" t="s">
        <v>136</v>
      </c>
      <c r="K61" s="190" t="s">
        <v>200</v>
      </c>
      <c r="L61" s="192">
        <v>2052</v>
      </c>
      <c r="M61" s="192">
        <v>44</v>
      </c>
      <c r="N61" s="190" t="s">
        <v>88</v>
      </c>
      <c r="O61" s="190" t="s">
        <v>147</v>
      </c>
      <c r="P61" s="193"/>
      <c r="Q61" s="193"/>
      <c r="R61" s="193"/>
      <c r="S61" s="190" t="s">
        <v>88</v>
      </c>
      <c r="T61" s="190" t="s">
        <v>147</v>
      </c>
      <c r="U61" s="190" t="s">
        <v>212</v>
      </c>
      <c r="V61" s="190" t="s">
        <v>141</v>
      </c>
      <c r="W61" s="190" t="s">
        <v>89</v>
      </c>
      <c r="X61" s="190" t="s">
        <v>328</v>
      </c>
      <c r="Y61" s="193"/>
      <c r="Z61" s="193"/>
    </row>
    <row r="62" spans="1:28" ht="23.1" x14ac:dyDescent="0.2">
      <c r="A62" s="189" t="s">
        <v>362</v>
      </c>
      <c r="B62" s="190" t="s">
        <v>132</v>
      </c>
      <c r="C62" s="190" t="s">
        <v>363</v>
      </c>
      <c r="D62" s="190" t="s">
        <v>364</v>
      </c>
      <c r="E62" s="190" t="s">
        <v>312</v>
      </c>
      <c r="F62" s="191">
        <v>2</v>
      </c>
      <c r="G62" s="190" t="s">
        <v>217</v>
      </c>
      <c r="H62" s="192">
        <v>2210</v>
      </c>
      <c r="I62" s="192">
        <v>2100</v>
      </c>
      <c r="J62" s="190" t="s">
        <v>136</v>
      </c>
      <c r="K62" s="190" t="s">
        <v>137</v>
      </c>
      <c r="L62" s="192">
        <v>2052</v>
      </c>
      <c r="M62" s="192">
        <v>54</v>
      </c>
      <c r="N62" s="190" t="s">
        <v>90</v>
      </c>
      <c r="O62" s="190" t="s">
        <v>138</v>
      </c>
      <c r="P62" s="201"/>
      <c r="Q62" s="192">
        <v>250</v>
      </c>
      <c r="R62" s="190" t="s">
        <v>139</v>
      </c>
      <c r="S62" s="189" t="s">
        <v>90</v>
      </c>
      <c r="T62" s="190" t="s">
        <v>138</v>
      </c>
      <c r="U62" s="190" t="s">
        <v>212</v>
      </c>
      <c r="V62" s="190" t="s">
        <v>141</v>
      </c>
      <c r="W62" s="190" t="s">
        <v>89</v>
      </c>
      <c r="X62" s="190" t="s">
        <v>142</v>
      </c>
      <c r="Y62" s="190"/>
      <c r="Z62" s="190"/>
      <c r="AA62" s="184">
        <v>291.14</v>
      </c>
      <c r="AB62" s="194" t="s">
        <v>192</v>
      </c>
    </row>
    <row r="63" spans="1:28" ht="23.1" x14ac:dyDescent="0.2">
      <c r="A63" s="189" t="s">
        <v>365</v>
      </c>
      <c r="B63" s="190" t="s">
        <v>132</v>
      </c>
      <c r="C63" s="190" t="s">
        <v>363</v>
      </c>
      <c r="D63" s="190" t="s">
        <v>364</v>
      </c>
      <c r="E63" s="190" t="s">
        <v>312</v>
      </c>
      <c r="F63" s="191">
        <v>2</v>
      </c>
      <c r="G63" s="190" t="s">
        <v>135</v>
      </c>
      <c r="H63" s="192">
        <v>2410</v>
      </c>
      <c r="I63" s="192">
        <v>2100</v>
      </c>
      <c r="J63" s="190" t="s">
        <v>136</v>
      </c>
      <c r="K63" s="190" t="s">
        <v>221</v>
      </c>
      <c r="L63" s="192">
        <v>2052</v>
      </c>
      <c r="M63" s="192">
        <v>40</v>
      </c>
      <c r="N63" s="190" t="s">
        <v>90</v>
      </c>
      <c r="O63" s="190" t="s">
        <v>138</v>
      </c>
      <c r="P63" s="201"/>
      <c r="Q63" s="192">
        <v>250</v>
      </c>
      <c r="R63" s="190" t="s">
        <v>139</v>
      </c>
      <c r="S63" s="189" t="s">
        <v>90</v>
      </c>
      <c r="T63" s="190" t="s">
        <v>138</v>
      </c>
      <c r="U63" s="190" t="s">
        <v>212</v>
      </c>
      <c r="V63" s="190" t="s">
        <v>167</v>
      </c>
      <c r="W63" s="190" t="s">
        <v>89</v>
      </c>
      <c r="X63" s="190" t="s">
        <v>142</v>
      </c>
      <c r="Y63" s="190"/>
      <c r="Z63" s="190"/>
      <c r="AA63" s="184">
        <v>234.24</v>
      </c>
      <c r="AB63" s="194" t="s">
        <v>198</v>
      </c>
    </row>
    <row r="64" spans="1:28" ht="23.1" x14ac:dyDescent="0.2">
      <c r="A64" s="189" t="s">
        <v>366</v>
      </c>
      <c r="B64" s="190" t="s">
        <v>132</v>
      </c>
      <c r="C64" s="190" t="s">
        <v>363</v>
      </c>
      <c r="D64" s="190" t="s">
        <v>364</v>
      </c>
      <c r="E64" s="190" t="s">
        <v>312</v>
      </c>
      <c r="F64" s="191">
        <v>2</v>
      </c>
      <c r="G64" s="190" t="s">
        <v>217</v>
      </c>
      <c r="H64" s="192">
        <v>2210</v>
      </c>
      <c r="I64" s="192">
        <v>2100</v>
      </c>
      <c r="J64" s="190" t="s">
        <v>136</v>
      </c>
      <c r="K64" s="190" t="s">
        <v>137</v>
      </c>
      <c r="L64" s="192">
        <v>2052</v>
      </c>
      <c r="M64" s="192">
        <v>40</v>
      </c>
      <c r="N64" s="190" t="s">
        <v>90</v>
      </c>
      <c r="O64" s="190" t="s">
        <v>138</v>
      </c>
      <c r="P64" s="201"/>
      <c r="Q64" s="192">
        <v>250</v>
      </c>
      <c r="R64" s="190" t="s">
        <v>139</v>
      </c>
      <c r="S64" s="189" t="s">
        <v>90</v>
      </c>
      <c r="T64" s="190" t="s">
        <v>138</v>
      </c>
      <c r="U64" s="190" t="s">
        <v>212</v>
      </c>
      <c r="V64" s="190" t="s">
        <v>167</v>
      </c>
      <c r="W64" s="190" t="s">
        <v>89</v>
      </c>
      <c r="X64" s="190" t="s">
        <v>142</v>
      </c>
      <c r="Y64" s="190"/>
      <c r="Z64" s="190"/>
      <c r="AA64" s="184">
        <v>233.49</v>
      </c>
      <c r="AB64" s="194" t="s">
        <v>198</v>
      </c>
    </row>
    <row r="65" spans="1:28" ht="23.1" x14ac:dyDescent="0.2">
      <c r="A65" s="189" t="s">
        <v>367</v>
      </c>
      <c r="B65" s="190" t="s">
        <v>132</v>
      </c>
      <c r="C65" s="190" t="s">
        <v>368</v>
      </c>
      <c r="D65" s="190" t="s">
        <v>369</v>
      </c>
      <c r="E65" s="190" t="s">
        <v>312</v>
      </c>
      <c r="F65" s="191">
        <v>3</v>
      </c>
      <c r="G65" s="190" t="s">
        <v>217</v>
      </c>
      <c r="H65" s="192">
        <v>1585</v>
      </c>
      <c r="I65" s="192">
        <v>2100</v>
      </c>
      <c r="J65" s="190" t="s">
        <v>136</v>
      </c>
      <c r="K65" s="190" t="s">
        <v>370</v>
      </c>
      <c r="L65" s="192">
        <v>2052</v>
      </c>
      <c r="M65" s="192">
        <v>54</v>
      </c>
      <c r="N65" s="190" t="s">
        <v>90</v>
      </c>
      <c r="O65" s="190" t="s">
        <v>138</v>
      </c>
      <c r="P65" s="201"/>
      <c r="Q65" s="192">
        <v>250</v>
      </c>
      <c r="R65" s="190" t="s">
        <v>139</v>
      </c>
      <c r="S65" s="189" t="s">
        <v>90</v>
      </c>
      <c r="T65" s="190" t="s">
        <v>138</v>
      </c>
      <c r="U65" s="190" t="s">
        <v>212</v>
      </c>
      <c r="V65" s="190" t="s">
        <v>141</v>
      </c>
      <c r="W65" s="190" t="s">
        <v>89</v>
      </c>
      <c r="X65" s="190" t="s">
        <v>142</v>
      </c>
      <c r="Y65" s="190"/>
      <c r="Z65" s="190"/>
      <c r="AA65" s="184">
        <v>265.95</v>
      </c>
      <c r="AB65" s="194" t="s">
        <v>192</v>
      </c>
    </row>
    <row r="66" spans="1:28" ht="23.1" x14ac:dyDescent="0.2">
      <c r="A66" s="189" t="s">
        <v>371</v>
      </c>
      <c r="B66" s="190" t="s">
        <v>132</v>
      </c>
      <c r="C66" s="190" t="s">
        <v>372</v>
      </c>
      <c r="D66" s="190" t="s">
        <v>373</v>
      </c>
      <c r="E66" s="190" t="s">
        <v>312</v>
      </c>
      <c r="F66" s="191">
        <v>2</v>
      </c>
      <c r="G66" s="190" t="s">
        <v>135</v>
      </c>
      <c r="H66" s="192">
        <v>2410</v>
      </c>
      <c r="I66" s="192">
        <v>2100</v>
      </c>
      <c r="J66" s="190" t="s">
        <v>136</v>
      </c>
      <c r="K66" s="190" t="s">
        <v>221</v>
      </c>
      <c r="L66" s="192">
        <v>2052</v>
      </c>
      <c r="M66" s="192">
        <v>40</v>
      </c>
      <c r="N66" s="190" t="s">
        <v>90</v>
      </c>
      <c r="O66" s="190" t="s">
        <v>138</v>
      </c>
      <c r="P66" s="201"/>
      <c r="Q66" s="192">
        <v>250</v>
      </c>
      <c r="R66" s="190" t="s">
        <v>139</v>
      </c>
      <c r="S66" s="189" t="s">
        <v>90</v>
      </c>
      <c r="T66" s="190" t="s">
        <v>138</v>
      </c>
      <c r="U66" s="190" t="s">
        <v>212</v>
      </c>
      <c r="V66" s="190" t="s">
        <v>167</v>
      </c>
      <c r="W66" s="190" t="s">
        <v>89</v>
      </c>
      <c r="X66" s="190" t="s">
        <v>191</v>
      </c>
      <c r="Y66" s="190"/>
      <c r="Z66" s="190"/>
      <c r="AA66" s="184">
        <v>234.24</v>
      </c>
      <c r="AB66" s="194" t="s">
        <v>198</v>
      </c>
    </row>
    <row r="67" spans="1:28" ht="23.1" x14ac:dyDescent="0.2">
      <c r="A67" s="189" t="s">
        <v>374</v>
      </c>
      <c r="B67" s="190" t="s">
        <v>132</v>
      </c>
      <c r="C67" s="190" t="s">
        <v>375</v>
      </c>
      <c r="D67" s="190" t="s">
        <v>376</v>
      </c>
      <c r="E67" s="190" t="s">
        <v>312</v>
      </c>
      <c r="F67" s="191">
        <v>2</v>
      </c>
      <c r="G67" s="190" t="s">
        <v>217</v>
      </c>
      <c r="H67" s="192">
        <v>2410</v>
      </c>
      <c r="I67" s="192">
        <v>2100</v>
      </c>
      <c r="J67" s="190" t="s">
        <v>136</v>
      </c>
      <c r="K67" s="190" t="s">
        <v>221</v>
      </c>
      <c r="L67" s="192">
        <v>2052</v>
      </c>
      <c r="M67" s="192">
        <v>40</v>
      </c>
      <c r="N67" s="190" t="s">
        <v>90</v>
      </c>
      <c r="O67" s="190" t="s">
        <v>138</v>
      </c>
      <c r="P67" s="193"/>
      <c r="Q67" s="192">
        <v>250</v>
      </c>
      <c r="R67" s="190" t="s">
        <v>139</v>
      </c>
      <c r="S67" s="189" t="s">
        <v>90</v>
      </c>
      <c r="T67" s="190" t="s">
        <v>138</v>
      </c>
      <c r="U67" s="190" t="s">
        <v>212</v>
      </c>
      <c r="V67" s="190" t="s">
        <v>167</v>
      </c>
      <c r="W67" s="190" t="s">
        <v>89</v>
      </c>
      <c r="X67" s="190" t="s">
        <v>191</v>
      </c>
      <c r="Y67" s="193"/>
      <c r="Z67" s="193"/>
      <c r="AA67" s="184">
        <v>234.24</v>
      </c>
      <c r="AB67" s="194" t="s">
        <v>198</v>
      </c>
    </row>
    <row r="68" spans="1:28" ht="23.1" x14ac:dyDescent="0.2">
      <c r="A68" s="189" t="s">
        <v>377</v>
      </c>
      <c r="B68" s="190" t="s">
        <v>132</v>
      </c>
      <c r="C68" s="190" t="s">
        <v>378</v>
      </c>
      <c r="D68" s="190" t="s">
        <v>379</v>
      </c>
      <c r="E68" s="190" t="s">
        <v>312</v>
      </c>
      <c r="F68" s="191">
        <v>2</v>
      </c>
      <c r="G68" s="190" t="s">
        <v>217</v>
      </c>
      <c r="H68" s="192">
        <v>2410</v>
      </c>
      <c r="I68" s="192">
        <v>2100</v>
      </c>
      <c r="J68" s="190" t="s">
        <v>136</v>
      </c>
      <c r="K68" s="190" t="s">
        <v>221</v>
      </c>
      <c r="L68" s="192">
        <v>2052</v>
      </c>
      <c r="M68" s="192">
        <v>40</v>
      </c>
      <c r="N68" s="190" t="s">
        <v>90</v>
      </c>
      <c r="O68" s="190" t="s">
        <v>138</v>
      </c>
      <c r="P68" s="193"/>
      <c r="Q68" s="192">
        <v>250</v>
      </c>
      <c r="R68" s="190" t="s">
        <v>139</v>
      </c>
      <c r="S68" s="189" t="s">
        <v>90</v>
      </c>
      <c r="T68" s="190" t="s">
        <v>138</v>
      </c>
      <c r="U68" s="190" t="s">
        <v>212</v>
      </c>
      <c r="V68" s="190" t="s">
        <v>380</v>
      </c>
      <c r="W68" s="190" t="s">
        <v>89</v>
      </c>
      <c r="X68" s="190" t="s">
        <v>191</v>
      </c>
      <c r="Y68" s="193"/>
      <c r="Z68" s="193"/>
      <c r="AA68" s="184">
        <v>234.24</v>
      </c>
      <c r="AB68" s="194" t="s">
        <v>198</v>
      </c>
    </row>
    <row r="69" spans="1:28" ht="23.1" x14ac:dyDescent="0.2">
      <c r="A69" s="189" t="s">
        <v>381</v>
      </c>
      <c r="B69" s="190" t="s">
        <v>132</v>
      </c>
      <c r="C69" s="190" t="s">
        <v>382</v>
      </c>
      <c r="D69" s="190" t="s">
        <v>383</v>
      </c>
      <c r="E69" s="190" t="s">
        <v>312</v>
      </c>
      <c r="F69" s="191">
        <v>2</v>
      </c>
      <c r="G69" s="190" t="s">
        <v>135</v>
      </c>
      <c r="H69" s="192">
        <v>2410</v>
      </c>
      <c r="I69" s="192">
        <v>2100</v>
      </c>
      <c r="J69" s="190" t="s">
        <v>136</v>
      </c>
      <c r="K69" s="190" t="s">
        <v>221</v>
      </c>
      <c r="L69" s="192">
        <v>2052</v>
      </c>
      <c r="M69" s="192">
        <v>40</v>
      </c>
      <c r="N69" s="190" t="s">
        <v>90</v>
      </c>
      <c r="O69" s="190" t="s">
        <v>138</v>
      </c>
      <c r="P69" s="193"/>
      <c r="Q69" s="192">
        <v>250</v>
      </c>
      <c r="R69" s="190" t="s">
        <v>139</v>
      </c>
      <c r="S69" s="189" t="s">
        <v>90</v>
      </c>
      <c r="T69" s="190" t="s">
        <v>138</v>
      </c>
      <c r="U69" s="190" t="s">
        <v>212</v>
      </c>
      <c r="V69" s="190" t="s">
        <v>167</v>
      </c>
      <c r="W69" s="190" t="s">
        <v>89</v>
      </c>
      <c r="X69" s="190" t="s">
        <v>191</v>
      </c>
      <c r="Y69" s="193"/>
      <c r="Z69" s="193"/>
      <c r="AA69" s="184">
        <v>234.24</v>
      </c>
      <c r="AB69" s="194" t="s">
        <v>198</v>
      </c>
    </row>
    <row r="70" spans="1:28" ht="23.1" x14ac:dyDescent="0.2">
      <c r="A70" s="189" t="s">
        <v>384</v>
      </c>
      <c r="B70" s="190" t="s">
        <v>132</v>
      </c>
      <c r="C70" s="190" t="s">
        <v>378</v>
      </c>
      <c r="D70" s="190" t="s">
        <v>379</v>
      </c>
      <c r="E70" s="190" t="s">
        <v>312</v>
      </c>
      <c r="F70" s="191">
        <v>2</v>
      </c>
      <c r="G70" s="190" t="s">
        <v>217</v>
      </c>
      <c r="H70" s="192">
        <v>2210</v>
      </c>
      <c r="I70" s="192">
        <v>2100</v>
      </c>
      <c r="J70" s="190" t="s">
        <v>136</v>
      </c>
      <c r="K70" s="190" t="s">
        <v>137</v>
      </c>
      <c r="L70" s="192">
        <v>2052</v>
      </c>
      <c r="M70" s="192">
        <v>40</v>
      </c>
      <c r="N70" s="190" t="s">
        <v>90</v>
      </c>
      <c r="O70" s="190" t="s">
        <v>138</v>
      </c>
      <c r="P70" s="193"/>
      <c r="Q70" s="192">
        <v>250</v>
      </c>
      <c r="R70" s="190" t="s">
        <v>139</v>
      </c>
      <c r="S70" s="189" t="s">
        <v>90</v>
      </c>
      <c r="T70" s="190" t="s">
        <v>138</v>
      </c>
      <c r="U70" s="190" t="s">
        <v>212</v>
      </c>
      <c r="V70" s="190" t="s">
        <v>167</v>
      </c>
      <c r="W70" s="190" t="s">
        <v>89</v>
      </c>
      <c r="X70" s="190" t="s">
        <v>142</v>
      </c>
      <c r="Y70" s="193"/>
      <c r="Z70" s="193"/>
      <c r="AA70" s="184">
        <v>233.49</v>
      </c>
      <c r="AB70" s="194" t="s">
        <v>198</v>
      </c>
    </row>
    <row r="71" spans="1:28" ht="23.1" x14ac:dyDescent="0.2">
      <c r="A71" s="189" t="s">
        <v>385</v>
      </c>
      <c r="B71" s="190" t="s">
        <v>132</v>
      </c>
      <c r="C71" s="190" t="s">
        <v>386</v>
      </c>
      <c r="D71" s="190" t="s">
        <v>387</v>
      </c>
      <c r="E71" s="190" t="s">
        <v>312</v>
      </c>
      <c r="F71" s="191">
        <v>2</v>
      </c>
      <c r="G71" s="190" t="s">
        <v>217</v>
      </c>
      <c r="H71" s="192">
        <v>2410</v>
      </c>
      <c r="I71" s="192">
        <v>2100</v>
      </c>
      <c r="J71" s="190" t="s">
        <v>136</v>
      </c>
      <c r="K71" s="190" t="s">
        <v>221</v>
      </c>
      <c r="L71" s="192">
        <v>2052</v>
      </c>
      <c r="M71" s="192">
        <v>40</v>
      </c>
      <c r="N71" s="190" t="s">
        <v>90</v>
      </c>
      <c r="O71" s="190" t="s">
        <v>138</v>
      </c>
      <c r="P71" s="193"/>
      <c r="Q71" s="192">
        <v>250</v>
      </c>
      <c r="R71" s="190" t="s">
        <v>139</v>
      </c>
      <c r="S71" s="189" t="s">
        <v>90</v>
      </c>
      <c r="T71" s="190" t="s">
        <v>138</v>
      </c>
      <c r="U71" s="190" t="s">
        <v>212</v>
      </c>
      <c r="V71" s="190" t="s">
        <v>380</v>
      </c>
      <c r="W71" s="190" t="s">
        <v>89</v>
      </c>
      <c r="X71" s="190" t="s">
        <v>191</v>
      </c>
      <c r="Y71" s="193"/>
      <c r="Z71" s="193"/>
      <c r="AA71" s="184">
        <v>234.24</v>
      </c>
      <c r="AB71" s="194" t="s">
        <v>198</v>
      </c>
    </row>
    <row r="72" spans="1:28" ht="23.1" x14ac:dyDescent="0.2">
      <c r="A72" s="189" t="s">
        <v>388</v>
      </c>
      <c r="B72" s="190" t="s">
        <v>132</v>
      </c>
      <c r="C72" s="190" t="s">
        <v>389</v>
      </c>
      <c r="D72" s="190" t="s">
        <v>390</v>
      </c>
      <c r="E72" s="190" t="s">
        <v>312</v>
      </c>
      <c r="F72" s="191">
        <v>2</v>
      </c>
      <c r="G72" s="190" t="s">
        <v>135</v>
      </c>
      <c r="H72" s="192">
        <v>2410</v>
      </c>
      <c r="I72" s="192">
        <v>2100</v>
      </c>
      <c r="J72" s="190" t="s">
        <v>136</v>
      </c>
      <c r="K72" s="190" t="s">
        <v>221</v>
      </c>
      <c r="L72" s="192">
        <v>2052</v>
      </c>
      <c r="M72" s="192">
        <v>40</v>
      </c>
      <c r="N72" s="190" t="s">
        <v>90</v>
      </c>
      <c r="O72" s="190" t="s">
        <v>138</v>
      </c>
      <c r="P72" s="193"/>
      <c r="Q72" s="192">
        <v>250</v>
      </c>
      <c r="R72" s="190" t="s">
        <v>256</v>
      </c>
      <c r="S72" s="189" t="s">
        <v>90</v>
      </c>
      <c r="T72" s="190" t="s">
        <v>138</v>
      </c>
      <c r="U72" s="190" t="s">
        <v>212</v>
      </c>
      <c r="V72" s="190" t="s">
        <v>167</v>
      </c>
      <c r="W72" s="190" t="s">
        <v>89</v>
      </c>
      <c r="X72" s="190" t="s">
        <v>191</v>
      </c>
      <c r="Y72" s="193"/>
      <c r="Z72" s="193"/>
      <c r="AA72" s="184">
        <v>234.24</v>
      </c>
      <c r="AB72" s="194" t="s">
        <v>198</v>
      </c>
    </row>
    <row r="73" spans="1:28" ht="23.1" x14ac:dyDescent="0.2">
      <c r="A73" s="189" t="s">
        <v>391</v>
      </c>
      <c r="B73" s="190" t="s">
        <v>132</v>
      </c>
      <c r="C73" s="190" t="s">
        <v>392</v>
      </c>
      <c r="D73" s="190" t="s">
        <v>393</v>
      </c>
      <c r="E73" s="190" t="s">
        <v>312</v>
      </c>
      <c r="F73" s="191">
        <v>1</v>
      </c>
      <c r="G73" s="190" t="s">
        <v>217</v>
      </c>
      <c r="H73" s="192">
        <v>1010</v>
      </c>
      <c r="I73" s="192">
        <v>2100</v>
      </c>
      <c r="J73" s="190" t="s">
        <v>136</v>
      </c>
      <c r="K73" s="192">
        <v>925</v>
      </c>
      <c r="L73" s="192">
        <v>2052</v>
      </c>
      <c r="M73" s="192">
        <v>54</v>
      </c>
      <c r="N73" s="190" t="s">
        <v>90</v>
      </c>
      <c r="O73" s="190" t="s">
        <v>138</v>
      </c>
      <c r="P73" s="193"/>
      <c r="Q73" s="193"/>
      <c r="R73" s="193"/>
      <c r="S73" s="189" t="s">
        <v>90</v>
      </c>
      <c r="T73" s="190" t="s">
        <v>138</v>
      </c>
      <c r="U73" s="190" t="s">
        <v>212</v>
      </c>
      <c r="V73" s="190" t="s">
        <v>141</v>
      </c>
      <c r="W73" s="190" t="s">
        <v>89</v>
      </c>
      <c r="X73" s="190" t="s">
        <v>191</v>
      </c>
      <c r="Y73" s="193"/>
      <c r="Z73" s="193"/>
      <c r="AA73" s="184">
        <v>242.18</v>
      </c>
      <c r="AB73" s="194" t="s">
        <v>192</v>
      </c>
    </row>
    <row r="74" spans="1:28" ht="23.1" x14ac:dyDescent="0.2">
      <c r="A74" s="190" t="s">
        <v>394</v>
      </c>
      <c r="B74" s="190" t="s">
        <v>158</v>
      </c>
      <c r="C74" s="190" t="s">
        <v>372</v>
      </c>
      <c r="D74" s="190" t="s">
        <v>373</v>
      </c>
      <c r="E74" s="190" t="s">
        <v>312</v>
      </c>
      <c r="F74" s="191">
        <v>6</v>
      </c>
      <c r="G74" s="190" t="s">
        <v>293</v>
      </c>
      <c r="H74" s="192">
        <v>2200</v>
      </c>
      <c r="I74" s="192">
        <v>2410</v>
      </c>
      <c r="J74" s="190" t="s">
        <v>136</v>
      </c>
      <c r="K74" s="193"/>
      <c r="L74" s="190" t="s">
        <v>395</v>
      </c>
      <c r="M74" s="192">
        <v>70</v>
      </c>
      <c r="N74" s="190" t="s">
        <v>164</v>
      </c>
      <c r="O74" s="190" t="s">
        <v>165</v>
      </c>
      <c r="P74" s="193"/>
      <c r="Q74" s="193"/>
      <c r="R74" s="193"/>
      <c r="S74" s="190" t="s">
        <v>88</v>
      </c>
      <c r="T74" s="190" t="s">
        <v>136</v>
      </c>
      <c r="U74" s="190" t="s">
        <v>136</v>
      </c>
      <c r="V74" s="190" t="s">
        <v>202</v>
      </c>
      <c r="W74" s="190" t="s">
        <v>65</v>
      </c>
      <c r="X74" s="190" t="s">
        <v>286</v>
      </c>
      <c r="Y74" s="193"/>
      <c r="Z74" s="190" t="s">
        <v>287</v>
      </c>
    </row>
    <row r="75" spans="1:28" ht="23.1" x14ac:dyDescent="0.2">
      <c r="A75" s="190" t="s">
        <v>396</v>
      </c>
      <c r="B75" s="190" t="s">
        <v>158</v>
      </c>
      <c r="C75" s="190" t="s">
        <v>382</v>
      </c>
      <c r="D75" s="190" t="s">
        <v>383</v>
      </c>
      <c r="E75" s="190" t="s">
        <v>312</v>
      </c>
      <c r="F75" s="191">
        <v>6</v>
      </c>
      <c r="G75" s="190" t="s">
        <v>161</v>
      </c>
      <c r="H75" s="192">
        <v>2400</v>
      </c>
      <c r="I75" s="192">
        <v>2410</v>
      </c>
      <c r="J75" s="190" t="s">
        <v>136</v>
      </c>
      <c r="K75" s="193"/>
      <c r="L75" s="190" t="s">
        <v>285</v>
      </c>
      <c r="M75" s="192">
        <v>70</v>
      </c>
      <c r="N75" s="190" t="s">
        <v>164</v>
      </c>
      <c r="O75" s="190" t="s">
        <v>165</v>
      </c>
      <c r="P75" s="193"/>
      <c r="Q75" s="193"/>
      <c r="R75" s="190" t="s">
        <v>88</v>
      </c>
      <c r="S75" s="190"/>
      <c r="T75" s="190" t="s">
        <v>136</v>
      </c>
      <c r="U75" s="190" t="s">
        <v>136</v>
      </c>
      <c r="V75" s="190" t="s">
        <v>202</v>
      </c>
      <c r="W75" s="190" t="s">
        <v>65</v>
      </c>
      <c r="X75" s="190" t="s">
        <v>296</v>
      </c>
      <c r="Y75" s="201"/>
      <c r="Z75" s="190" t="s">
        <v>287</v>
      </c>
    </row>
    <row r="76" spans="1:28" ht="23.1" x14ac:dyDescent="0.2">
      <c r="A76" s="190" t="s">
        <v>397</v>
      </c>
      <c r="B76" s="190" t="s">
        <v>158</v>
      </c>
      <c r="C76" s="190" t="s">
        <v>382</v>
      </c>
      <c r="D76" s="190" t="s">
        <v>383</v>
      </c>
      <c r="E76" s="190" t="s">
        <v>312</v>
      </c>
      <c r="F76" s="191">
        <v>6</v>
      </c>
      <c r="G76" s="190" t="s">
        <v>290</v>
      </c>
      <c r="H76" s="192">
        <v>2200</v>
      </c>
      <c r="I76" s="192">
        <v>2410</v>
      </c>
      <c r="J76" s="190" t="s">
        <v>136</v>
      </c>
      <c r="K76" s="193"/>
      <c r="L76" s="190" t="s">
        <v>285</v>
      </c>
      <c r="M76" s="192">
        <v>70</v>
      </c>
      <c r="N76" s="190" t="s">
        <v>164</v>
      </c>
      <c r="O76" s="190" t="s">
        <v>165</v>
      </c>
      <c r="P76" s="193"/>
      <c r="Q76" s="193"/>
      <c r="R76" s="190" t="s">
        <v>88</v>
      </c>
      <c r="S76" s="190"/>
      <c r="T76" s="190" t="s">
        <v>136</v>
      </c>
      <c r="U76" s="190" t="s">
        <v>136</v>
      </c>
      <c r="V76" s="190" t="s">
        <v>202</v>
      </c>
      <c r="W76" s="190" t="s">
        <v>65</v>
      </c>
      <c r="X76" s="190" t="s">
        <v>286</v>
      </c>
      <c r="Y76" s="201"/>
      <c r="Z76" s="190" t="s">
        <v>287</v>
      </c>
    </row>
    <row r="77" spans="1:28" ht="23.1" x14ac:dyDescent="0.2">
      <c r="A77" s="189" t="s">
        <v>398</v>
      </c>
      <c r="B77" s="190" t="s">
        <v>132</v>
      </c>
      <c r="C77" s="190" t="s">
        <v>399</v>
      </c>
      <c r="D77" s="190" t="s">
        <v>383</v>
      </c>
      <c r="E77" s="190" t="s">
        <v>312</v>
      </c>
      <c r="F77" s="191">
        <v>2</v>
      </c>
      <c r="G77" s="190" t="s">
        <v>217</v>
      </c>
      <c r="H77" s="192">
        <v>2410</v>
      </c>
      <c r="I77" s="192">
        <v>2100</v>
      </c>
      <c r="J77" s="190" t="s">
        <v>136</v>
      </c>
      <c r="K77" s="190" t="s">
        <v>221</v>
      </c>
      <c r="L77" s="192">
        <v>2052</v>
      </c>
      <c r="M77" s="192">
        <v>40</v>
      </c>
      <c r="N77" s="190" t="s">
        <v>90</v>
      </c>
      <c r="O77" s="190" t="s">
        <v>138</v>
      </c>
      <c r="P77" s="201"/>
      <c r="Q77" s="192">
        <v>250</v>
      </c>
      <c r="R77" s="190" t="s">
        <v>256</v>
      </c>
      <c r="S77" s="189" t="s">
        <v>90</v>
      </c>
      <c r="T77" s="190" t="s">
        <v>138</v>
      </c>
      <c r="U77" s="190" t="s">
        <v>212</v>
      </c>
      <c r="V77" s="190" t="s">
        <v>380</v>
      </c>
      <c r="W77" s="190" t="s">
        <v>89</v>
      </c>
      <c r="X77" s="190" t="s">
        <v>142</v>
      </c>
      <c r="Y77" s="193"/>
      <c r="Z77" s="193"/>
      <c r="AA77" s="184">
        <v>234.24</v>
      </c>
      <c r="AB77" s="194" t="s">
        <v>198</v>
      </c>
    </row>
    <row r="78" spans="1:28" ht="23.1" x14ac:dyDescent="0.2">
      <c r="A78" s="189" t="s">
        <v>400</v>
      </c>
      <c r="B78" s="190" t="s">
        <v>132</v>
      </c>
      <c r="C78" s="190" t="s">
        <v>401</v>
      </c>
      <c r="D78" s="190" t="s">
        <v>383</v>
      </c>
      <c r="E78" s="190" t="s">
        <v>312</v>
      </c>
      <c r="F78" s="191">
        <v>1</v>
      </c>
      <c r="G78" s="190" t="s">
        <v>135</v>
      </c>
      <c r="H78" s="192">
        <v>1010</v>
      </c>
      <c r="I78" s="192">
        <v>2100</v>
      </c>
      <c r="J78" s="190" t="s">
        <v>136</v>
      </c>
      <c r="K78" s="192">
        <v>925</v>
      </c>
      <c r="L78" s="192">
        <v>2052</v>
      </c>
      <c r="M78" s="192">
        <v>40</v>
      </c>
      <c r="N78" s="190" t="s">
        <v>90</v>
      </c>
      <c r="O78" s="190" t="s">
        <v>138</v>
      </c>
      <c r="P78" s="201"/>
      <c r="Q78" s="192">
        <v>250</v>
      </c>
      <c r="R78" s="190" t="s">
        <v>256</v>
      </c>
      <c r="S78" s="189" t="s">
        <v>90</v>
      </c>
      <c r="T78" s="190" t="s">
        <v>138</v>
      </c>
      <c r="U78" s="190" t="s">
        <v>212</v>
      </c>
      <c r="V78" s="190" t="s">
        <v>167</v>
      </c>
      <c r="W78" s="190" t="s">
        <v>89</v>
      </c>
      <c r="X78" s="190" t="s">
        <v>191</v>
      </c>
      <c r="Y78" s="193"/>
      <c r="Z78" s="193"/>
      <c r="AA78" s="200">
        <v>196.66</v>
      </c>
      <c r="AB78" s="194" t="s">
        <v>198</v>
      </c>
    </row>
    <row r="79" spans="1:28" ht="23.1" x14ac:dyDescent="0.2">
      <c r="A79" s="189" t="s">
        <v>402</v>
      </c>
      <c r="B79" s="190" t="s">
        <v>132</v>
      </c>
      <c r="C79" s="190" t="s">
        <v>372</v>
      </c>
      <c r="D79" s="190" t="s">
        <v>373</v>
      </c>
      <c r="E79" s="190" t="s">
        <v>312</v>
      </c>
      <c r="F79" s="191">
        <v>1</v>
      </c>
      <c r="G79" s="190" t="s">
        <v>217</v>
      </c>
      <c r="H79" s="192">
        <v>1010</v>
      </c>
      <c r="I79" s="192">
        <v>2100</v>
      </c>
      <c r="J79" s="190" t="s">
        <v>136</v>
      </c>
      <c r="K79" s="192">
        <v>925</v>
      </c>
      <c r="L79" s="192">
        <v>2052</v>
      </c>
      <c r="M79" s="192">
        <v>40</v>
      </c>
      <c r="N79" s="190" t="s">
        <v>90</v>
      </c>
      <c r="O79" s="190" t="s">
        <v>138</v>
      </c>
      <c r="P79" s="201"/>
      <c r="Q79" s="192">
        <v>250</v>
      </c>
      <c r="R79" s="190" t="s">
        <v>256</v>
      </c>
      <c r="S79" s="189" t="s">
        <v>90</v>
      </c>
      <c r="T79" s="190" t="s">
        <v>138</v>
      </c>
      <c r="U79" s="190" t="s">
        <v>212</v>
      </c>
      <c r="V79" s="190" t="s">
        <v>167</v>
      </c>
      <c r="W79" s="190" t="s">
        <v>89</v>
      </c>
      <c r="X79" s="190" t="s">
        <v>191</v>
      </c>
      <c r="Y79" s="193"/>
      <c r="Z79" s="193"/>
      <c r="AA79" s="200">
        <v>196.66</v>
      </c>
      <c r="AB79" s="194" t="s">
        <v>198</v>
      </c>
    </row>
    <row r="80" spans="1:28" ht="23.1" x14ac:dyDescent="0.2">
      <c r="A80" s="189" t="s">
        <v>403</v>
      </c>
      <c r="B80" s="190" t="s">
        <v>132</v>
      </c>
      <c r="C80" s="190" t="s">
        <v>404</v>
      </c>
      <c r="D80" s="190" t="s">
        <v>405</v>
      </c>
      <c r="E80" s="190" t="s">
        <v>312</v>
      </c>
      <c r="F80" s="191">
        <v>2</v>
      </c>
      <c r="G80" s="190" t="s">
        <v>217</v>
      </c>
      <c r="H80" s="192">
        <v>2410</v>
      </c>
      <c r="I80" s="192">
        <v>2100</v>
      </c>
      <c r="J80" s="190" t="s">
        <v>136</v>
      </c>
      <c r="K80" s="190" t="s">
        <v>221</v>
      </c>
      <c r="L80" s="192">
        <v>2052</v>
      </c>
      <c r="M80" s="192">
        <v>40</v>
      </c>
      <c r="N80" s="190" t="s">
        <v>90</v>
      </c>
      <c r="O80" s="190" t="s">
        <v>138</v>
      </c>
      <c r="P80" s="193"/>
      <c r="Q80" s="192">
        <v>250</v>
      </c>
      <c r="R80" s="190" t="s">
        <v>139</v>
      </c>
      <c r="S80" s="189" t="s">
        <v>90</v>
      </c>
      <c r="T80" s="190" t="s">
        <v>138</v>
      </c>
      <c r="U80" s="190" t="s">
        <v>212</v>
      </c>
      <c r="V80" s="190" t="s">
        <v>167</v>
      </c>
      <c r="W80" s="190" t="s">
        <v>89</v>
      </c>
      <c r="X80" s="190" t="s">
        <v>142</v>
      </c>
      <c r="Y80" s="193"/>
      <c r="Z80" s="193"/>
      <c r="AA80" s="184">
        <v>234.24</v>
      </c>
      <c r="AB80" s="194" t="s">
        <v>198</v>
      </c>
    </row>
    <row r="81" spans="1:28" ht="23.1" x14ac:dyDescent="0.2">
      <c r="A81" s="189" t="s">
        <v>406</v>
      </c>
      <c r="B81" s="190" t="s">
        <v>132</v>
      </c>
      <c r="C81" s="190" t="s">
        <v>372</v>
      </c>
      <c r="D81" s="190" t="s">
        <v>373</v>
      </c>
      <c r="E81" s="190" t="s">
        <v>312</v>
      </c>
      <c r="F81" s="191">
        <v>2</v>
      </c>
      <c r="G81" s="190" t="s">
        <v>135</v>
      </c>
      <c r="H81" s="192">
        <v>2410</v>
      </c>
      <c r="I81" s="192">
        <v>2100</v>
      </c>
      <c r="J81" s="190" t="s">
        <v>136</v>
      </c>
      <c r="K81" s="190" t="s">
        <v>221</v>
      </c>
      <c r="L81" s="192">
        <v>2052</v>
      </c>
      <c r="M81" s="192">
        <v>40</v>
      </c>
      <c r="N81" s="190" t="s">
        <v>90</v>
      </c>
      <c r="O81" s="190" t="s">
        <v>138</v>
      </c>
      <c r="P81" s="193"/>
      <c r="Q81" s="192">
        <v>250</v>
      </c>
      <c r="R81" s="190" t="s">
        <v>256</v>
      </c>
      <c r="S81" s="189" t="s">
        <v>90</v>
      </c>
      <c r="T81" s="190" t="s">
        <v>138</v>
      </c>
      <c r="U81" s="190" t="s">
        <v>212</v>
      </c>
      <c r="V81" s="190" t="s">
        <v>380</v>
      </c>
      <c r="W81" s="190" t="s">
        <v>89</v>
      </c>
      <c r="X81" s="190" t="s">
        <v>191</v>
      </c>
      <c r="Y81" s="193"/>
      <c r="Z81" s="193"/>
      <c r="AA81" s="184">
        <v>234.24</v>
      </c>
      <c r="AB81" s="194" t="s">
        <v>198</v>
      </c>
    </row>
    <row r="82" spans="1:28" ht="23.1" x14ac:dyDescent="0.2">
      <c r="A82" s="189" t="s">
        <v>407</v>
      </c>
      <c r="B82" s="190" t="s">
        <v>132</v>
      </c>
      <c r="C82" s="190" t="s">
        <v>404</v>
      </c>
      <c r="D82" s="190" t="s">
        <v>405</v>
      </c>
      <c r="E82" s="190" t="s">
        <v>312</v>
      </c>
      <c r="F82" s="191">
        <v>2</v>
      </c>
      <c r="G82" s="190" t="s">
        <v>217</v>
      </c>
      <c r="H82" s="192">
        <v>2410</v>
      </c>
      <c r="I82" s="192">
        <v>2100</v>
      </c>
      <c r="J82" s="190" t="s">
        <v>136</v>
      </c>
      <c r="K82" s="190" t="s">
        <v>221</v>
      </c>
      <c r="L82" s="192">
        <v>2052</v>
      </c>
      <c r="M82" s="192">
        <v>40</v>
      </c>
      <c r="N82" s="190" t="s">
        <v>90</v>
      </c>
      <c r="O82" s="190" t="s">
        <v>138</v>
      </c>
      <c r="P82" s="193"/>
      <c r="Q82" s="192">
        <v>250</v>
      </c>
      <c r="R82" s="190" t="s">
        <v>256</v>
      </c>
      <c r="S82" s="189" t="s">
        <v>90</v>
      </c>
      <c r="T82" s="190" t="s">
        <v>138</v>
      </c>
      <c r="U82" s="190" t="s">
        <v>212</v>
      </c>
      <c r="V82" s="190" t="s">
        <v>167</v>
      </c>
      <c r="W82" s="190" t="s">
        <v>89</v>
      </c>
      <c r="X82" s="190" t="s">
        <v>191</v>
      </c>
      <c r="Y82" s="193"/>
      <c r="Z82" s="193"/>
      <c r="AA82" s="184">
        <v>234.24</v>
      </c>
      <c r="AB82" s="194" t="s">
        <v>198</v>
      </c>
    </row>
    <row r="83" spans="1:28" ht="23.1" x14ac:dyDescent="0.2">
      <c r="A83" s="189" t="s">
        <v>408</v>
      </c>
      <c r="B83" s="190" t="s">
        <v>132</v>
      </c>
      <c r="C83" s="190" t="s">
        <v>409</v>
      </c>
      <c r="D83" s="190" t="s">
        <v>410</v>
      </c>
      <c r="E83" s="190" t="s">
        <v>312</v>
      </c>
      <c r="F83" s="191">
        <v>1</v>
      </c>
      <c r="G83" s="190" t="s">
        <v>217</v>
      </c>
      <c r="H83" s="192">
        <v>1010</v>
      </c>
      <c r="I83" s="192">
        <v>2100</v>
      </c>
      <c r="J83" s="190" t="s">
        <v>136</v>
      </c>
      <c r="K83" s="190" t="s">
        <v>411</v>
      </c>
      <c r="L83" s="192">
        <v>2052</v>
      </c>
      <c r="M83" s="192">
        <v>54</v>
      </c>
      <c r="N83" s="190" t="s">
        <v>90</v>
      </c>
      <c r="O83" s="190" t="s">
        <v>138</v>
      </c>
      <c r="P83" s="193"/>
      <c r="Q83" s="193"/>
      <c r="R83" s="193"/>
      <c r="S83" s="189" t="s">
        <v>90</v>
      </c>
      <c r="T83" s="190" t="s">
        <v>138</v>
      </c>
      <c r="U83" s="190" t="s">
        <v>212</v>
      </c>
      <c r="V83" s="190" t="s">
        <v>141</v>
      </c>
      <c r="W83" s="190" t="s">
        <v>89</v>
      </c>
      <c r="X83" s="190" t="s">
        <v>149</v>
      </c>
      <c r="Y83" s="193"/>
      <c r="Z83" s="193"/>
      <c r="AA83" s="184">
        <v>242.18</v>
      </c>
      <c r="AB83" s="194" t="s">
        <v>192</v>
      </c>
    </row>
    <row r="84" spans="1:28" ht="23.1" x14ac:dyDescent="0.2">
      <c r="A84" s="189" t="s">
        <v>413</v>
      </c>
      <c r="B84" s="190" t="s">
        <v>132</v>
      </c>
      <c r="C84" s="190" t="s">
        <v>133</v>
      </c>
      <c r="D84" s="202">
        <v>1.02</v>
      </c>
      <c r="E84" s="190" t="s">
        <v>412</v>
      </c>
      <c r="F84" s="191">
        <v>1</v>
      </c>
      <c r="G84" s="190" t="s">
        <v>217</v>
      </c>
      <c r="H84" s="192">
        <v>1010</v>
      </c>
      <c r="I84" s="192">
        <v>2100</v>
      </c>
      <c r="J84" s="190" t="s">
        <v>136</v>
      </c>
      <c r="K84" s="192">
        <v>925</v>
      </c>
      <c r="L84" s="192">
        <v>2052</v>
      </c>
      <c r="M84" s="192">
        <v>54</v>
      </c>
      <c r="N84" s="190" t="s">
        <v>90</v>
      </c>
      <c r="O84" s="190" t="s">
        <v>138</v>
      </c>
      <c r="P84" s="193"/>
      <c r="Q84" s="192">
        <v>250</v>
      </c>
      <c r="R84" s="190" t="s">
        <v>414</v>
      </c>
      <c r="S84" s="189" t="s">
        <v>90</v>
      </c>
      <c r="T84" s="190" t="s">
        <v>138</v>
      </c>
      <c r="U84" s="190" t="s">
        <v>345</v>
      </c>
      <c r="V84" s="190" t="s">
        <v>141</v>
      </c>
      <c r="W84" s="190" t="s">
        <v>89</v>
      </c>
      <c r="X84" s="190" t="s">
        <v>142</v>
      </c>
      <c r="Y84" s="193"/>
      <c r="Z84" s="193"/>
      <c r="AA84" s="184">
        <v>242.18</v>
      </c>
      <c r="AB84" s="194" t="s">
        <v>192</v>
      </c>
    </row>
    <row r="85" spans="1:28" ht="23.1" x14ac:dyDescent="0.2">
      <c r="A85" s="189" t="s">
        <v>415</v>
      </c>
      <c r="B85" s="190" t="s">
        <v>158</v>
      </c>
      <c r="C85" s="190" t="s">
        <v>416</v>
      </c>
      <c r="D85" s="202">
        <v>1.01</v>
      </c>
      <c r="E85" s="190" t="s">
        <v>412</v>
      </c>
      <c r="F85" s="191">
        <v>1</v>
      </c>
      <c r="G85" s="190" t="s">
        <v>417</v>
      </c>
      <c r="H85" s="192">
        <v>1010</v>
      </c>
      <c r="I85" s="192">
        <v>2100</v>
      </c>
      <c r="J85" s="190" t="s">
        <v>136</v>
      </c>
      <c r="K85" s="192">
        <v>925</v>
      </c>
      <c r="L85" s="192">
        <v>2052</v>
      </c>
      <c r="M85" s="192">
        <v>40</v>
      </c>
      <c r="N85" s="190" t="s">
        <v>90</v>
      </c>
      <c r="O85" s="190" t="s">
        <v>138</v>
      </c>
      <c r="P85" s="193"/>
      <c r="Q85" s="192">
        <v>250</v>
      </c>
      <c r="R85" s="190" t="s">
        <v>176</v>
      </c>
      <c r="S85" s="189" t="s">
        <v>90</v>
      </c>
      <c r="T85" s="190" t="s">
        <v>138</v>
      </c>
      <c r="U85" s="190" t="s">
        <v>345</v>
      </c>
      <c r="V85" s="190" t="s">
        <v>167</v>
      </c>
      <c r="W85" s="190" t="s">
        <v>89</v>
      </c>
      <c r="X85" s="190" t="s">
        <v>142</v>
      </c>
      <c r="Y85" s="190" t="s">
        <v>89</v>
      </c>
      <c r="Z85" s="190" t="s">
        <v>168</v>
      </c>
      <c r="AA85" s="184">
        <v>196.66</v>
      </c>
      <c r="AB85" s="194" t="s">
        <v>198</v>
      </c>
    </row>
    <row r="86" spans="1:28" ht="23.1" x14ac:dyDescent="0.2">
      <c r="A86" s="190" t="s">
        <v>418</v>
      </c>
      <c r="B86" s="190" t="s">
        <v>158</v>
      </c>
      <c r="C86" s="190" t="s">
        <v>145</v>
      </c>
      <c r="D86" s="202">
        <v>1.06</v>
      </c>
      <c r="E86" s="190" t="s">
        <v>412</v>
      </c>
      <c r="F86" s="191">
        <v>1</v>
      </c>
      <c r="G86" s="190" t="s">
        <v>135</v>
      </c>
      <c r="H86" s="192">
        <v>1010</v>
      </c>
      <c r="I86" s="192">
        <v>2100</v>
      </c>
      <c r="J86" s="190" t="s">
        <v>136</v>
      </c>
      <c r="K86" s="192">
        <v>925</v>
      </c>
      <c r="L86" s="192">
        <v>2052</v>
      </c>
      <c r="M86" s="192">
        <v>44</v>
      </c>
      <c r="N86" s="190" t="s">
        <v>88</v>
      </c>
      <c r="O86" s="190" t="s">
        <v>147</v>
      </c>
      <c r="P86" s="193"/>
      <c r="Q86" s="193"/>
      <c r="R86" s="193"/>
      <c r="S86" s="190" t="s">
        <v>88</v>
      </c>
      <c r="T86" s="190" t="s">
        <v>147</v>
      </c>
      <c r="U86" s="190" t="s">
        <v>148</v>
      </c>
      <c r="V86" s="190" t="s">
        <v>419</v>
      </c>
      <c r="W86" s="190" t="s">
        <v>89</v>
      </c>
      <c r="X86" s="190" t="s">
        <v>149</v>
      </c>
      <c r="Y86" s="193"/>
      <c r="Z86" s="193"/>
    </row>
    <row r="87" spans="1:28" ht="23.1" x14ac:dyDescent="0.2">
      <c r="A87" s="190" t="s">
        <v>420</v>
      </c>
      <c r="B87" s="190" t="s">
        <v>158</v>
      </c>
      <c r="C87" s="190" t="s">
        <v>151</v>
      </c>
      <c r="D87" s="202">
        <v>1.07</v>
      </c>
      <c r="E87" s="190" t="s">
        <v>412</v>
      </c>
      <c r="F87" s="191">
        <v>1</v>
      </c>
      <c r="G87" s="190" t="s">
        <v>217</v>
      </c>
      <c r="H87" s="192">
        <v>1010</v>
      </c>
      <c r="I87" s="192">
        <v>2100</v>
      </c>
      <c r="J87" s="190" t="s">
        <v>136</v>
      </c>
      <c r="K87" s="192">
        <v>925</v>
      </c>
      <c r="L87" s="192">
        <v>2052</v>
      </c>
      <c r="M87" s="192">
        <v>44</v>
      </c>
      <c r="N87" s="190" t="s">
        <v>88</v>
      </c>
      <c r="O87" s="190" t="s">
        <v>147</v>
      </c>
      <c r="P87" s="193"/>
      <c r="Q87" s="193"/>
      <c r="R87" s="193"/>
      <c r="S87" s="190" t="s">
        <v>88</v>
      </c>
      <c r="T87" s="190" t="s">
        <v>147</v>
      </c>
      <c r="U87" s="190" t="s">
        <v>148</v>
      </c>
      <c r="V87" s="190" t="s">
        <v>267</v>
      </c>
      <c r="W87" s="190" t="s">
        <v>65</v>
      </c>
      <c r="X87" s="190" t="s">
        <v>149</v>
      </c>
      <c r="Y87" s="190"/>
      <c r="Z87" s="190"/>
    </row>
    <row r="88" spans="1:28" ht="23.1" x14ac:dyDescent="0.2">
      <c r="A88" s="190" t="s">
        <v>421</v>
      </c>
      <c r="B88" s="190" t="s">
        <v>158</v>
      </c>
      <c r="C88" s="190" t="s">
        <v>154</v>
      </c>
      <c r="D88" s="202">
        <v>1.08</v>
      </c>
      <c r="E88" s="190" t="s">
        <v>412</v>
      </c>
      <c r="F88" s="191">
        <v>1</v>
      </c>
      <c r="G88" s="190" t="s">
        <v>217</v>
      </c>
      <c r="H88" s="192">
        <v>1010</v>
      </c>
      <c r="I88" s="192">
        <v>2100</v>
      </c>
      <c r="J88" s="190" t="s">
        <v>136</v>
      </c>
      <c r="K88" s="192">
        <v>925</v>
      </c>
      <c r="L88" s="192">
        <v>2052</v>
      </c>
      <c r="M88" s="192">
        <v>44</v>
      </c>
      <c r="N88" s="190" t="s">
        <v>88</v>
      </c>
      <c r="O88" s="190" t="s">
        <v>147</v>
      </c>
      <c r="P88" s="193"/>
      <c r="Q88" s="193"/>
      <c r="R88" s="193"/>
      <c r="S88" s="190" t="s">
        <v>88</v>
      </c>
      <c r="T88" s="190" t="s">
        <v>147</v>
      </c>
      <c r="U88" s="190" t="s">
        <v>148</v>
      </c>
      <c r="V88" s="190" t="s">
        <v>267</v>
      </c>
      <c r="W88" s="190" t="s">
        <v>65</v>
      </c>
      <c r="X88" s="190" t="s">
        <v>149</v>
      </c>
      <c r="Y88" s="190"/>
      <c r="Z88" s="190"/>
    </row>
    <row r="89" spans="1:28" ht="23.1" x14ac:dyDescent="0.2">
      <c r="A89" s="189" t="s">
        <v>422</v>
      </c>
      <c r="B89" s="190" t="s">
        <v>132</v>
      </c>
      <c r="C89" s="190" t="s">
        <v>423</v>
      </c>
      <c r="D89" s="202">
        <v>1.1000000000000001</v>
      </c>
      <c r="E89" s="190" t="s">
        <v>412</v>
      </c>
      <c r="F89" s="191">
        <v>1</v>
      </c>
      <c r="G89" s="190" t="s">
        <v>135</v>
      </c>
      <c r="H89" s="192">
        <v>1010</v>
      </c>
      <c r="I89" s="192">
        <v>2100</v>
      </c>
      <c r="J89" s="190" t="s">
        <v>136</v>
      </c>
      <c r="K89" s="192">
        <v>925</v>
      </c>
      <c r="L89" s="192">
        <v>2052</v>
      </c>
      <c r="M89" s="192">
        <v>40</v>
      </c>
      <c r="N89" s="190" t="s">
        <v>90</v>
      </c>
      <c r="O89" s="190" t="s">
        <v>138</v>
      </c>
      <c r="P89" s="201"/>
      <c r="Q89" s="192">
        <v>250</v>
      </c>
      <c r="R89" s="190" t="s">
        <v>176</v>
      </c>
      <c r="S89" s="189" t="s">
        <v>90</v>
      </c>
      <c r="T89" s="190" t="s">
        <v>138</v>
      </c>
      <c r="U89" s="190" t="s">
        <v>345</v>
      </c>
      <c r="V89" s="190" t="s">
        <v>380</v>
      </c>
      <c r="W89" s="190" t="s">
        <v>89</v>
      </c>
      <c r="X89" s="190" t="s">
        <v>142</v>
      </c>
      <c r="Y89" s="190"/>
      <c r="Z89" s="190"/>
      <c r="AA89" s="184">
        <v>196.66</v>
      </c>
      <c r="AB89" s="194" t="s">
        <v>198</v>
      </c>
    </row>
    <row r="90" spans="1:28" ht="23.1" x14ac:dyDescent="0.2">
      <c r="A90" s="189" t="s">
        <v>424</v>
      </c>
      <c r="B90" s="190" t="s">
        <v>158</v>
      </c>
      <c r="C90" s="190" t="s">
        <v>333</v>
      </c>
      <c r="D90" s="202">
        <v>1.1100000000000001</v>
      </c>
      <c r="E90" s="190" t="s">
        <v>412</v>
      </c>
      <c r="F90" s="191">
        <v>1</v>
      </c>
      <c r="G90" s="190" t="s">
        <v>217</v>
      </c>
      <c r="H90" s="192">
        <v>1010</v>
      </c>
      <c r="I90" s="192">
        <v>2100</v>
      </c>
      <c r="J90" s="190" t="s">
        <v>136</v>
      </c>
      <c r="K90" s="192">
        <v>925</v>
      </c>
      <c r="L90" s="192">
        <v>2052</v>
      </c>
      <c r="M90" s="192">
        <v>40</v>
      </c>
      <c r="N90" s="190" t="s">
        <v>90</v>
      </c>
      <c r="O90" s="190" t="s">
        <v>138</v>
      </c>
      <c r="P90" s="201"/>
      <c r="Q90" s="192">
        <v>250</v>
      </c>
      <c r="R90" s="190" t="s">
        <v>425</v>
      </c>
      <c r="S90" s="189" t="s">
        <v>90</v>
      </c>
      <c r="T90" s="190" t="s">
        <v>138</v>
      </c>
      <c r="U90" s="190" t="s">
        <v>345</v>
      </c>
      <c r="V90" s="190" t="s">
        <v>167</v>
      </c>
      <c r="W90" s="190" t="s">
        <v>89</v>
      </c>
      <c r="X90" s="190" t="s">
        <v>142</v>
      </c>
      <c r="Y90" s="190"/>
      <c r="Z90" s="190"/>
      <c r="AA90" s="184">
        <v>196.66</v>
      </c>
      <c r="AB90" s="194" t="s">
        <v>198</v>
      </c>
    </row>
    <row r="91" spans="1:28" ht="23.1" x14ac:dyDescent="0.2">
      <c r="A91" s="190" t="s">
        <v>426</v>
      </c>
      <c r="B91" s="190" t="s">
        <v>158</v>
      </c>
      <c r="C91" s="190" t="s">
        <v>347</v>
      </c>
      <c r="D91" s="202">
        <v>1.1499999999999999</v>
      </c>
      <c r="E91" s="190" t="s">
        <v>412</v>
      </c>
      <c r="F91" s="191">
        <v>2</v>
      </c>
      <c r="G91" s="190" t="s">
        <v>217</v>
      </c>
      <c r="H91" s="192">
        <v>2010</v>
      </c>
      <c r="I91" s="192">
        <v>2100</v>
      </c>
      <c r="J91" s="190" t="s">
        <v>136</v>
      </c>
      <c r="K91" s="190" t="s">
        <v>182</v>
      </c>
      <c r="L91" s="192">
        <v>2052</v>
      </c>
      <c r="M91" s="192">
        <v>44</v>
      </c>
      <c r="N91" s="190" t="s">
        <v>88</v>
      </c>
      <c r="O91" s="190" t="s">
        <v>147</v>
      </c>
      <c r="P91" s="193"/>
      <c r="Q91" s="193"/>
      <c r="R91" s="193"/>
      <c r="S91" s="190" t="s">
        <v>88</v>
      </c>
      <c r="T91" s="190" t="s">
        <v>147</v>
      </c>
      <c r="U91" s="190" t="s">
        <v>190</v>
      </c>
      <c r="V91" s="190" t="s">
        <v>141</v>
      </c>
      <c r="W91" s="190" t="s">
        <v>89</v>
      </c>
      <c r="X91" s="190" t="s">
        <v>149</v>
      </c>
      <c r="Y91" s="190"/>
      <c r="Z91" s="190"/>
    </row>
    <row r="92" spans="1:28" ht="23.1" x14ac:dyDescent="0.2">
      <c r="A92" s="190" t="s">
        <v>427</v>
      </c>
      <c r="B92" s="190" t="s">
        <v>158</v>
      </c>
      <c r="C92" s="190" t="s">
        <v>350</v>
      </c>
      <c r="D92" s="202">
        <v>1.1599999999999999</v>
      </c>
      <c r="E92" s="190" t="s">
        <v>412</v>
      </c>
      <c r="F92" s="191">
        <v>1</v>
      </c>
      <c r="G92" s="190" t="s">
        <v>135</v>
      </c>
      <c r="H92" s="192">
        <v>1010</v>
      </c>
      <c r="I92" s="192">
        <v>2100</v>
      </c>
      <c r="J92" s="190" t="s">
        <v>136</v>
      </c>
      <c r="K92" s="192">
        <v>925</v>
      </c>
      <c r="L92" s="192">
        <v>2052</v>
      </c>
      <c r="M92" s="192">
        <v>44</v>
      </c>
      <c r="N92" s="190" t="s">
        <v>88</v>
      </c>
      <c r="O92" s="190" t="s">
        <v>147</v>
      </c>
      <c r="P92" s="193"/>
      <c r="Q92" s="193"/>
      <c r="R92" s="193"/>
      <c r="S92" s="190" t="s">
        <v>88</v>
      </c>
      <c r="T92" s="190" t="s">
        <v>147</v>
      </c>
      <c r="U92" s="190" t="s">
        <v>190</v>
      </c>
      <c r="V92" s="190" t="s">
        <v>419</v>
      </c>
      <c r="W92" s="190" t="s">
        <v>89</v>
      </c>
      <c r="X92" s="190" t="s">
        <v>149</v>
      </c>
      <c r="Y92" s="193"/>
      <c r="Z92" s="193"/>
    </row>
    <row r="93" spans="1:28" ht="23.1" x14ac:dyDescent="0.2">
      <c r="A93" s="189" t="s">
        <v>428</v>
      </c>
      <c r="B93" s="190" t="s">
        <v>158</v>
      </c>
      <c r="C93" s="190" t="s">
        <v>429</v>
      </c>
      <c r="D93" s="202">
        <v>1.17</v>
      </c>
      <c r="E93" s="190" t="s">
        <v>412</v>
      </c>
      <c r="F93" s="191">
        <v>1</v>
      </c>
      <c r="G93" s="190" t="s">
        <v>217</v>
      </c>
      <c r="H93" s="192">
        <v>1100</v>
      </c>
      <c r="I93" s="192">
        <v>2100</v>
      </c>
      <c r="J93" s="190" t="s">
        <v>136</v>
      </c>
      <c r="K93" s="192">
        <v>1025</v>
      </c>
      <c r="L93" s="192">
        <v>2052</v>
      </c>
      <c r="M93" s="192">
        <v>54</v>
      </c>
      <c r="N93" s="190" t="s">
        <v>90</v>
      </c>
      <c r="O93" s="190" t="s">
        <v>138</v>
      </c>
      <c r="P93" s="193"/>
      <c r="Q93" s="192">
        <v>250</v>
      </c>
      <c r="R93" s="190" t="s">
        <v>176</v>
      </c>
      <c r="S93" s="189" t="s">
        <v>90</v>
      </c>
      <c r="T93" s="190" t="s">
        <v>138</v>
      </c>
      <c r="U93" s="190" t="s">
        <v>190</v>
      </c>
      <c r="V93" s="190" t="s">
        <v>141</v>
      </c>
      <c r="W93" s="190" t="s">
        <v>89</v>
      </c>
      <c r="X93" s="190" t="s">
        <v>191</v>
      </c>
      <c r="Y93" s="193"/>
      <c r="Z93" s="193"/>
      <c r="AA93" s="184">
        <v>242.18</v>
      </c>
      <c r="AB93" s="194" t="s">
        <v>192</v>
      </c>
    </row>
    <row r="94" spans="1:28" ht="23.1" x14ac:dyDescent="0.2">
      <c r="A94" s="189" t="s">
        <v>430</v>
      </c>
      <c r="B94" s="190" t="s">
        <v>132</v>
      </c>
      <c r="C94" s="190" t="s">
        <v>357</v>
      </c>
      <c r="D94" s="202">
        <v>1.18</v>
      </c>
      <c r="E94" s="190" t="s">
        <v>412</v>
      </c>
      <c r="F94" s="191">
        <v>1</v>
      </c>
      <c r="G94" s="190" t="s">
        <v>217</v>
      </c>
      <c r="H94" s="192">
        <v>1010</v>
      </c>
      <c r="I94" s="192">
        <v>2100</v>
      </c>
      <c r="J94" s="190" t="s">
        <v>136</v>
      </c>
      <c r="K94" s="192">
        <v>925</v>
      </c>
      <c r="L94" s="192">
        <v>2052</v>
      </c>
      <c r="M94" s="192">
        <v>40</v>
      </c>
      <c r="N94" s="190" t="s">
        <v>90</v>
      </c>
      <c r="O94" s="190" t="s">
        <v>138</v>
      </c>
      <c r="P94" s="193"/>
      <c r="Q94" s="192">
        <v>250</v>
      </c>
      <c r="R94" s="190" t="s">
        <v>176</v>
      </c>
      <c r="S94" s="189" t="s">
        <v>90</v>
      </c>
      <c r="T94" s="190" t="s">
        <v>138</v>
      </c>
      <c r="U94" s="190" t="s">
        <v>190</v>
      </c>
      <c r="V94" s="190" t="s">
        <v>167</v>
      </c>
      <c r="W94" s="190" t="s">
        <v>89</v>
      </c>
      <c r="X94" s="190" t="s">
        <v>142</v>
      </c>
      <c r="Y94" s="193"/>
      <c r="Z94" s="193"/>
      <c r="AA94" s="200">
        <v>196.66</v>
      </c>
      <c r="AB94" s="194" t="s">
        <v>198</v>
      </c>
    </row>
    <row r="95" spans="1:28" ht="23.1" x14ac:dyDescent="0.2">
      <c r="A95" s="190" t="s">
        <v>431</v>
      </c>
      <c r="B95" s="190" t="s">
        <v>158</v>
      </c>
      <c r="C95" s="190" t="s">
        <v>360</v>
      </c>
      <c r="D95" s="202">
        <v>1.2</v>
      </c>
      <c r="E95" s="190" t="s">
        <v>412</v>
      </c>
      <c r="F95" s="191">
        <v>2</v>
      </c>
      <c r="G95" s="190" t="s">
        <v>217</v>
      </c>
      <c r="H95" s="192">
        <v>1810</v>
      </c>
      <c r="I95" s="192">
        <v>2100</v>
      </c>
      <c r="J95" s="190" t="s">
        <v>136</v>
      </c>
      <c r="K95" s="190" t="s">
        <v>200</v>
      </c>
      <c r="L95" s="192">
        <v>2052</v>
      </c>
      <c r="M95" s="192">
        <v>44</v>
      </c>
      <c r="N95" s="190" t="s">
        <v>88</v>
      </c>
      <c r="O95" s="190" t="s">
        <v>147</v>
      </c>
      <c r="P95" s="193"/>
      <c r="Q95" s="193"/>
      <c r="R95" s="193"/>
      <c r="S95" s="190" t="s">
        <v>88</v>
      </c>
      <c r="T95" s="190" t="s">
        <v>147</v>
      </c>
      <c r="U95" s="190" t="s">
        <v>190</v>
      </c>
      <c r="V95" s="190" t="s">
        <v>419</v>
      </c>
      <c r="W95" s="190" t="s">
        <v>89</v>
      </c>
      <c r="X95" s="190" t="s">
        <v>149</v>
      </c>
      <c r="Y95" s="193"/>
      <c r="Z95" s="193"/>
    </row>
    <row r="96" spans="1:28" ht="23.1" x14ac:dyDescent="0.2">
      <c r="A96" s="190" t="s">
        <v>432</v>
      </c>
      <c r="B96" s="190" t="s">
        <v>158</v>
      </c>
      <c r="C96" s="190" t="s">
        <v>433</v>
      </c>
      <c r="D96" s="202">
        <v>1.21</v>
      </c>
      <c r="E96" s="190" t="s">
        <v>412</v>
      </c>
      <c r="F96" s="191">
        <v>7</v>
      </c>
      <c r="G96" s="190" t="s">
        <v>135</v>
      </c>
      <c r="H96" s="192">
        <v>2500</v>
      </c>
      <c r="I96" s="192">
        <v>2100</v>
      </c>
      <c r="J96" s="190" t="s">
        <v>136</v>
      </c>
      <c r="K96" s="190" t="s">
        <v>434</v>
      </c>
      <c r="L96" s="192">
        <v>2052</v>
      </c>
      <c r="M96" s="192">
        <v>70</v>
      </c>
      <c r="N96" s="190" t="s">
        <v>164</v>
      </c>
      <c r="O96" s="190" t="s">
        <v>165</v>
      </c>
      <c r="P96" s="193"/>
      <c r="Q96" s="193"/>
      <c r="R96" s="193"/>
      <c r="S96" s="190" t="s">
        <v>165</v>
      </c>
      <c r="T96" s="190" t="s">
        <v>165</v>
      </c>
      <c r="U96" s="190" t="s">
        <v>136</v>
      </c>
      <c r="V96" s="190" t="s">
        <v>141</v>
      </c>
      <c r="W96" s="190" t="s">
        <v>89</v>
      </c>
      <c r="X96" s="190" t="s">
        <v>435</v>
      </c>
      <c r="Y96" s="190" t="s">
        <v>89</v>
      </c>
      <c r="Z96" s="190" t="s">
        <v>168</v>
      </c>
    </row>
    <row r="97" spans="1:26" ht="23.1" x14ac:dyDescent="0.2">
      <c r="A97" s="190" t="s">
        <v>436</v>
      </c>
      <c r="B97" s="190" t="s">
        <v>158</v>
      </c>
      <c r="C97" s="190" t="s">
        <v>437</v>
      </c>
      <c r="D97" s="202">
        <v>1.22</v>
      </c>
      <c r="E97" s="190" t="s">
        <v>412</v>
      </c>
      <c r="F97" s="191">
        <v>2</v>
      </c>
      <c r="G97" s="190" t="s">
        <v>217</v>
      </c>
      <c r="H97" s="192">
        <v>1810</v>
      </c>
      <c r="I97" s="192">
        <v>2100</v>
      </c>
      <c r="J97" s="190" t="s">
        <v>136</v>
      </c>
      <c r="K97" s="190" t="s">
        <v>200</v>
      </c>
      <c r="L97" s="192">
        <v>2052</v>
      </c>
      <c r="M97" s="192">
        <v>44</v>
      </c>
      <c r="N97" s="190" t="s">
        <v>88</v>
      </c>
      <c r="O97" s="190" t="s">
        <v>147</v>
      </c>
      <c r="P97" s="193"/>
      <c r="Q97" s="193"/>
      <c r="R97" s="193"/>
      <c r="S97" s="190" t="s">
        <v>88</v>
      </c>
      <c r="T97" s="190" t="s">
        <v>147</v>
      </c>
      <c r="U97" s="190" t="s">
        <v>190</v>
      </c>
      <c r="V97" s="190" t="s">
        <v>141</v>
      </c>
      <c r="W97" s="190" t="s">
        <v>89</v>
      </c>
      <c r="X97" s="190" t="s">
        <v>191</v>
      </c>
      <c r="Y97" s="193"/>
      <c r="Z97" s="193"/>
    </row>
    <row r="98" spans="1:26" ht="23.1" x14ac:dyDescent="0.2">
      <c r="A98" s="190" t="s">
        <v>438</v>
      </c>
      <c r="B98" s="190" t="s">
        <v>158</v>
      </c>
      <c r="C98" s="190" t="s">
        <v>437</v>
      </c>
      <c r="D98" s="202">
        <v>1.22</v>
      </c>
      <c r="E98" s="190" t="s">
        <v>412</v>
      </c>
      <c r="F98" s="191">
        <v>1</v>
      </c>
      <c r="G98" s="190" t="s">
        <v>217</v>
      </c>
      <c r="H98" s="192">
        <v>1010</v>
      </c>
      <c r="I98" s="192">
        <v>2100</v>
      </c>
      <c r="J98" s="190" t="s">
        <v>136</v>
      </c>
      <c r="K98" s="192">
        <v>925</v>
      </c>
      <c r="L98" s="192">
        <v>2052</v>
      </c>
      <c r="M98" s="192">
        <v>44</v>
      </c>
      <c r="N98" s="190" t="s">
        <v>88</v>
      </c>
      <c r="O98" s="190" t="s">
        <v>147</v>
      </c>
      <c r="P98" s="193"/>
      <c r="Q98" s="193"/>
      <c r="R98" s="193"/>
      <c r="S98" s="190" t="s">
        <v>88</v>
      </c>
      <c r="T98" s="190" t="s">
        <v>147</v>
      </c>
      <c r="U98" s="190" t="s">
        <v>190</v>
      </c>
      <c r="V98" s="190" t="s">
        <v>419</v>
      </c>
      <c r="W98" s="190" t="s">
        <v>89</v>
      </c>
      <c r="X98" s="190" t="s">
        <v>149</v>
      </c>
      <c r="Y98" s="193"/>
      <c r="Z98" s="193"/>
    </row>
  </sheetData>
  <autoFilter ref="A9:AG903" xr:uid="{2E68E7A9-9E59-407F-82C7-13D52A35EB0E}"/>
  <mergeCells count="15">
    <mergeCell ref="H2:I2"/>
    <mergeCell ref="A2:A3"/>
    <mergeCell ref="B2:D2"/>
    <mergeCell ref="E2:E3"/>
    <mergeCell ref="F2:F3"/>
    <mergeCell ref="G2:G3"/>
    <mergeCell ref="X2:X3"/>
    <mergeCell ref="Y2:Y3"/>
    <mergeCell ref="Z2:Z3"/>
    <mergeCell ref="J2:J3"/>
    <mergeCell ref="K2:O2"/>
    <mergeCell ref="P2:P3"/>
    <mergeCell ref="Q2:R2"/>
    <mergeCell ref="S2:U2"/>
    <mergeCell ref="V2:W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C3AE5-BCA8-4A71-BC7C-4AA11922BE81}">
  <dimension ref="A1:AB55"/>
  <sheetViews>
    <sheetView workbookViewId="0">
      <selection activeCell="A6" sqref="A6:AB55"/>
    </sheetView>
  </sheetViews>
  <sheetFormatPr defaultColWidth="9.125" defaultRowHeight="11.55" x14ac:dyDescent="0.2"/>
  <cols>
    <col min="1" max="1" width="11.875" style="185" customWidth="1"/>
    <col min="2" max="25" width="9.125" style="185"/>
    <col min="26" max="26" width="26.875" style="185" customWidth="1"/>
    <col min="27" max="27" width="9.125" style="203"/>
    <col min="28" max="28" width="42.625" style="185" customWidth="1"/>
    <col min="29" max="16384" width="9.125" style="185"/>
  </cols>
  <sheetData>
    <row r="1" spans="1:28" x14ac:dyDescent="0.2">
      <c r="A1" s="315" t="s">
        <v>439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7"/>
    </row>
    <row r="2" spans="1:28" x14ac:dyDescent="0.2">
      <c r="A2" s="204"/>
      <c r="B2" s="205"/>
      <c r="C2" s="205"/>
      <c r="D2" s="205"/>
      <c r="E2" s="206"/>
      <c r="F2" s="206"/>
      <c r="G2" s="206"/>
      <c r="H2" s="205"/>
      <c r="I2" s="205"/>
      <c r="J2" s="206"/>
      <c r="K2" s="205"/>
      <c r="L2" s="205"/>
      <c r="M2" s="205"/>
      <c r="N2" s="205"/>
      <c r="O2" s="205"/>
      <c r="P2" s="206"/>
      <c r="Q2" s="205"/>
      <c r="R2" s="205"/>
      <c r="S2" s="205"/>
      <c r="T2" s="205"/>
      <c r="U2" s="205"/>
      <c r="V2" s="205"/>
      <c r="W2" s="205"/>
      <c r="X2" s="206"/>
      <c r="Y2" s="206"/>
      <c r="Z2" s="207"/>
    </row>
    <row r="3" spans="1:28" x14ac:dyDescent="0.2">
      <c r="A3" s="318" t="s">
        <v>102</v>
      </c>
      <c r="B3" s="315" t="s">
        <v>103</v>
      </c>
      <c r="C3" s="316"/>
      <c r="D3" s="317"/>
      <c r="E3" s="318" t="s">
        <v>104</v>
      </c>
      <c r="F3" s="320" t="s">
        <v>105</v>
      </c>
      <c r="G3" s="322" t="s">
        <v>106</v>
      </c>
      <c r="H3" s="324" t="s">
        <v>107</v>
      </c>
      <c r="I3" s="325"/>
      <c r="J3" s="326" t="s">
        <v>108</v>
      </c>
      <c r="K3" s="315" t="s">
        <v>109</v>
      </c>
      <c r="L3" s="316"/>
      <c r="M3" s="316"/>
      <c r="N3" s="316"/>
      <c r="O3" s="317"/>
      <c r="P3" s="320" t="s">
        <v>110</v>
      </c>
      <c r="Q3" s="328" t="s">
        <v>111</v>
      </c>
      <c r="R3" s="329"/>
      <c r="S3" s="315" t="s">
        <v>0</v>
      </c>
      <c r="T3" s="316"/>
      <c r="U3" s="317"/>
      <c r="V3" s="315" t="s">
        <v>112</v>
      </c>
      <c r="W3" s="317"/>
      <c r="X3" s="326" t="s">
        <v>113</v>
      </c>
      <c r="Y3" s="320" t="s">
        <v>114</v>
      </c>
      <c r="Z3" s="313" t="s">
        <v>115</v>
      </c>
      <c r="AA3" s="208" t="s">
        <v>116</v>
      </c>
      <c r="AB3" s="187" t="s">
        <v>92</v>
      </c>
    </row>
    <row r="4" spans="1:28" ht="34.65" x14ac:dyDescent="0.2">
      <c r="A4" s="319"/>
      <c r="B4" s="188" t="s">
        <v>117</v>
      </c>
      <c r="C4" s="209" t="s">
        <v>118</v>
      </c>
      <c r="D4" s="209" t="s">
        <v>440</v>
      </c>
      <c r="E4" s="319"/>
      <c r="F4" s="321"/>
      <c r="G4" s="323"/>
      <c r="H4" s="210" t="s">
        <v>119</v>
      </c>
      <c r="I4" s="210" t="s">
        <v>120</v>
      </c>
      <c r="J4" s="327"/>
      <c r="K4" s="209" t="s">
        <v>122</v>
      </c>
      <c r="L4" s="209" t="s">
        <v>441</v>
      </c>
      <c r="M4" s="211" t="s">
        <v>442</v>
      </c>
      <c r="N4" s="209" t="s">
        <v>91</v>
      </c>
      <c r="O4" s="209" t="s">
        <v>124</v>
      </c>
      <c r="P4" s="321"/>
      <c r="Q4" s="209" t="s">
        <v>1</v>
      </c>
      <c r="R4" s="209" t="s">
        <v>2</v>
      </c>
      <c r="S4" s="209" t="s">
        <v>125</v>
      </c>
      <c r="T4" s="209" t="s">
        <v>126</v>
      </c>
      <c r="U4" s="209" t="s">
        <v>127</v>
      </c>
      <c r="V4" s="209" t="s">
        <v>128</v>
      </c>
      <c r="W4" s="211" t="s">
        <v>443</v>
      </c>
      <c r="X4" s="327"/>
      <c r="Y4" s="321"/>
      <c r="Z4" s="314"/>
    </row>
    <row r="5" spans="1:28" x14ac:dyDescent="0.2">
      <c r="A5" s="212"/>
      <c r="B5" s="213"/>
      <c r="C5" s="214"/>
      <c r="D5" s="214"/>
      <c r="E5" s="215"/>
      <c r="F5" s="216"/>
      <c r="G5" s="217"/>
      <c r="H5" s="218"/>
      <c r="I5" s="218"/>
      <c r="J5" s="219"/>
      <c r="K5" s="214"/>
      <c r="L5" s="214"/>
      <c r="M5" s="220"/>
      <c r="N5" s="214"/>
      <c r="O5" s="214"/>
      <c r="P5" s="216"/>
      <c r="Q5" s="214"/>
      <c r="R5" s="214"/>
      <c r="S5" s="214"/>
      <c r="T5" s="214"/>
      <c r="U5" s="214"/>
      <c r="V5" s="214"/>
      <c r="W5" s="220"/>
      <c r="X5" s="219"/>
      <c r="Y5" s="216"/>
      <c r="Z5" s="221"/>
    </row>
    <row r="6" spans="1:28" ht="23.1" x14ac:dyDescent="0.2">
      <c r="A6" s="222" t="s">
        <v>444</v>
      </c>
      <c r="B6" s="223" t="s">
        <v>132</v>
      </c>
      <c r="C6" s="224" t="s">
        <v>133</v>
      </c>
      <c r="D6" s="225">
        <v>2.0099999999999998</v>
      </c>
      <c r="E6" s="223" t="s">
        <v>445</v>
      </c>
      <c r="F6" s="226">
        <v>1</v>
      </c>
      <c r="G6" s="223" t="s">
        <v>135</v>
      </c>
      <c r="H6" s="227">
        <v>1010</v>
      </c>
      <c r="I6" s="227">
        <v>2100</v>
      </c>
      <c r="J6" s="224" t="s">
        <v>136</v>
      </c>
      <c r="K6" s="227">
        <v>2052</v>
      </c>
      <c r="L6" s="227">
        <v>925</v>
      </c>
      <c r="M6" s="228">
        <v>54</v>
      </c>
      <c r="N6" s="224" t="s">
        <v>90</v>
      </c>
      <c r="O6" s="224" t="s">
        <v>446</v>
      </c>
      <c r="P6" s="229"/>
      <c r="Q6" s="227">
        <v>250</v>
      </c>
      <c r="R6" s="227">
        <v>7501400</v>
      </c>
      <c r="S6" s="230" t="s">
        <v>90</v>
      </c>
      <c r="T6" s="224" t="s">
        <v>138</v>
      </c>
      <c r="U6" s="224" t="s">
        <v>345</v>
      </c>
      <c r="V6" s="224" t="s">
        <v>141</v>
      </c>
      <c r="W6" s="231" t="s">
        <v>89</v>
      </c>
      <c r="X6" s="231" t="s">
        <v>447</v>
      </c>
      <c r="Y6" s="229"/>
      <c r="Z6" s="229"/>
      <c r="AA6" s="203">
        <v>242.18</v>
      </c>
      <c r="AB6" s="194" t="s">
        <v>448</v>
      </c>
    </row>
    <row r="7" spans="1:28" ht="23.1" x14ac:dyDescent="0.2">
      <c r="A7" s="222" t="s">
        <v>449</v>
      </c>
      <c r="B7" s="223" t="s">
        <v>158</v>
      </c>
      <c r="C7" s="224" t="s">
        <v>450</v>
      </c>
      <c r="D7" s="225">
        <v>2.02</v>
      </c>
      <c r="E7" s="223" t="s">
        <v>445</v>
      </c>
      <c r="F7" s="226">
        <v>1</v>
      </c>
      <c r="G7" s="223" t="s">
        <v>451</v>
      </c>
      <c r="H7" s="227">
        <v>1010</v>
      </c>
      <c r="I7" s="227">
        <v>2100</v>
      </c>
      <c r="J7" s="224" t="s">
        <v>136</v>
      </c>
      <c r="K7" s="227">
        <v>2052</v>
      </c>
      <c r="L7" s="227">
        <v>925</v>
      </c>
      <c r="M7" s="228">
        <v>40</v>
      </c>
      <c r="N7" s="224" t="s">
        <v>90</v>
      </c>
      <c r="O7" s="224" t="s">
        <v>138</v>
      </c>
      <c r="P7" s="229"/>
      <c r="Q7" s="227">
        <v>250</v>
      </c>
      <c r="R7" s="227">
        <v>7501400</v>
      </c>
      <c r="S7" s="230" t="s">
        <v>90</v>
      </c>
      <c r="T7" s="224" t="s">
        <v>138</v>
      </c>
      <c r="U7" s="224" t="s">
        <v>452</v>
      </c>
      <c r="V7" s="224" t="s">
        <v>167</v>
      </c>
      <c r="W7" s="231" t="s">
        <v>89</v>
      </c>
      <c r="X7" s="231" t="s">
        <v>447</v>
      </c>
      <c r="Y7" s="231" t="s">
        <v>89</v>
      </c>
      <c r="Z7" s="224" t="s">
        <v>168</v>
      </c>
      <c r="AA7" s="232" t="s">
        <v>453</v>
      </c>
      <c r="AB7" s="194" t="s">
        <v>198</v>
      </c>
    </row>
    <row r="8" spans="1:28" ht="23.1" x14ac:dyDescent="0.2">
      <c r="A8" s="222" t="s">
        <v>454</v>
      </c>
      <c r="B8" s="223" t="s">
        <v>132</v>
      </c>
      <c r="C8" s="224" t="s">
        <v>423</v>
      </c>
      <c r="D8" s="225">
        <v>2.1</v>
      </c>
      <c r="E8" s="223" t="s">
        <v>445</v>
      </c>
      <c r="F8" s="226">
        <v>1</v>
      </c>
      <c r="G8" s="223" t="s">
        <v>135</v>
      </c>
      <c r="H8" s="227">
        <v>1010</v>
      </c>
      <c r="I8" s="227">
        <v>2100</v>
      </c>
      <c r="J8" s="224" t="s">
        <v>136</v>
      </c>
      <c r="K8" s="227">
        <v>2052</v>
      </c>
      <c r="L8" s="227">
        <v>925</v>
      </c>
      <c r="M8" s="228">
        <v>40</v>
      </c>
      <c r="N8" s="224" t="s">
        <v>90</v>
      </c>
      <c r="O8" s="224" t="s">
        <v>138</v>
      </c>
      <c r="P8" s="229"/>
      <c r="Q8" s="227">
        <v>250</v>
      </c>
      <c r="R8" s="224" t="s">
        <v>176</v>
      </c>
      <c r="S8" s="230" t="s">
        <v>90</v>
      </c>
      <c r="T8" s="224" t="s">
        <v>138</v>
      </c>
      <c r="U8" s="224" t="s">
        <v>345</v>
      </c>
      <c r="V8" s="224" t="s">
        <v>167</v>
      </c>
      <c r="W8" s="231" t="s">
        <v>89</v>
      </c>
      <c r="X8" s="231" t="s">
        <v>447</v>
      </c>
      <c r="Y8" s="229"/>
      <c r="Z8" s="229"/>
      <c r="AA8" s="232" t="s">
        <v>453</v>
      </c>
      <c r="AB8" s="194" t="s">
        <v>198</v>
      </c>
    </row>
    <row r="9" spans="1:28" ht="23.1" x14ac:dyDescent="0.2">
      <c r="A9" s="222" t="s">
        <v>455</v>
      </c>
      <c r="B9" s="223" t="s">
        <v>158</v>
      </c>
      <c r="C9" s="224" t="s">
        <v>173</v>
      </c>
      <c r="D9" s="225">
        <v>2.11</v>
      </c>
      <c r="E9" s="223" t="s">
        <v>445</v>
      </c>
      <c r="F9" s="226">
        <v>1</v>
      </c>
      <c r="G9" s="223" t="s">
        <v>135</v>
      </c>
      <c r="H9" s="227">
        <v>1010</v>
      </c>
      <c r="I9" s="227">
        <v>2100</v>
      </c>
      <c r="J9" s="224" t="s">
        <v>136</v>
      </c>
      <c r="K9" s="227">
        <v>2052</v>
      </c>
      <c r="L9" s="227">
        <v>925</v>
      </c>
      <c r="M9" s="228">
        <v>54</v>
      </c>
      <c r="N9" s="224" t="s">
        <v>90</v>
      </c>
      <c r="O9" s="224" t="s">
        <v>138</v>
      </c>
      <c r="P9" s="229"/>
      <c r="Q9" s="227">
        <v>250</v>
      </c>
      <c r="R9" s="224" t="s">
        <v>176</v>
      </c>
      <c r="S9" s="230" t="s">
        <v>90</v>
      </c>
      <c r="T9" s="224" t="s">
        <v>138</v>
      </c>
      <c r="U9" s="224" t="s">
        <v>345</v>
      </c>
      <c r="V9" s="224" t="s">
        <v>419</v>
      </c>
      <c r="W9" s="231" t="s">
        <v>89</v>
      </c>
      <c r="X9" s="231" t="s">
        <v>447</v>
      </c>
      <c r="Y9" s="229"/>
      <c r="Z9" s="229"/>
      <c r="AA9" s="203">
        <v>242.18</v>
      </c>
      <c r="AB9" s="194" t="s">
        <v>448</v>
      </c>
    </row>
    <row r="10" spans="1:28" ht="23.1" x14ac:dyDescent="0.2">
      <c r="A10" s="222" t="s">
        <v>456</v>
      </c>
      <c r="B10" s="223" t="s">
        <v>158</v>
      </c>
      <c r="C10" s="224" t="s">
        <v>429</v>
      </c>
      <c r="D10" s="225">
        <v>2.17</v>
      </c>
      <c r="E10" s="223" t="s">
        <v>445</v>
      </c>
      <c r="F10" s="226">
        <v>1</v>
      </c>
      <c r="G10" s="223" t="s">
        <v>135</v>
      </c>
      <c r="H10" s="227">
        <v>1100</v>
      </c>
      <c r="I10" s="227">
        <v>2100</v>
      </c>
      <c r="J10" s="224" t="s">
        <v>136</v>
      </c>
      <c r="K10" s="227">
        <v>2052</v>
      </c>
      <c r="L10" s="227">
        <v>1025</v>
      </c>
      <c r="M10" s="228">
        <v>54</v>
      </c>
      <c r="N10" s="224" t="s">
        <v>90</v>
      </c>
      <c r="O10" s="224" t="s">
        <v>138</v>
      </c>
      <c r="P10" s="229"/>
      <c r="Q10" s="227">
        <v>250</v>
      </c>
      <c r="R10" s="224" t="s">
        <v>176</v>
      </c>
      <c r="S10" s="230" t="s">
        <v>90</v>
      </c>
      <c r="T10" s="224" t="s">
        <v>138</v>
      </c>
      <c r="U10" s="224" t="s">
        <v>190</v>
      </c>
      <c r="V10" s="224" t="s">
        <v>419</v>
      </c>
      <c r="W10" s="231" t="s">
        <v>89</v>
      </c>
      <c r="X10" s="231" t="s">
        <v>191</v>
      </c>
      <c r="Y10" s="229"/>
      <c r="Z10" s="229"/>
      <c r="AA10" s="203">
        <v>242.18</v>
      </c>
      <c r="AB10" s="194" t="s">
        <v>448</v>
      </c>
    </row>
    <row r="11" spans="1:28" ht="23.1" x14ac:dyDescent="0.2">
      <c r="A11" s="222" t="s">
        <v>457</v>
      </c>
      <c r="B11" s="223" t="s">
        <v>132</v>
      </c>
      <c r="C11" s="224" t="s">
        <v>194</v>
      </c>
      <c r="D11" s="225">
        <v>2.1800000000000002</v>
      </c>
      <c r="E11" s="223" t="s">
        <v>445</v>
      </c>
      <c r="F11" s="226">
        <v>1</v>
      </c>
      <c r="G11" s="223" t="s">
        <v>135</v>
      </c>
      <c r="H11" s="227">
        <v>1010</v>
      </c>
      <c r="I11" s="227">
        <v>2100</v>
      </c>
      <c r="J11" s="224" t="s">
        <v>136</v>
      </c>
      <c r="K11" s="227">
        <v>2052</v>
      </c>
      <c r="L11" s="227">
        <v>925</v>
      </c>
      <c r="M11" s="228">
        <v>40</v>
      </c>
      <c r="N11" s="224" t="s">
        <v>90</v>
      </c>
      <c r="O11" s="224" t="s">
        <v>138</v>
      </c>
      <c r="P11" s="229"/>
      <c r="Q11" s="227">
        <v>250</v>
      </c>
      <c r="R11" s="227">
        <v>7501400</v>
      </c>
      <c r="S11" s="230" t="s">
        <v>90</v>
      </c>
      <c r="T11" s="224" t="s">
        <v>138</v>
      </c>
      <c r="U11" s="224" t="s">
        <v>190</v>
      </c>
      <c r="V11" s="224" t="s">
        <v>167</v>
      </c>
      <c r="W11" s="231" t="s">
        <v>89</v>
      </c>
      <c r="X11" s="231" t="s">
        <v>447</v>
      </c>
      <c r="Y11" s="229"/>
      <c r="Z11" s="229"/>
      <c r="AA11" s="232" t="s">
        <v>453</v>
      </c>
      <c r="AB11" s="194" t="s">
        <v>198</v>
      </c>
    </row>
    <row r="12" spans="1:28" ht="23.1" x14ac:dyDescent="0.2">
      <c r="A12" s="222" t="s">
        <v>458</v>
      </c>
      <c r="B12" s="223" t="s">
        <v>158</v>
      </c>
      <c r="C12" s="224" t="s">
        <v>450</v>
      </c>
      <c r="D12" s="225">
        <v>3.01</v>
      </c>
      <c r="E12" s="223" t="s">
        <v>459</v>
      </c>
      <c r="F12" s="226">
        <v>1</v>
      </c>
      <c r="G12" s="223" t="s">
        <v>451</v>
      </c>
      <c r="H12" s="227">
        <v>1010</v>
      </c>
      <c r="I12" s="227">
        <v>2100</v>
      </c>
      <c r="J12" s="224" t="s">
        <v>136</v>
      </c>
      <c r="K12" s="227">
        <v>2052</v>
      </c>
      <c r="L12" s="227">
        <v>925</v>
      </c>
      <c r="M12" s="228">
        <v>40</v>
      </c>
      <c r="N12" s="224" t="s">
        <v>90</v>
      </c>
      <c r="O12" s="224" t="s">
        <v>138</v>
      </c>
      <c r="P12" s="229"/>
      <c r="Q12" s="227">
        <v>250</v>
      </c>
      <c r="R12" s="227">
        <v>7501400</v>
      </c>
      <c r="S12" s="230" t="s">
        <v>90</v>
      </c>
      <c r="T12" s="224" t="s">
        <v>138</v>
      </c>
      <c r="U12" s="224" t="s">
        <v>452</v>
      </c>
      <c r="V12" s="224" t="s">
        <v>167</v>
      </c>
      <c r="W12" s="231" t="s">
        <v>89</v>
      </c>
      <c r="X12" s="231" t="s">
        <v>447</v>
      </c>
      <c r="Y12" s="231" t="s">
        <v>89</v>
      </c>
      <c r="Z12" s="224" t="s">
        <v>168</v>
      </c>
      <c r="AA12" s="232" t="s">
        <v>453</v>
      </c>
      <c r="AB12" s="194" t="s">
        <v>198</v>
      </c>
    </row>
    <row r="13" spans="1:28" ht="23.1" x14ac:dyDescent="0.2">
      <c r="A13" s="222" t="s">
        <v>460</v>
      </c>
      <c r="B13" s="223" t="s">
        <v>132</v>
      </c>
      <c r="C13" s="224" t="s">
        <v>133</v>
      </c>
      <c r="D13" s="225">
        <v>3.02</v>
      </c>
      <c r="E13" s="223" t="s">
        <v>459</v>
      </c>
      <c r="F13" s="226">
        <v>1</v>
      </c>
      <c r="G13" s="223" t="s">
        <v>135</v>
      </c>
      <c r="H13" s="227">
        <v>1010</v>
      </c>
      <c r="I13" s="227">
        <v>2100</v>
      </c>
      <c r="J13" s="224" t="s">
        <v>136</v>
      </c>
      <c r="K13" s="227">
        <v>2052</v>
      </c>
      <c r="L13" s="227">
        <v>925</v>
      </c>
      <c r="M13" s="228">
        <v>54</v>
      </c>
      <c r="N13" s="224" t="s">
        <v>90</v>
      </c>
      <c r="O13" s="224" t="s">
        <v>138</v>
      </c>
      <c r="P13" s="229"/>
      <c r="Q13" s="227">
        <v>250</v>
      </c>
      <c r="R13" s="224" t="s">
        <v>176</v>
      </c>
      <c r="S13" s="230" t="s">
        <v>90</v>
      </c>
      <c r="T13" s="224" t="s">
        <v>138</v>
      </c>
      <c r="U13" s="224" t="s">
        <v>345</v>
      </c>
      <c r="V13" s="224" t="s">
        <v>141</v>
      </c>
      <c r="W13" s="231" t="s">
        <v>89</v>
      </c>
      <c r="X13" s="231" t="s">
        <v>447</v>
      </c>
      <c r="Y13" s="229"/>
      <c r="Z13" s="229"/>
      <c r="AA13" s="203">
        <v>242.18</v>
      </c>
      <c r="AB13" s="194" t="s">
        <v>448</v>
      </c>
    </row>
    <row r="14" spans="1:28" ht="23.1" x14ac:dyDescent="0.2">
      <c r="A14" s="222" t="s">
        <v>461</v>
      </c>
      <c r="B14" s="223" t="s">
        <v>132</v>
      </c>
      <c r="C14" s="224" t="s">
        <v>173</v>
      </c>
      <c r="D14" s="225">
        <v>3.1</v>
      </c>
      <c r="E14" s="223" t="s">
        <v>459</v>
      </c>
      <c r="F14" s="226">
        <v>1</v>
      </c>
      <c r="G14" s="223" t="s">
        <v>135</v>
      </c>
      <c r="H14" s="227">
        <v>1010</v>
      </c>
      <c r="I14" s="227">
        <v>2100</v>
      </c>
      <c r="J14" s="224" t="s">
        <v>136</v>
      </c>
      <c r="K14" s="227">
        <v>2052</v>
      </c>
      <c r="L14" s="227">
        <v>925</v>
      </c>
      <c r="M14" s="228">
        <v>40</v>
      </c>
      <c r="N14" s="224" t="s">
        <v>90</v>
      </c>
      <c r="O14" s="224" t="s">
        <v>138</v>
      </c>
      <c r="P14" s="229"/>
      <c r="Q14" s="227">
        <v>250</v>
      </c>
      <c r="R14" s="224" t="s">
        <v>176</v>
      </c>
      <c r="S14" s="230" t="s">
        <v>90</v>
      </c>
      <c r="T14" s="224" t="s">
        <v>138</v>
      </c>
      <c r="U14" s="224" t="s">
        <v>345</v>
      </c>
      <c r="V14" s="224" t="s">
        <v>167</v>
      </c>
      <c r="W14" s="231" t="s">
        <v>89</v>
      </c>
      <c r="X14" s="231" t="s">
        <v>447</v>
      </c>
      <c r="Y14" s="229"/>
      <c r="Z14" s="229"/>
      <c r="AA14" s="232" t="s">
        <v>453</v>
      </c>
      <c r="AB14" s="194" t="s">
        <v>198</v>
      </c>
    </row>
    <row r="15" spans="1:28" ht="23.1" x14ac:dyDescent="0.2">
      <c r="A15" s="222" t="s">
        <v>462</v>
      </c>
      <c r="B15" s="223" t="s">
        <v>158</v>
      </c>
      <c r="C15" s="224" t="s">
        <v>463</v>
      </c>
      <c r="D15" s="225">
        <v>3.11</v>
      </c>
      <c r="E15" s="223" t="s">
        <v>459</v>
      </c>
      <c r="F15" s="226">
        <v>1</v>
      </c>
      <c r="G15" s="223" t="s">
        <v>135</v>
      </c>
      <c r="H15" s="227">
        <v>1010</v>
      </c>
      <c r="I15" s="227">
        <v>2100</v>
      </c>
      <c r="J15" s="224" t="s">
        <v>136</v>
      </c>
      <c r="K15" s="227">
        <v>2052</v>
      </c>
      <c r="L15" s="227">
        <v>925</v>
      </c>
      <c r="M15" s="228">
        <v>54</v>
      </c>
      <c r="N15" s="224" t="s">
        <v>90</v>
      </c>
      <c r="O15" s="224" t="s">
        <v>446</v>
      </c>
      <c r="P15" s="229"/>
      <c r="Q15" s="227">
        <v>250</v>
      </c>
      <c r="R15" s="227">
        <v>7501400</v>
      </c>
      <c r="S15" s="230" t="s">
        <v>90</v>
      </c>
      <c r="T15" s="224" t="s">
        <v>138</v>
      </c>
      <c r="U15" s="224" t="s">
        <v>452</v>
      </c>
      <c r="V15" s="224" t="s">
        <v>141</v>
      </c>
      <c r="W15" s="231" t="s">
        <v>89</v>
      </c>
      <c r="X15" s="231" t="s">
        <v>447</v>
      </c>
      <c r="Y15" s="229"/>
      <c r="Z15" s="229"/>
      <c r="AA15" s="203">
        <v>242.18</v>
      </c>
      <c r="AB15" s="194" t="s">
        <v>448</v>
      </c>
    </row>
    <row r="16" spans="1:28" ht="23.1" x14ac:dyDescent="0.2">
      <c r="A16" s="222" t="s">
        <v>464</v>
      </c>
      <c r="B16" s="223" t="s">
        <v>158</v>
      </c>
      <c r="C16" s="224" t="s">
        <v>429</v>
      </c>
      <c r="D16" s="225">
        <v>3.17</v>
      </c>
      <c r="E16" s="223" t="s">
        <v>459</v>
      </c>
      <c r="F16" s="226">
        <v>1</v>
      </c>
      <c r="G16" s="223" t="s">
        <v>135</v>
      </c>
      <c r="H16" s="227">
        <v>1100</v>
      </c>
      <c r="I16" s="227">
        <v>2100</v>
      </c>
      <c r="J16" s="224" t="s">
        <v>136</v>
      </c>
      <c r="K16" s="227">
        <v>2052</v>
      </c>
      <c r="L16" s="227">
        <v>1025</v>
      </c>
      <c r="M16" s="228">
        <v>54</v>
      </c>
      <c r="N16" s="224" t="s">
        <v>90</v>
      </c>
      <c r="O16" s="224" t="s">
        <v>446</v>
      </c>
      <c r="P16" s="229"/>
      <c r="Q16" s="227">
        <v>250</v>
      </c>
      <c r="R16" s="227">
        <v>7501400</v>
      </c>
      <c r="S16" s="230" t="s">
        <v>90</v>
      </c>
      <c r="T16" s="224" t="s">
        <v>138</v>
      </c>
      <c r="U16" s="224" t="s">
        <v>190</v>
      </c>
      <c r="V16" s="224" t="s">
        <v>141</v>
      </c>
      <c r="W16" s="231" t="s">
        <v>89</v>
      </c>
      <c r="X16" s="231" t="s">
        <v>191</v>
      </c>
      <c r="Y16" s="229"/>
      <c r="Z16" s="229"/>
      <c r="AA16" s="203">
        <v>242.18</v>
      </c>
      <c r="AB16" s="194" t="s">
        <v>448</v>
      </c>
    </row>
    <row r="17" spans="1:28" ht="23.1" x14ac:dyDescent="0.2">
      <c r="A17" s="222" t="s">
        <v>465</v>
      </c>
      <c r="B17" s="223" t="s">
        <v>132</v>
      </c>
      <c r="C17" s="224" t="s">
        <v>429</v>
      </c>
      <c r="D17" s="225">
        <v>3.18</v>
      </c>
      <c r="E17" s="223" t="s">
        <v>459</v>
      </c>
      <c r="F17" s="226">
        <v>1</v>
      </c>
      <c r="G17" s="223" t="s">
        <v>135</v>
      </c>
      <c r="H17" s="227">
        <v>1010</v>
      </c>
      <c r="I17" s="227">
        <v>2100</v>
      </c>
      <c r="J17" s="224" t="s">
        <v>136</v>
      </c>
      <c r="K17" s="227">
        <v>2052</v>
      </c>
      <c r="L17" s="227">
        <v>925</v>
      </c>
      <c r="M17" s="228">
        <v>40</v>
      </c>
      <c r="N17" s="224" t="s">
        <v>90</v>
      </c>
      <c r="O17" s="224" t="s">
        <v>138</v>
      </c>
      <c r="P17" s="229"/>
      <c r="Q17" s="227">
        <v>250</v>
      </c>
      <c r="R17" s="224" t="s">
        <v>176</v>
      </c>
      <c r="S17" s="230" t="s">
        <v>90</v>
      </c>
      <c r="T17" s="224" t="s">
        <v>138</v>
      </c>
      <c r="U17" s="224" t="s">
        <v>190</v>
      </c>
      <c r="V17" s="224" t="s">
        <v>167</v>
      </c>
      <c r="W17" s="231" t="s">
        <v>89</v>
      </c>
      <c r="X17" s="231" t="s">
        <v>447</v>
      </c>
      <c r="Y17" s="229"/>
      <c r="Z17" s="229"/>
      <c r="AA17" s="232" t="s">
        <v>453</v>
      </c>
      <c r="AB17" s="194" t="s">
        <v>198</v>
      </c>
    </row>
    <row r="18" spans="1:28" ht="23.1" x14ac:dyDescent="0.2">
      <c r="A18" s="233" t="s">
        <v>466</v>
      </c>
      <c r="B18" s="223" t="s">
        <v>158</v>
      </c>
      <c r="C18" s="224" t="s">
        <v>204</v>
      </c>
      <c r="D18" s="225">
        <v>3.2</v>
      </c>
      <c r="E18" s="223" t="s">
        <v>459</v>
      </c>
      <c r="F18" s="226">
        <v>2</v>
      </c>
      <c r="G18" s="223" t="s">
        <v>135</v>
      </c>
      <c r="H18" s="227">
        <v>1810</v>
      </c>
      <c r="I18" s="227">
        <v>2100</v>
      </c>
      <c r="J18" s="224" t="s">
        <v>136</v>
      </c>
      <c r="K18" s="227">
        <v>2052</v>
      </c>
      <c r="L18" s="224" t="s">
        <v>200</v>
      </c>
      <c r="M18" s="228">
        <v>44</v>
      </c>
      <c r="N18" s="224" t="s">
        <v>88</v>
      </c>
      <c r="O18" s="224" t="s">
        <v>147</v>
      </c>
      <c r="P18" s="229"/>
      <c r="Q18" s="229"/>
      <c r="R18" s="229"/>
      <c r="S18" s="224" t="s">
        <v>88</v>
      </c>
      <c r="T18" s="224" t="s">
        <v>147</v>
      </c>
      <c r="U18" s="224" t="s">
        <v>190</v>
      </c>
      <c r="V18" s="224" t="s">
        <v>141</v>
      </c>
      <c r="W18" s="231" t="s">
        <v>89</v>
      </c>
      <c r="X18" s="231" t="s">
        <v>149</v>
      </c>
      <c r="Y18" s="229"/>
      <c r="Z18" s="229"/>
    </row>
    <row r="19" spans="1:28" ht="23.1" x14ac:dyDescent="0.2">
      <c r="A19" s="222" t="s">
        <v>467</v>
      </c>
      <c r="B19" s="223" t="s">
        <v>158</v>
      </c>
      <c r="C19" s="224" t="s">
        <v>468</v>
      </c>
      <c r="D19" s="225">
        <v>4.01</v>
      </c>
      <c r="E19" s="223" t="s">
        <v>469</v>
      </c>
      <c r="F19" s="226">
        <v>1</v>
      </c>
      <c r="G19" s="223" t="s">
        <v>451</v>
      </c>
      <c r="H19" s="227">
        <v>1010</v>
      </c>
      <c r="I19" s="227">
        <v>2100</v>
      </c>
      <c r="J19" s="224" t="s">
        <v>136</v>
      </c>
      <c r="K19" s="227">
        <v>2052</v>
      </c>
      <c r="L19" s="227">
        <v>925</v>
      </c>
      <c r="M19" s="228">
        <v>40</v>
      </c>
      <c r="N19" s="224" t="s">
        <v>90</v>
      </c>
      <c r="O19" s="224" t="s">
        <v>138</v>
      </c>
      <c r="P19" s="229"/>
      <c r="Q19" s="227">
        <v>250</v>
      </c>
      <c r="R19" s="224" t="s">
        <v>176</v>
      </c>
      <c r="S19" s="230" t="s">
        <v>90</v>
      </c>
      <c r="T19" s="224" t="s">
        <v>138</v>
      </c>
      <c r="U19" s="224" t="s">
        <v>452</v>
      </c>
      <c r="V19" s="224" t="s">
        <v>167</v>
      </c>
      <c r="W19" s="231" t="s">
        <v>89</v>
      </c>
      <c r="X19" s="231" t="s">
        <v>447</v>
      </c>
      <c r="Y19" s="231" t="s">
        <v>89</v>
      </c>
      <c r="Z19" s="224" t="s">
        <v>168</v>
      </c>
      <c r="AA19" s="232" t="s">
        <v>453</v>
      </c>
      <c r="AB19" s="194" t="s">
        <v>198</v>
      </c>
    </row>
    <row r="20" spans="1:28" ht="23.1" x14ac:dyDescent="0.2">
      <c r="A20" s="222" t="s">
        <v>470</v>
      </c>
      <c r="B20" s="223" t="s">
        <v>132</v>
      </c>
      <c r="C20" s="224" t="s">
        <v>133</v>
      </c>
      <c r="D20" s="225">
        <v>4.0199999999999996</v>
      </c>
      <c r="E20" s="223" t="s">
        <v>469</v>
      </c>
      <c r="F20" s="226">
        <v>1</v>
      </c>
      <c r="G20" s="223" t="s">
        <v>135</v>
      </c>
      <c r="H20" s="227">
        <v>1010</v>
      </c>
      <c r="I20" s="227">
        <v>2100</v>
      </c>
      <c r="J20" s="224" t="s">
        <v>136</v>
      </c>
      <c r="K20" s="227">
        <v>2052</v>
      </c>
      <c r="L20" s="227">
        <v>925</v>
      </c>
      <c r="M20" s="228">
        <v>54</v>
      </c>
      <c r="N20" s="224" t="s">
        <v>90</v>
      </c>
      <c r="O20" s="224" t="s">
        <v>138</v>
      </c>
      <c r="P20" s="229"/>
      <c r="Q20" s="227">
        <v>250</v>
      </c>
      <c r="R20" s="224" t="s">
        <v>176</v>
      </c>
      <c r="S20" s="230" t="s">
        <v>90</v>
      </c>
      <c r="T20" s="224" t="s">
        <v>138</v>
      </c>
      <c r="U20" s="224" t="s">
        <v>345</v>
      </c>
      <c r="V20" s="224" t="s">
        <v>141</v>
      </c>
      <c r="W20" s="231" t="s">
        <v>89</v>
      </c>
      <c r="X20" s="231" t="s">
        <v>447</v>
      </c>
      <c r="Y20" s="229"/>
      <c r="Z20" s="229"/>
      <c r="AA20" s="203">
        <v>242.18</v>
      </c>
      <c r="AB20" s="194" t="s">
        <v>448</v>
      </c>
    </row>
    <row r="21" spans="1:28" ht="23.1" x14ac:dyDescent="0.2">
      <c r="A21" s="233" t="s">
        <v>471</v>
      </c>
      <c r="B21" s="223" t="s">
        <v>158</v>
      </c>
      <c r="C21" s="224" t="s">
        <v>145</v>
      </c>
      <c r="D21" s="225">
        <v>4.0599999999999996</v>
      </c>
      <c r="E21" s="223" t="s">
        <v>469</v>
      </c>
      <c r="F21" s="226">
        <v>1</v>
      </c>
      <c r="G21" s="223" t="s">
        <v>135</v>
      </c>
      <c r="H21" s="227">
        <v>1010</v>
      </c>
      <c r="I21" s="227">
        <v>2100</v>
      </c>
      <c r="J21" s="224" t="s">
        <v>136</v>
      </c>
      <c r="K21" s="227">
        <v>2052</v>
      </c>
      <c r="L21" s="227">
        <v>925</v>
      </c>
      <c r="M21" s="228">
        <v>44</v>
      </c>
      <c r="N21" s="224" t="s">
        <v>88</v>
      </c>
      <c r="O21" s="224" t="s">
        <v>147</v>
      </c>
      <c r="P21" s="229"/>
      <c r="Q21" s="229"/>
      <c r="R21" s="229"/>
      <c r="S21" s="224" t="s">
        <v>88</v>
      </c>
      <c r="T21" s="224" t="s">
        <v>147</v>
      </c>
      <c r="U21" s="224" t="s">
        <v>148</v>
      </c>
      <c r="V21" s="224" t="s">
        <v>141</v>
      </c>
      <c r="W21" s="231" t="s">
        <v>89</v>
      </c>
      <c r="X21" s="231" t="s">
        <v>149</v>
      </c>
      <c r="Y21" s="229"/>
      <c r="Z21" s="229"/>
    </row>
    <row r="22" spans="1:28" ht="23.1" x14ac:dyDescent="0.2">
      <c r="A22" s="233" t="s">
        <v>472</v>
      </c>
      <c r="B22" s="223" t="s">
        <v>158</v>
      </c>
      <c r="C22" s="224" t="s">
        <v>151</v>
      </c>
      <c r="D22" s="225">
        <v>4.07</v>
      </c>
      <c r="E22" s="223" t="s">
        <v>469</v>
      </c>
      <c r="F22" s="226">
        <v>1</v>
      </c>
      <c r="G22" s="223" t="s">
        <v>135</v>
      </c>
      <c r="H22" s="227">
        <v>1010</v>
      </c>
      <c r="I22" s="227">
        <v>2100</v>
      </c>
      <c r="J22" s="224" t="s">
        <v>136</v>
      </c>
      <c r="K22" s="227">
        <v>2052</v>
      </c>
      <c r="L22" s="227">
        <v>925</v>
      </c>
      <c r="M22" s="228">
        <v>44</v>
      </c>
      <c r="N22" s="224" t="s">
        <v>88</v>
      </c>
      <c r="O22" s="224" t="s">
        <v>147</v>
      </c>
      <c r="P22" s="229"/>
      <c r="Q22" s="229"/>
      <c r="R22" s="229"/>
      <c r="S22" s="224" t="s">
        <v>88</v>
      </c>
      <c r="T22" s="224" t="s">
        <v>147</v>
      </c>
      <c r="U22" s="224" t="s">
        <v>156</v>
      </c>
      <c r="V22" s="224" t="s">
        <v>419</v>
      </c>
      <c r="W22" s="231" t="s">
        <v>89</v>
      </c>
      <c r="X22" s="231" t="s">
        <v>149</v>
      </c>
      <c r="Y22" s="229"/>
      <c r="Z22" s="229"/>
    </row>
    <row r="23" spans="1:28" ht="23.1" x14ac:dyDescent="0.2">
      <c r="A23" s="233" t="s">
        <v>473</v>
      </c>
      <c r="B23" s="223" t="s">
        <v>158</v>
      </c>
      <c r="C23" s="224" t="s">
        <v>154</v>
      </c>
      <c r="D23" s="225">
        <v>4.08</v>
      </c>
      <c r="E23" s="223" t="s">
        <v>469</v>
      </c>
      <c r="F23" s="226">
        <v>1</v>
      </c>
      <c r="G23" s="223" t="s">
        <v>135</v>
      </c>
      <c r="H23" s="227">
        <v>1010</v>
      </c>
      <c r="I23" s="227">
        <v>2100</v>
      </c>
      <c r="J23" s="224" t="s">
        <v>136</v>
      </c>
      <c r="K23" s="227">
        <v>2052</v>
      </c>
      <c r="L23" s="227">
        <v>925</v>
      </c>
      <c r="M23" s="228">
        <v>44</v>
      </c>
      <c r="N23" s="224" t="s">
        <v>88</v>
      </c>
      <c r="O23" s="224" t="s">
        <v>147</v>
      </c>
      <c r="P23" s="229"/>
      <c r="Q23" s="229"/>
      <c r="R23" s="229"/>
      <c r="S23" s="224" t="s">
        <v>88</v>
      </c>
      <c r="T23" s="224" t="s">
        <v>147</v>
      </c>
      <c r="U23" s="224" t="s">
        <v>156</v>
      </c>
      <c r="V23" s="224" t="s">
        <v>141</v>
      </c>
      <c r="W23" s="231" t="s">
        <v>89</v>
      </c>
      <c r="X23" s="231" t="s">
        <v>149</v>
      </c>
      <c r="Y23" s="229"/>
      <c r="Z23" s="229"/>
    </row>
    <row r="24" spans="1:28" ht="23.1" x14ac:dyDescent="0.2">
      <c r="A24" s="222" t="s">
        <v>474</v>
      </c>
      <c r="B24" s="223" t="s">
        <v>132</v>
      </c>
      <c r="C24" s="224" t="s">
        <v>423</v>
      </c>
      <c r="D24" s="225">
        <v>4.0999999999999996</v>
      </c>
      <c r="E24" s="223" t="s">
        <v>469</v>
      </c>
      <c r="F24" s="226">
        <v>1</v>
      </c>
      <c r="G24" s="223" t="s">
        <v>135</v>
      </c>
      <c r="H24" s="227">
        <v>1010</v>
      </c>
      <c r="I24" s="227">
        <v>2100</v>
      </c>
      <c r="J24" s="224" t="s">
        <v>136</v>
      </c>
      <c r="K24" s="227">
        <v>2052</v>
      </c>
      <c r="L24" s="227">
        <v>925</v>
      </c>
      <c r="M24" s="228">
        <v>40</v>
      </c>
      <c r="N24" s="224" t="s">
        <v>90</v>
      </c>
      <c r="O24" s="224" t="s">
        <v>138</v>
      </c>
      <c r="P24" s="229"/>
      <c r="Q24" s="227">
        <v>250</v>
      </c>
      <c r="R24" s="227">
        <v>7501400</v>
      </c>
      <c r="S24" s="230" t="s">
        <v>90</v>
      </c>
      <c r="T24" s="224" t="s">
        <v>138</v>
      </c>
      <c r="U24" s="224" t="s">
        <v>345</v>
      </c>
      <c r="V24" s="224" t="s">
        <v>167</v>
      </c>
      <c r="W24" s="231" t="s">
        <v>89</v>
      </c>
      <c r="X24" s="231" t="s">
        <v>447</v>
      </c>
      <c r="Y24" s="229"/>
      <c r="Z24" s="229"/>
      <c r="AA24" s="232" t="s">
        <v>453</v>
      </c>
      <c r="AB24" s="194" t="s">
        <v>198</v>
      </c>
    </row>
    <row r="25" spans="1:28" ht="23.1" x14ac:dyDescent="0.2">
      <c r="A25" s="222" t="s">
        <v>475</v>
      </c>
      <c r="B25" s="223" t="s">
        <v>158</v>
      </c>
      <c r="C25" s="224" t="s">
        <v>173</v>
      </c>
      <c r="D25" s="225">
        <v>4.1100000000000003</v>
      </c>
      <c r="E25" s="223" t="s">
        <v>469</v>
      </c>
      <c r="F25" s="226">
        <v>1</v>
      </c>
      <c r="G25" s="223" t="s">
        <v>135</v>
      </c>
      <c r="H25" s="227">
        <v>1010</v>
      </c>
      <c r="I25" s="227">
        <v>2100</v>
      </c>
      <c r="J25" s="224" t="s">
        <v>136</v>
      </c>
      <c r="K25" s="227">
        <v>2052</v>
      </c>
      <c r="L25" s="227">
        <v>925</v>
      </c>
      <c r="M25" s="228">
        <v>54</v>
      </c>
      <c r="N25" s="224" t="s">
        <v>90</v>
      </c>
      <c r="O25" s="224" t="s">
        <v>138</v>
      </c>
      <c r="P25" s="229"/>
      <c r="Q25" s="227">
        <v>250</v>
      </c>
      <c r="R25" s="224" t="s">
        <v>176</v>
      </c>
      <c r="S25" s="230" t="s">
        <v>90</v>
      </c>
      <c r="T25" s="224" t="s">
        <v>138</v>
      </c>
      <c r="U25" s="224" t="s">
        <v>452</v>
      </c>
      <c r="V25" s="224" t="s">
        <v>419</v>
      </c>
      <c r="W25" s="231" t="s">
        <v>89</v>
      </c>
      <c r="X25" s="231" t="s">
        <v>447</v>
      </c>
      <c r="Y25" s="229"/>
      <c r="Z25" s="229"/>
      <c r="AA25" s="203">
        <v>242.18</v>
      </c>
      <c r="AB25" s="194" t="s">
        <v>448</v>
      </c>
    </row>
    <row r="26" spans="1:28" ht="23.1" x14ac:dyDescent="0.2">
      <c r="A26" s="233" t="s">
        <v>476</v>
      </c>
      <c r="B26" s="223" t="s">
        <v>158</v>
      </c>
      <c r="C26" s="224" t="s">
        <v>180</v>
      </c>
      <c r="D26" s="225">
        <v>4.1500000000000004</v>
      </c>
      <c r="E26" s="223" t="s">
        <v>469</v>
      </c>
      <c r="F26" s="226">
        <v>2</v>
      </c>
      <c r="G26" s="223" t="s">
        <v>135</v>
      </c>
      <c r="H26" s="227">
        <v>2010</v>
      </c>
      <c r="I26" s="227">
        <v>2100</v>
      </c>
      <c r="J26" s="224" t="s">
        <v>136</v>
      </c>
      <c r="K26" s="227">
        <v>2052</v>
      </c>
      <c r="L26" s="224" t="s">
        <v>182</v>
      </c>
      <c r="M26" s="228">
        <v>44</v>
      </c>
      <c r="N26" s="224" t="s">
        <v>88</v>
      </c>
      <c r="O26" s="224" t="s">
        <v>147</v>
      </c>
      <c r="P26" s="229"/>
      <c r="Q26" s="229"/>
      <c r="R26" s="229"/>
      <c r="S26" s="224" t="s">
        <v>88</v>
      </c>
      <c r="T26" s="224" t="s">
        <v>147</v>
      </c>
      <c r="U26" s="224" t="s">
        <v>156</v>
      </c>
      <c r="V26" s="224" t="s">
        <v>141</v>
      </c>
      <c r="W26" s="231" t="s">
        <v>89</v>
      </c>
      <c r="X26" s="231" t="s">
        <v>149</v>
      </c>
      <c r="Y26" s="229"/>
      <c r="Z26" s="229"/>
    </row>
    <row r="27" spans="1:28" ht="23.1" x14ac:dyDescent="0.2">
      <c r="A27" s="233" t="s">
        <v>477</v>
      </c>
      <c r="B27" s="223" t="s">
        <v>158</v>
      </c>
      <c r="C27" s="224" t="s">
        <v>184</v>
      </c>
      <c r="D27" s="225">
        <v>4.16</v>
      </c>
      <c r="E27" s="223" t="s">
        <v>469</v>
      </c>
      <c r="F27" s="226">
        <v>1</v>
      </c>
      <c r="G27" s="223" t="s">
        <v>135</v>
      </c>
      <c r="H27" s="227">
        <v>1010</v>
      </c>
      <c r="I27" s="227">
        <v>2100</v>
      </c>
      <c r="J27" s="224" t="s">
        <v>136</v>
      </c>
      <c r="K27" s="227">
        <v>2052</v>
      </c>
      <c r="L27" s="227">
        <v>925</v>
      </c>
      <c r="M27" s="228">
        <v>44</v>
      </c>
      <c r="N27" s="224" t="s">
        <v>88</v>
      </c>
      <c r="O27" s="224" t="s">
        <v>147</v>
      </c>
      <c r="P27" s="229"/>
      <c r="Q27" s="229"/>
      <c r="R27" s="229"/>
      <c r="S27" s="224" t="s">
        <v>88</v>
      </c>
      <c r="T27" s="224" t="s">
        <v>147</v>
      </c>
      <c r="U27" s="224" t="s">
        <v>148</v>
      </c>
      <c r="V27" s="224" t="s">
        <v>141</v>
      </c>
      <c r="W27" s="231" t="s">
        <v>89</v>
      </c>
      <c r="X27" s="231" t="s">
        <v>149</v>
      </c>
      <c r="Y27" s="229"/>
      <c r="Z27" s="229"/>
    </row>
    <row r="28" spans="1:28" ht="23.1" x14ac:dyDescent="0.2">
      <c r="A28" s="222" t="s">
        <v>478</v>
      </c>
      <c r="B28" s="223" t="s">
        <v>158</v>
      </c>
      <c r="C28" s="224" t="s">
        <v>187</v>
      </c>
      <c r="D28" s="225">
        <v>4.17</v>
      </c>
      <c r="E28" s="223" t="s">
        <v>469</v>
      </c>
      <c r="F28" s="226">
        <v>1</v>
      </c>
      <c r="G28" s="223" t="s">
        <v>135</v>
      </c>
      <c r="H28" s="227">
        <v>1100</v>
      </c>
      <c r="I28" s="227">
        <v>2100</v>
      </c>
      <c r="J28" s="224" t="s">
        <v>136</v>
      </c>
      <c r="K28" s="227">
        <v>2052</v>
      </c>
      <c r="L28" s="227">
        <v>1025</v>
      </c>
      <c r="M28" s="228">
        <v>54</v>
      </c>
      <c r="N28" s="224" t="s">
        <v>90</v>
      </c>
      <c r="O28" s="224" t="s">
        <v>138</v>
      </c>
      <c r="P28" s="229"/>
      <c r="Q28" s="227">
        <v>250</v>
      </c>
      <c r="R28" s="224" t="s">
        <v>176</v>
      </c>
      <c r="S28" s="230" t="s">
        <v>90</v>
      </c>
      <c r="T28" s="224" t="s">
        <v>138</v>
      </c>
      <c r="U28" s="224" t="s">
        <v>190</v>
      </c>
      <c r="V28" s="224" t="s">
        <v>419</v>
      </c>
      <c r="W28" s="231" t="s">
        <v>89</v>
      </c>
      <c r="X28" s="231" t="s">
        <v>191</v>
      </c>
      <c r="Y28" s="229"/>
      <c r="Z28" s="229"/>
      <c r="AA28" s="203">
        <v>242.18</v>
      </c>
      <c r="AB28" s="194" t="s">
        <v>448</v>
      </c>
    </row>
    <row r="29" spans="1:28" ht="23.1" x14ac:dyDescent="0.2">
      <c r="A29" s="222" t="s">
        <v>479</v>
      </c>
      <c r="B29" s="223" t="s">
        <v>132</v>
      </c>
      <c r="C29" s="224" t="s">
        <v>194</v>
      </c>
      <c r="D29" s="225">
        <v>4.18</v>
      </c>
      <c r="E29" s="223" t="s">
        <v>469</v>
      </c>
      <c r="F29" s="226">
        <v>1</v>
      </c>
      <c r="G29" s="223" t="s">
        <v>135</v>
      </c>
      <c r="H29" s="227">
        <v>1010</v>
      </c>
      <c r="I29" s="227">
        <v>2100</v>
      </c>
      <c r="J29" s="224" t="s">
        <v>136</v>
      </c>
      <c r="K29" s="227">
        <v>2052</v>
      </c>
      <c r="L29" s="227">
        <v>925</v>
      </c>
      <c r="M29" s="228">
        <v>40</v>
      </c>
      <c r="N29" s="224" t="s">
        <v>90</v>
      </c>
      <c r="O29" s="224" t="s">
        <v>138</v>
      </c>
      <c r="P29" s="229"/>
      <c r="Q29" s="227">
        <v>250</v>
      </c>
      <c r="R29" s="224" t="s">
        <v>176</v>
      </c>
      <c r="S29" s="230" t="s">
        <v>90</v>
      </c>
      <c r="T29" s="224" t="s">
        <v>138</v>
      </c>
      <c r="U29" s="224" t="s">
        <v>190</v>
      </c>
      <c r="V29" s="224" t="s">
        <v>167</v>
      </c>
      <c r="W29" s="231" t="s">
        <v>89</v>
      </c>
      <c r="X29" s="231" t="s">
        <v>447</v>
      </c>
      <c r="Y29" s="229"/>
      <c r="Z29" s="229"/>
      <c r="AA29" s="232" t="s">
        <v>453</v>
      </c>
      <c r="AB29" s="194" t="s">
        <v>198</v>
      </c>
    </row>
    <row r="30" spans="1:28" ht="23.1" x14ac:dyDescent="0.2">
      <c r="A30" s="233" t="s">
        <v>480</v>
      </c>
      <c r="B30" s="223" t="s">
        <v>158</v>
      </c>
      <c r="C30" s="224" t="s">
        <v>204</v>
      </c>
      <c r="D30" s="225">
        <v>6.2</v>
      </c>
      <c r="E30" s="223" t="s">
        <v>469</v>
      </c>
      <c r="F30" s="226">
        <v>2</v>
      </c>
      <c r="G30" s="223" t="s">
        <v>135</v>
      </c>
      <c r="H30" s="227">
        <v>1810</v>
      </c>
      <c r="I30" s="227">
        <v>2100</v>
      </c>
      <c r="J30" s="224" t="s">
        <v>136</v>
      </c>
      <c r="K30" s="227">
        <v>2052</v>
      </c>
      <c r="L30" s="224" t="s">
        <v>200</v>
      </c>
      <c r="M30" s="228">
        <v>44</v>
      </c>
      <c r="N30" s="224" t="s">
        <v>88</v>
      </c>
      <c r="O30" s="224" t="s">
        <v>147</v>
      </c>
      <c r="P30" s="229"/>
      <c r="Q30" s="229"/>
      <c r="R30" s="229"/>
      <c r="S30" s="224" t="s">
        <v>88</v>
      </c>
      <c r="T30" s="224" t="s">
        <v>147</v>
      </c>
      <c r="U30" s="224" t="s">
        <v>190</v>
      </c>
      <c r="V30" s="224" t="s">
        <v>419</v>
      </c>
      <c r="W30" s="231" t="s">
        <v>89</v>
      </c>
      <c r="X30" s="231" t="s">
        <v>149</v>
      </c>
      <c r="Y30" s="229"/>
      <c r="Z30" s="229"/>
    </row>
    <row r="31" spans="1:28" ht="23.1" x14ac:dyDescent="0.2">
      <c r="A31" s="222" t="s">
        <v>481</v>
      </c>
      <c r="B31" s="223" t="s">
        <v>158</v>
      </c>
      <c r="C31" s="224" t="s">
        <v>450</v>
      </c>
      <c r="D31" s="225">
        <v>5.01</v>
      </c>
      <c r="E31" s="223" t="s">
        <v>482</v>
      </c>
      <c r="F31" s="226">
        <v>1</v>
      </c>
      <c r="G31" s="223" t="s">
        <v>451</v>
      </c>
      <c r="H31" s="227">
        <v>1010</v>
      </c>
      <c r="I31" s="227">
        <v>2100</v>
      </c>
      <c r="J31" s="224" t="s">
        <v>136</v>
      </c>
      <c r="K31" s="227">
        <v>2052</v>
      </c>
      <c r="L31" s="227">
        <v>925</v>
      </c>
      <c r="M31" s="228">
        <v>40</v>
      </c>
      <c r="N31" s="224" t="s">
        <v>90</v>
      </c>
      <c r="O31" s="224" t="s">
        <v>138</v>
      </c>
      <c r="P31" s="229"/>
      <c r="Q31" s="227">
        <v>250</v>
      </c>
      <c r="R31" s="224" t="s">
        <v>176</v>
      </c>
      <c r="S31" s="230" t="s">
        <v>90</v>
      </c>
      <c r="T31" s="224" t="s">
        <v>138</v>
      </c>
      <c r="U31" s="224" t="s">
        <v>452</v>
      </c>
      <c r="V31" s="224" t="s">
        <v>167</v>
      </c>
      <c r="W31" s="231" t="s">
        <v>89</v>
      </c>
      <c r="X31" s="231" t="s">
        <v>447</v>
      </c>
      <c r="Y31" s="231" t="s">
        <v>89</v>
      </c>
      <c r="Z31" s="224" t="s">
        <v>168</v>
      </c>
      <c r="AA31" s="232" t="s">
        <v>453</v>
      </c>
      <c r="AB31" s="194" t="s">
        <v>198</v>
      </c>
    </row>
    <row r="32" spans="1:28" ht="23.1" x14ac:dyDescent="0.2">
      <c r="A32" s="222" t="s">
        <v>483</v>
      </c>
      <c r="B32" s="223" t="s">
        <v>132</v>
      </c>
      <c r="C32" s="224" t="s">
        <v>133</v>
      </c>
      <c r="D32" s="225">
        <v>5.0199999999999996</v>
      </c>
      <c r="E32" s="223" t="s">
        <v>482</v>
      </c>
      <c r="F32" s="226">
        <v>1</v>
      </c>
      <c r="G32" s="223" t="s">
        <v>135</v>
      </c>
      <c r="H32" s="227">
        <v>1010</v>
      </c>
      <c r="I32" s="227">
        <v>2100</v>
      </c>
      <c r="J32" s="224" t="s">
        <v>136</v>
      </c>
      <c r="K32" s="227">
        <v>2052</v>
      </c>
      <c r="L32" s="227">
        <v>925</v>
      </c>
      <c r="M32" s="228">
        <v>54</v>
      </c>
      <c r="N32" s="224" t="s">
        <v>90</v>
      </c>
      <c r="O32" s="224" t="s">
        <v>138</v>
      </c>
      <c r="P32" s="229"/>
      <c r="Q32" s="227">
        <v>250</v>
      </c>
      <c r="R32" s="224" t="s">
        <v>176</v>
      </c>
      <c r="S32" s="230" t="s">
        <v>90</v>
      </c>
      <c r="T32" s="224" t="s">
        <v>138</v>
      </c>
      <c r="U32" s="224" t="s">
        <v>345</v>
      </c>
      <c r="V32" s="224" t="s">
        <v>141</v>
      </c>
      <c r="W32" s="231" t="s">
        <v>89</v>
      </c>
      <c r="X32" s="231" t="s">
        <v>447</v>
      </c>
      <c r="Y32" s="229"/>
      <c r="Z32" s="229"/>
      <c r="AA32" s="203">
        <v>242.18</v>
      </c>
      <c r="AB32" s="194" t="s">
        <v>448</v>
      </c>
    </row>
    <row r="33" spans="1:28" ht="23.1" x14ac:dyDescent="0.2">
      <c r="A33" s="233" t="s">
        <v>484</v>
      </c>
      <c r="B33" s="223" t="s">
        <v>158</v>
      </c>
      <c r="C33" s="224" t="s">
        <v>145</v>
      </c>
      <c r="D33" s="225">
        <v>5.0599999999999996</v>
      </c>
      <c r="E33" s="223" t="s">
        <v>482</v>
      </c>
      <c r="F33" s="226">
        <v>1</v>
      </c>
      <c r="G33" s="223" t="s">
        <v>135</v>
      </c>
      <c r="H33" s="227">
        <v>1010</v>
      </c>
      <c r="I33" s="227">
        <v>2100</v>
      </c>
      <c r="J33" s="224" t="s">
        <v>136</v>
      </c>
      <c r="K33" s="227">
        <v>2052</v>
      </c>
      <c r="L33" s="227">
        <v>925</v>
      </c>
      <c r="M33" s="228">
        <v>44</v>
      </c>
      <c r="N33" s="224" t="s">
        <v>88</v>
      </c>
      <c r="O33" s="224" t="s">
        <v>147</v>
      </c>
      <c r="P33" s="229"/>
      <c r="Q33" s="229"/>
      <c r="R33" s="229"/>
      <c r="S33" s="224" t="s">
        <v>88</v>
      </c>
      <c r="T33" s="224" t="s">
        <v>147</v>
      </c>
      <c r="U33" s="224" t="s">
        <v>156</v>
      </c>
      <c r="V33" s="224" t="s">
        <v>419</v>
      </c>
      <c r="W33" s="231" t="s">
        <v>89</v>
      </c>
      <c r="X33" s="231" t="s">
        <v>149</v>
      </c>
      <c r="Y33" s="229"/>
      <c r="Z33" s="229"/>
    </row>
    <row r="34" spans="1:28" ht="23.1" x14ac:dyDescent="0.2">
      <c r="A34" s="233" t="s">
        <v>485</v>
      </c>
      <c r="B34" s="223" t="s">
        <v>158</v>
      </c>
      <c r="C34" s="224" t="s">
        <v>151</v>
      </c>
      <c r="D34" s="225">
        <v>5.07</v>
      </c>
      <c r="E34" s="223" t="s">
        <v>482</v>
      </c>
      <c r="F34" s="226">
        <v>1</v>
      </c>
      <c r="G34" s="223" t="s">
        <v>135</v>
      </c>
      <c r="H34" s="224" t="s">
        <v>486</v>
      </c>
      <c r="I34" s="227">
        <v>2100</v>
      </c>
      <c r="J34" s="224" t="s">
        <v>136</v>
      </c>
      <c r="K34" s="227">
        <v>2052</v>
      </c>
      <c r="L34" s="227">
        <v>925</v>
      </c>
      <c r="M34" s="228">
        <v>44</v>
      </c>
      <c r="N34" s="224" t="s">
        <v>88</v>
      </c>
      <c r="O34" s="224" t="s">
        <v>147</v>
      </c>
      <c r="P34" s="229"/>
      <c r="Q34" s="229"/>
      <c r="R34" s="229"/>
      <c r="S34" s="224" t="s">
        <v>88</v>
      </c>
      <c r="T34" s="224" t="s">
        <v>147</v>
      </c>
      <c r="U34" s="224" t="s">
        <v>156</v>
      </c>
      <c r="V34" s="224" t="s">
        <v>141</v>
      </c>
      <c r="W34" s="231" t="s">
        <v>89</v>
      </c>
      <c r="X34" s="231" t="s">
        <v>328</v>
      </c>
      <c r="Y34" s="229"/>
      <c r="Z34" s="229"/>
    </row>
    <row r="35" spans="1:28" ht="23.1" x14ac:dyDescent="0.2">
      <c r="A35" s="233" t="s">
        <v>487</v>
      </c>
      <c r="B35" s="223" t="s">
        <v>158</v>
      </c>
      <c r="C35" s="224" t="s">
        <v>151</v>
      </c>
      <c r="D35" s="225">
        <v>5.08</v>
      </c>
      <c r="E35" s="223" t="s">
        <v>482</v>
      </c>
      <c r="F35" s="226">
        <v>1</v>
      </c>
      <c r="G35" s="223" t="s">
        <v>135</v>
      </c>
      <c r="H35" s="227">
        <v>1010</v>
      </c>
      <c r="I35" s="227">
        <v>2100</v>
      </c>
      <c r="J35" s="224" t="s">
        <v>136</v>
      </c>
      <c r="K35" s="227">
        <v>2052</v>
      </c>
      <c r="L35" s="227">
        <v>925</v>
      </c>
      <c r="M35" s="228">
        <v>44</v>
      </c>
      <c r="N35" s="224" t="s">
        <v>88</v>
      </c>
      <c r="O35" s="224" t="s">
        <v>147</v>
      </c>
      <c r="P35" s="229"/>
      <c r="Q35" s="229"/>
      <c r="R35" s="229"/>
      <c r="S35" s="224" t="s">
        <v>88</v>
      </c>
      <c r="T35" s="224" t="s">
        <v>147</v>
      </c>
      <c r="U35" s="224" t="s">
        <v>148</v>
      </c>
      <c r="V35" s="224" t="s">
        <v>141</v>
      </c>
      <c r="W35" s="231" t="s">
        <v>89</v>
      </c>
      <c r="X35" s="231" t="s">
        <v>149</v>
      </c>
      <c r="Y35" s="229"/>
      <c r="Z35" s="229"/>
    </row>
    <row r="36" spans="1:28" ht="23.1" x14ac:dyDescent="0.2">
      <c r="A36" s="222" t="s">
        <v>488</v>
      </c>
      <c r="B36" s="223" t="s">
        <v>132</v>
      </c>
      <c r="C36" s="224" t="s">
        <v>423</v>
      </c>
      <c r="D36" s="225">
        <v>5.0999999999999996</v>
      </c>
      <c r="E36" s="223" t="s">
        <v>482</v>
      </c>
      <c r="F36" s="226">
        <v>1</v>
      </c>
      <c r="G36" s="223" t="s">
        <v>135</v>
      </c>
      <c r="H36" s="227">
        <v>1010</v>
      </c>
      <c r="I36" s="227">
        <v>2100</v>
      </c>
      <c r="J36" s="224" t="s">
        <v>136</v>
      </c>
      <c r="K36" s="227">
        <v>2052</v>
      </c>
      <c r="L36" s="227">
        <v>925</v>
      </c>
      <c r="M36" s="228">
        <v>40</v>
      </c>
      <c r="N36" s="224" t="s">
        <v>90</v>
      </c>
      <c r="O36" s="224" t="s">
        <v>138</v>
      </c>
      <c r="P36" s="229"/>
      <c r="Q36" s="227">
        <v>250</v>
      </c>
      <c r="R36" s="224" t="s">
        <v>176</v>
      </c>
      <c r="S36" s="230" t="s">
        <v>90</v>
      </c>
      <c r="T36" s="224" t="s">
        <v>138</v>
      </c>
      <c r="U36" s="224" t="s">
        <v>452</v>
      </c>
      <c r="V36" s="224" t="s">
        <v>380</v>
      </c>
      <c r="W36" s="231" t="s">
        <v>89</v>
      </c>
      <c r="X36" s="231" t="s">
        <v>447</v>
      </c>
      <c r="Y36" s="229"/>
      <c r="Z36" s="229"/>
      <c r="AA36" s="232" t="s">
        <v>453</v>
      </c>
      <c r="AB36" s="194" t="s">
        <v>198</v>
      </c>
    </row>
    <row r="37" spans="1:28" ht="23.1" x14ac:dyDescent="0.2">
      <c r="A37" s="222" t="s">
        <v>489</v>
      </c>
      <c r="B37" s="223" t="s">
        <v>158</v>
      </c>
      <c r="C37" s="224" t="s">
        <v>490</v>
      </c>
      <c r="D37" s="225">
        <v>5.1100000000000003</v>
      </c>
      <c r="E37" s="223" t="s">
        <v>482</v>
      </c>
      <c r="F37" s="226">
        <v>1</v>
      </c>
      <c r="G37" s="223" t="s">
        <v>135</v>
      </c>
      <c r="H37" s="224" t="s">
        <v>486</v>
      </c>
      <c r="I37" s="227">
        <v>2100</v>
      </c>
      <c r="J37" s="224" t="s">
        <v>136</v>
      </c>
      <c r="K37" s="227">
        <v>2052</v>
      </c>
      <c r="L37" s="227">
        <v>925</v>
      </c>
      <c r="M37" s="228">
        <v>54</v>
      </c>
      <c r="N37" s="224" t="s">
        <v>90</v>
      </c>
      <c r="O37" s="224" t="s">
        <v>138</v>
      </c>
      <c r="P37" s="229"/>
      <c r="Q37" s="227">
        <v>250</v>
      </c>
      <c r="R37" s="224" t="s">
        <v>176</v>
      </c>
      <c r="S37" s="230" t="s">
        <v>90</v>
      </c>
      <c r="T37" s="224" t="s">
        <v>138</v>
      </c>
      <c r="U37" s="224" t="s">
        <v>452</v>
      </c>
      <c r="V37" s="224" t="s">
        <v>141</v>
      </c>
      <c r="W37" s="231" t="s">
        <v>89</v>
      </c>
      <c r="X37" s="231" t="s">
        <v>447</v>
      </c>
      <c r="Y37" s="229"/>
      <c r="Z37" s="229"/>
      <c r="AA37" s="203">
        <v>242.18</v>
      </c>
      <c r="AB37" s="194" t="s">
        <v>448</v>
      </c>
    </row>
    <row r="38" spans="1:28" ht="23.1" x14ac:dyDescent="0.2">
      <c r="A38" s="233" t="s">
        <v>491</v>
      </c>
      <c r="B38" s="223" t="s">
        <v>158</v>
      </c>
      <c r="C38" s="224" t="s">
        <v>180</v>
      </c>
      <c r="D38" s="225">
        <v>5.15</v>
      </c>
      <c r="E38" s="223" t="s">
        <v>482</v>
      </c>
      <c r="F38" s="226">
        <v>2</v>
      </c>
      <c r="G38" s="223" t="s">
        <v>135</v>
      </c>
      <c r="H38" s="227">
        <v>2010</v>
      </c>
      <c r="I38" s="227">
        <v>2100</v>
      </c>
      <c r="J38" s="224" t="s">
        <v>136</v>
      </c>
      <c r="K38" s="227">
        <v>2052</v>
      </c>
      <c r="L38" s="224" t="s">
        <v>182</v>
      </c>
      <c r="M38" s="228">
        <v>44</v>
      </c>
      <c r="N38" s="224" t="s">
        <v>88</v>
      </c>
      <c r="O38" s="224" t="s">
        <v>147</v>
      </c>
      <c r="P38" s="229"/>
      <c r="Q38" s="229"/>
      <c r="R38" s="229"/>
      <c r="S38" s="224" t="s">
        <v>88</v>
      </c>
      <c r="T38" s="224" t="s">
        <v>147</v>
      </c>
      <c r="U38" s="224" t="s">
        <v>148</v>
      </c>
      <c r="V38" s="224" t="s">
        <v>141</v>
      </c>
      <c r="W38" s="231" t="s">
        <v>89</v>
      </c>
      <c r="X38" s="231" t="s">
        <v>149</v>
      </c>
      <c r="Y38" s="229"/>
      <c r="Z38" s="229"/>
    </row>
    <row r="39" spans="1:28" ht="23.1" x14ac:dyDescent="0.2">
      <c r="A39" s="233" t="s">
        <v>492</v>
      </c>
      <c r="B39" s="223" t="s">
        <v>158</v>
      </c>
      <c r="C39" s="224" t="s">
        <v>184</v>
      </c>
      <c r="D39" s="225">
        <v>5.16</v>
      </c>
      <c r="E39" s="223" t="s">
        <v>482</v>
      </c>
      <c r="F39" s="226">
        <v>1</v>
      </c>
      <c r="G39" s="223" t="s">
        <v>135</v>
      </c>
      <c r="H39" s="227">
        <v>1010</v>
      </c>
      <c r="I39" s="227">
        <v>2100</v>
      </c>
      <c r="J39" s="224" t="s">
        <v>136</v>
      </c>
      <c r="K39" s="227">
        <v>2052</v>
      </c>
      <c r="L39" s="227">
        <v>925</v>
      </c>
      <c r="M39" s="228">
        <v>44</v>
      </c>
      <c r="N39" s="224" t="s">
        <v>88</v>
      </c>
      <c r="O39" s="224" t="s">
        <v>147</v>
      </c>
      <c r="P39" s="229"/>
      <c r="Q39" s="229"/>
      <c r="R39" s="229"/>
      <c r="S39" s="224" t="s">
        <v>88</v>
      </c>
      <c r="T39" s="224" t="s">
        <v>147</v>
      </c>
      <c r="U39" s="224" t="s">
        <v>156</v>
      </c>
      <c r="V39" s="224" t="s">
        <v>419</v>
      </c>
      <c r="W39" s="231" t="s">
        <v>89</v>
      </c>
      <c r="X39" s="231" t="s">
        <v>149</v>
      </c>
      <c r="Y39" s="229"/>
      <c r="Z39" s="229"/>
    </row>
    <row r="40" spans="1:28" ht="23.1" x14ac:dyDescent="0.2">
      <c r="A40" s="222" t="s">
        <v>493</v>
      </c>
      <c r="B40" s="223" t="s">
        <v>158</v>
      </c>
      <c r="C40" s="224" t="s">
        <v>187</v>
      </c>
      <c r="D40" s="225">
        <v>5.17</v>
      </c>
      <c r="E40" s="223" t="s">
        <v>482</v>
      </c>
      <c r="F40" s="226">
        <v>1</v>
      </c>
      <c r="G40" s="223" t="s">
        <v>135</v>
      </c>
      <c r="H40" s="227">
        <v>1100</v>
      </c>
      <c r="I40" s="227">
        <v>2100</v>
      </c>
      <c r="J40" s="224" t="s">
        <v>136</v>
      </c>
      <c r="K40" s="227">
        <v>2052</v>
      </c>
      <c r="L40" s="227">
        <v>1025</v>
      </c>
      <c r="M40" s="228">
        <v>54</v>
      </c>
      <c r="N40" s="224" t="s">
        <v>90</v>
      </c>
      <c r="O40" s="224" t="s">
        <v>138</v>
      </c>
      <c r="P40" s="229"/>
      <c r="Q40" s="227">
        <v>250</v>
      </c>
      <c r="R40" s="224" t="s">
        <v>176</v>
      </c>
      <c r="S40" s="230" t="s">
        <v>90</v>
      </c>
      <c r="T40" s="224" t="s">
        <v>138</v>
      </c>
      <c r="U40" s="224" t="s">
        <v>190</v>
      </c>
      <c r="V40" s="224" t="s">
        <v>141</v>
      </c>
      <c r="W40" s="231" t="s">
        <v>89</v>
      </c>
      <c r="X40" s="231" t="s">
        <v>494</v>
      </c>
      <c r="Y40" s="229"/>
      <c r="Z40" s="229"/>
      <c r="AA40" s="203">
        <v>242.18</v>
      </c>
      <c r="AB40" s="194" t="s">
        <v>448</v>
      </c>
    </row>
    <row r="41" spans="1:28" ht="23.1" x14ac:dyDescent="0.2">
      <c r="A41" s="222" t="s">
        <v>495</v>
      </c>
      <c r="B41" s="223" t="s">
        <v>132</v>
      </c>
      <c r="C41" s="224" t="s">
        <v>194</v>
      </c>
      <c r="D41" s="225">
        <v>5.18</v>
      </c>
      <c r="E41" s="223" t="s">
        <v>482</v>
      </c>
      <c r="F41" s="226">
        <v>1</v>
      </c>
      <c r="G41" s="223" t="s">
        <v>135</v>
      </c>
      <c r="H41" s="224" t="s">
        <v>486</v>
      </c>
      <c r="I41" s="227">
        <v>2100</v>
      </c>
      <c r="J41" s="224" t="s">
        <v>136</v>
      </c>
      <c r="K41" s="227">
        <v>2052</v>
      </c>
      <c r="L41" s="227">
        <v>925</v>
      </c>
      <c r="M41" s="228">
        <v>40</v>
      </c>
      <c r="N41" s="224" t="s">
        <v>90</v>
      </c>
      <c r="O41" s="224" t="s">
        <v>138</v>
      </c>
      <c r="P41" s="229"/>
      <c r="Q41" s="227">
        <v>250</v>
      </c>
      <c r="R41" s="224" t="s">
        <v>176</v>
      </c>
      <c r="S41" s="230" t="s">
        <v>90</v>
      </c>
      <c r="T41" s="224" t="s">
        <v>138</v>
      </c>
      <c r="U41" s="224" t="s">
        <v>190</v>
      </c>
      <c r="V41" s="224" t="s">
        <v>167</v>
      </c>
      <c r="W41" s="231" t="s">
        <v>89</v>
      </c>
      <c r="X41" s="231" t="s">
        <v>447</v>
      </c>
      <c r="Y41" s="229"/>
      <c r="Z41" s="229"/>
      <c r="AA41" s="232" t="s">
        <v>453</v>
      </c>
      <c r="AB41" s="194" t="s">
        <v>198</v>
      </c>
    </row>
    <row r="42" spans="1:28" ht="23.1" x14ac:dyDescent="0.2">
      <c r="A42" s="233" t="s">
        <v>496</v>
      </c>
      <c r="B42" s="223" t="s">
        <v>158</v>
      </c>
      <c r="C42" s="224" t="s">
        <v>204</v>
      </c>
      <c r="D42" s="225">
        <v>5.2</v>
      </c>
      <c r="E42" s="223" t="s">
        <v>482</v>
      </c>
      <c r="F42" s="226">
        <v>2</v>
      </c>
      <c r="G42" s="223" t="s">
        <v>217</v>
      </c>
      <c r="H42" s="227">
        <v>1810</v>
      </c>
      <c r="I42" s="227">
        <v>2100</v>
      </c>
      <c r="J42" s="224" t="s">
        <v>136</v>
      </c>
      <c r="K42" s="227">
        <v>2052</v>
      </c>
      <c r="L42" s="224" t="s">
        <v>200</v>
      </c>
      <c r="M42" s="228">
        <v>44</v>
      </c>
      <c r="N42" s="224" t="s">
        <v>88</v>
      </c>
      <c r="O42" s="224" t="s">
        <v>147</v>
      </c>
      <c r="P42" s="229"/>
      <c r="Q42" s="229"/>
      <c r="R42" s="229"/>
      <c r="S42" s="224" t="s">
        <v>88</v>
      </c>
      <c r="T42" s="224" t="s">
        <v>147</v>
      </c>
      <c r="U42" s="224" t="s">
        <v>190</v>
      </c>
      <c r="V42" s="224" t="s">
        <v>419</v>
      </c>
      <c r="W42" s="231" t="s">
        <v>89</v>
      </c>
      <c r="X42" s="231" t="s">
        <v>149</v>
      </c>
      <c r="Y42" s="229"/>
      <c r="Z42" s="229"/>
    </row>
    <row r="43" spans="1:28" ht="23.1" x14ac:dyDescent="0.2">
      <c r="A43" s="222" t="s">
        <v>497</v>
      </c>
      <c r="B43" s="223" t="s">
        <v>158</v>
      </c>
      <c r="C43" s="224" t="s">
        <v>314</v>
      </c>
      <c r="D43" s="225">
        <v>6.01</v>
      </c>
      <c r="E43" s="223" t="s">
        <v>498</v>
      </c>
      <c r="F43" s="226">
        <v>1</v>
      </c>
      <c r="G43" s="223" t="s">
        <v>451</v>
      </c>
      <c r="H43" s="224" t="s">
        <v>486</v>
      </c>
      <c r="I43" s="227">
        <v>2100</v>
      </c>
      <c r="J43" s="224" t="s">
        <v>136</v>
      </c>
      <c r="K43" s="227">
        <v>2052</v>
      </c>
      <c r="L43" s="227">
        <v>925</v>
      </c>
      <c r="M43" s="228">
        <v>40</v>
      </c>
      <c r="N43" s="224" t="s">
        <v>90</v>
      </c>
      <c r="O43" s="224" t="s">
        <v>138</v>
      </c>
      <c r="P43" s="229"/>
      <c r="Q43" s="229"/>
      <c r="R43" s="229"/>
      <c r="S43" s="230" t="s">
        <v>90</v>
      </c>
      <c r="T43" s="224" t="s">
        <v>138</v>
      </c>
      <c r="U43" s="224" t="s">
        <v>345</v>
      </c>
      <c r="V43" s="224" t="s">
        <v>167</v>
      </c>
      <c r="W43" s="231" t="s">
        <v>89</v>
      </c>
      <c r="X43" s="231" t="s">
        <v>447</v>
      </c>
      <c r="Y43" s="231" t="s">
        <v>89</v>
      </c>
      <c r="Z43" s="224" t="s">
        <v>168</v>
      </c>
      <c r="AA43" s="232" t="s">
        <v>453</v>
      </c>
      <c r="AB43" s="194" t="s">
        <v>198</v>
      </c>
    </row>
    <row r="44" spans="1:28" ht="23.1" x14ac:dyDescent="0.2">
      <c r="A44" s="222" t="s">
        <v>499</v>
      </c>
      <c r="B44" s="223" t="s">
        <v>132</v>
      </c>
      <c r="C44" s="224" t="s">
        <v>133</v>
      </c>
      <c r="D44" s="225">
        <v>6.02</v>
      </c>
      <c r="E44" s="223" t="s">
        <v>498</v>
      </c>
      <c r="F44" s="226">
        <v>1</v>
      </c>
      <c r="G44" s="223" t="s">
        <v>217</v>
      </c>
      <c r="H44" s="227">
        <v>1010</v>
      </c>
      <c r="I44" s="227">
        <v>2100</v>
      </c>
      <c r="J44" s="224" t="s">
        <v>136</v>
      </c>
      <c r="K44" s="227">
        <v>2052</v>
      </c>
      <c r="L44" s="227">
        <v>925</v>
      </c>
      <c r="M44" s="228">
        <v>54</v>
      </c>
      <c r="N44" s="224" t="s">
        <v>90</v>
      </c>
      <c r="O44" s="224" t="s">
        <v>138</v>
      </c>
      <c r="P44" s="229"/>
      <c r="Q44" s="227">
        <v>0</v>
      </c>
      <c r="R44" s="227">
        <v>0</v>
      </c>
      <c r="S44" s="230" t="s">
        <v>90</v>
      </c>
      <c r="T44" s="224" t="s">
        <v>138</v>
      </c>
      <c r="U44" s="224" t="s">
        <v>452</v>
      </c>
      <c r="V44" s="224" t="s">
        <v>419</v>
      </c>
      <c r="W44" s="231" t="s">
        <v>89</v>
      </c>
      <c r="X44" s="231" t="s">
        <v>447</v>
      </c>
      <c r="Y44" s="229"/>
      <c r="Z44" s="229"/>
      <c r="AA44" s="203">
        <v>242.18</v>
      </c>
      <c r="AB44" s="194" t="s">
        <v>448</v>
      </c>
    </row>
    <row r="45" spans="1:28" ht="23.1" x14ac:dyDescent="0.2">
      <c r="A45" s="233" t="s">
        <v>500</v>
      </c>
      <c r="B45" s="223" t="s">
        <v>158</v>
      </c>
      <c r="C45" s="224" t="s">
        <v>145</v>
      </c>
      <c r="D45" s="225">
        <v>6.06</v>
      </c>
      <c r="E45" s="223" t="s">
        <v>498</v>
      </c>
      <c r="F45" s="226">
        <v>1</v>
      </c>
      <c r="G45" s="223" t="s">
        <v>135</v>
      </c>
      <c r="H45" s="224" t="s">
        <v>486</v>
      </c>
      <c r="I45" s="227">
        <v>2100</v>
      </c>
      <c r="J45" s="224" t="s">
        <v>136</v>
      </c>
      <c r="K45" s="227">
        <v>2052</v>
      </c>
      <c r="L45" s="227">
        <v>925</v>
      </c>
      <c r="M45" s="228">
        <v>44</v>
      </c>
      <c r="N45" s="224" t="s">
        <v>88</v>
      </c>
      <c r="O45" s="224" t="s">
        <v>147</v>
      </c>
      <c r="P45" s="229"/>
      <c r="Q45" s="229"/>
      <c r="R45" s="229"/>
      <c r="S45" s="224" t="s">
        <v>88</v>
      </c>
      <c r="T45" s="224" t="s">
        <v>147</v>
      </c>
      <c r="U45" s="224" t="s">
        <v>156</v>
      </c>
      <c r="V45" s="224" t="s">
        <v>141</v>
      </c>
      <c r="W45" s="231" t="s">
        <v>89</v>
      </c>
      <c r="X45" s="231" t="s">
        <v>328</v>
      </c>
      <c r="Y45" s="229"/>
      <c r="Z45" s="229"/>
    </row>
    <row r="46" spans="1:28" ht="23.1" x14ac:dyDescent="0.2">
      <c r="A46" s="233" t="s">
        <v>501</v>
      </c>
      <c r="B46" s="223" t="s">
        <v>158</v>
      </c>
      <c r="C46" s="224" t="s">
        <v>151</v>
      </c>
      <c r="D46" s="225">
        <v>6.07</v>
      </c>
      <c r="E46" s="223" t="s">
        <v>498</v>
      </c>
      <c r="F46" s="226">
        <v>1</v>
      </c>
      <c r="G46" s="223" t="s">
        <v>135</v>
      </c>
      <c r="H46" s="224" t="s">
        <v>486</v>
      </c>
      <c r="I46" s="227">
        <v>2100</v>
      </c>
      <c r="J46" s="224" t="s">
        <v>136</v>
      </c>
      <c r="K46" s="227">
        <v>2052</v>
      </c>
      <c r="L46" s="227">
        <v>925</v>
      </c>
      <c r="M46" s="228">
        <v>44</v>
      </c>
      <c r="N46" s="224" t="s">
        <v>88</v>
      </c>
      <c r="O46" s="224" t="s">
        <v>147</v>
      </c>
      <c r="P46" s="229"/>
      <c r="Q46" s="229"/>
      <c r="R46" s="229"/>
      <c r="S46" s="224" t="s">
        <v>88</v>
      </c>
      <c r="T46" s="224" t="s">
        <v>147</v>
      </c>
      <c r="U46" s="224" t="s">
        <v>148</v>
      </c>
      <c r="V46" s="224" t="s">
        <v>419</v>
      </c>
      <c r="W46" s="231" t="s">
        <v>89</v>
      </c>
      <c r="X46" s="231" t="s">
        <v>149</v>
      </c>
      <c r="Y46" s="229"/>
      <c r="Z46" s="229"/>
    </row>
    <row r="47" spans="1:28" ht="23.1" x14ac:dyDescent="0.2">
      <c r="A47" s="233" t="s">
        <v>502</v>
      </c>
      <c r="B47" s="223" t="s">
        <v>158</v>
      </c>
      <c r="C47" s="224" t="s">
        <v>154</v>
      </c>
      <c r="D47" s="225">
        <v>6.08</v>
      </c>
      <c r="E47" s="223" t="s">
        <v>498</v>
      </c>
      <c r="F47" s="226">
        <v>1</v>
      </c>
      <c r="G47" s="223" t="s">
        <v>217</v>
      </c>
      <c r="H47" s="227">
        <v>1010</v>
      </c>
      <c r="I47" s="227">
        <v>2100</v>
      </c>
      <c r="J47" s="224" t="s">
        <v>136</v>
      </c>
      <c r="K47" s="227">
        <v>2052</v>
      </c>
      <c r="L47" s="227">
        <v>925</v>
      </c>
      <c r="M47" s="228">
        <v>44</v>
      </c>
      <c r="N47" s="224" t="s">
        <v>88</v>
      </c>
      <c r="O47" s="224" t="s">
        <v>147</v>
      </c>
      <c r="P47" s="229"/>
      <c r="Q47" s="229"/>
      <c r="R47" s="229"/>
      <c r="S47" s="224" t="s">
        <v>88</v>
      </c>
      <c r="T47" s="224" t="s">
        <v>147</v>
      </c>
      <c r="U47" s="224" t="s">
        <v>156</v>
      </c>
      <c r="V47" s="224" t="s">
        <v>419</v>
      </c>
      <c r="W47" s="231" t="s">
        <v>89</v>
      </c>
      <c r="X47" s="231" t="s">
        <v>149</v>
      </c>
      <c r="Y47" s="229"/>
      <c r="Z47" s="229"/>
    </row>
    <row r="48" spans="1:28" ht="23.1" x14ac:dyDescent="0.2">
      <c r="A48" s="222" t="s">
        <v>503</v>
      </c>
      <c r="B48" s="223" t="s">
        <v>132</v>
      </c>
      <c r="C48" s="224" t="s">
        <v>423</v>
      </c>
      <c r="D48" s="225">
        <v>6.1</v>
      </c>
      <c r="E48" s="223" t="s">
        <v>498</v>
      </c>
      <c r="F48" s="226">
        <v>1</v>
      </c>
      <c r="G48" s="223" t="s">
        <v>135</v>
      </c>
      <c r="H48" s="224" t="s">
        <v>486</v>
      </c>
      <c r="I48" s="227">
        <v>2100</v>
      </c>
      <c r="J48" s="224" t="s">
        <v>136</v>
      </c>
      <c r="K48" s="227">
        <v>2052</v>
      </c>
      <c r="L48" s="227">
        <v>925</v>
      </c>
      <c r="M48" s="228">
        <v>40</v>
      </c>
      <c r="N48" s="224" t="s">
        <v>90</v>
      </c>
      <c r="O48" s="224" t="s">
        <v>138</v>
      </c>
      <c r="P48" s="229"/>
      <c r="Q48" s="227">
        <v>400</v>
      </c>
      <c r="R48" s="227">
        <v>1385</v>
      </c>
      <c r="S48" s="230" t="s">
        <v>90</v>
      </c>
      <c r="T48" s="224" t="s">
        <v>138</v>
      </c>
      <c r="U48" s="224" t="s">
        <v>452</v>
      </c>
      <c r="V48" s="224" t="s">
        <v>167</v>
      </c>
      <c r="W48" s="231" t="s">
        <v>89</v>
      </c>
      <c r="X48" s="231" t="s">
        <v>447</v>
      </c>
      <c r="Y48" s="229"/>
      <c r="Z48" s="229"/>
      <c r="AA48" s="232" t="s">
        <v>453</v>
      </c>
      <c r="AB48" s="194" t="s">
        <v>198</v>
      </c>
    </row>
    <row r="49" spans="1:28" ht="23.1" x14ac:dyDescent="0.2">
      <c r="A49" s="222" t="s">
        <v>504</v>
      </c>
      <c r="B49" s="223" t="s">
        <v>158</v>
      </c>
      <c r="C49" s="224" t="s">
        <v>173</v>
      </c>
      <c r="D49" s="225">
        <v>6.11</v>
      </c>
      <c r="E49" s="223" t="s">
        <v>498</v>
      </c>
      <c r="F49" s="226">
        <v>1</v>
      </c>
      <c r="G49" s="223" t="s">
        <v>135</v>
      </c>
      <c r="H49" s="224" t="s">
        <v>486</v>
      </c>
      <c r="I49" s="227">
        <v>2100</v>
      </c>
      <c r="J49" s="224" t="s">
        <v>136</v>
      </c>
      <c r="K49" s="227">
        <v>2052</v>
      </c>
      <c r="L49" s="227">
        <v>925</v>
      </c>
      <c r="M49" s="228">
        <v>54</v>
      </c>
      <c r="N49" s="224" t="s">
        <v>90</v>
      </c>
      <c r="O49" s="224" t="s">
        <v>138</v>
      </c>
      <c r="P49" s="229"/>
      <c r="Q49" s="227">
        <v>400</v>
      </c>
      <c r="R49" s="227">
        <v>1385</v>
      </c>
      <c r="S49" s="230" t="s">
        <v>90</v>
      </c>
      <c r="T49" s="224" t="s">
        <v>138</v>
      </c>
      <c r="U49" s="224" t="s">
        <v>345</v>
      </c>
      <c r="V49" s="224" t="s">
        <v>419</v>
      </c>
      <c r="W49" s="231" t="s">
        <v>89</v>
      </c>
      <c r="X49" s="231" t="s">
        <v>447</v>
      </c>
      <c r="Y49" s="229"/>
      <c r="Z49" s="229"/>
      <c r="AA49" s="203">
        <v>242.18</v>
      </c>
      <c r="AB49" s="194" t="s">
        <v>448</v>
      </c>
    </row>
    <row r="50" spans="1:28" ht="23.1" x14ac:dyDescent="0.2">
      <c r="A50" s="233" t="s">
        <v>505</v>
      </c>
      <c r="B50" s="223" t="s">
        <v>158</v>
      </c>
      <c r="C50" s="224" t="s">
        <v>180</v>
      </c>
      <c r="D50" s="225">
        <v>6.15</v>
      </c>
      <c r="E50" s="223" t="s">
        <v>498</v>
      </c>
      <c r="F50" s="226">
        <v>2</v>
      </c>
      <c r="G50" s="223" t="s">
        <v>217</v>
      </c>
      <c r="H50" s="227">
        <v>2010</v>
      </c>
      <c r="I50" s="227">
        <v>2100</v>
      </c>
      <c r="J50" s="224" t="s">
        <v>136</v>
      </c>
      <c r="K50" s="227">
        <v>2052</v>
      </c>
      <c r="L50" s="224" t="s">
        <v>506</v>
      </c>
      <c r="M50" s="228">
        <v>44</v>
      </c>
      <c r="N50" s="224" t="s">
        <v>88</v>
      </c>
      <c r="O50" s="224" t="s">
        <v>147</v>
      </c>
      <c r="P50" s="229"/>
      <c r="Q50" s="229"/>
      <c r="R50" s="229"/>
      <c r="S50" s="224" t="s">
        <v>88</v>
      </c>
      <c r="T50" s="224" t="s">
        <v>147</v>
      </c>
      <c r="U50" s="224" t="s">
        <v>148</v>
      </c>
      <c r="V50" s="224" t="s">
        <v>419</v>
      </c>
      <c r="W50" s="231" t="s">
        <v>89</v>
      </c>
      <c r="X50" s="231" t="s">
        <v>149</v>
      </c>
      <c r="Y50" s="229"/>
      <c r="Z50" s="229"/>
    </row>
    <row r="51" spans="1:28" ht="23.1" x14ac:dyDescent="0.2">
      <c r="A51" s="233" t="s">
        <v>507</v>
      </c>
      <c r="B51" s="223" t="s">
        <v>158</v>
      </c>
      <c r="C51" s="224" t="s">
        <v>184</v>
      </c>
      <c r="D51" s="225">
        <v>6.16</v>
      </c>
      <c r="E51" s="223" t="s">
        <v>498</v>
      </c>
      <c r="F51" s="226">
        <v>1</v>
      </c>
      <c r="G51" s="223" t="s">
        <v>135</v>
      </c>
      <c r="H51" s="224" t="s">
        <v>486</v>
      </c>
      <c r="I51" s="227">
        <v>2100</v>
      </c>
      <c r="J51" s="224" t="s">
        <v>136</v>
      </c>
      <c r="K51" s="227">
        <v>2052</v>
      </c>
      <c r="L51" s="227">
        <v>925</v>
      </c>
      <c r="M51" s="228">
        <v>44</v>
      </c>
      <c r="N51" s="224" t="s">
        <v>88</v>
      </c>
      <c r="O51" s="224" t="s">
        <v>147</v>
      </c>
      <c r="P51" s="229"/>
      <c r="Q51" s="229"/>
      <c r="R51" s="229"/>
      <c r="S51" s="224" t="s">
        <v>88</v>
      </c>
      <c r="T51" s="224" t="s">
        <v>147</v>
      </c>
      <c r="U51" s="224" t="s">
        <v>156</v>
      </c>
      <c r="V51" s="224" t="s">
        <v>141</v>
      </c>
      <c r="W51" s="231" t="s">
        <v>89</v>
      </c>
      <c r="X51" s="231" t="s">
        <v>328</v>
      </c>
      <c r="Y51" s="229"/>
      <c r="Z51" s="229"/>
    </row>
    <row r="52" spans="1:28" ht="23.1" x14ac:dyDescent="0.2">
      <c r="A52" s="222" t="s">
        <v>508</v>
      </c>
      <c r="B52" s="223" t="s">
        <v>158</v>
      </c>
      <c r="C52" s="224" t="s">
        <v>187</v>
      </c>
      <c r="D52" s="225">
        <v>6.17</v>
      </c>
      <c r="E52" s="223" t="s">
        <v>498</v>
      </c>
      <c r="F52" s="226">
        <v>1</v>
      </c>
      <c r="G52" s="223" t="s">
        <v>135</v>
      </c>
      <c r="H52" s="227">
        <v>1100</v>
      </c>
      <c r="I52" s="227">
        <v>2100</v>
      </c>
      <c r="J52" s="224" t="s">
        <v>136</v>
      </c>
      <c r="K52" s="227">
        <v>2052</v>
      </c>
      <c r="L52" s="227">
        <v>1025</v>
      </c>
      <c r="M52" s="228">
        <v>54</v>
      </c>
      <c r="N52" s="224" t="s">
        <v>90</v>
      </c>
      <c r="O52" s="224" t="s">
        <v>138</v>
      </c>
      <c r="P52" s="229"/>
      <c r="Q52" s="227">
        <v>0</v>
      </c>
      <c r="R52" s="227">
        <v>0</v>
      </c>
      <c r="S52" s="230" t="s">
        <v>90</v>
      </c>
      <c r="T52" s="224" t="s">
        <v>138</v>
      </c>
      <c r="U52" s="224" t="s">
        <v>190</v>
      </c>
      <c r="V52" s="224" t="s">
        <v>419</v>
      </c>
      <c r="W52" s="231" t="s">
        <v>89</v>
      </c>
      <c r="X52" s="231" t="s">
        <v>191</v>
      </c>
      <c r="Y52" s="229"/>
      <c r="Z52" s="229"/>
      <c r="AA52" s="203">
        <v>242.18</v>
      </c>
      <c r="AB52" s="194" t="s">
        <v>448</v>
      </c>
    </row>
    <row r="53" spans="1:28" ht="23.1" x14ac:dyDescent="0.2">
      <c r="A53" s="222" t="s">
        <v>509</v>
      </c>
      <c r="B53" s="223" t="s">
        <v>132</v>
      </c>
      <c r="C53" s="224" t="s">
        <v>194</v>
      </c>
      <c r="D53" s="225">
        <v>6.18</v>
      </c>
      <c r="E53" s="223" t="s">
        <v>498</v>
      </c>
      <c r="F53" s="226">
        <v>1</v>
      </c>
      <c r="G53" s="223" t="s">
        <v>217</v>
      </c>
      <c r="H53" s="227">
        <v>1010</v>
      </c>
      <c r="I53" s="227">
        <v>2100</v>
      </c>
      <c r="J53" s="224" t="s">
        <v>136</v>
      </c>
      <c r="K53" s="227">
        <v>2052</v>
      </c>
      <c r="L53" s="227">
        <v>925</v>
      </c>
      <c r="M53" s="228">
        <v>40</v>
      </c>
      <c r="N53" s="224" t="s">
        <v>90</v>
      </c>
      <c r="O53" s="224" t="s">
        <v>138</v>
      </c>
      <c r="P53" s="229"/>
      <c r="Q53" s="227">
        <v>400</v>
      </c>
      <c r="R53" s="227">
        <v>1385</v>
      </c>
      <c r="S53" s="230" t="s">
        <v>90</v>
      </c>
      <c r="T53" s="224" t="s">
        <v>138</v>
      </c>
      <c r="U53" s="224" t="s">
        <v>190</v>
      </c>
      <c r="V53" s="224" t="s">
        <v>380</v>
      </c>
      <c r="W53" s="231" t="s">
        <v>89</v>
      </c>
      <c r="X53" s="231" t="s">
        <v>447</v>
      </c>
      <c r="Y53" s="229"/>
      <c r="Z53" s="229"/>
      <c r="AA53" s="232" t="s">
        <v>453</v>
      </c>
      <c r="AB53" s="194" t="s">
        <v>198</v>
      </c>
    </row>
    <row r="54" spans="1:28" ht="23.1" x14ac:dyDescent="0.2">
      <c r="A54" s="233" t="s">
        <v>510</v>
      </c>
      <c r="B54" s="223" t="s">
        <v>158</v>
      </c>
      <c r="C54" s="224" t="s">
        <v>204</v>
      </c>
      <c r="D54" s="225">
        <v>6.2</v>
      </c>
      <c r="E54" s="223" t="s">
        <v>498</v>
      </c>
      <c r="F54" s="226">
        <v>2</v>
      </c>
      <c r="G54" s="223" t="s">
        <v>135</v>
      </c>
      <c r="H54" s="227">
        <v>1810</v>
      </c>
      <c r="I54" s="227">
        <v>2100</v>
      </c>
      <c r="J54" s="224" t="s">
        <v>136</v>
      </c>
      <c r="K54" s="227">
        <v>2052</v>
      </c>
      <c r="L54" s="224" t="s">
        <v>200</v>
      </c>
      <c r="M54" s="228">
        <v>44</v>
      </c>
      <c r="N54" s="224" t="s">
        <v>88</v>
      </c>
      <c r="O54" s="224" t="s">
        <v>147</v>
      </c>
      <c r="P54" s="229"/>
      <c r="Q54" s="229"/>
      <c r="R54" s="229"/>
      <c r="S54" s="224" t="s">
        <v>88</v>
      </c>
      <c r="T54" s="224" t="s">
        <v>147</v>
      </c>
      <c r="U54" s="224" t="s">
        <v>190</v>
      </c>
      <c r="V54" s="224" t="s">
        <v>141</v>
      </c>
      <c r="W54" s="231" t="s">
        <v>89</v>
      </c>
      <c r="X54" s="231" t="s">
        <v>149</v>
      </c>
      <c r="Y54" s="229"/>
      <c r="Z54" s="229"/>
    </row>
    <row r="55" spans="1:28" ht="23.1" x14ac:dyDescent="0.2">
      <c r="A55" s="234" t="s">
        <v>511</v>
      </c>
      <c r="B55" s="235" t="s">
        <v>158</v>
      </c>
      <c r="C55" s="236" t="s">
        <v>512</v>
      </c>
      <c r="D55" s="237">
        <v>6.21</v>
      </c>
      <c r="E55" s="235" t="s">
        <v>498</v>
      </c>
      <c r="F55" s="238">
        <v>8</v>
      </c>
      <c r="G55" s="235" t="s">
        <v>135</v>
      </c>
      <c r="H55" s="239">
        <v>2520</v>
      </c>
      <c r="I55" s="239">
        <v>2210</v>
      </c>
      <c r="J55" s="236" t="s">
        <v>136</v>
      </c>
      <c r="K55" s="236" t="s">
        <v>163</v>
      </c>
      <c r="L55" s="236" t="s">
        <v>434</v>
      </c>
      <c r="M55" s="240">
        <v>70</v>
      </c>
      <c r="N55" s="236" t="s">
        <v>164</v>
      </c>
      <c r="O55" s="236" t="s">
        <v>165</v>
      </c>
      <c r="P55" s="241"/>
      <c r="Q55" s="241"/>
      <c r="R55" s="241"/>
      <c r="S55" s="242" t="s">
        <v>90</v>
      </c>
      <c r="T55" s="236" t="s">
        <v>138</v>
      </c>
      <c r="U55" s="236" t="s">
        <v>136</v>
      </c>
      <c r="V55" s="236" t="s">
        <v>202</v>
      </c>
      <c r="W55" s="243" t="s">
        <v>165</v>
      </c>
      <c r="X55" s="243" t="s">
        <v>435</v>
      </c>
      <c r="Y55" s="243" t="s">
        <v>89</v>
      </c>
      <c r="Z55" s="236" t="s">
        <v>168</v>
      </c>
      <c r="AA55" s="203">
        <v>219.98</v>
      </c>
    </row>
  </sheetData>
  <autoFilter ref="A5:AB55" xr:uid="{595F0083-A0A2-470B-BE7F-1BD72934D361}"/>
  <mergeCells count="16">
    <mergeCell ref="Z3:Z4"/>
    <mergeCell ref="A1:Z1"/>
    <mergeCell ref="A3:A4"/>
    <mergeCell ref="B3:D3"/>
    <mergeCell ref="E3:E4"/>
    <mergeCell ref="F3:F4"/>
    <mergeCell ref="G3:G4"/>
    <mergeCell ref="H3:I3"/>
    <mergeCell ref="J3:J4"/>
    <mergeCell ref="K3:O3"/>
    <mergeCell ref="P3:P4"/>
    <mergeCell ref="Q3:R3"/>
    <mergeCell ref="S3:U3"/>
    <mergeCell ref="V3:W3"/>
    <mergeCell ref="X3:X4"/>
    <mergeCell ref="Y3:Y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DB732-ADE7-4E0E-A376-48D19AD88644}">
  <dimension ref="A1:AB65"/>
  <sheetViews>
    <sheetView workbookViewId="0">
      <selection activeCell="A5" sqref="A5:AB65"/>
    </sheetView>
  </sheetViews>
  <sheetFormatPr defaultColWidth="9.125" defaultRowHeight="11.55" x14ac:dyDescent="0.2"/>
  <cols>
    <col min="1" max="1" width="13.375" style="185" customWidth="1"/>
    <col min="2" max="2" width="5.625" style="185" customWidth="1"/>
    <col min="3" max="3" width="17.5" style="185" bestFit="1" customWidth="1"/>
    <col min="4" max="4" width="10.875" style="185" customWidth="1"/>
    <col min="5" max="5" width="16.375" style="185" bestFit="1" customWidth="1"/>
    <col min="6" max="6" width="12" style="185" bestFit="1" customWidth="1"/>
    <col min="7" max="7" width="8.375" style="185" bestFit="1" customWidth="1"/>
    <col min="8" max="8" width="9.375" style="185" customWidth="1"/>
    <col min="9" max="9" width="8.625" style="185" customWidth="1"/>
    <col min="10" max="10" width="21.125" style="185" bestFit="1" customWidth="1"/>
    <col min="11" max="11" width="8.625" style="185" customWidth="1"/>
    <col min="12" max="12" width="10.625" style="185" customWidth="1"/>
    <col min="13" max="13" width="12.375" style="185" customWidth="1"/>
    <col min="14" max="14" width="9.5" style="185" customWidth="1"/>
    <col min="15" max="15" width="9.125" style="185"/>
    <col min="16" max="16" width="13.625" style="185" bestFit="1" customWidth="1"/>
    <col min="17" max="17" width="5.875" style="185" customWidth="1"/>
    <col min="18" max="18" width="10.5" style="185" bestFit="1" customWidth="1"/>
    <col min="19" max="19" width="9.5" style="185" customWidth="1"/>
    <col min="20" max="20" width="9.125" style="185"/>
    <col min="21" max="21" width="8.5" style="185" bestFit="1" customWidth="1"/>
    <col min="22" max="23" width="8.625" style="185" bestFit="1" customWidth="1"/>
    <col min="24" max="24" width="18" style="298" bestFit="1" customWidth="1"/>
    <col min="25" max="25" width="10.5" style="185" bestFit="1" customWidth="1"/>
    <col min="26" max="26" width="40.5" style="185" bestFit="1" customWidth="1"/>
    <col min="27" max="27" width="9.125" style="203"/>
    <col min="28" max="28" width="40.5" style="185" customWidth="1"/>
    <col min="29" max="16384" width="9.125" style="185"/>
  </cols>
  <sheetData>
    <row r="1" spans="1:28" ht="16.5" customHeight="1" x14ac:dyDescent="0.2">
      <c r="A1" s="244" t="s">
        <v>513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183"/>
      <c r="Y1" s="245"/>
      <c r="Z1" s="245"/>
    </row>
    <row r="2" spans="1:28" ht="16.5" customHeight="1" x14ac:dyDescent="0.2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183"/>
      <c r="Y2" s="245"/>
      <c r="Z2" s="245"/>
      <c r="AA2" s="208" t="s">
        <v>116</v>
      </c>
      <c r="AB2" s="187" t="s">
        <v>92</v>
      </c>
    </row>
    <row r="3" spans="1:28" s="246" customFormat="1" ht="16.5" customHeight="1" x14ac:dyDescent="0.2">
      <c r="A3" s="344" t="s">
        <v>102</v>
      </c>
      <c r="B3" s="337" t="s">
        <v>103</v>
      </c>
      <c r="C3" s="338"/>
      <c r="D3" s="339"/>
      <c r="E3" s="346" t="s">
        <v>104</v>
      </c>
      <c r="F3" s="332" t="s">
        <v>105</v>
      </c>
      <c r="G3" s="348" t="s">
        <v>514</v>
      </c>
      <c r="H3" s="342" t="s">
        <v>107</v>
      </c>
      <c r="I3" s="343"/>
      <c r="J3" s="332" t="s">
        <v>108</v>
      </c>
      <c r="K3" s="337" t="s">
        <v>109</v>
      </c>
      <c r="L3" s="338"/>
      <c r="M3" s="338"/>
      <c r="N3" s="338"/>
      <c r="O3" s="339"/>
      <c r="P3" s="332" t="s">
        <v>110</v>
      </c>
      <c r="Q3" s="340" t="s">
        <v>111</v>
      </c>
      <c r="R3" s="341"/>
      <c r="S3" s="337" t="s">
        <v>0</v>
      </c>
      <c r="T3" s="338"/>
      <c r="U3" s="339"/>
      <c r="V3" s="337" t="s">
        <v>112</v>
      </c>
      <c r="W3" s="339"/>
      <c r="X3" s="330" t="s">
        <v>113</v>
      </c>
      <c r="Y3" s="332" t="s">
        <v>114</v>
      </c>
      <c r="Z3" s="334" t="s">
        <v>115</v>
      </c>
    </row>
    <row r="4" spans="1:28" s="246" customFormat="1" ht="66.25" customHeight="1" x14ac:dyDescent="0.2">
      <c r="A4" s="345"/>
      <c r="B4" s="247" t="s">
        <v>117</v>
      </c>
      <c r="C4" s="248" t="s">
        <v>118</v>
      </c>
      <c r="D4" s="248" t="s">
        <v>440</v>
      </c>
      <c r="E4" s="347"/>
      <c r="F4" s="333"/>
      <c r="G4" s="349"/>
      <c r="H4" s="247" t="s">
        <v>119</v>
      </c>
      <c r="I4" s="247" t="s">
        <v>120</v>
      </c>
      <c r="J4" s="333"/>
      <c r="K4" s="248" t="s">
        <v>515</v>
      </c>
      <c r="L4" s="248" t="s">
        <v>122</v>
      </c>
      <c r="M4" s="249" t="s">
        <v>123</v>
      </c>
      <c r="N4" s="248" t="s">
        <v>91</v>
      </c>
      <c r="O4" s="248" t="s">
        <v>124</v>
      </c>
      <c r="P4" s="333"/>
      <c r="Q4" s="248" t="s">
        <v>1</v>
      </c>
      <c r="R4" s="248" t="s">
        <v>2</v>
      </c>
      <c r="S4" s="248" t="s">
        <v>125</v>
      </c>
      <c r="T4" s="248" t="s">
        <v>126</v>
      </c>
      <c r="U4" s="248" t="s">
        <v>127</v>
      </c>
      <c r="V4" s="248" t="s">
        <v>128</v>
      </c>
      <c r="W4" s="249" t="s">
        <v>129</v>
      </c>
      <c r="X4" s="331"/>
      <c r="Y4" s="333"/>
      <c r="Z4" s="335"/>
    </row>
    <row r="5" spans="1:28" ht="32.950000000000003" customHeight="1" x14ac:dyDescent="0.2">
      <c r="A5" s="250" t="s">
        <v>516</v>
      </c>
      <c r="B5" s="223" t="s">
        <v>158</v>
      </c>
      <c r="C5" s="224" t="s">
        <v>468</v>
      </c>
      <c r="D5" s="225">
        <v>7.01</v>
      </c>
      <c r="E5" s="223" t="s">
        <v>517</v>
      </c>
      <c r="F5" s="251">
        <v>1</v>
      </c>
      <c r="G5" s="223" t="s">
        <v>451</v>
      </c>
      <c r="H5" s="227">
        <v>1010</v>
      </c>
      <c r="I5" s="227">
        <v>2100</v>
      </c>
      <c r="J5" s="224" t="s">
        <v>136</v>
      </c>
      <c r="K5" s="227">
        <v>925</v>
      </c>
      <c r="L5" s="227">
        <v>2052</v>
      </c>
      <c r="M5" s="252">
        <v>40</v>
      </c>
      <c r="N5" s="224" t="s">
        <v>90</v>
      </c>
      <c r="O5" s="224" t="s">
        <v>138</v>
      </c>
      <c r="P5" s="229"/>
      <c r="Q5" s="227">
        <v>250</v>
      </c>
      <c r="R5" s="224" t="s">
        <v>176</v>
      </c>
      <c r="S5" s="230" t="s">
        <v>90</v>
      </c>
      <c r="T5" s="224" t="s">
        <v>138</v>
      </c>
      <c r="U5" s="224" t="s">
        <v>345</v>
      </c>
      <c r="V5" s="224" t="s">
        <v>380</v>
      </c>
      <c r="W5" s="223" t="s">
        <v>89</v>
      </c>
      <c r="X5" s="188" t="s">
        <v>142</v>
      </c>
      <c r="Y5" s="231" t="s">
        <v>89</v>
      </c>
      <c r="Z5" s="253" t="s">
        <v>168</v>
      </c>
      <c r="AA5" s="232" t="s">
        <v>453</v>
      </c>
      <c r="AB5" s="194" t="s">
        <v>198</v>
      </c>
    </row>
    <row r="6" spans="1:28" ht="32.950000000000003" customHeight="1" x14ac:dyDescent="0.2">
      <c r="A6" s="250" t="s">
        <v>518</v>
      </c>
      <c r="B6" s="223" t="s">
        <v>132</v>
      </c>
      <c r="C6" s="224" t="s">
        <v>133</v>
      </c>
      <c r="D6" s="225">
        <v>7.02</v>
      </c>
      <c r="E6" s="223" t="s">
        <v>517</v>
      </c>
      <c r="F6" s="251">
        <v>1</v>
      </c>
      <c r="G6" s="223" t="s">
        <v>135</v>
      </c>
      <c r="H6" s="227">
        <v>1010</v>
      </c>
      <c r="I6" s="227">
        <v>2100</v>
      </c>
      <c r="J6" s="224" t="s">
        <v>136</v>
      </c>
      <c r="K6" s="227">
        <v>925</v>
      </c>
      <c r="L6" s="227">
        <v>2052</v>
      </c>
      <c r="M6" s="252">
        <v>54</v>
      </c>
      <c r="N6" s="224" t="s">
        <v>90</v>
      </c>
      <c r="O6" s="224" t="s">
        <v>138</v>
      </c>
      <c r="P6" s="229"/>
      <c r="Q6" s="227">
        <v>250</v>
      </c>
      <c r="R6" s="224" t="s">
        <v>176</v>
      </c>
      <c r="S6" s="230" t="s">
        <v>90</v>
      </c>
      <c r="T6" s="224" t="s">
        <v>138</v>
      </c>
      <c r="U6" s="224" t="s">
        <v>345</v>
      </c>
      <c r="V6" s="224" t="s">
        <v>419</v>
      </c>
      <c r="W6" s="223" t="s">
        <v>89</v>
      </c>
      <c r="X6" s="188" t="s">
        <v>142</v>
      </c>
      <c r="Y6" s="229"/>
      <c r="Z6" s="254"/>
      <c r="AA6" s="203">
        <v>242.18</v>
      </c>
      <c r="AB6" s="194" t="s">
        <v>192</v>
      </c>
    </row>
    <row r="7" spans="1:28" s="246" customFormat="1" ht="32.950000000000003" customHeight="1" x14ac:dyDescent="0.2">
      <c r="A7" s="255" t="s">
        <v>519</v>
      </c>
      <c r="B7" s="249" t="s">
        <v>158</v>
      </c>
      <c r="C7" s="256" t="s">
        <v>145</v>
      </c>
      <c r="D7" s="257">
        <v>7.06</v>
      </c>
      <c r="E7" s="249" t="s">
        <v>517</v>
      </c>
      <c r="F7" s="258">
        <v>1</v>
      </c>
      <c r="G7" s="249" t="s">
        <v>135</v>
      </c>
      <c r="H7" s="259">
        <v>1010</v>
      </c>
      <c r="I7" s="259">
        <v>2100</v>
      </c>
      <c r="J7" s="256" t="s">
        <v>136</v>
      </c>
      <c r="K7" s="259">
        <v>925</v>
      </c>
      <c r="L7" s="259">
        <v>2052</v>
      </c>
      <c r="M7" s="260">
        <v>44</v>
      </c>
      <c r="N7" s="256" t="s">
        <v>88</v>
      </c>
      <c r="O7" s="256" t="s">
        <v>147</v>
      </c>
      <c r="P7" s="261"/>
      <c r="Q7" s="261"/>
      <c r="R7" s="261"/>
      <c r="S7" s="256" t="s">
        <v>88</v>
      </c>
      <c r="T7" s="256" t="s">
        <v>147</v>
      </c>
      <c r="U7" s="256" t="s">
        <v>148</v>
      </c>
      <c r="V7" s="256" t="s">
        <v>419</v>
      </c>
      <c r="W7" s="249" t="s">
        <v>89</v>
      </c>
      <c r="X7" s="262" t="s">
        <v>328</v>
      </c>
      <c r="Y7" s="261"/>
      <c r="Z7" s="263"/>
    </row>
    <row r="8" spans="1:28" s="246" customFormat="1" ht="32.950000000000003" customHeight="1" x14ac:dyDescent="0.2">
      <c r="A8" s="255" t="s">
        <v>520</v>
      </c>
      <c r="B8" s="249" t="s">
        <v>158</v>
      </c>
      <c r="C8" s="256" t="s">
        <v>151</v>
      </c>
      <c r="D8" s="257">
        <v>7.07</v>
      </c>
      <c r="E8" s="249" t="s">
        <v>517</v>
      </c>
      <c r="F8" s="258">
        <v>1</v>
      </c>
      <c r="G8" s="249" t="s">
        <v>135</v>
      </c>
      <c r="H8" s="259">
        <v>1010</v>
      </c>
      <c r="I8" s="259">
        <v>2100</v>
      </c>
      <c r="J8" s="256" t="s">
        <v>136</v>
      </c>
      <c r="K8" s="259">
        <v>925</v>
      </c>
      <c r="L8" s="259">
        <v>2052</v>
      </c>
      <c r="M8" s="260">
        <v>44</v>
      </c>
      <c r="N8" s="256" t="s">
        <v>88</v>
      </c>
      <c r="O8" s="256" t="s">
        <v>147</v>
      </c>
      <c r="P8" s="261"/>
      <c r="Q8" s="261"/>
      <c r="R8" s="261"/>
      <c r="S8" s="256" t="s">
        <v>88</v>
      </c>
      <c r="T8" s="256" t="s">
        <v>147</v>
      </c>
      <c r="U8" s="256" t="s">
        <v>148</v>
      </c>
      <c r="V8" s="256" t="s">
        <v>419</v>
      </c>
      <c r="W8" s="249" t="s">
        <v>89</v>
      </c>
      <c r="X8" s="262" t="s">
        <v>328</v>
      </c>
      <c r="Y8" s="261"/>
      <c r="Z8" s="263"/>
    </row>
    <row r="9" spans="1:28" s="246" customFormat="1" ht="32.950000000000003" customHeight="1" x14ac:dyDescent="0.2">
      <c r="A9" s="255" t="s">
        <v>521</v>
      </c>
      <c r="B9" s="249" t="s">
        <v>158</v>
      </c>
      <c r="C9" s="256" t="s">
        <v>154</v>
      </c>
      <c r="D9" s="257">
        <v>7.08</v>
      </c>
      <c r="E9" s="249" t="s">
        <v>517</v>
      </c>
      <c r="F9" s="258">
        <v>1</v>
      </c>
      <c r="G9" s="249" t="s">
        <v>217</v>
      </c>
      <c r="H9" s="259">
        <v>1010</v>
      </c>
      <c r="I9" s="259">
        <v>2100</v>
      </c>
      <c r="J9" s="256" t="s">
        <v>136</v>
      </c>
      <c r="K9" s="259">
        <v>925</v>
      </c>
      <c r="L9" s="259">
        <v>2052</v>
      </c>
      <c r="M9" s="260">
        <v>44</v>
      </c>
      <c r="N9" s="256" t="s">
        <v>88</v>
      </c>
      <c r="O9" s="256" t="s">
        <v>147</v>
      </c>
      <c r="P9" s="261"/>
      <c r="Q9" s="261"/>
      <c r="R9" s="261"/>
      <c r="S9" s="256" t="s">
        <v>88</v>
      </c>
      <c r="T9" s="256" t="s">
        <v>147</v>
      </c>
      <c r="U9" s="256" t="s">
        <v>148</v>
      </c>
      <c r="V9" s="256" t="s">
        <v>419</v>
      </c>
      <c r="W9" s="249" t="s">
        <v>89</v>
      </c>
      <c r="X9" s="262" t="s">
        <v>149</v>
      </c>
      <c r="Y9" s="261"/>
      <c r="Z9" s="263"/>
    </row>
    <row r="10" spans="1:28" ht="32.950000000000003" customHeight="1" x14ac:dyDescent="0.2">
      <c r="A10" s="250" t="s">
        <v>522</v>
      </c>
      <c r="B10" s="223" t="s">
        <v>132</v>
      </c>
      <c r="C10" s="224" t="s">
        <v>423</v>
      </c>
      <c r="D10" s="225">
        <v>7.1</v>
      </c>
      <c r="E10" s="223" t="s">
        <v>517</v>
      </c>
      <c r="F10" s="251">
        <v>1</v>
      </c>
      <c r="G10" s="223" t="s">
        <v>135</v>
      </c>
      <c r="H10" s="227">
        <v>1010</v>
      </c>
      <c r="I10" s="227">
        <v>2100</v>
      </c>
      <c r="J10" s="224" t="s">
        <v>136</v>
      </c>
      <c r="K10" s="227">
        <v>925</v>
      </c>
      <c r="L10" s="227">
        <v>2052</v>
      </c>
      <c r="M10" s="252">
        <v>40</v>
      </c>
      <c r="N10" s="224" t="s">
        <v>90</v>
      </c>
      <c r="O10" s="224" t="s">
        <v>138</v>
      </c>
      <c r="P10" s="229"/>
      <c r="Q10" s="227">
        <v>250</v>
      </c>
      <c r="R10" s="264" t="s">
        <v>171</v>
      </c>
      <c r="S10" s="230" t="s">
        <v>90</v>
      </c>
      <c r="T10" s="224" t="s">
        <v>138</v>
      </c>
      <c r="U10" s="224" t="s">
        <v>345</v>
      </c>
      <c r="V10" s="224" t="s">
        <v>380</v>
      </c>
      <c r="W10" s="223" t="s">
        <v>89</v>
      </c>
      <c r="X10" s="188" t="s">
        <v>142</v>
      </c>
      <c r="Y10" s="229"/>
      <c r="Z10" s="254"/>
      <c r="AA10" s="232" t="s">
        <v>453</v>
      </c>
      <c r="AB10" s="194" t="s">
        <v>198</v>
      </c>
    </row>
    <row r="11" spans="1:28" ht="32.950000000000003" customHeight="1" x14ac:dyDescent="0.2">
      <c r="A11" s="250" t="s">
        <v>523</v>
      </c>
      <c r="B11" s="223" t="s">
        <v>158</v>
      </c>
      <c r="C11" s="224" t="s">
        <v>173</v>
      </c>
      <c r="D11" s="225">
        <v>7.11</v>
      </c>
      <c r="E11" s="223" t="s">
        <v>517</v>
      </c>
      <c r="F11" s="251">
        <v>1</v>
      </c>
      <c r="G11" s="223" t="s">
        <v>135</v>
      </c>
      <c r="H11" s="227">
        <v>1010</v>
      </c>
      <c r="I11" s="227">
        <v>2100</v>
      </c>
      <c r="J11" s="224" t="s">
        <v>136</v>
      </c>
      <c r="K11" s="227">
        <v>925</v>
      </c>
      <c r="L11" s="227">
        <v>2052</v>
      </c>
      <c r="M11" s="252">
        <v>54</v>
      </c>
      <c r="N11" s="224" t="s">
        <v>90</v>
      </c>
      <c r="O11" s="224" t="s">
        <v>138</v>
      </c>
      <c r="P11" s="229"/>
      <c r="Q11" s="227">
        <v>250</v>
      </c>
      <c r="R11" s="224" t="s">
        <v>176</v>
      </c>
      <c r="S11" s="230" t="s">
        <v>90</v>
      </c>
      <c r="T11" s="224" t="s">
        <v>138</v>
      </c>
      <c r="U11" s="224" t="s">
        <v>345</v>
      </c>
      <c r="V11" s="224" t="s">
        <v>419</v>
      </c>
      <c r="W11" s="223" t="s">
        <v>89</v>
      </c>
      <c r="X11" s="188" t="s">
        <v>142</v>
      </c>
      <c r="Y11" s="229"/>
      <c r="Z11" s="254"/>
      <c r="AA11" s="203">
        <v>242.18</v>
      </c>
      <c r="AB11" s="194" t="s">
        <v>192</v>
      </c>
    </row>
    <row r="12" spans="1:28" s="246" customFormat="1" ht="32.950000000000003" customHeight="1" x14ac:dyDescent="0.2">
      <c r="A12" s="255" t="s">
        <v>524</v>
      </c>
      <c r="B12" s="249" t="s">
        <v>158</v>
      </c>
      <c r="C12" s="256" t="s">
        <v>180</v>
      </c>
      <c r="D12" s="257">
        <v>7.15</v>
      </c>
      <c r="E12" s="249" t="s">
        <v>517</v>
      </c>
      <c r="F12" s="258">
        <v>2</v>
      </c>
      <c r="G12" s="249" t="s">
        <v>217</v>
      </c>
      <c r="H12" s="259">
        <v>2010</v>
      </c>
      <c r="I12" s="259">
        <v>2100</v>
      </c>
      <c r="J12" s="256" t="s">
        <v>136</v>
      </c>
      <c r="K12" s="256" t="s">
        <v>182</v>
      </c>
      <c r="L12" s="259">
        <v>2052</v>
      </c>
      <c r="M12" s="260">
        <v>44</v>
      </c>
      <c r="N12" s="256" t="s">
        <v>88</v>
      </c>
      <c r="O12" s="256" t="s">
        <v>147</v>
      </c>
      <c r="P12" s="261"/>
      <c r="Q12" s="261"/>
      <c r="R12" s="261"/>
      <c r="S12" s="256" t="s">
        <v>88</v>
      </c>
      <c r="T12" s="256" t="s">
        <v>147</v>
      </c>
      <c r="U12" s="256" t="s">
        <v>148</v>
      </c>
      <c r="V12" s="256" t="s">
        <v>419</v>
      </c>
      <c r="W12" s="249" t="s">
        <v>89</v>
      </c>
      <c r="X12" s="262" t="s">
        <v>149</v>
      </c>
      <c r="Y12" s="261"/>
      <c r="Z12" s="263"/>
    </row>
    <row r="13" spans="1:28" s="246" customFormat="1" ht="32.950000000000003" customHeight="1" x14ac:dyDescent="0.2">
      <c r="A13" s="255" t="s">
        <v>525</v>
      </c>
      <c r="B13" s="249" t="s">
        <v>158</v>
      </c>
      <c r="C13" s="256" t="s">
        <v>184</v>
      </c>
      <c r="D13" s="257">
        <v>7.16</v>
      </c>
      <c r="E13" s="249" t="s">
        <v>517</v>
      </c>
      <c r="F13" s="258">
        <v>1</v>
      </c>
      <c r="G13" s="249" t="s">
        <v>135</v>
      </c>
      <c r="H13" s="259">
        <v>1010</v>
      </c>
      <c r="I13" s="259">
        <v>2100</v>
      </c>
      <c r="J13" s="256" t="s">
        <v>136</v>
      </c>
      <c r="K13" s="259">
        <v>925</v>
      </c>
      <c r="L13" s="259">
        <v>2052</v>
      </c>
      <c r="M13" s="260">
        <v>44</v>
      </c>
      <c r="N13" s="256" t="s">
        <v>88</v>
      </c>
      <c r="O13" s="256" t="s">
        <v>147</v>
      </c>
      <c r="P13" s="261"/>
      <c r="Q13" s="261"/>
      <c r="R13" s="261"/>
      <c r="S13" s="256" t="s">
        <v>88</v>
      </c>
      <c r="T13" s="256" t="s">
        <v>147</v>
      </c>
      <c r="U13" s="256" t="s">
        <v>148</v>
      </c>
      <c r="V13" s="256" t="s">
        <v>419</v>
      </c>
      <c r="W13" s="249" t="s">
        <v>89</v>
      </c>
      <c r="X13" s="262" t="s">
        <v>149</v>
      </c>
      <c r="Y13" s="261"/>
      <c r="Z13" s="263"/>
    </row>
    <row r="14" spans="1:28" ht="32.950000000000003" customHeight="1" x14ac:dyDescent="0.2">
      <c r="A14" s="250" t="s">
        <v>526</v>
      </c>
      <c r="B14" s="223" t="s">
        <v>158</v>
      </c>
      <c r="C14" s="224" t="s">
        <v>353</v>
      </c>
      <c r="D14" s="225">
        <v>7.17</v>
      </c>
      <c r="E14" s="223" t="s">
        <v>517</v>
      </c>
      <c r="F14" s="251">
        <v>1</v>
      </c>
      <c r="G14" s="223" t="s">
        <v>135</v>
      </c>
      <c r="H14" s="227">
        <v>1100</v>
      </c>
      <c r="I14" s="227">
        <v>2100</v>
      </c>
      <c r="J14" s="224" t="s">
        <v>136</v>
      </c>
      <c r="K14" s="227">
        <v>1025</v>
      </c>
      <c r="L14" s="227">
        <v>2052</v>
      </c>
      <c r="M14" s="252">
        <v>54</v>
      </c>
      <c r="N14" s="224" t="s">
        <v>90</v>
      </c>
      <c r="O14" s="224" t="s">
        <v>138</v>
      </c>
      <c r="P14" s="229"/>
      <c r="Q14" s="227">
        <v>250</v>
      </c>
      <c r="R14" s="224" t="s">
        <v>176</v>
      </c>
      <c r="S14" s="230" t="s">
        <v>90</v>
      </c>
      <c r="T14" s="224" t="s">
        <v>138</v>
      </c>
      <c r="U14" s="224" t="s">
        <v>212</v>
      </c>
      <c r="V14" s="224" t="s">
        <v>419</v>
      </c>
      <c r="W14" s="223" t="s">
        <v>89</v>
      </c>
      <c r="X14" s="188" t="s">
        <v>191</v>
      </c>
      <c r="Y14" s="229"/>
      <c r="Z14" s="254"/>
      <c r="AA14" s="203">
        <v>242.18</v>
      </c>
      <c r="AB14" s="194" t="s">
        <v>192</v>
      </c>
    </row>
    <row r="15" spans="1:28" ht="32.950000000000003" customHeight="1" x14ac:dyDescent="0.2">
      <c r="A15" s="250" t="s">
        <v>527</v>
      </c>
      <c r="B15" s="223" t="s">
        <v>132</v>
      </c>
      <c r="C15" s="224" t="s">
        <v>194</v>
      </c>
      <c r="D15" s="225">
        <v>7.18</v>
      </c>
      <c r="E15" s="223" t="s">
        <v>517</v>
      </c>
      <c r="F15" s="251">
        <v>1</v>
      </c>
      <c r="G15" s="223" t="s">
        <v>217</v>
      </c>
      <c r="H15" s="227">
        <v>1010</v>
      </c>
      <c r="I15" s="227">
        <v>2100</v>
      </c>
      <c r="J15" s="224" t="s">
        <v>136</v>
      </c>
      <c r="K15" s="227">
        <v>925</v>
      </c>
      <c r="L15" s="227">
        <v>2052</v>
      </c>
      <c r="M15" s="252">
        <v>40</v>
      </c>
      <c r="N15" s="224" t="s">
        <v>90</v>
      </c>
      <c r="O15" s="224" t="s">
        <v>138</v>
      </c>
      <c r="P15" s="229"/>
      <c r="Q15" s="227">
        <v>250</v>
      </c>
      <c r="R15" s="224" t="s">
        <v>176</v>
      </c>
      <c r="S15" s="230" t="s">
        <v>90</v>
      </c>
      <c r="T15" s="224" t="s">
        <v>138</v>
      </c>
      <c r="U15" s="224" t="s">
        <v>212</v>
      </c>
      <c r="V15" s="224" t="s">
        <v>380</v>
      </c>
      <c r="W15" s="223" t="s">
        <v>89</v>
      </c>
      <c r="X15" s="188" t="s">
        <v>142</v>
      </c>
      <c r="Y15" s="229"/>
      <c r="Z15" s="254"/>
      <c r="AA15" s="265">
        <v>196.66</v>
      </c>
      <c r="AB15" s="194" t="s">
        <v>198</v>
      </c>
    </row>
    <row r="16" spans="1:28" s="246" customFormat="1" ht="32.950000000000003" customHeight="1" x14ac:dyDescent="0.2">
      <c r="A16" s="255" t="s">
        <v>528</v>
      </c>
      <c r="B16" s="249" t="s">
        <v>158</v>
      </c>
      <c r="C16" s="256" t="s">
        <v>204</v>
      </c>
      <c r="D16" s="257">
        <v>7.2</v>
      </c>
      <c r="E16" s="249" t="s">
        <v>517</v>
      </c>
      <c r="F16" s="258">
        <v>2</v>
      </c>
      <c r="G16" s="249" t="s">
        <v>135</v>
      </c>
      <c r="H16" s="259">
        <v>1810</v>
      </c>
      <c r="I16" s="259">
        <v>2100</v>
      </c>
      <c r="J16" s="256" t="s">
        <v>136</v>
      </c>
      <c r="K16" s="256" t="s">
        <v>200</v>
      </c>
      <c r="L16" s="259">
        <v>2052</v>
      </c>
      <c r="M16" s="260">
        <v>44</v>
      </c>
      <c r="N16" s="256" t="s">
        <v>88</v>
      </c>
      <c r="O16" s="256" t="s">
        <v>147</v>
      </c>
      <c r="P16" s="261"/>
      <c r="Q16" s="261"/>
      <c r="R16" s="261"/>
      <c r="S16" s="256" t="s">
        <v>88</v>
      </c>
      <c r="T16" s="256" t="s">
        <v>147</v>
      </c>
      <c r="U16" s="256" t="s">
        <v>212</v>
      </c>
      <c r="V16" s="256" t="s">
        <v>419</v>
      </c>
      <c r="W16" s="249" t="s">
        <v>89</v>
      </c>
      <c r="X16" s="262" t="s">
        <v>149</v>
      </c>
      <c r="Y16" s="261"/>
      <c r="Z16" s="263"/>
    </row>
    <row r="17" spans="1:28" ht="32.950000000000003" customHeight="1" x14ac:dyDescent="0.2">
      <c r="A17" s="250" t="s">
        <v>529</v>
      </c>
      <c r="B17" s="223" t="s">
        <v>158</v>
      </c>
      <c r="C17" s="224" t="s">
        <v>468</v>
      </c>
      <c r="D17" s="225">
        <v>8.01</v>
      </c>
      <c r="E17" s="223" t="s">
        <v>530</v>
      </c>
      <c r="F17" s="251">
        <v>1</v>
      </c>
      <c r="G17" s="223" t="s">
        <v>531</v>
      </c>
      <c r="H17" s="227">
        <v>1010</v>
      </c>
      <c r="I17" s="227">
        <v>2100</v>
      </c>
      <c r="J17" s="224" t="s">
        <v>136</v>
      </c>
      <c r="K17" s="227">
        <v>925</v>
      </c>
      <c r="L17" s="227">
        <v>2052</v>
      </c>
      <c r="M17" s="252">
        <v>40</v>
      </c>
      <c r="N17" s="224" t="s">
        <v>90</v>
      </c>
      <c r="O17" s="224" t="s">
        <v>138</v>
      </c>
      <c r="P17" s="229"/>
      <c r="Q17" s="227">
        <v>250</v>
      </c>
      <c r="R17" s="224" t="s">
        <v>176</v>
      </c>
      <c r="S17" s="230" t="s">
        <v>90</v>
      </c>
      <c r="T17" s="224" t="s">
        <v>138</v>
      </c>
      <c r="U17" s="224" t="s">
        <v>345</v>
      </c>
      <c r="V17" s="224" t="s">
        <v>380</v>
      </c>
      <c r="W17" s="223" t="s">
        <v>89</v>
      </c>
      <c r="X17" s="188" t="s">
        <v>142</v>
      </c>
      <c r="Y17" s="231" t="s">
        <v>89</v>
      </c>
      <c r="Z17" s="253" t="s">
        <v>168</v>
      </c>
      <c r="AA17" s="232" t="s">
        <v>453</v>
      </c>
      <c r="AB17" s="194" t="s">
        <v>198</v>
      </c>
    </row>
    <row r="18" spans="1:28" ht="32.950000000000003" customHeight="1" x14ac:dyDescent="0.2">
      <c r="A18" s="250" t="s">
        <v>532</v>
      </c>
      <c r="B18" s="223" t="s">
        <v>132</v>
      </c>
      <c r="C18" s="224" t="s">
        <v>133</v>
      </c>
      <c r="D18" s="225">
        <v>8.02</v>
      </c>
      <c r="E18" s="223" t="s">
        <v>530</v>
      </c>
      <c r="F18" s="251">
        <v>1</v>
      </c>
      <c r="G18" s="223" t="s">
        <v>135</v>
      </c>
      <c r="H18" s="227">
        <v>1010</v>
      </c>
      <c r="I18" s="227">
        <v>2100</v>
      </c>
      <c r="J18" s="224" t="s">
        <v>136</v>
      </c>
      <c r="K18" s="227">
        <v>925</v>
      </c>
      <c r="L18" s="227">
        <v>2052</v>
      </c>
      <c r="M18" s="252">
        <v>54</v>
      </c>
      <c r="N18" s="224" t="s">
        <v>90</v>
      </c>
      <c r="O18" s="224" t="s">
        <v>226</v>
      </c>
      <c r="P18" s="229"/>
      <c r="Q18" s="227">
        <v>250</v>
      </c>
      <c r="R18" s="227" t="s">
        <v>176</v>
      </c>
      <c r="S18" s="230" t="s">
        <v>90</v>
      </c>
      <c r="T18" s="224" t="s">
        <v>138</v>
      </c>
      <c r="U18" s="224" t="s">
        <v>345</v>
      </c>
      <c r="V18" s="224" t="s">
        <v>419</v>
      </c>
      <c r="W18" s="223" t="s">
        <v>89</v>
      </c>
      <c r="X18" s="188" t="s">
        <v>142</v>
      </c>
      <c r="Y18" s="229"/>
      <c r="Z18" s="254"/>
      <c r="AA18" s="203">
        <v>242.18</v>
      </c>
      <c r="AB18" s="194" t="s">
        <v>192</v>
      </c>
    </row>
    <row r="19" spans="1:28" s="246" customFormat="1" ht="32.950000000000003" customHeight="1" x14ac:dyDescent="0.2">
      <c r="A19" s="255" t="s">
        <v>533</v>
      </c>
      <c r="B19" s="249" t="s">
        <v>158</v>
      </c>
      <c r="C19" s="256" t="s">
        <v>145</v>
      </c>
      <c r="D19" s="257">
        <v>8.06</v>
      </c>
      <c r="E19" s="249" t="s">
        <v>530</v>
      </c>
      <c r="F19" s="258">
        <v>1</v>
      </c>
      <c r="G19" s="249" t="s">
        <v>135</v>
      </c>
      <c r="H19" s="259">
        <v>1010</v>
      </c>
      <c r="I19" s="259">
        <v>2100</v>
      </c>
      <c r="J19" s="256" t="s">
        <v>136</v>
      </c>
      <c r="K19" s="259">
        <v>925</v>
      </c>
      <c r="L19" s="259">
        <v>2052</v>
      </c>
      <c r="M19" s="260">
        <v>44</v>
      </c>
      <c r="N19" s="256" t="s">
        <v>88</v>
      </c>
      <c r="O19" s="256" t="s">
        <v>147</v>
      </c>
      <c r="P19" s="261"/>
      <c r="Q19" s="261"/>
      <c r="R19" s="261"/>
      <c r="S19" s="256" t="s">
        <v>88</v>
      </c>
      <c r="T19" s="256" t="s">
        <v>147</v>
      </c>
      <c r="U19" s="256" t="s">
        <v>148</v>
      </c>
      <c r="V19" s="256" t="s">
        <v>419</v>
      </c>
      <c r="W19" s="249" t="s">
        <v>89</v>
      </c>
      <c r="X19" s="262" t="s">
        <v>328</v>
      </c>
      <c r="Y19" s="261"/>
      <c r="Z19" s="263"/>
    </row>
    <row r="20" spans="1:28" s="246" customFormat="1" ht="32.950000000000003" customHeight="1" x14ac:dyDescent="0.2">
      <c r="A20" s="255" t="s">
        <v>534</v>
      </c>
      <c r="B20" s="249" t="s">
        <v>158</v>
      </c>
      <c r="C20" s="256" t="s">
        <v>151</v>
      </c>
      <c r="D20" s="257">
        <v>8.07</v>
      </c>
      <c r="E20" s="249" t="s">
        <v>530</v>
      </c>
      <c r="F20" s="258">
        <v>1</v>
      </c>
      <c r="G20" s="249" t="s">
        <v>217</v>
      </c>
      <c r="H20" s="259">
        <v>1010</v>
      </c>
      <c r="I20" s="259">
        <v>2100</v>
      </c>
      <c r="J20" s="256" t="s">
        <v>136</v>
      </c>
      <c r="K20" s="259">
        <v>925</v>
      </c>
      <c r="L20" s="259">
        <v>2052</v>
      </c>
      <c r="M20" s="260">
        <v>44</v>
      </c>
      <c r="N20" s="256" t="s">
        <v>88</v>
      </c>
      <c r="O20" s="256" t="s">
        <v>147</v>
      </c>
      <c r="P20" s="261"/>
      <c r="Q20" s="261"/>
      <c r="R20" s="261"/>
      <c r="S20" s="256" t="s">
        <v>88</v>
      </c>
      <c r="T20" s="256" t="s">
        <v>147</v>
      </c>
      <c r="U20" s="256" t="s">
        <v>148</v>
      </c>
      <c r="V20" s="256" t="s">
        <v>419</v>
      </c>
      <c r="W20" s="249" t="s">
        <v>89</v>
      </c>
      <c r="X20" s="262" t="s">
        <v>149</v>
      </c>
      <c r="Y20" s="261"/>
      <c r="Z20" s="263"/>
    </row>
    <row r="21" spans="1:28" s="246" customFormat="1" ht="32.950000000000003" customHeight="1" x14ac:dyDescent="0.2">
      <c r="A21" s="255" t="s">
        <v>535</v>
      </c>
      <c r="B21" s="249" t="s">
        <v>158</v>
      </c>
      <c r="C21" s="256" t="s">
        <v>154</v>
      </c>
      <c r="D21" s="257">
        <v>8.08</v>
      </c>
      <c r="E21" s="249" t="s">
        <v>530</v>
      </c>
      <c r="F21" s="258">
        <v>1</v>
      </c>
      <c r="G21" s="249" t="s">
        <v>135</v>
      </c>
      <c r="H21" s="259">
        <v>1010</v>
      </c>
      <c r="I21" s="259">
        <v>2100</v>
      </c>
      <c r="J21" s="256" t="s">
        <v>136</v>
      </c>
      <c r="K21" s="259">
        <v>925</v>
      </c>
      <c r="L21" s="259">
        <v>2052</v>
      </c>
      <c r="M21" s="260">
        <v>44</v>
      </c>
      <c r="N21" s="256" t="s">
        <v>88</v>
      </c>
      <c r="O21" s="256" t="s">
        <v>147</v>
      </c>
      <c r="P21" s="261"/>
      <c r="Q21" s="261"/>
      <c r="R21" s="261"/>
      <c r="S21" s="256" t="s">
        <v>88</v>
      </c>
      <c r="T21" s="256" t="s">
        <v>147</v>
      </c>
      <c r="U21" s="256" t="s">
        <v>148</v>
      </c>
      <c r="V21" s="256" t="s">
        <v>419</v>
      </c>
      <c r="W21" s="249" t="s">
        <v>89</v>
      </c>
      <c r="X21" s="262" t="s">
        <v>328</v>
      </c>
      <c r="Y21" s="261"/>
      <c r="Z21" s="263"/>
    </row>
    <row r="22" spans="1:28" ht="32.950000000000003" customHeight="1" x14ac:dyDescent="0.2">
      <c r="A22" s="250" t="s">
        <v>536</v>
      </c>
      <c r="B22" s="223" t="s">
        <v>132</v>
      </c>
      <c r="C22" s="224" t="s">
        <v>423</v>
      </c>
      <c r="D22" s="225">
        <v>8.1</v>
      </c>
      <c r="E22" s="223" t="s">
        <v>530</v>
      </c>
      <c r="F22" s="251">
        <v>1</v>
      </c>
      <c r="G22" s="223" t="s">
        <v>135</v>
      </c>
      <c r="H22" s="227">
        <v>1010</v>
      </c>
      <c r="I22" s="227">
        <v>2100</v>
      </c>
      <c r="J22" s="224" t="s">
        <v>136</v>
      </c>
      <c r="K22" s="227">
        <v>925</v>
      </c>
      <c r="L22" s="227">
        <v>2052</v>
      </c>
      <c r="M22" s="252">
        <v>40</v>
      </c>
      <c r="N22" s="224" t="s">
        <v>90</v>
      </c>
      <c r="O22" s="224" t="s">
        <v>138</v>
      </c>
      <c r="P22" s="229"/>
      <c r="Q22" s="227">
        <v>250</v>
      </c>
      <c r="R22" s="224" t="s">
        <v>176</v>
      </c>
      <c r="S22" s="230" t="s">
        <v>90</v>
      </c>
      <c r="T22" s="224" t="s">
        <v>138</v>
      </c>
      <c r="U22" s="224" t="s">
        <v>345</v>
      </c>
      <c r="V22" s="224" t="s">
        <v>380</v>
      </c>
      <c r="W22" s="223" t="s">
        <v>89</v>
      </c>
      <c r="X22" s="188" t="s">
        <v>142</v>
      </c>
      <c r="Y22" s="229"/>
      <c r="Z22" s="254"/>
      <c r="AA22" s="232" t="s">
        <v>453</v>
      </c>
      <c r="AB22" s="194" t="s">
        <v>198</v>
      </c>
    </row>
    <row r="23" spans="1:28" ht="32.950000000000003" customHeight="1" x14ac:dyDescent="0.2">
      <c r="A23" s="250" t="s">
        <v>537</v>
      </c>
      <c r="B23" s="223" t="s">
        <v>158</v>
      </c>
      <c r="C23" s="224" t="s">
        <v>173</v>
      </c>
      <c r="D23" s="225">
        <v>8.11</v>
      </c>
      <c r="E23" s="223" t="s">
        <v>530</v>
      </c>
      <c r="F23" s="251">
        <v>1</v>
      </c>
      <c r="G23" s="223" t="s">
        <v>217</v>
      </c>
      <c r="H23" s="227">
        <v>1010</v>
      </c>
      <c r="I23" s="227">
        <v>2100</v>
      </c>
      <c r="J23" s="224" t="s">
        <v>136</v>
      </c>
      <c r="K23" s="227">
        <v>925</v>
      </c>
      <c r="L23" s="227">
        <v>2052</v>
      </c>
      <c r="M23" s="252">
        <v>54</v>
      </c>
      <c r="N23" s="224" t="s">
        <v>90</v>
      </c>
      <c r="O23" s="224" t="s">
        <v>138</v>
      </c>
      <c r="P23" s="229"/>
      <c r="Q23" s="227">
        <v>250</v>
      </c>
      <c r="R23" s="224" t="s">
        <v>176</v>
      </c>
      <c r="S23" s="230" t="s">
        <v>90</v>
      </c>
      <c r="T23" s="224" t="s">
        <v>138</v>
      </c>
      <c r="U23" s="224" t="s">
        <v>345</v>
      </c>
      <c r="V23" s="224" t="s">
        <v>419</v>
      </c>
      <c r="W23" s="223" t="s">
        <v>89</v>
      </c>
      <c r="X23" s="188" t="s">
        <v>142</v>
      </c>
      <c r="Y23" s="229"/>
      <c r="Z23" s="254"/>
      <c r="AA23" s="203">
        <v>242.18</v>
      </c>
      <c r="AB23" s="194" t="s">
        <v>192</v>
      </c>
    </row>
    <row r="24" spans="1:28" s="246" customFormat="1" ht="32.950000000000003" customHeight="1" x14ac:dyDescent="0.2">
      <c r="A24" s="255" t="s">
        <v>538</v>
      </c>
      <c r="B24" s="249" t="s">
        <v>158</v>
      </c>
      <c r="C24" s="256" t="s">
        <v>180</v>
      </c>
      <c r="D24" s="257">
        <v>8.15</v>
      </c>
      <c r="E24" s="249" t="s">
        <v>530</v>
      </c>
      <c r="F24" s="258">
        <v>2</v>
      </c>
      <c r="G24" s="249" t="s">
        <v>135</v>
      </c>
      <c r="H24" s="259">
        <v>2010</v>
      </c>
      <c r="I24" s="259">
        <v>2100</v>
      </c>
      <c r="J24" s="256" t="s">
        <v>136</v>
      </c>
      <c r="K24" s="256" t="s">
        <v>182</v>
      </c>
      <c r="L24" s="259">
        <v>2052</v>
      </c>
      <c r="M24" s="260">
        <v>44</v>
      </c>
      <c r="N24" s="256" t="s">
        <v>88</v>
      </c>
      <c r="O24" s="256" t="s">
        <v>147</v>
      </c>
      <c r="P24" s="261"/>
      <c r="Q24" s="261"/>
      <c r="R24" s="261"/>
      <c r="S24" s="256" t="s">
        <v>88</v>
      </c>
      <c r="T24" s="256" t="s">
        <v>147</v>
      </c>
      <c r="U24" s="256" t="s">
        <v>148</v>
      </c>
      <c r="V24" s="256" t="s">
        <v>419</v>
      </c>
      <c r="W24" s="249" t="s">
        <v>89</v>
      </c>
      <c r="X24" s="262" t="s">
        <v>149</v>
      </c>
      <c r="Y24" s="261"/>
      <c r="Z24" s="263"/>
    </row>
    <row r="25" spans="1:28" s="246" customFormat="1" ht="32.950000000000003" customHeight="1" x14ac:dyDescent="0.2">
      <c r="A25" s="255" t="s">
        <v>539</v>
      </c>
      <c r="B25" s="249" t="s">
        <v>158</v>
      </c>
      <c r="C25" s="256" t="s">
        <v>184</v>
      </c>
      <c r="D25" s="257">
        <v>8.16</v>
      </c>
      <c r="E25" s="249" t="s">
        <v>530</v>
      </c>
      <c r="F25" s="258">
        <v>1</v>
      </c>
      <c r="G25" s="249" t="s">
        <v>135</v>
      </c>
      <c r="H25" s="259">
        <v>1010</v>
      </c>
      <c r="I25" s="259">
        <v>2100</v>
      </c>
      <c r="J25" s="256" t="s">
        <v>136</v>
      </c>
      <c r="K25" s="259">
        <v>925</v>
      </c>
      <c r="L25" s="259">
        <v>2052</v>
      </c>
      <c r="M25" s="260">
        <v>44</v>
      </c>
      <c r="N25" s="256" t="s">
        <v>88</v>
      </c>
      <c r="O25" s="256" t="s">
        <v>147</v>
      </c>
      <c r="P25" s="261"/>
      <c r="Q25" s="261"/>
      <c r="R25" s="261"/>
      <c r="S25" s="256" t="s">
        <v>88</v>
      </c>
      <c r="T25" s="256" t="s">
        <v>147</v>
      </c>
      <c r="U25" s="256" t="s">
        <v>148</v>
      </c>
      <c r="V25" s="256" t="s">
        <v>419</v>
      </c>
      <c r="W25" s="249" t="s">
        <v>89</v>
      </c>
      <c r="X25" s="262" t="s">
        <v>149</v>
      </c>
      <c r="Y25" s="261"/>
      <c r="Z25" s="263"/>
    </row>
    <row r="26" spans="1:28" ht="32.950000000000003" customHeight="1" x14ac:dyDescent="0.2">
      <c r="A26" s="250" t="s">
        <v>540</v>
      </c>
      <c r="B26" s="223" t="s">
        <v>158</v>
      </c>
      <c r="C26" s="224" t="s">
        <v>429</v>
      </c>
      <c r="D26" s="225">
        <v>8.17</v>
      </c>
      <c r="E26" s="223" t="s">
        <v>530</v>
      </c>
      <c r="F26" s="251">
        <v>1</v>
      </c>
      <c r="G26" s="223" t="s">
        <v>217</v>
      </c>
      <c r="H26" s="227">
        <v>1100</v>
      </c>
      <c r="I26" s="227">
        <v>2100</v>
      </c>
      <c r="J26" s="224" t="s">
        <v>136</v>
      </c>
      <c r="K26" s="227">
        <v>1025</v>
      </c>
      <c r="L26" s="227">
        <v>2052</v>
      </c>
      <c r="M26" s="252">
        <v>54</v>
      </c>
      <c r="N26" s="224" t="s">
        <v>90</v>
      </c>
      <c r="O26" s="224" t="s">
        <v>138</v>
      </c>
      <c r="P26" s="229"/>
      <c r="Q26" s="227">
        <v>250</v>
      </c>
      <c r="R26" s="224" t="s">
        <v>176</v>
      </c>
      <c r="S26" s="230" t="s">
        <v>90</v>
      </c>
      <c r="T26" s="224" t="s">
        <v>138</v>
      </c>
      <c r="U26" s="224" t="s">
        <v>212</v>
      </c>
      <c r="V26" s="224" t="s">
        <v>419</v>
      </c>
      <c r="W26" s="223" t="s">
        <v>89</v>
      </c>
      <c r="X26" s="188" t="s">
        <v>191</v>
      </c>
      <c r="Y26" s="229"/>
      <c r="Z26" s="254"/>
      <c r="AA26" s="203">
        <v>242.18</v>
      </c>
      <c r="AB26" s="194" t="s">
        <v>192</v>
      </c>
    </row>
    <row r="27" spans="1:28" ht="32.950000000000003" customHeight="1" x14ac:dyDescent="0.2">
      <c r="A27" s="250" t="s">
        <v>541</v>
      </c>
      <c r="B27" s="223" t="s">
        <v>132</v>
      </c>
      <c r="C27" s="224" t="s">
        <v>542</v>
      </c>
      <c r="D27" s="225">
        <v>8.18</v>
      </c>
      <c r="E27" s="223" t="s">
        <v>530</v>
      </c>
      <c r="F27" s="251">
        <v>1</v>
      </c>
      <c r="G27" s="223" t="s">
        <v>135</v>
      </c>
      <c r="H27" s="227">
        <v>1010</v>
      </c>
      <c r="I27" s="227">
        <v>2100</v>
      </c>
      <c r="J27" s="224" t="s">
        <v>136</v>
      </c>
      <c r="K27" s="227">
        <v>925</v>
      </c>
      <c r="L27" s="227">
        <v>2052</v>
      </c>
      <c r="M27" s="252">
        <v>40</v>
      </c>
      <c r="N27" s="224" t="s">
        <v>90</v>
      </c>
      <c r="O27" s="224" t="s">
        <v>226</v>
      </c>
      <c r="P27" s="229"/>
      <c r="Q27" s="227">
        <v>250</v>
      </c>
      <c r="R27" s="264" t="s">
        <v>171</v>
      </c>
      <c r="S27" s="230" t="s">
        <v>90</v>
      </c>
      <c r="T27" s="224" t="s">
        <v>138</v>
      </c>
      <c r="U27" s="224" t="s">
        <v>212</v>
      </c>
      <c r="V27" s="224" t="s">
        <v>380</v>
      </c>
      <c r="W27" s="223" t="s">
        <v>89</v>
      </c>
      <c r="X27" s="188" t="s">
        <v>142</v>
      </c>
      <c r="Y27" s="229"/>
      <c r="Z27" s="254"/>
      <c r="AA27" s="265">
        <v>189.2</v>
      </c>
      <c r="AB27" s="194" t="s">
        <v>198</v>
      </c>
    </row>
    <row r="28" spans="1:28" s="246" customFormat="1" ht="32.950000000000003" customHeight="1" x14ac:dyDescent="0.2">
      <c r="A28" s="255" t="s">
        <v>543</v>
      </c>
      <c r="B28" s="249" t="s">
        <v>158</v>
      </c>
      <c r="C28" s="256" t="s">
        <v>204</v>
      </c>
      <c r="D28" s="257">
        <v>8.1999999999999993</v>
      </c>
      <c r="E28" s="249" t="s">
        <v>530</v>
      </c>
      <c r="F28" s="258">
        <v>2</v>
      </c>
      <c r="G28" s="249" t="s">
        <v>135</v>
      </c>
      <c r="H28" s="259">
        <v>1810</v>
      </c>
      <c r="I28" s="259">
        <v>2100</v>
      </c>
      <c r="J28" s="256" t="s">
        <v>136</v>
      </c>
      <c r="K28" s="256" t="s">
        <v>200</v>
      </c>
      <c r="L28" s="259">
        <v>2052</v>
      </c>
      <c r="M28" s="260">
        <v>44</v>
      </c>
      <c r="N28" s="256" t="s">
        <v>88</v>
      </c>
      <c r="O28" s="256" t="s">
        <v>147</v>
      </c>
      <c r="P28" s="261"/>
      <c r="Q28" s="261"/>
      <c r="R28" s="261"/>
      <c r="S28" s="256" t="s">
        <v>88</v>
      </c>
      <c r="T28" s="256" t="s">
        <v>147</v>
      </c>
      <c r="U28" s="256" t="s">
        <v>212</v>
      </c>
      <c r="V28" s="256" t="s">
        <v>419</v>
      </c>
      <c r="W28" s="249" t="s">
        <v>89</v>
      </c>
      <c r="X28" s="262" t="s">
        <v>149</v>
      </c>
      <c r="Y28" s="261"/>
      <c r="Z28" s="263"/>
    </row>
    <row r="29" spans="1:28" ht="28.4" customHeight="1" x14ac:dyDescent="0.2">
      <c r="A29" s="250" t="s">
        <v>544</v>
      </c>
      <c r="B29" s="223" t="s">
        <v>158</v>
      </c>
      <c r="C29" s="224" t="s">
        <v>545</v>
      </c>
      <c r="D29" s="225">
        <v>8.11</v>
      </c>
      <c r="E29" s="223" t="s">
        <v>530</v>
      </c>
      <c r="F29" s="251">
        <v>7</v>
      </c>
      <c r="G29" s="223" t="s">
        <v>217</v>
      </c>
      <c r="H29" s="227">
        <v>2520</v>
      </c>
      <c r="I29" s="227">
        <v>2210</v>
      </c>
      <c r="J29" s="224" t="s">
        <v>136</v>
      </c>
      <c r="K29" s="224" t="s">
        <v>434</v>
      </c>
      <c r="L29" s="227">
        <v>2110</v>
      </c>
      <c r="M29" s="252">
        <v>70</v>
      </c>
      <c r="N29" s="253" t="s">
        <v>546</v>
      </c>
      <c r="O29" s="266" t="s">
        <v>547</v>
      </c>
      <c r="P29" s="229"/>
      <c r="Q29" s="229"/>
      <c r="R29" s="267"/>
      <c r="S29" s="230" t="s">
        <v>90</v>
      </c>
      <c r="T29" s="224" t="s">
        <v>138</v>
      </c>
      <c r="U29" s="224" t="s">
        <v>345</v>
      </c>
      <c r="V29" s="224" t="s">
        <v>202</v>
      </c>
      <c r="W29" s="229"/>
      <c r="X29" s="188" t="s">
        <v>435</v>
      </c>
      <c r="Y29" s="231" t="s">
        <v>89</v>
      </c>
      <c r="Z29" s="253" t="s">
        <v>168</v>
      </c>
      <c r="AA29" s="203">
        <v>219.98</v>
      </c>
      <c r="AB29" s="185" t="s">
        <v>548</v>
      </c>
    </row>
    <row r="30" spans="1:28" ht="28.4" customHeight="1" x14ac:dyDescent="0.2">
      <c r="A30" s="250" t="s">
        <v>549</v>
      </c>
      <c r="B30" s="223" t="s">
        <v>158</v>
      </c>
      <c r="C30" s="224" t="s">
        <v>468</v>
      </c>
      <c r="D30" s="225">
        <v>9.01</v>
      </c>
      <c r="E30" s="223" t="s">
        <v>550</v>
      </c>
      <c r="F30" s="251">
        <v>1</v>
      </c>
      <c r="G30" s="223" t="s">
        <v>451</v>
      </c>
      <c r="H30" s="227">
        <v>1010</v>
      </c>
      <c r="I30" s="227">
        <v>2100</v>
      </c>
      <c r="J30" s="224" t="s">
        <v>136</v>
      </c>
      <c r="K30" s="227">
        <v>925</v>
      </c>
      <c r="L30" s="227">
        <v>2052</v>
      </c>
      <c r="M30" s="252">
        <v>40</v>
      </c>
      <c r="N30" s="224" t="s">
        <v>90</v>
      </c>
      <c r="O30" s="224" t="s">
        <v>226</v>
      </c>
      <c r="P30" s="229"/>
      <c r="Q30" s="227">
        <v>250</v>
      </c>
      <c r="R30" s="224" t="s">
        <v>551</v>
      </c>
      <c r="S30" s="230" t="s">
        <v>90</v>
      </c>
      <c r="T30" s="224" t="s">
        <v>138</v>
      </c>
      <c r="U30" s="224" t="s">
        <v>345</v>
      </c>
      <c r="V30" s="224" t="s">
        <v>380</v>
      </c>
      <c r="W30" s="223" t="s">
        <v>89</v>
      </c>
      <c r="X30" s="188" t="s">
        <v>142</v>
      </c>
      <c r="Y30" s="229"/>
      <c r="Z30" s="254"/>
      <c r="AA30" s="232" t="s">
        <v>453</v>
      </c>
      <c r="AB30" s="194" t="s">
        <v>198</v>
      </c>
    </row>
    <row r="31" spans="1:28" ht="28.4" customHeight="1" x14ac:dyDescent="0.2">
      <c r="A31" s="250" t="s">
        <v>552</v>
      </c>
      <c r="B31" s="223" t="s">
        <v>132</v>
      </c>
      <c r="C31" s="224" t="s">
        <v>133</v>
      </c>
      <c r="D31" s="225">
        <v>9.02</v>
      </c>
      <c r="E31" s="223" t="s">
        <v>550</v>
      </c>
      <c r="F31" s="251">
        <v>1</v>
      </c>
      <c r="G31" s="223" t="s">
        <v>135</v>
      </c>
      <c r="H31" s="227">
        <v>1010</v>
      </c>
      <c r="I31" s="227">
        <v>2100</v>
      </c>
      <c r="J31" s="224" t="s">
        <v>136</v>
      </c>
      <c r="K31" s="227">
        <v>925</v>
      </c>
      <c r="L31" s="227">
        <v>2052</v>
      </c>
      <c r="M31" s="252">
        <v>54</v>
      </c>
      <c r="N31" s="224" t="s">
        <v>90</v>
      </c>
      <c r="O31" s="224" t="s">
        <v>138</v>
      </c>
      <c r="P31" s="229"/>
      <c r="Q31" s="227">
        <v>250</v>
      </c>
      <c r="R31" s="224" t="s">
        <v>176</v>
      </c>
      <c r="S31" s="230" t="s">
        <v>90</v>
      </c>
      <c r="T31" s="224" t="s">
        <v>138</v>
      </c>
      <c r="U31" s="224" t="s">
        <v>345</v>
      </c>
      <c r="V31" s="224" t="s">
        <v>419</v>
      </c>
      <c r="W31" s="223" t="s">
        <v>89</v>
      </c>
      <c r="X31" s="188" t="s">
        <v>142</v>
      </c>
      <c r="Y31" s="229"/>
      <c r="Z31" s="254"/>
      <c r="AA31" s="203">
        <v>242.18</v>
      </c>
      <c r="AB31" s="194" t="s">
        <v>192</v>
      </c>
    </row>
    <row r="32" spans="1:28" s="246" customFormat="1" ht="28.4" customHeight="1" x14ac:dyDescent="0.2">
      <c r="A32" s="255" t="s">
        <v>553</v>
      </c>
      <c r="B32" s="249" t="s">
        <v>158</v>
      </c>
      <c r="C32" s="256" t="s">
        <v>145</v>
      </c>
      <c r="D32" s="257">
        <v>9.06</v>
      </c>
      <c r="E32" s="249" t="s">
        <v>550</v>
      </c>
      <c r="F32" s="258">
        <v>1</v>
      </c>
      <c r="G32" s="249" t="s">
        <v>217</v>
      </c>
      <c r="H32" s="259">
        <v>1010</v>
      </c>
      <c r="I32" s="259">
        <v>2100</v>
      </c>
      <c r="J32" s="256" t="s">
        <v>136</v>
      </c>
      <c r="K32" s="259">
        <v>925</v>
      </c>
      <c r="L32" s="259">
        <v>2052</v>
      </c>
      <c r="M32" s="260">
        <v>44</v>
      </c>
      <c r="N32" s="256" t="s">
        <v>88</v>
      </c>
      <c r="O32" s="256" t="s">
        <v>147</v>
      </c>
      <c r="P32" s="261"/>
      <c r="Q32" s="261"/>
      <c r="R32" s="261"/>
      <c r="S32" s="256" t="s">
        <v>88</v>
      </c>
      <c r="T32" s="256" t="s">
        <v>147</v>
      </c>
      <c r="U32" s="256" t="s">
        <v>148</v>
      </c>
      <c r="V32" s="256" t="s">
        <v>419</v>
      </c>
      <c r="W32" s="249" t="s">
        <v>89</v>
      </c>
      <c r="X32" s="262" t="s">
        <v>149</v>
      </c>
      <c r="Y32" s="261"/>
      <c r="Z32" s="263"/>
    </row>
    <row r="33" spans="1:28" s="246" customFormat="1" ht="28.4" customHeight="1" x14ac:dyDescent="0.2">
      <c r="A33" s="255" t="s">
        <v>554</v>
      </c>
      <c r="B33" s="249" t="s">
        <v>158</v>
      </c>
      <c r="C33" s="256" t="s">
        <v>151</v>
      </c>
      <c r="D33" s="257">
        <v>9.07</v>
      </c>
      <c r="E33" s="249" t="s">
        <v>550</v>
      </c>
      <c r="F33" s="258">
        <v>1</v>
      </c>
      <c r="G33" s="249" t="s">
        <v>135</v>
      </c>
      <c r="H33" s="259">
        <v>1010</v>
      </c>
      <c r="I33" s="259">
        <v>2100</v>
      </c>
      <c r="J33" s="256" t="s">
        <v>136</v>
      </c>
      <c r="K33" s="259">
        <v>925</v>
      </c>
      <c r="L33" s="259">
        <v>2052</v>
      </c>
      <c r="M33" s="260">
        <v>44</v>
      </c>
      <c r="N33" s="256" t="s">
        <v>88</v>
      </c>
      <c r="O33" s="256" t="s">
        <v>147</v>
      </c>
      <c r="P33" s="261"/>
      <c r="Q33" s="261"/>
      <c r="R33" s="261"/>
      <c r="S33" s="256" t="s">
        <v>88</v>
      </c>
      <c r="T33" s="256" t="s">
        <v>147</v>
      </c>
      <c r="U33" s="256" t="s">
        <v>148</v>
      </c>
      <c r="V33" s="256" t="s">
        <v>419</v>
      </c>
      <c r="W33" s="249" t="s">
        <v>89</v>
      </c>
      <c r="X33" s="262" t="s">
        <v>149</v>
      </c>
      <c r="Y33" s="261"/>
      <c r="Z33" s="263"/>
    </row>
    <row r="34" spans="1:28" s="246" customFormat="1" ht="28.4" customHeight="1" x14ac:dyDescent="0.2">
      <c r="A34" s="255" t="s">
        <v>555</v>
      </c>
      <c r="B34" s="249" t="s">
        <v>158</v>
      </c>
      <c r="C34" s="256" t="s">
        <v>154</v>
      </c>
      <c r="D34" s="257">
        <v>9.08</v>
      </c>
      <c r="E34" s="249" t="s">
        <v>550</v>
      </c>
      <c r="F34" s="258">
        <v>1</v>
      </c>
      <c r="G34" s="249" t="s">
        <v>217</v>
      </c>
      <c r="H34" s="259">
        <v>1010</v>
      </c>
      <c r="I34" s="259">
        <v>2100</v>
      </c>
      <c r="J34" s="256" t="s">
        <v>136</v>
      </c>
      <c r="K34" s="259">
        <v>925</v>
      </c>
      <c r="L34" s="259">
        <v>2052</v>
      </c>
      <c r="M34" s="260">
        <v>44</v>
      </c>
      <c r="N34" s="256" t="s">
        <v>88</v>
      </c>
      <c r="O34" s="256" t="s">
        <v>147</v>
      </c>
      <c r="P34" s="261"/>
      <c r="Q34" s="261"/>
      <c r="R34" s="261"/>
      <c r="S34" s="256" t="s">
        <v>88</v>
      </c>
      <c r="T34" s="256" t="s">
        <v>147</v>
      </c>
      <c r="U34" s="256" t="s">
        <v>148</v>
      </c>
      <c r="V34" s="256" t="s">
        <v>141</v>
      </c>
      <c r="W34" s="249" t="s">
        <v>89</v>
      </c>
      <c r="X34" s="262" t="s">
        <v>149</v>
      </c>
      <c r="Y34" s="261"/>
      <c r="Z34" s="263"/>
    </row>
    <row r="35" spans="1:28" ht="28.4" customHeight="1" x14ac:dyDescent="0.2">
      <c r="A35" s="250" t="s">
        <v>556</v>
      </c>
      <c r="B35" s="223" t="s">
        <v>132</v>
      </c>
      <c r="C35" s="224" t="s">
        <v>423</v>
      </c>
      <c r="D35" s="225">
        <v>9.1</v>
      </c>
      <c r="E35" s="223" t="s">
        <v>550</v>
      </c>
      <c r="F35" s="251">
        <v>1</v>
      </c>
      <c r="G35" s="223" t="s">
        <v>217</v>
      </c>
      <c r="H35" s="227">
        <v>1010</v>
      </c>
      <c r="I35" s="227">
        <v>2100</v>
      </c>
      <c r="J35" s="224" t="s">
        <v>136</v>
      </c>
      <c r="K35" s="227">
        <v>925</v>
      </c>
      <c r="L35" s="227">
        <v>2052</v>
      </c>
      <c r="M35" s="252">
        <v>40</v>
      </c>
      <c r="N35" s="224" t="s">
        <v>90</v>
      </c>
      <c r="O35" s="224" t="s">
        <v>138</v>
      </c>
      <c r="P35" s="229"/>
      <c r="Q35" s="227">
        <v>250</v>
      </c>
      <c r="R35" s="224" t="s">
        <v>176</v>
      </c>
      <c r="S35" s="230" t="s">
        <v>90</v>
      </c>
      <c r="T35" s="224" t="s">
        <v>138</v>
      </c>
      <c r="U35" s="224" t="s">
        <v>345</v>
      </c>
      <c r="V35" s="224" t="s">
        <v>380</v>
      </c>
      <c r="W35" s="223" t="s">
        <v>89</v>
      </c>
      <c r="X35" s="188" t="s">
        <v>142</v>
      </c>
      <c r="Y35" s="229"/>
      <c r="Z35" s="254"/>
      <c r="AA35" s="232" t="s">
        <v>453</v>
      </c>
      <c r="AB35" s="194" t="s">
        <v>198</v>
      </c>
    </row>
    <row r="36" spans="1:28" ht="28.4" customHeight="1" x14ac:dyDescent="0.2">
      <c r="A36" s="250" t="s">
        <v>557</v>
      </c>
      <c r="B36" s="223" t="s">
        <v>158</v>
      </c>
      <c r="C36" s="224" t="s">
        <v>173</v>
      </c>
      <c r="D36" s="225">
        <v>9.11</v>
      </c>
      <c r="E36" s="223" t="s">
        <v>550</v>
      </c>
      <c r="F36" s="251">
        <v>1</v>
      </c>
      <c r="G36" s="223" t="s">
        <v>135</v>
      </c>
      <c r="H36" s="227">
        <v>1010</v>
      </c>
      <c r="I36" s="227">
        <v>2100</v>
      </c>
      <c r="J36" s="224" t="s">
        <v>136</v>
      </c>
      <c r="K36" s="227">
        <v>925</v>
      </c>
      <c r="L36" s="227">
        <v>2052</v>
      </c>
      <c r="M36" s="252">
        <v>54</v>
      </c>
      <c r="N36" s="224" t="s">
        <v>90</v>
      </c>
      <c r="O36" s="224" t="s">
        <v>138</v>
      </c>
      <c r="P36" s="229"/>
      <c r="Q36" s="227">
        <v>250</v>
      </c>
      <c r="R36" s="264" t="s">
        <v>344</v>
      </c>
      <c r="S36" s="230" t="s">
        <v>90</v>
      </c>
      <c r="T36" s="224" t="s">
        <v>138</v>
      </c>
      <c r="U36" s="224" t="s">
        <v>345</v>
      </c>
      <c r="V36" s="224" t="s">
        <v>419</v>
      </c>
      <c r="W36" s="223" t="s">
        <v>89</v>
      </c>
      <c r="X36" s="188" t="s">
        <v>142</v>
      </c>
      <c r="Y36" s="229"/>
      <c r="Z36" s="254"/>
      <c r="AA36" s="203">
        <v>242.18</v>
      </c>
      <c r="AB36" s="194" t="s">
        <v>192</v>
      </c>
    </row>
    <row r="37" spans="1:28" s="246" customFormat="1" ht="28.4" customHeight="1" x14ac:dyDescent="0.2">
      <c r="A37" s="255" t="s">
        <v>558</v>
      </c>
      <c r="B37" s="249" t="s">
        <v>158</v>
      </c>
      <c r="C37" s="256" t="s">
        <v>180</v>
      </c>
      <c r="D37" s="257">
        <v>9.15</v>
      </c>
      <c r="E37" s="249" t="s">
        <v>550</v>
      </c>
      <c r="F37" s="258">
        <v>2</v>
      </c>
      <c r="G37" s="249" t="s">
        <v>217</v>
      </c>
      <c r="H37" s="259">
        <v>2010</v>
      </c>
      <c r="I37" s="259">
        <v>2100</v>
      </c>
      <c r="J37" s="256" t="s">
        <v>136</v>
      </c>
      <c r="K37" s="256" t="s">
        <v>182</v>
      </c>
      <c r="L37" s="259">
        <v>2052</v>
      </c>
      <c r="M37" s="260">
        <v>44</v>
      </c>
      <c r="N37" s="256" t="s">
        <v>88</v>
      </c>
      <c r="O37" s="256" t="s">
        <v>147</v>
      </c>
      <c r="P37" s="261"/>
      <c r="Q37" s="261"/>
      <c r="R37" s="261"/>
      <c r="S37" s="256" t="s">
        <v>88</v>
      </c>
      <c r="T37" s="256" t="s">
        <v>147</v>
      </c>
      <c r="U37" s="256" t="s">
        <v>148</v>
      </c>
      <c r="V37" s="256" t="s">
        <v>141</v>
      </c>
      <c r="W37" s="249" t="s">
        <v>89</v>
      </c>
      <c r="X37" s="262" t="s">
        <v>149</v>
      </c>
      <c r="Y37" s="261"/>
      <c r="Z37" s="263"/>
    </row>
    <row r="38" spans="1:28" s="246" customFormat="1" ht="28.4" customHeight="1" x14ac:dyDescent="0.2">
      <c r="A38" s="255" t="s">
        <v>559</v>
      </c>
      <c r="B38" s="249" t="s">
        <v>158</v>
      </c>
      <c r="C38" s="256" t="s">
        <v>184</v>
      </c>
      <c r="D38" s="257">
        <v>9.16</v>
      </c>
      <c r="E38" s="249" t="s">
        <v>550</v>
      </c>
      <c r="F38" s="258">
        <v>1</v>
      </c>
      <c r="G38" s="249" t="s">
        <v>217</v>
      </c>
      <c r="H38" s="259">
        <v>1010</v>
      </c>
      <c r="I38" s="259">
        <v>2100</v>
      </c>
      <c r="J38" s="256" t="s">
        <v>136</v>
      </c>
      <c r="K38" s="259">
        <v>925</v>
      </c>
      <c r="L38" s="259">
        <v>2052</v>
      </c>
      <c r="M38" s="260">
        <v>44</v>
      </c>
      <c r="N38" s="256" t="s">
        <v>88</v>
      </c>
      <c r="O38" s="256" t="s">
        <v>147</v>
      </c>
      <c r="P38" s="261"/>
      <c r="Q38" s="261"/>
      <c r="R38" s="261"/>
      <c r="S38" s="256" t="s">
        <v>88</v>
      </c>
      <c r="T38" s="256" t="s">
        <v>147</v>
      </c>
      <c r="U38" s="256" t="s">
        <v>148</v>
      </c>
      <c r="V38" s="256" t="s">
        <v>419</v>
      </c>
      <c r="W38" s="249" t="s">
        <v>89</v>
      </c>
      <c r="X38" s="262" t="s">
        <v>149</v>
      </c>
      <c r="Y38" s="261"/>
      <c r="Z38" s="263"/>
    </row>
    <row r="39" spans="1:28" ht="28.4" customHeight="1" x14ac:dyDescent="0.2">
      <c r="A39" s="250" t="s">
        <v>560</v>
      </c>
      <c r="B39" s="223" t="s">
        <v>158</v>
      </c>
      <c r="C39" s="224" t="s">
        <v>353</v>
      </c>
      <c r="D39" s="225">
        <v>9.17</v>
      </c>
      <c r="E39" s="223" t="s">
        <v>550</v>
      </c>
      <c r="F39" s="251">
        <v>1</v>
      </c>
      <c r="G39" s="223" t="s">
        <v>135</v>
      </c>
      <c r="H39" s="227">
        <v>1100</v>
      </c>
      <c r="I39" s="227">
        <v>2100</v>
      </c>
      <c r="J39" s="224" t="s">
        <v>136</v>
      </c>
      <c r="K39" s="227">
        <v>1025</v>
      </c>
      <c r="L39" s="227">
        <v>2052</v>
      </c>
      <c r="M39" s="252">
        <v>54</v>
      </c>
      <c r="N39" s="224" t="s">
        <v>90</v>
      </c>
      <c r="O39" s="224" t="s">
        <v>138</v>
      </c>
      <c r="P39" s="229"/>
      <c r="Q39" s="227">
        <v>250</v>
      </c>
      <c r="R39" s="264" t="s">
        <v>344</v>
      </c>
      <c r="S39" s="230" t="s">
        <v>90</v>
      </c>
      <c r="T39" s="224" t="s">
        <v>138</v>
      </c>
      <c r="U39" s="224" t="s">
        <v>212</v>
      </c>
      <c r="V39" s="224" t="s">
        <v>419</v>
      </c>
      <c r="W39" s="223" t="s">
        <v>89</v>
      </c>
      <c r="X39" s="188" t="s">
        <v>191</v>
      </c>
      <c r="Y39" s="229"/>
      <c r="Z39" s="254"/>
      <c r="AA39" s="203">
        <v>242.18</v>
      </c>
      <c r="AB39" s="194" t="s">
        <v>192</v>
      </c>
    </row>
    <row r="40" spans="1:28" ht="28.4" customHeight="1" x14ac:dyDescent="0.2">
      <c r="A40" s="250" t="s">
        <v>561</v>
      </c>
      <c r="B40" s="223" t="s">
        <v>132</v>
      </c>
      <c r="C40" s="224" t="s">
        <v>194</v>
      </c>
      <c r="D40" s="225">
        <v>9.18</v>
      </c>
      <c r="E40" s="223" t="s">
        <v>550</v>
      </c>
      <c r="F40" s="251">
        <v>1</v>
      </c>
      <c r="G40" s="223" t="s">
        <v>217</v>
      </c>
      <c r="H40" s="227">
        <v>1010</v>
      </c>
      <c r="I40" s="227">
        <v>2100</v>
      </c>
      <c r="J40" s="224" t="s">
        <v>136</v>
      </c>
      <c r="K40" s="227">
        <v>925</v>
      </c>
      <c r="L40" s="227">
        <v>2052</v>
      </c>
      <c r="M40" s="252">
        <v>40</v>
      </c>
      <c r="N40" s="224" t="s">
        <v>90</v>
      </c>
      <c r="O40" s="224" t="s">
        <v>138</v>
      </c>
      <c r="P40" s="229"/>
      <c r="Q40" s="227">
        <v>250</v>
      </c>
      <c r="R40" s="224" t="s">
        <v>176</v>
      </c>
      <c r="S40" s="230" t="s">
        <v>90</v>
      </c>
      <c r="T40" s="224" t="s">
        <v>138</v>
      </c>
      <c r="U40" s="224" t="s">
        <v>212</v>
      </c>
      <c r="V40" s="224" t="s">
        <v>167</v>
      </c>
      <c r="W40" s="223" t="s">
        <v>89</v>
      </c>
      <c r="X40" s="188" t="s">
        <v>142</v>
      </c>
      <c r="Y40" s="229"/>
      <c r="Z40" s="254"/>
      <c r="AA40" s="265">
        <v>189.2</v>
      </c>
      <c r="AB40" s="194" t="s">
        <v>198</v>
      </c>
    </row>
    <row r="41" spans="1:28" s="246" customFormat="1" ht="28.4" customHeight="1" x14ac:dyDescent="0.2">
      <c r="A41" s="255" t="s">
        <v>562</v>
      </c>
      <c r="B41" s="249" t="s">
        <v>158</v>
      </c>
      <c r="C41" s="256" t="s">
        <v>204</v>
      </c>
      <c r="D41" s="257">
        <v>9.1999999999999993</v>
      </c>
      <c r="E41" s="249" t="s">
        <v>550</v>
      </c>
      <c r="F41" s="258">
        <v>2</v>
      </c>
      <c r="G41" s="249" t="s">
        <v>217</v>
      </c>
      <c r="H41" s="259">
        <v>1810</v>
      </c>
      <c r="I41" s="259">
        <v>2100</v>
      </c>
      <c r="J41" s="256" t="s">
        <v>136</v>
      </c>
      <c r="K41" s="256" t="s">
        <v>200</v>
      </c>
      <c r="L41" s="259">
        <v>2052</v>
      </c>
      <c r="M41" s="260">
        <v>44</v>
      </c>
      <c r="N41" s="256" t="s">
        <v>88</v>
      </c>
      <c r="O41" s="256" t="s">
        <v>147</v>
      </c>
      <c r="P41" s="261"/>
      <c r="Q41" s="261"/>
      <c r="R41" s="261"/>
      <c r="S41" s="256" t="s">
        <v>88</v>
      </c>
      <c r="T41" s="256" t="s">
        <v>147</v>
      </c>
      <c r="U41" s="256" t="s">
        <v>212</v>
      </c>
      <c r="V41" s="256" t="s">
        <v>419</v>
      </c>
      <c r="W41" s="249" t="s">
        <v>89</v>
      </c>
      <c r="X41" s="262" t="s">
        <v>149</v>
      </c>
      <c r="Y41" s="261"/>
      <c r="Z41" s="263"/>
    </row>
    <row r="42" spans="1:28" ht="28.4" customHeight="1" x14ac:dyDescent="0.2">
      <c r="A42" s="268" t="s">
        <v>564</v>
      </c>
      <c r="B42" s="223" t="s">
        <v>158</v>
      </c>
      <c r="C42" s="224" t="s">
        <v>450</v>
      </c>
      <c r="D42" s="269">
        <v>10.01</v>
      </c>
      <c r="E42" s="223" t="s">
        <v>563</v>
      </c>
      <c r="F42" s="251">
        <v>1</v>
      </c>
      <c r="G42" s="270" t="s">
        <v>417</v>
      </c>
      <c r="H42" s="227">
        <v>1010</v>
      </c>
      <c r="I42" s="227">
        <v>2100</v>
      </c>
      <c r="J42" s="224" t="s">
        <v>136</v>
      </c>
      <c r="K42" s="227">
        <v>925</v>
      </c>
      <c r="L42" s="227">
        <v>2052</v>
      </c>
      <c r="M42" s="252">
        <v>40</v>
      </c>
      <c r="N42" s="224" t="s">
        <v>90</v>
      </c>
      <c r="O42" s="224" t="s">
        <v>138</v>
      </c>
      <c r="P42" s="229"/>
      <c r="Q42" s="227">
        <v>250</v>
      </c>
      <c r="R42" s="224" t="s">
        <v>176</v>
      </c>
      <c r="S42" s="230" t="s">
        <v>90</v>
      </c>
      <c r="T42" s="224" t="s">
        <v>138</v>
      </c>
      <c r="U42" s="224" t="s">
        <v>345</v>
      </c>
      <c r="V42" s="224" t="s">
        <v>167</v>
      </c>
      <c r="W42" s="223" t="s">
        <v>89</v>
      </c>
      <c r="X42" s="188" t="s">
        <v>142</v>
      </c>
      <c r="Y42" s="231" t="s">
        <v>89</v>
      </c>
      <c r="Z42" s="253" t="s">
        <v>168</v>
      </c>
      <c r="AA42" s="232" t="s">
        <v>453</v>
      </c>
      <c r="AB42" s="194" t="s">
        <v>198</v>
      </c>
    </row>
    <row r="43" spans="1:28" ht="28.4" customHeight="1" x14ac:dyDescent="0.2">
      <c r="A43" s="268" t="s">
        <v>565</v>
      </c>
      <c r="B43" s="223" t="s">
        <v>132</v>
      </c>
      <c r="C43" s="224" t="s">
        <v>133</v>
      </c>
      <c r="D43" s="269">
        <v>10.02</v>
      </c>
      <c r="E43" s="223" t="s">
        <v>563</v>
      </c>
      <c r="F43" s="251">
        <v>1</v>
      </c>
      <c r="G43" s="270" t="s">
        <v>217</v>
      </c>
      <c r="H43" s="227">
        <v>1010</v>
      </c>
      <c r="I43" s="227">
        <v>2100</v>
      </c>
      <c r="J43" s="224" t="s">
        <v>136</v>
      </c>
      <c r="K43" s="227">
        <v>925</v>
      </c>
      <c r="L43" s="227">
        <v>2052</v>
      </c>
      <c r="M43" s="252">
        <v>54</v>
      </c>
      <c r="N43" s="224" t="s">
        <v>90</v>
      </c>
      <c r="O43" s="224" t="s">
        <v>138</v>
      </c>
      <c r="P43" s="229"/>
      <c r="Q43" s="227">
        <v>250</v>
      </c>
      <c r="R43" s="224" t="s">
        <v>176</v>
      </c>
      <c r="S43" s="230" t="s">
        <v>90</v>
      </c>
      <c r="T43" s="224" t="s">
        <v>138</v>
      </c>
      <c r="U43" s="224" t="s">
        <v>345</v>
      </c>
      <c r="V43" s="224" t="s">
        <v>419</v>
      </c>
      <c r="W43" s="223" t="s">
        <v>89</v>
      </c>
      <c r="X43" s="188" t="s">
        <v>142</v>
      </c>
      <c r="Y43" s="229"/>
      <c r="Z43" s="254"/>
      <c r="AA43" s="203">
        <v>242.18</v>
      </c>
      <c r="AB43" s="194" t="s">
        <v>192</v>
      </c>
    </row>
    <row r="44" spans="1:28" s="246" customFormat="1" ht="28.4" customHeight="1" x14ac:dyDescent="0.2">
      <c r="A44" s="271" t="s">
        <v>566</v>
      </c>
      <c r="B44" s="249" t="s">
        <v>158</v>
      </c>
      <c r="C44" s="256" t="s">
        <v>145</v>
      </c>
      <c r="D44" s="272">
        <v>10.06</v>
      </c>
      <c r="E44" s="249" t="s">
        <v>563</v>
      </c>
      <c r="F44" s="258">
        <v>1</v>
      </c>
      <c r="G44" s="273" t="s">
        <v>135</v>
      </c>
      <c r="H44" s="259">
        <v>1010</v>
      </c>
      <c r="I44" s="259">
        <v>2100</v>
      </c>
      <c r="J44" s="256" t="s">
        <v>136</v>
      </c>
      <c r="K44" s="259">
        <v>925</v>
      </c>
      <c r="L44" s="259">
        <v>2052</v>
      </c>
      <c r="M44" s="260">
        <v>44</v>
      </c>
      <c r="N44" s="256" t="s">
        <v>88</v>
      </c>
      <c r="O44" s="256" t="s">
        <v>147</v>
      </c>
      <c r="P44" s="261"/>
      <c r="Q44" s="261"/>
      <c r="R44" s="261"/>
      <c r="S44" s="256" t="s">
        <v>88</v>
      </c>
      <c r="T44" s="256" t="s">
        <v>147</v>
      </c>
      <c r="U44" s="256" t="s">
        <v>567</v>
      </c>
      <c r="V44" s="256" t="s">
        <v>419</v>
      </c>
      <c r="W44" s="249" t="s">
        <v>89</v>
      </c>
      <c r="X44" s="262" t="s">
        <v>149</v>
      </c>
      <c r="Y44" s="261"/>
      <c r="Z44" s="263"/>
    </row>
    <row r="45" spans="1:28" s="246" customFormat="1" ht="28.4" customHeight="1" x14ac:dyDescent="0.2">
      <c r="A45" s="271" t="s">
        <v>568</v>
      </c>
      <c r="B45" s="249" t="s">
        <v>158</v>
      </c>
      <c r="C45" s="256" t="s">
        <v>151</v>
      </c>
      <c r="D45" s="272">
        <v>10.07</v>
      </c>
      <c r="E45" s="249" t="s">
        <v>563</v>
      </c>
      <c r="F45" s="258">
        <v>1</v>
      </c>
      <c r="G45" s="273" t="s">
        <v>217</v>
      </c>
      <c r="H45" s="259">
        <v>1010</v>
      </c>
      <c r="I45" s="259">
        <v>2100</v>
      </c>
      <c r="J45" s="256" t="s">
        <v>136</v>
      </c>
      <c r="K45" s="259">
        <v>925</v>
      </c>
      <c r="L45" s="259">
        <v>2052</v>
      </c>
      <c r="M45" s="260">
        <v>44</v>
      </c>
      <c r="N45" s="256" t="s">
        <v>88</v>
      </c>
      <c r="O45" s="256" t="s">
        <v>147</v>
      </c>
      <c r="P45" s="261"/>
      <c r="Q45" s="261"/>
      <c r="R45" s="261"/>
      <c r="S45" s="256" t="s">
        <v>88</v>
      </c>
      <c r="T45" s="256" t="s">
        <v>147</v>
      </c>
      <c r="U45" s="256" t="s">
        <v>148</v>
      </c>
      <c r="V45" s="256" t="s">
        <v>141</v>
      </c>
      <c r="W45" s="249" t="s">
        <v>89</v>
      </c>
      <c r="X45" s="262" t="s">
        <v>149</v>
      </c>
      <c r="Y45" s="261"/>
      <c r="Z45" s="263"/>
    </row>
    <row r="46" spans="1:28" s="246" customFormat="1" ht="28.4" customHeight="1" x14ac:dyDescent="0.2">
      <c r="A46" s="271" t="s">
        <v>569</v>
      </c>
      <c r="B46" s="249" t="s">
        <v>158</v>
      </c>
      <c r="C46" s="256" t="s">
        <v>154</v>
      </c>
      <c r="D46" s="272">
        <v>10.08</v>
      </c>
      <c r="E46" s="249" t="s">
        <v>563</v>
      </c>
      <c r="F46" s="258">
        <v>1</v>
      </c>
      <c r="G46" s="273" t="s">
        <v>217</v>
      </c>
      <c r="H46" s="259">
        <v>1010</v>
      </c>
      <c r="I46" s="259">
        <v>2100</v>
      </c>
      <c r="J46" s="256" t="s">
        <v>136</v>
      </c>
      <c r="K46" s="259">
        <v>925</v>
      </c>
      <c r="L46" s="259">
        <v>2052</v>
      </c>
      <c r="M46" s="260">
        <v>44</v>
      </c>
      <c r="N46" s="256" t="s">
        <v>88</v>
      </c>
      <c r="O46" s="256" t="s">
        <v>147</v>
      </c>
      <c r="P46" s="261"/>
      <c r="Q46" s="261"/>
      <c r="R46" s="261"/>
      <c r="S46" s="256" t="s">
        <v>88</v>
      </c>
      <c r="T46" s="256" t="s">
        <v>147</v>
      </c>
      <c r="U46" s="256" t="s">
        <v>148</v>
      </c>
      <c r="V46" s="256" t="s">
        <v>419</v>
      </c>
      <c r="W46" s="249" t="s">
        <v>89</v>
      </c>
      <c r="X46" s="262" t="s">
        <v>149</v>
      </c>
      <c r="Y46" s="261"/>
      <c r="Z46" s="263"/>
    </row>
    <row r="47" spans="1:28" ht="28.4" customHeight="1" x14ac:dyDescent="0.2">
      <c r="A47" s="268" t="s">
        <v>570</v>
      </c>
      <c r="B47" s="223" t="s">
        <v>132</v>
      </c>
      <c r="C47" s="224" t="s">
        <v>423</v>
      </c>
      <c r="D47" s="269">
        <v>10.1</v>
      </c>
      <c r="E47" s="223" t="s">
        <v>563</v>
      </c>
      <c r="F47" s="251">
        <v>1</v>
      </c>
      <c r="G47" s="270" t="s">
        <v>135</v>
      </c>
      <c r="H47" s="227">
        <v>1010</v>
      </c>
      <c r="I47" s="227">
        <v>2100</v>
      </c>
      <c r="J47" s="224" t="s">
        <v>136</v>
      </c>
      <c r="K47" s="227">
        <v>925</v>
      </c>
      <c r="L47" s="227">
        <v>2052</v>
      </c>
      <c r="M47" s="252">
        <v>40</v>
      </c>
      <c r="N47" s="224" t="s">
        <v>90</v>
      </c>
      <c r="O47" s="224" t="s">
        <v>138</v>
      </c>
      <c r="P47" s="229"/>
      <c r="Q47" s="227">
        <v>250</v>
      </c>
      <c r="R47" s="224" t="s">
        <v>176</v>
      </c>
      <c r="S47" s="230" t="s">
        <v>90</v>
      </c>
      <c r="T47" s="224" t="s">
        <v>138</v>
      </c>
      <c r="U47" s="224" t="s">
        <v>345</v>
      </c>
      <c r="V47" s="224" t="s">
        <v>380</v>
      </c>
      <c r="W47" s="223" t="s">
        <v>89</v>
      </c>
      <c r="X47" s="188" t="s">
        <v>142</v>
      </c>
      <c r="Y47" s="229"/>
      <c r="Z47" s="254"/>
      <c r="AA47" s="232" t="s">
        <v>453</v>
      </c>
      <c r="AB47" s="194" t="s">
        <v>198</v>
      </c>
    </row>
    <row r="48" spans="1:28" ht="28.4" customHeight="1" x14ac:dyDescent="0.2">
      <c r="A48" s="268" t="s">
        <v>571</v>
      </c>
      <c r="B48" s="223" t="s">
        <v>158</v>
      </c>
      <c r="C48" s="224" t="s">
        <v>173</v>
      </c>
      <c r="D48" s="269">
        <v>10.11</v>
      </c>
      <c r="E48" s="223" t="s">
        <v>563</v>
      </c>
      <c r="F48" s="251">
        <v>1</v>
      </c>
      <c r="G48" s="270" t="s">
        <v>217</v>
      </c>
      <c r="H48" s="227">
        <v>1010</v>
      </c>
      <c r="I48" s="227">
        <v>2100</v>
      </c>
      <c r="J48" s="224" t="s">
        <v>136</v>
      </c>
      <c r="K48" s="227">
        <v>925</v>
      </c>
      <c r="L48" s="227">
        <v>2052</v>
      </c>
      <c r="M48" s="252">
        <v>54</v>
      </c>
      <c r="N48" s="224" t="s">
        <v>90</v>
      </c>
      <c r="O48" s="224" t="s">
        <v>138</v>
      </c>
      <c r="P48" s="229"/>
      <c r="Q48" s="227">
        <v>250</v>
      </c>
      <c r="R48" s="224" t="s">
        <v>176</v>
      </c>
      <c r="S48" s="230" t="s">
        <v>90</v>
      </c>
      <c r="T48" s="224" t="s">
        <v>138</v>
      </c>
      <c r="U48" s="224" t="s">
        <v>345</v>
      </c>
      <c r="V48" s="224" t="s">
        <v>141</v>
      </c>
      <c r="W48" s="223" t="s">
        <v>89</v>
      </c>
      <c r="X48" s="188" t="s">
        <v>142</v>
      </c>
      <c r="Y48" s="229"/>
      <c r="Z48" s="254"/>
      <c r="AA48" s="203">
        <v>242.18</v>
      </c>
      <c r="AB48" s="194" t="s">
        <v>192</v>
      </c>
    </row>
    <row r="49" spans="1:28" s="246" customFormat="1" ht="28.4" customHeight="1" x14ac:dyDescent="0.2">
      <c r="A49" s="271" t="s">
        <v>572</v>
      </c>
      <c r="B49" s="249" t="s">
        <v>158</v>
      </c>
      <c r="C49" s="256" t="s">
        <v>180</v>
      </c>
      <c r="D49" s="272">
        <v>10.15</v>
      </c>
      <c r="E49" s="249" t="s">
        <v>563</v>
      </c>
      <c r="F49" s="258">
        <v>2</v>
      </c>
      <c r="G49" s="273" t="s">
        <v>217</v>
      </c>
      <c r="H49" s="259">
        <v>2010</v>
      </c>
      <c r="I49" s="259">
        <v>2100</v>
      </c>
      <c r="J49" s="256" t="s">
        <v>136</v>
      </c>
      <c r="K49" s="256" t="s">
        <v>506</v>
      </c>
      <c r="L49" s="259">
        <v>2052</v>
      </c>
      <c r="M49" s="260">
        <v>44</v>
      </c>
      <c r="N49" s="256" t="s">
        <v>88</v>
      </c>
      <c r="O49" s="256" t="s">
        <v>147</v>
      </c>
      <c r="P49" s="261"/>
      <c r="Q49" s="261"/>
      <c r="R49" s="261"/>
      <c r="S49" s="256" t="s">
        <v>88</v>
      </c>
      <c r="T49" s="256" t="s">
        <v>147</v>
      </c>
      <c r="U49" s="256" t="s">
        <v>148</v>
      </c>
      <c r="V49" s="256" t="s">
        <v>419</v>
      </c>
      <c r="W49" s="249" t="s">
        <v>89</v>
      </c>
      <c r="X49" s="262" t="s">
        <v>149</v>
      </c>
      <c r="Y49" s="261"/>
      <c r="Z49" s="263"/>
    </row>
    <row r="50" spans="1:28" s="246" customFormat="1" ht="28.4" customHeight="1" x14ac:dyDescent="0.2">
      <c r="A50" s="271" t="s">
        <v>573</v>
      </c>
      <c r="B50" s="249" t="s">
        <v>158</v>
      </c>
      <c r="C50" s="256" t="s">
        <v>184</v>
      </c>
      <c r="D50" s="272">
        <v>10.16</v>
      </c>
      <c r="E50" s="249" t="s">
        <v>563</v>
      </c>
      <c r="F50" s="258">
        <v>1</v>
      </c>
      <c r="G50" s="273" t="s">
        <v>135</v>
      </c>
      <c r="H50" s="259">
        <v>1010</v>
      </c>
      <c r="I50" s="259">
        <v>2100</v>
      </c>
      <c r="J50" s="256" t="s">
        <v>136</v>
      </c>
      <c r="K50" s="259">
        <v>925</v>
      </c>
      <c r="L50" s="259">
        <v>2052</v>
      </c>
      <c r="M50" s="260">
        <v>44</v>
      </c>
      <c r="N50" s="256" t="s">
        <v>88</v>
      </c>
      <c r="O50" s="256" t="s">
        <v>147</v>
      </c>
      <c r="P50" s="261"/>
      <c r="Q50" s="261"/>
      <c r="R50" s="261"/>
      <c r="S50" s="256" t="s">
        <v>88</v>
      </c>
      <c r="T50" s="256" t="s">
        <v>147</v>
      </c>
      <c r="U50" s="256" t="s">
        <v>148</v>
      </c>
      <c r="V50" s="256" t="s">
        <v>419</v>
      </c>
      <c r="W50" s="249" t="s">
        <v>89</v>
      </c>
      <c r="X50" s="262" t="s">
        <v>149</v>
      </c>
      <c r="Y50" s="261"/>
      <c r="Z50" s="263"/>
    </row>
    <row r="51" spans="1:28" ht="28.4" customHeight="1" x14ac:dyDescent="0.2">
      <c r="A51" s="268" t="s">
        <v>574</v>
      </c>
      <c r="B51" s="223" t="s">
        <v>158</v>
      </c>
      <c r="C51" s="224" t="s">
        <v>429</v>
      </c>
      <c r="D51" s="269">
        <v>10.17</v>
      </c>
      <c r="E51" s="223" t="s">
        <v>563</v>
      </c>
      <c r="F51" s="251">
        <v>1</v>
      </c>
      <c r="G51" s="270" t="s">
        <v>217</v>
      </c>
      <c r="H51" s="227">
        <v>1100</v>
      </c>
      <c r="I51" s="227">
        <v>2100</v>
      </c>
      <c r="J51" s="224" t="s">
        <v>136</v>
      </c>
      <c r="K51" s="227">
        <v>1025</v>
      </c>
      <c r="L51" s="227">
        <v>2052</v>
      </c>
      <c r="M51" s="252">
        <v>54</v>
      </c>
      <c r="N51" s="224" t="s">
        <v>90</v>
      </c>
      <c r="O51" s="224" t="s">
        <v>138</v>
      </c>
      <c r="P51" s="229"/>
      <c r="Q51" s="227">
        <v>250</v>
      </c>
      <c r="R51" s="224" t="s">
        <v>176</v>
      </c>
      <c r="S51" s="230" t="s">
        <v>90</v>
      </c>
      <c r="T51" s="224" t="s">
        <v>138</v>
      </c>
      <c r="U51" s="224" t="s">
        <v>212</v>
      </c>
      <c r="V51" s="224" t="s">
        <v>141</v>
      </c>
      <c r="W51" s="223" t="s">
        <v>89</v>
      </c>
      <c r="X51" s="188" t="s">
        <v>191</v>
      </c>
      <c r="Y51" s="229"/>
      <c r="Z51" s="254"/>
      <c r="AA51" s="203">
        <v>242.18</v>
      </c>
      <c r="AB51" s="194" t="s">
        <v>192</v>
      </c>
    </row>
    <row r="52" spans="1:28" ht="28.4" customHeight="1" x14ac:dyDescent="0.2">
      <c r="A52" s="268" t="s">
        <v>575</v>
      </c>
      <c r="B52" s="223" t="s">
        <v>132</v>
      </c>
      <c r="C52" s="224" t="s">
        <v>194</v>
      </c>
      <c r="D52" s="269">
        <v>10.18</v>
      </c>
      <c r="E52" s="223" t="s">
        <v>563</v>
      </c>
      <c r="F52" s="251">
        <v>1</v>
      </c>
      <c r="G52" s="270" t="s">
        <v>217</v>
      </c>
      <c r="H52" s="227">
        <v>1010</v>
      </c>
      <c r="I52" s="227">
        <v>2100</v>
      </c>
      <c r="J52" s="224" t="s">
        <v>136</v>
      </c>
      <c r="K52" s="227">
        <v>925</v>
      </c>
      <c r="L52" s="227">
        <v>2052</v>
      </c>
      <c r="M52" s="252">
        <v>40</v>
      </c>
      <c r="N52" s="224" t="s">
        <v>90</v>
      </c>
      <c r="O52" s="224" t="s">
        <v>138</v>
      </c>
      <c r="P52" s="229"/>
      <c r="Q52" s="227">
        <v>250</v>
      </c>
      <c r="R52" s="224" t="s">
        <v>176</v>
      </c>
      <c r="S52" s="230" t="s">
        <v>90</v>
      </c>
      <c r="T52" s="224" t="s">
        <v>138</v>
      </c>
      <c r="U52" s="224" t="s">
        <v>212</v>
      </c>
      <c r="V52" s="224" t="s">
        <v>380</v>
      </c>
      <c r="W52" s="223" t="s">
        <v>89</v>
      </c>
      <c r="X52" s="188" t="s">
        <v>142</v>
      </c>
      <c r="Y52" s="229"/>
      <c r="Z52" s="254"/>
      <c r="AA52" s="265">
        <v>189.2</v>
      </c>
      <c r="AB52" s="194" t="s">
        <v>198</v>
      </c>
    </row>
    <row r="53" spans="1:28" s="246" customFormat="1" ht="28.4" customHeight="1" x14ac:dyDescent="0.2">
      <c r="A53" s="274" t="s">
        <v>576</v>
      </c>
      <c r="B53" s="275" t="s">
        <v>158</v>
      </c>
      <c r="C53" s="276" t="s">
        <v>204</v>
      </c>
      <c r="D53" s="277">
        <v>10.199999999999999</v>
      </c>
      <c r="E53" s="275" t="s">
        <v>563</v>
      </c>
      <c r="F53" s="278">
        <v>2</v>
      </c>
      <c r="G53" s="279" t="s">
        <v>135</v>
      </c>
      <c r="H53" s="280">
        <v>1810</v>
      </c>
      <c r="I53" s="280">
        <v>2100</v>
      </c>
      <c r="J53" s="276" t="s">
        <v>136</v>
      </c>
      <c r="K53" s="276" t="s">
        <v>577</v>
      </c>
      <c r="L53" s="280">
        <v>2052</v>
      </c>
      <c r="M53" s="281">
        <v>44</v>
      </c>
      <c r="N53" s="276" t="s">
        <v>88</v>
      </c>
      <c r="O53" s="276" t="s">
        <v>147</v>
      </c>
      <c r="P53" s="282"/>
      <c r="Q53" s="282"/>
      <c r="R53" s="282"/>
      <c r="S53" s="276" t="s">
        <v>88</v>
      </c>
      <c r="T53" s="276" t="s">
        <v>147</v>
      </c>
      <c r="U53" s="276" t="s">
        <v>212</v>
      </c>
      <c r="V53" s="276" t="s">
        <v>419</v>
      </c>
      <c r="W53" s="275" t="s">
        <v>89</v>
      </c>
      <c r="X53" s="283" t="s">
        <v>149</v>
      </c>
      <c r="Y53" s="282"/>
      <c r="Z53" s="284"/>
    </row>
    <row r="54" spans="1:28" s="246" customFormat="1" ht="28.4" customHeight="1" x14ac:dyDescent="0.2">
      <c r="A54" s="285" t="s">
        <v>578</v>
      </c>
      <c r="B54" s="336" t="s">
        <v>579</v>
      </c>
      <c r="C54" s="336"/>
      <c r="D54" s="286">
        <v>10.220000000000001</v>
      </c>
      <c r="E54" s="287" t="s">
        <v>563</v>
      </c>
      <c r="F54" s="288" t="s">
        <v>136</v>
      </c>
      <c r="G54" s="289" t="s">
        <v>136</v>
      </c>
      <c r="H54" s="290" t="s">
        <v>136</v>
      </c>
      <c r="I54" s="290" t="s">
        <v>136</v>
      </c>
      <c r="J54" s="290" t="s">
        <v>136</v>
      </c>
      <c r="K54" s="290" t="s">
        <v>136</v>
      </c>
      <c r="L54" s="290" t="s">
        <v>136</v>
      </c>
      <c r="M54" s="288" t="s">
        <v>136</v>
      </c>
      <c r="N54" s="290" t="s">
        <v>88</v>
      </c>
      <c r="O54" s="290" t="s">
        <v>147</v>
      </c>
      <c r="P54" s="291"/>
      <c r="Q54" s="291"/>
      <c r="R54" s="291"/>
      <c r="S54" s="290" t="s">
        <v>88</v>
      </c>
      <c r="T54" s="290" t="s">
        <v>147</v>
      </c>
      <c r="U54" s="290" t="s">
        <v>136</v>
      </c>
      <c r="V54" s="290" t="s">
        <v>202</v>
      </c>
      <c r="W54" s="287" t="s">
        <v>65</v>
      </c>
      <c r="X54" s="292" t="s">
        <v>136</v>
      </c>
      <c r="Y54" s="291"/>
      <c r="Z54" s="290" t="s">
        <v>580</v>
      </c>
    </row>
    <row r="55" spans="1:28" s="246" customFormat="1" ht="28.4" customHeight="1" x14ac:dyDescent="0.2">
      <c r="A55" s="285" t="s">
        <v>581</v>
      </c>
      <c r="B55" s="336" t="s">
        <v>579</v>
      </c>
      <c r="C55" s="336"/>
      <c r="D55" s="286">
        <v>10.220000000000001</v>
      </c>
      <c r="E55" s="287" t="s">
        <v>563</v>
      </c>
      <c r="F55" s="288" t="s">
        <v>136</v>
      </c>
      <c r="G55" s="289" t="s">
        <v>136</v>
      </c>
      <c r="H55" s="290" t="s">
        <v>136</v>
      </c>
      <c r="I55" s="290" t="s">
        <v>136</v>
      </c>
      <c r="J55" s="290" t="s">
        <v>136</v>
      </c>
      <c r="K55" s="290" t="s">
        <v>136</v>
      </c>
      <c r="L55" s="290" t="s">
        <v>136</v>
      </c>
      <c r="M55" s="288" t="s">
        <v>136</v>
      </c>
      <c r="N55" s="290" t="s">
        <v>88</v>
      </c>
      <c r="O55" s="290" t="s">
        <v>147</v>
      </c>
      <c r="P55" s="291"/>
      <c r="Q55" s="291"/>
      <c r="R55" s="291"/>
      <c r="S55" s="290" t="s">
        <v>88</v>
      </c>
      <c r="T55" s="290" t="s">
        <v>147</v>
      </c>
      <c r="U55" s="290" t="s">
        <v>136</v>
      </c>
      <c r="V55" s="290" t="s">
        <v>202</v>
      </c>
      <c r="W55" s="287" t="s">
        <v>65</v>
      </c>
      <c r="X55" s="292" t="s">
        <v>136</v>
      </c>
      <c r="Y55" s="291"/>
      <c r="Z55" s="290" t="s">
        <v>580</v>
      </c>
    </row>
    <row r="56" spans="1:28" s="246" customFormat="1" ht="28.4" customHeight="1" x14ac:dyDescent="0.2">
      <c r="A56" s="271" t="s">
        <v>582</v>
      </c>
      <c r="B56" s="249" t="s">
        <v>158</v>
      </c>
      <c r="C56" s="256" t="s">
        <v>468</v>
      </c>
      <c r="D56" s="272">
        <v>11.01</v>
      </c>
      <c r="E56" s="249" t="s">
        <v>583</v>
      </c>
      <c r="F56" s="258">
        <v>1</v>
      </c>
      <c r="G56" s="273" t="s">
        <v>217</v>
      </c>
      <c r="H56" s="259">
        <v>1100</v>
      </c>
      <c r="I56" s="259">
        <v>2110</v>
      </c>
      <c r="J56" s="256" t="s">
        <v>136</v>
      </c>
      <c r="K56" s="259">
        <v>925</v>
      </c>
      <c r="L56" s="259">
        <v>2052</v>
      </c>
      <c r="M56" s="260">
        <v>44</v>
      </c>
      <c r="N56" s="256" t="s">
        <v>88</v>
      </c>
      <c r="O56" s="256" t="s">
        <v>147</v>
      </c>
      <c r="P56" s="261"/>
      <c r="Q56" s="261"/>
      <c r="R56" s="261"/>
      <c r="S56" s="256" t="s">
        <v>88</v>
      </c>
      <c r="T56" s="256" t="s">
        <v>147</v>
      </c>
      <c r="U56" s="256" t="s">
        <v>452</v>
      </c>
      <c r="V56" s="256" t="s">
        <v>141</v>
      </c>
      <c r="W56" s="249" t="s">
        <v>89</v>
      </c>
      <c r="X56" s="262" t="s">
        <v>149</v>
      </c>
      <c r="Y56" s="261"/>
      <c r="Z56" s="263"/>
    </row>
    <row r="57" spans="1:28" ht="28.4" customHeight="1" x14ac:dyDescent="0.2">
      <c r="A57" s="268" t="s">
        <v>584</v>
      </c>
      <c r="B57" s="223" t="s">
        <v>132</v>
      </c>
      <c r="C57" s="224" t="s">
        <v>133</v>
      </c>
      <c r="D57" s="269">
        <v>11.02</v>
      </c>
      <c r="E57" s="223" t="s">
        <v>583</v>
      </c>
      <c r="F57" s="251">
        <v>1</v>
      </c>
      <c r="G57" s="270" t="s">
        <v>217</v>
      </c>
      <c r="H57" s="227">
        <v>1010</v>
      </c>
      <c r="I57" s="227">
        <v>2100</v>
      </c>
      <c r="J57" s="224" t="s">
        <v>136</v>
      </c>
      <c r="K57" s="227">
        <v>925</v>
      </c>
      <c r="L57" s="227">
        <v>2052</v>
      </c>
      <c r="M57" s="252">
        <v>54</v>
      </c>
      <c r="N57" s="224" t="s">
        <v>90</v>
      </c>
      <c r="O57" s="224" t="s">
        <v>138</v>
      </c>
      <c r="P57" s="229"/>
      <c r="Q57" s="227">
        <v>250</v>
      </c>
      <c r="R57" s="224" t="s">
        <v>176</v>
      </c>
      <c r="S57" s="230" t="s">
        <v>90</v>
      </c>
      <c r="T57" s="224" t="s">
        <v>138</v>
      </c>
      <c r="U57" s="224" t="s">
        <v>452</v>
      </c>
      <c r="V57" s="224" t="s">
        <v>419</v>
      </c>
      <c r="W57" s="223" t="s">
        <v>89</v>
      </c>
      <c r="X57" s="188" t="s">
        <v>149</v>
      </c>
      <c r="Y57" s="229"/>
      <c r="Z57" s="254"/>
      <c r="AA57" s="203">
        <v>242.18</v>
      </c>
      <c r="AB57" s="194" t="s">
        <v>192</v>
      </c>
    </row>
    <row r="58" spans="1:28" s="246" customFormat="1" ht="28.4" customHeight="1" x14ac:dyDescent="0.2">
      <c r="A58" s="271" t="s">
        <v>585</v>
      </c>
      <c r="B58" s="249" t="s">
        <v>158</v>
      </c>
      <c r="C58" s="256" t="s">
        <v>586</v>
      </c>
      <c r="D58" s="272">
        <v>11.09</v>
      </c>
      <c r="E58" s="249" t="s">
        <v>583</v>
      </c>
      <c r="F58" s="258">
        <v>1</v>
      </c>
      <c r="G58" s="273" t="s">
        <v>135</v>
      </c>
      <c r="H58" s="259">
        <v>1010</v>
      </c>
      <c r="I58" s="259">
        <v>2100</v>
      </c>
      <c r="J58" s="256" t="s">
        <v>136</v>
      </c>
      <c r="K58" s="259">
        <v>925</v>
      </c>
      <c r="L58" s="259">
        <v>2052</v>
      </c>
      <c r="M58" s="260">
        <v>44</v>
      </c>
      <c r="N58" s="256" t="s">
        <v>88</v>
      </c>
      <c r="O58" s="256" t="s">
        <v>147</v>
      </c>
      <c r="P58" s="261"/>
      <c r="Q58" s="261"/>
      <c r="R58" s="261"/>
      <c r="S58" s="256" t="s">
        <v>88</v>
      </c>
      <c r="T58" s="256" t="s">
        <v>147</v>
      </c>
      <c r="U58" s="256" t="s">
        <v>148</v>
      </c>
      <c r="V58" s="256" t="s">
        <v>419</v>
      </c>
      <c r="W58" s="249" t="s">
        <v>89</v>
      </c>
      <c r="X58" s="262" t="s">
        <v>149</v>
      </c>
      <c r="Y58" s="261"/>
      <c r="Z58" s="263"/>
    </row>
    <row r="59" spans="1:28" ht="28.4" customHeight="1" x14ac:dyDescent="0.2">
      <c r="A59" s="268" t="s">
        <v>587</v>
      </c>
      <c r="B59" s="223" t="s">
        <v>132</v>
      </c>
      <c r="C59" s="224" t="s">
        <v>173</v>
      </c>
      <c r="D59" s="269">
        <v>11.11</v>
      </c>
      <c r="E59" s="223" t="s">
        <v>583</v>
      </c>
      <c r="F59" s="251">
        <v>1</v>
      </c>
      <c r="G59" s="270" t="s">
        <v>217</v>
      </c>
      <c r="H59" s="227">
        <v>1010</v>
      </c>
      <c r="I59" s="227">
        <v>2100</v>
      </c>
      <c r="J59" s="224" t="s">
        <v>136</v>
      </c>
      <c r="K59" s="227">
        <v>925</v>
      </c>
      <c r="L59" s="227">
        <v>2052</v>
      </c>
      <c r="M59" s="252">
        <v>54</v>
      </c>
      <c r="N59" s="224" t="s">
        <v>90</v>
      </c>
      <c r="O59" s="224" t="s">
        <v>138</v>
      </c>
      <c r="P59" s="229"/>
      <c r="Q59" s="227">
        <v>250</v>
      </c>
      <c r="R59" s="224" t="s">
        <v>176</v>
      </c>
      <c r="S59" s="230" t="s">
        <v>90</v>
      </c>
      <c r="T59" s="224" t="s">
        <v>138</v>
      </c>
      <c r="U59" s="224" t="s">
        <v>588</v>
      </c>
      <c r="V59" s="224" t="s">
        <v>141</v>
      </c>
      <c r="W59" s="223" t="s">
        <v>89</v>
      </c>
      <c r="X59" s="188" t="s">
        <v>149</v>
      </c>
      <c r="Y59" s="229"/>
      <c r="Z59" s="254"/>
      <c r="AA59" s="203">
        <v>242.18</v>
      </c>
      <c r="AB59" s="194" t="s">
        <v>192</v>
      </c>
    </row>
    <row r="60" spans="1:28" s="246" customFormat="1" ht="28.4" customHeight="1" x14ac:dyDescent="0.2">
      <c r="A60" s="271" t="s">
        <v>589</v>
      </c>
      <c r="B60" s="249" t="s">
        <v>158</v>
      </c>
      <c r="C60" s="256" t="s">
        <v>590</v>
      </c>
      <c r="D60" s="272">
        <v>11.17</v>
      </c>
      <c r="E60" s="249" t="s">
        <v>583</v>
      </c>
      <c r="F60" s="258">
        <v>1</v>
      </c>
      <c r="G60" s="273" t="s">
        <v>217</v>
      </c>
      <c r="H60" s="259">
        <v>1010</v>
      </c>
      <c r="I60" s="259">
        <v>2100</v>
      </c>
      <c r="J60" s="256" t="s">
        <v>136</v>
      </c>
      <c r="K60" s="259">
        <v>925</v>
      </c>
      <c r="L60" s="259">
        <v>2052</v>
      </c>
      <c r="M60" s="260">
        <v>44</v>
      </c>
      <c r="N60" s="256" t="s">
        <v>88</v>
      </c>
      <c r="O60" s="256" t="s">
        <v>147</v>
      </c>
      <c r="P60" s="261"/>
      <c r="Q60" s="261"/>
      <c r="R60" s="261"/>
      <c r="S60" s="256" t="s">
        <v>88</v>
      </c>
      <c r="T60" s="256" t="s">
        <v>147</v>
      </c>
      <c r="U60" s="256" t="s">
        <v>148</v>
      </c>
      <c r="V60" s="256" t="s">
        <v>419</v>
      </c>
      <c r="W60" s="249" t="s">
        <v>89</v>
      </c>
      <c r="X60" s="262" t="s">
        <v>149</v>
      </c>
      <c r="Y60" s="261"/>
      <c r="Z60" s="263"/>
    </row>
    <row r="61" spans="1:28" s="246" customFormat="1" ht="28.4" customHeight="1" x14ac:dyDescent="0.2">
      <c r="A61" s="271" t="s">
        <v>591</v>
      </c>
      <c r="B61" s="249" t="s">
        <v>158</v>
      </c>
      <c r="C61" s="256" t="s">
        <v>180</v>
      </c>
      <c r="D61" s="272">
        <v>11.15</v>
      </c>
      <c r="E61" s="249" t="s">
        <v>583</v>
      </c>
      <c r="F61" s="258">
        <v>2</v>
      </c>
      <c r="G61" s="273" t="s">
        <v>135</v>
      </c>
      <c r="H61" s="259">
        <v>2010</v>
      </c>
      <c r="I61" s="259">
        <v>2100</v>
      </c>
      <c r="J61" s="256" t="s">
        <v>136</v>
      </c>
      <c r="K61" s="256" t="s">
        <v>506</v>
      </c>
      <c r="L61" s="259">
        <v>2052</v>
      </c>
      <c r="M61" s="260">
        <v>44</v>
      </c>
      <c r="N61" s="256" t="s">
        <v>88</v>
      </c>
      <c r="O61" s="256" t="s">
        <v>147</v>
      </c>
      <c r="P61" s="261"/>
      <c r="Q61" s="261"/>
      <c r="R61" s="261"/>
      <c r="S61" s="256" t="s">
        <v>88</v>
      </c>
      <c r="T61" s="256" t="s">
        <v>147</v>
      </c>
      <c r="U61" s="256" t="s">
        <v>148</v>
      </c>
      <c r="V61" s="256" t="s">
        <v>419</v>
      </c>
      <c r="W61" s="249" t="s">
        <v>89</v>
      </c>
      <c r="X61" s="262" t="s">
        <v>149</v>
      </c>
      <c r="Y61" s="261"/>
      <c r="Z61" s="263"/>
    </row>
    <row r="62" spans="1:28" s="246" customFormat="1" ht="28.4" customHeight="1" x14ac:dyDescent="0.2">
      <c r="A62" s="271" t="s">
        <v>592</v>
      </c>
      <c r="B62" s="249" t="s">
        <v>158</v>
      </c>
      <c r="C62" s="256" t="s">
        <v>184</v>
      </c>
      <c r="D62" s="272">
        <v>11.16</v>
      </c>
      <c r="E62" s="249" t="s">
        <v>583</v>
      </c>
      <c r="F62" s="258">
        <v>1</v>
      </c>
      <c r="G62" s="273" t="s">
        <v>217</v>
      </c>
      <c r="H62" s="259">
        <v>1010</v>
      </c>
      <c r="I62" s="259">
        <v>2100</v>
      </c>
      <c r="J62" s="256" t="s">
        <v>136</v>
      </c>
      <c r="K62" s="259">
        <v>925</v>
      </c>
      <c r="L62" s="259">
        <v>2052</v>
      </c>
      <c r="M62" s="260">
        <v>44</v>
      </c>
      <c r="N62" s="256" t="s">
        <v>88</v>
      </c>
      <c r="O62" s="256" t="s">
        <v>147</v>
      </c>
      <c r="P62" s="261"/>
      <c r="Q62" s="261"/>
      <c r="R62" s="261"/>
      <c r="S62" s="256" t="s">
        <v>88</v>
      </c>
      <c r="T62" s="256" t="s">
        <v>147</v>
      </c>
      <c r="U62" s="256" t="s">
        <v>345</v>
      </c>
      <c r="V62" s="256" t="s">
        <v>141</v>
      </c>
      <c r="W62" s="249" t="s">
        <v>89</v>
      </c>
      <c r="X62" s="262" t="s">
        <v>149</v>
      </c>
      <c r="Y62" s="261"/>
      <c r="Z62" s="263"/>
    </row>
    <row r="63" spans="1:28" s="246" customFormat="1" ht="28.4" customHeight="1" x14ac:dyDescent="0.2">
      <c r="A63" s="271" t="s">
        <v>593</v>
      </c>
      <c r="B63" s="249" t="s">
        <v>158</v>
      </c>
      <c r="C63" s="256" t="s">
        <v>542</v>
      </c>
      <c r="D63" s="272">
        <v>11.18</v>
      </c>
      <c r="E63" s="249" t="s">
        <v>583</v>
      </c>
      <c r="F63" s="258">
        <v>1</v>
      </c>
      <c r="G63" s="273" t="s">
        <v>217</v>
      </c>
      <c r="H63" s="259">
        <v>1010</v>
      </c>
      <c r="I63" s="259">
        <v>2100</v>
      </c>
      <c r="J63" s="256" t="s">
        <v>136</v>
      </c>
      <c r="K63" s="259">
        <v>925</v>
      </c>
      <c r="L63" s="259">
        <v>2052</v>
      </c>
      <c r="M63" s="260">
        <v>44</v>
      </c>
      <c r="N63" s="256" t="s">
        <v>88</v>
      </c>
      <c r="O63" s="256" t="s">
        <v>147</v>
      </c>
      <c r="P63" s="261"/>
      <c r="Q63" s="261"/>
      <c r="R63" s="261"/>
      <c r="S63" s="256" t="s">
        <v>88</v>
      </c>
      <c r="T63" s="256" t="s">
        <v>147</v>
      </c>
      <c r="U63" s="256" t="s">
        <v>345</v>
      </c>
      <c r="V63" s="256" t="s">
        <v>419</v>
      </c>
      <c r="W63" s="249" t="s">
        <v>89</v>
      </c>
      <c r="X63" s="262" t="s">
        <v>149</v>
      </c>
      <c r="Y63" s="261"/>
      <c r="Z63" s="263"/>
    </row>
    <row r="64" spans="1:28" s="246" customFormat="1" ht="28.4" customHeight="1" x14ac:dyDescent="0.2">
      <c r="A64" s="293" t="s">
        <v>510</v>
      </c>
      <c r="B64" s="249" t="s">
        <v>158</v>
      </c>
      <c r="C64" s="256" t="s">
        <v>204</v>
      </c>
      <c r="D64" s="257">
        <v>6.2</v>
      </c>
      <c r="E64" s="249" t="s">
        <v>498</v>
      </c>
      <c r="F64" s="294">
        <v>2</v>
      </c>
      <c r="G64" s="249" t="s">
        <v>135</v>
      </c>
      <c r="H64" s="259">
        <v>1810</v>
      </c>
      <c r="I64" s="259">
        <v>2100</v>
      </c>
      <c r="J64" s="256" t="s">
        <v>136</v>
      </c>
      <c r="K64" s="259">
        <v>2052</v>
      </c>
      <c r="L64" s="256" t="s">
        <v>200</v>
      </c>
      <c r="M64" s="295">
        <v>44</v>
      </c>
      <c r="N64" s="256" t="s">
        <v>88</v>
      </c>
      <c r="O64" s="256" t="s">
        <v>147</v>
      </c>
      <c r="P64" s="261"/>
      <c r="Q64" s="261"/>
      <c r="R64" s="261"/>
      <c r="S64" s="256" t="s">
        <v>88</v>
      </c>
      <c r="T64" s="256" t="s">
        <v>147</v>
      </c>
      <c r="U64" s="256" t="s">
        <v>190</v>
      </c>
      <c r="V64" s="256" t="s">
        <v>141</v>
      </c>
      <c r="W64" s="296" t="s">
        <v>89</v>
      </c>
      <c r="X64" s="262" t="s">
        <v>149</v>
      </c>
      <c r="Y64" s="261"/>
      <c r="Z64" s="261"/>
    </row>
    <row r="65" spans="1:28" ht="28.4" customHeight="1" x14ac:dyDescent="0.2">
      <c r="A65" s="234" t="s">
        <v>511</v>
      </c>
      <c r="B65" s="235" t="s">
        <v>158</v>
      </c>
      <c r="C65" s="236" t="s">
        <v>512</v>
      </c>
      <c r="D65" s="237">
        <v>6.21</v>
      </c>
      <c r="E65" s="235" t="s">
        <v>498</v>
      </c>
      <c r="F65" s="238">
        <v>8</v>
      </c>
      <c r="G65" s="235" t="s">
        <v>135</v>
      </c>
      <c r="H65" s="239">
        <v>2520</v>
      </c>
      <c r="I65" s="239">
        <v>2210</v>
      </c>
      <c r="J65" s="236" t="s">
        <v>136</v>
      </c>
      <c r="K65" s="236" t="s">
        <v>163</v>
      </c>
      <c r="L65" s="236" t="s">
        <v>434</v>
      </c>
      <c r="M65" s="240">
        <v>70</v>
      </c>
      <c r="N65" s="236" t="s">
        <v>164</v>
      </c>
      <c r="O65" s="236" t="s">
        <v>165</v>
      </c>
      <c r="P65" s="241"/>
      <c r="Q65" s="241"/>
      <c r="R65" s="241"/>
      <c r="S65" s="242" t="s">
        <v>90</v>
      </c>
      <c r="T65" s="236" t="s">
        <v>138</v>
      </c>
      <c r="U65" s="236" t="s">
        <v>136</v>
      </c>
      <c r="V65" s="236" t="s">
        <v>202</v>
      </c>
      <c r="W65" s="243" t="s">
        <v>165</v>
      </c>
      <c r="X65" s="297" t="s">
        <v>435</v>
      </c>
      <c r="Y65" s="243" t="s">
        <v>89</v>
      </c>
      <c r="Z65" s="236" t="s">
        <v>168</v>
      </c>
      <c r="AA65" s="203">
        <v>219.98</v>
      </c>
      <c r="AB65" s="185" t="s">
        <v>548</v>
      </c>
    </row>
  </sheetData>
  <autoFilter ref="A3:AB65" xr:uid="{D974B288-3E2B-4C2C-9861-E32C15F60F2B}">
    <filterColumn colId="1" showButton="0"/>
    <filterColumn colId="2" showButton="0"/>
    <filterColumn colId="7" showButton="0"/>
    <filterColumn colId="10" showButton="0"/>
    <filterColumn colId="11" showButton="0"/>
    <filterColumn colId="12" showButton="0"/>
    <filterColumn colId="13" showButton="0"/>
    <filterColumn colId="16" showButton="0"/>
    <filterColumn colId="18" showButton="0"/>
    <filterColumn colId="19" showButton="0"/>
    <filterColumn colId="21" showButton="0"/>
  </autoFilter>
  <mergeCells count="17">
    <mergeCell ref="A3:A4"/>
    <mergeCell ref="B3:D3"/>
    <mergeCell ref="E3:E4"/>
    <mergeCell ref="F3:F4"/>
    <mergeCell ref="G3:G4"/>
    <mergeCell ref="X3:X4"/>
    <mergeCell ref="Y3:Y4"/>
    <mergeCell ref="Z3:Z4"/>
    <mergeCell ref="B54:C54"/>
    <mergeCell ref="B55:C55"/>
    <mergeCell ref="J3:J4"/>
    <mergeCell ref="K3:O3"/>
    <mergeCell ref="P3:P4"/>
    <mergeCell ref="Q3:R3"/>
    <mergeCell ref="S3:U3"/>
    <mergeCell ref="V3:W3"/>
    <mergeCell ref="H3:I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1144B-530E-4937-97BD-2A9F160DDCD8}">
  <dimension ref="A1:AB209"/>
  <sheetViews>
    <sheetView workbookViewId="0">
      <selection activeCell="AD102" sqref="AD102"/>
    </sheetView>
  </sheetViews>
  <sheetFormatPr defaultColWidth="9.125" defaultRowHeight="11.55" x14ac:dyDescent="0.2"/>
  <cols>
    <col min="1" max="1" width="13.375" style="185" customWidth="1"/>
    <col min="2" max="2" width="4.5" style="185" customWidth="1"/>
    <col min="3" max="3" width="15.875" style="185" customWidth="1"/>
    <col min="4" max="5" width="7" style="185" customWidth="1"/>
    <col min="6" max="6" width="7.375" style="185" bestFit="1" customWidth="1"/>
    <col min="7" max="7" width="10.5" style="185" customWidth="1"/>
    <col min="8" max="8" width="6.875" style="185" bestFit="1" customWidth="1"/>
    <col min="9" max="9" width="7.375" style="185" bestFit="1" customWidth="1"/>
    <col min="10" max="10" width="12.5" style="185" bestFit="1" customWidth="1"/>
    <col min="11" max="11" width="7.875" style="185" bestFit="1" customWidth="1"/>
    <col min="12" max="12" width="7.625" style="185" bestFit="1" customWidth="1"/>
    <col min="13" max="13" width="8.5" style="185" bestFit="1" customWidth="1"/>
    <col min="14" max="15" width="7.5" style="185" customWidth="1"/>
    <col min="16" max="16" width="8.5" style="185" bestFit="1" customWidth="1"/>
    <col min="17" max="17" width="5.875" style="185" customWidth="1"/>
    <col min="18" max="18" width="9" style="185" bestFit="1" customWidth="1"/>
    <col min="19" max="20" width="8.5" style="185" bestFit="1" customWidth="1"/>
    <col min="21" max="21" width="7.625" style="185" bestFit="1" customWidth="1"/>
    <col min="22" max="22" width="7.5" style="185" bestFit="1" customWidth="1"/>
    <col min="23" max="23" width="8.875" style="185" bestFit="1" customWidth="1"/>
    <col min="24" max="24" width="11.375" style="185" customWidth="1"/>
    <col min="25" max="25" width="9.625" style="185" customWidth="1"/>
    <col min="26" max="26" width="29.125" style="185" customWidth="1"/>
    <col min="27" max="27" width="10.875" style="184" customWidth="1"/>
    <col min="28" max="28" width="50.5" style="185" customWidth="1"/>
    <col min="29" max="16384" width="9.125" style="185"/>
  </cols>
  <sheetData>
    <row r="1" spans="1:28" x14ac:dyDescent="0.2">
      <c r="A1" s="182" t="s">
        <v>101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</row>
    <row r="2" spans="1:28" x14ac:dyDescent="0.2">
      <c r="A2" s="309" t="s">
        <v>102</v>
      </c>
      <c r="B2" s="306" t="s">
        <v>103</v>
      </c>
      <c r="C2" s="307"/>
      <c r="D2" s="308"/>
      <c r="E2" s="302" t="s">
        <v>104</v>
      </c>
      <c r="F2" s="302" t="s">
        <v>105</v>
      </c>
      <c r="G2" s="311" t="s">
        <v>106</v>
      </c>
      <c r="H2" s="306" t="s">
        <v>107</v>
      </c>
      <c r="I2" s="308"/>
      <c r="J2" s="302" t="s">
        <v>108</v>
      </c>
      <c r="K2" s="306" t="s">
        <v>109</v>
      </c>
      <c r="L2" s="307"/>
      <c r="M2" s="307"/>
      <c r="N2" s="307"/>
      <c r="O2" s="308"/>
      <c r="P2" s="302" t="s">
        <v>110</v>
      </c>
      <c r="Q2" s="306" t="s">
        <v>111</v>
      </c>
      <c r="R2" s="308"/>
      <c r="S2" s="306" t="s">
        <v>0</v>
      </c>
      <c r="T2" s="307"/>
      <c r="U2" s="308"/>
      <c r="V2" s="306" t="s">
        <v>112</v>
      </c>
      <c r="W2" s="308"/>
      <c r="X2" s="302" t="s">
        <v>113</v>
      </c>
      <c r="Y2" s="302" t="s">
        <v>114</v>
      </c>
      <c r="Z2" s="304" t="s">
        <v>115</v>
      </c>
      <c r="AA2" s="186" t="s">
        <v>116</v>
      </c>
      <c r="AB2" s="187" t="s">
        <v>92</v>
      </c>
    </row>
    <row r="3" spans="1:28" ht="34.65" x14ac:dyDescent="0.2">
      <c r="A3" s="310"/>
      <c r="B3" s="188" t="s">
        <v>117</v>
      </c>
      <c r="C3" s="188" t="s">
        <v>118</v>
      </c>
      <c r="D3" s="188" t="s">
        <v>103</v>
      </c>
      <c r="E3" s="303"/>
      <c r="F3" s="303"/>
      <c r="G3" s="312"/>
      <c r="H3" s="188" t="s">
        <v>119</v>
      </c>
      <c r="I3" s="188" t="s">
        <v>120</v>
      </c>
      <c r="J3" s="303"/>
      <c r="K3" s="188" t="s">
        <v>121</v>
      </c>
      <c r="L3" s="188" t="s">
        <v>122</v>
      </c>
      <c r="M3" s="188" t="s">
        <v>123</v>
      </c>
      <c r="N3" s="188" t="s">
        <v>91</v>
      </c>
      <c r="O3" s="188" t="s">
        <v>124</v>
      </c>
      <c r="P3" s="303"/>
      <c r="Q3" s="188" t="s">
        <v>1</v>
      </c>
      <c r="R3" s="188" t="s">
        <v>2</v>
      </c>
      <c r="S3" s="188" t="s">
        <v>125</v>
      </c>
      <c r="T3" s="188" t="s">
        <v>126</v>
      </c>
      <c r="U3" s="188" t="s">
        <v>127</v>
      </c>
      <c r="V3" s="188" t="s">
        <v>128</v>
      </c>
      <c r="W3" s="188" t="s">
        <v>129</v>
      </c>
      <c r="X3" s="303"/>
      <c r="Y3" s="303"/>
      <c r="Z3" s="305"/>
    </row>
    <row r="4" spans="1:28" ht="27.7" customHeight="1" x14ac:dyDescent="0.2">
      <c r="A4" s="189" t="s">
        <v>131</v>
      </c>
      <c r="B4" s="190" t="s">
        <v>132</v>
      </c>
      <c r="C4" s="190" t="s">
        <v>133</v>
      </c>
      <c r="D4" s="190" t="s">
        <v>134</v>
      </c>
      <c r="E4" s="190" t="s">
        <v>130</v>
      </c>
      <c r="F4" s="191">
        <v>2</v>
      </c>
      <c r="G4" s="190" t="s">
        <v>135</v>
      </c>
      <c r="H4" s="192">
        <v>2210</v>
      </c>
      <c r="I4" s="192">
        <v>2100</v>
      </c>
      <c r="J4" s="190" t="s">
        <v>136</v>
      </c>
      <c r="K4" s="190" t="s">
        <v>137</v>
      </c>
      <c r="L4" s="192">
        <v>2052</v>
      </c>
      <c r="M4" s="192">
        <v>54</v>
      </c>
      <c r="N4" s="190" t="s">
        <v>90</v>
      </c>
      <c r="O4" s="190" t="s">
        <v>138</v>
      </c>
      <c r="P4" s="193"/>
      <c r="Q4" s="192">
        <v>250</v>
      </c>
      <c r="R4" s="190" t="s">
        <v>139</v>
      </c>
      <c r="S4" s="189" t="s">
        <v>90</v>
      </c>
      <c r="T4" s="190" t="s">
        <v>138</v>
      </c>
      <c r="U4" s="190" t="s">
        <v>140</v>
      </c>
      <c r="V4" s="190" t="s">
        <v>141</v>
      </c>
      <c r="W4" s="190" t="s">
        <v>89</v>
      </c>
      <c r="X4" s="190" t="s">
        <v>142</v>
      </c>
      <c r="Y4" s="193"/>
      <c r="Z4" s="193"/>
      <c r="AA4" s="184">
        <v>320.75</v>
      </c>
      <c r="AB4" s="185" t="s">
        <v>143</v>
      </c>
    </row>
    <row r="5" spans="1:28" ht="27.7" customHeight="1" x14ac:dyDescent="0.2">
      <c r="A5" s="190" t="s">
        <v>144</v>
      </c>
      <c r="B5" s="190" t="s">
        <v>132</v>
      </c>
      <c r="C5" s="190" t="s">
        <v>145</v>
      </c>
      <c r="D5" s="190" t="s">
        <v>146</v>
      </c>
      <c r="E5" s="190" t="s">
        <v>130</v>
      </c>
      <c r="F5" s="191">
        <v>1</v>
      </c>
      <c r="G5" s="190" t="s">
        <v>135</v>
      </c>
      <c r="H5" s="192">
        <v>1010</v>
      </c>
      <c r="I5" s="192">
        <v>2100</v>
      </c>
      <c r="J5" s="190" t="s">
        <v>136</v>
      </c>
      <c r="K5" s="192">
        <v>925</v>
      </c>
      <c r="L5" s="192">
        <v>2052</v>
      </c>
      <c r="M5" s="192">
        <v>44</v>
      </c>
      <c r="N5" s="190" t="s">
        <v>88</v>
      </c>
      <c r="O5" s="190" t="s">
        <v>147</v>
      </c>
      <c r="P5" s="193"/>
      <c r="Q5" s="193"/>
      <c r="R5" s="193"/>
      <c r="S5" s="190" t="s">
        <v>88</v>
      </c>
      <c r="T5" s="190" t="s">
        <v>147</v>
      </c>
      <c r="U5" s="190" t="s">
        <v>148</v>
      </c>
      <c r="V5" s="190" t="s">
        <v>141</v>
      </c>
      <c r="W5" s="190" t="s">
        <v>89</v>
      </c>
      <c r="X5" s="190" t="s">
        <v>149</v>
      </c>
      <c r="Y5" s="193"/>
      <c r="Z5" s="193"/>
    </row>
    <row r="6" spans="1:28" ht="27.7" customHeight="1" x14ac:dyDescent="0.2">
      <c r="A6" s="190" t="s">
        <v>150</v>
      </c>
      <c r="B6" s="190" t="s">
        <v>132</v>
      </c>
      <c r="C6" s="190" t="s">
        <v>151</v>
      </c>
      <c r="D6" s="190" t="s">
        <v>152</v>
      </c>
      <c r="E6" s="190" t="s">
        <v>130</v>
      </c>
      <c r="F6" s="191">
        <v>1</v>
      </c>
      <c r="G6" s="190" t="s">
        <v>135</v>
      </c>
      <c r="H6" s="192">
        <v>1010</v>
      </c>
      <c r="I6" s="192">
        <v>2100</v>
      </c>
      <c r="J6" s="190" t="s">
        <v>136</v>
      </c>
      <c r="K6" s="192">
        <v>925</v>
      </c>
      <c r="L6" s="192">
        <v>2052</v>
      </c>
      <c r="M6" s="192">
        <v>44</v>
      </c>
      <c r="N6" s="190" t="s">
        <v>88</v>
      </c>
      <c r="O6" s="190" t="s">
        <v>147</v>
      </c>
      <c r="P6" s="193"/>
      <c r="Q6" s="193"/>
      <c r="R6" s="193"/>
      <c r="S6" s="190" t="s">
        <v>88</v>
      </c>
      <c r="T6" s="190" t="s">
        <v>147</v>
      </c>
      <c r="U6" s="190" t="s">
        <v>148</v>
      </c>
      <c r="V6" s="190" t="s">
        <v>141</v>
      </c>
      <c r="W6" s="190" t="s">
        <v>89</v>
      </c>
      <c r="X6" s="190" t="s">
        <v>149</v>
      </c>
      <c r="Y6" s="193"/>
      <c r="Z6" s="193"/>
    </row>
    <row r="7" spans="1:28" ht="27.7" customHeight="1" x14ac:dyDescent="0.2">
      <c r="A7" s="190" t="s">
        <v>153</v>
      </c>
      <c r="B7" s="190" t="s">
        <v>132</v>
      </c>
      <c r="C7" s="190" t="s">
        <v>154</v>
      </c>
      <c r="D7" s="190" t="s">
        <v>155</v>
      </c>
      <c r="E7" s="190" t="s">
        <v>130</v>
      </c>
      <c r="F7" s="191">
        <v>1</v>
      </c>
      <c r="G7" s="190" t="s">
        <v>135</v>
      </c>
      <c r="H7" s="192">
        <v>1010</v>
      </c>
      <c r="I7" s="192">
        <v>2100</v>
      </c>
      <c r="J7" s="190" t="s">
        <v>136</v>
      </c>
      <c r="K7" s="192">
        <v>925</v>
      </c>
      <c r="L7" s="192">
        <v>2052</v>
      </c>
      <c r="M7" s="192">
        <v>44</v>
      </c>
      <c r="N7" s="190" t="s">
        <v>88</v>
      </c>
      <c r="O7" s="190" t="s">
        <v>147</v>
      </c>
      <c r="P7" s="193"/>
      <c r="Q7" s="193"/>
      <c r="R7" s="193"/>
      <c r="S7" s="190" t="s">
        <v>88</v>
      </c>
      <c r="T7" s="190" t="s">
        <v>147</v>
      </c>
      <c r="U7" s="190" t="s">
        <v>156</v>
      </c>
      <c r="V7" s="190" t="s">
        <v>141</v>
      </c>
      <c r="W7" s="190" t="s">
        <v>89</v>
      </c>
      <c r="X7" s="190" t="s">
        <v>149</v>
      </c>
      <c r="Y7" s="193"/>
      <c r="Z7" s="193"/>
    </row>
    <row r="8" spans="1:28" ht="27.7" customHeight="1" x14ac:dyDescent="0.2">
      <c r="A8" s="190" t="s">
        <v>157</v>
      </c>
      <c r="B8" s="190" t="s">
        <v>158</v>
      </c>
      <c r="C8" s="190" t="s">
        <v>159</v>
      </c>
      <c r="D8" s="190" t="s">
        <v>160</v>
      </c>
      <c r="E8" s="190" t="s">
        <v>130</v>
      </c>
      <c r="F8" s="191">
        <v>6</v>
      </c>
      <c r="G8" s="190" t="s">
        <v>161</v>
      </c>
      <c r="H8" s="192">
        <v>2200</v>
      </c>
      <c r="I8" s="192">
        <v>2210</v>
      </c>
      <c r="J8" s="190" t="s">
        <v>136</v>
      </c>
      <c r="K8" s="190" t="s">
        <v>162</v>
      </c>
      <c r="L8" s="190" t="s">
        <v>163</v>
      </c>
      <c r="M8" s="192">
        <v>70</v>
      </c>
      <c r="N8" s="190" t="s">
        <v>164</v>
      </c>
      <c r="O8" s="190" t="s">
        <v>165</v>
      </c>
      <c r="P8" s="193"/>
      <c r="Q8" s="193"/>
      <c r="R8" s="193"/>
      <c r="S8" s="190" t="s">
        <v>88</v>
      </c>
      <c r="T8" s="190" t="s">
        <v>136</v>
      </c>
      <c r="U8" s="190" t="s">
        <v>166</v>
      </c>
      <c r="V8" s="190" t="s">
        <v>167</v>
      </c>
      <c r="W8" s="190" t="s">
        <v>89</v>
      </c>
      <c r="X8" s="190" t="s">
        <v>142</v>
      </c>
      <c r="Y8" s="190" t="s">
        <v>89</v>
      </c>
      <c r="Z8" s="190" t="s">
        <v>168</v>
      </c>
    </row>
    <row r="9" spans="1:28" ht="27.7" customHeight="1" x14ac:dyDescent="0.2">
      <c r="A9" s="189" t="s">
        <v>169</v>
      </c>
      <c r="B9" s="190" t="s">
        <v>132</v>
      </c>
      <c r="C9" s="190" t="s">
        <v>159</v>
      </c>
      <c r="D9" s="190" t="s">
        <v>160</v>
      </c>
      <c r="E9" s="190" t="s">
        <v>130</v>
      </c>
      <c r="F9" s="191">
        <v>3</v>
      </c>
      <c r="G9" s="190" t="s">
        <v>135</v>
      </c>
      <c r="H9" s="192">
        <v>1585</v>
      </c>
      <c r="I9" s="192">
        <v>2100</v>
      </c>
      <c r="J9" s="190" t="s">
        <v>136</v>
      </c>
      <c r="K9" s="190" t="s">
        <v>170</v>
      </c>
      <c r="L9" s="192">
        <v>2052</v>
      </c>
      <c r="M9" s="192">
        <v>54</v>
      </c>
      <c r="N9" s="190" t="s">
        <v>90</v>
      </c>
      <c r="O9" s="190" t="s">
        <v>138</v>
      </c>
      <c r="P9" s="193"/>
      <c r="Q9" s="192">
        <v>250</v>
      </c>
      <c r="R9" s="193" t="s">
        <v>171</v>
      </c>
      <c r="S9" s="189" t="s">
        <v>90</v>
      </c>
      <c r="T9" s="190" t="s">
        <v>138</v>
      </c>
      <c r="U9" s="190" t="s">
        <v>140</v>
      </c>
      <c r="V9" s="190" t="s">
        <v>141</v>
      </c>
      <c r="W9" s="190" t="s">
        <v>89</v>
      </c>
      <c r="X9" s="190" t="s">
        <v>142</v>
      </c>
      <c r="Y9" s="193"/>
      <c r="Z9" s="193"/>
      <c r="AA9" s="184">
        <v>306.60000000000002</v>
      </c>
      <c r="AB9" s="185" t="s">
        <v>143</v>
      </c>
    </row>
    <row r="10" spans="1:28" ht="27.7" customHeight="1" x14ac:dyDescent="0.2">
      <c r="A10" s="189" t="s">
        <v>172</v>
      </c>
      <c r="B10" s="190" t="s">
        <v>132</v>
      </c>
      <c r="C10" s="190" t="s">
        <v>173</v>
      </c>
      <c r="D10" s="190" t="s">
        <v>174</v>
      </c>
      <c r="E10" s="190" t="s">
        <v>130</v>
      </c>
      <c r="F10" s="191">
        <v>3</v>
      </c>
      <c r="G10" s="190" t="s">
        <v>135</v>
      </c>
      <c r="H10" s="192">
        <v>1585</v>
      </c>
      <c r="I10" s="192">
        <v>2100</v>
      </c>
      <c r="J10" s="190" t="s">
        <v>136</v>
      </c>
      <c r="K10" s="190" t="s">
        <v>175</v>
      </c>
      <c r="L10" s="192">
        <v>2052</v>
      </c>
      <c r="M10" s="192">
        <v>40</v>
      </c>
      <c r="N10" s="190" t="s">
        <v>90</v>
      </c>
      <c r="O10" s="190" t="s">
        <v>138</v>
      </c>
      <c r="P10" s="193"/>
      <c r="Q10" s="192">
        <v>250</v>
      </c>
      <c r="R10" s="190" t="s">
        <v>176</v>
      </c>
      <c r="S10" s="189" t="s">
        <v>90</v>
      </c>
      <c r="T10" s="190" t="s">
        <v>138</v>
      </c>
      <c r="U10" s="190" t="s">
        <v>177</v>
      </c>
      <c r="V10" s="190" t="s">
        <v>167</v>
      </c>
      <c r="W10" s="190" t="s">
        <v>89</v>
      </c>
      <c r="X10" s="190" t="s">
        <v>142</v>
      </c>
      <c r="Y10" s="193"/>
      <c r="Z10" s="193"/>
      <c r="AA10" s="184">
        <v>226.12</v>
      </c>
      <c r="AB10" s="185" t="s">
        <v>178</v>
      </c>
    </row>
    <row r="11" spans="1:28" ht="27.7" customHeight="1" x14ac:dyDescent="0.2">
      <c r="A11" s="190" t="s">
        <v>179</v>
      </c>
      <c r="B11" s="190" t="s">
        <v>132</v>
      </c>
      <c r="C11" s="190" t="s">
        <v>180</v>
      </c>
      <c r="D11" s="190" t="s">
        <v>181</v>
      </c>
      <c r="E11" s="190" t="s">
        <v>130</v>
      </c>
      <c r="F11" s="191">
        <v>1</v>
      </c>
      <c r="G11" s="190" t="s">
        <v>135</v>
      </c>
      <c r="H11" s="192">
        <v>2010</v>
      </c>
      <c r="I11" s="192">
        <v>2100</v>
      </c>
      <c r="J11" s="190" t="s">
        <v>136</v>
      </c>
      <c r="K11" s="190" t="s">
        <v>182</v>
      </c>
      <c r="L11" s="192">
        <v>2052</v>
      </c>
      <c r="M11" s="192">
        <v>44</v>
      </c>
      <c r="N11" s="190" t="s">
        <v>88</v>
      </c>
      <c r="O11" s="190" t="s">
        <v>147</v>
      </c>
      <c r="P11" s="193"/>
      <c r="Q11" s="193"/>
      <c r="R11" s="193"/>
      <c r="S11" s="190" t="s">
        <v>88</v>
      </c>
      <c r="T11" s="190" t="s">
        <v>147</v>
      </c>
      <c r="U11" s="190" t="s">
        <v>148</v>
      </c>
      <c r="V11" s="190" t="s">
        <v>141</v>
      </c>
      <c r="W11" s="190" t="s">
        <v>89</v>
      </c>
      <c r="X11" s="190" t="s">
        <v>149</v>
      </c>
      <c r="Y11" s="193"/>
      <c r="Z11" s="193"/>
    </row>
    <row r="12" spans="1:28" ht="27.7" customHeight="1" x14ac:dyDescent="0.2">
      <c r="A12" s="190" t="s">
        <v>183</v>
      </c>
      <c r="B12" s="190" t="s">
        <v>132</v>
      </c>
      <c r="C12" s="190" t="s">
        <v>184</v>
      </c>
      <c r="D12" s="190" t="s">
        <v>185</v>
      </c>
      <c r="E12" s="190" t="s">
        <v>130</v>
      </c>
      <c r="F12" s="191">
        <v>1</v>
      </c>
      <c r="G12" s="190" t="s">
        <v>135</v>
      </c>
      <c r="H12" s="192">
        <v>1010</v>
      </c>
      <c r="I12" s="192">
        <v>2100</v>
      </c>
      <c r="J12" s="190" t="s">
        <v>136</v>
      </c>
      <c r="K12" s="192">
        <v>925</v>
      </c>
      <c r="L12" s="192">
        <v>2052</v>
      </c>
      <c r="M12" s="192">
        <v>44</v>
      </c>
      <c r="N12" s="190" t="s">
        <v>88</v>
      </c>
      <c r="O12" s="190" t="s">
        <v>147</v>
      </c>
      <c r="P12" s="193"/>
      <c r="Q12" s="193"/>
      <c r="R12" s="193"/>
      <c r="S12" s="190" t="s">
        <v>88</v>
      </c>
      <c r="T12" s="190" t="s">
        <v>147</v>
      </c>
      <c r="U12" s="190" t="s">
        <v>148</v>
      </c>
      <c r="V12" s="190" t="s">
        <v>141</v>
      </c>
      <c r="W12" s="190" t="s">
        <v>89</v>
      </c>
      <c r="X12" s="190" t="s">
        <v>149</v>
      </c>
      <c r="Y12" s="193"/>
      <c r="Z12" s="193"/>
    </row>
    <row r="13" spans="1:28" ht="27.7" customHeight="1" x14ac:dyDescent="0.2">
      <c r="A13" s="189" t="s">
        <v>186</v>
      </c>
      <c r="B13" s="190" t="s">
        <v>132</v>
      </c>
      <c r="C13" s="190" t="s">
        <v>187</v>
      </c>
      <c r="D13" s="190" t="s">
        <v>188</v>
      </c>
      <c r="E13" s="190" t="s">
        <v>130</v>
      </c>
      <c r="F13" s="191">
        <v>3</v>
      </c>
      <c r="G13" s="190" t="s">
        <v>135</v>
      </c>
      <c r="H13" s="192">
        <v>1585</v>
      </c>
      <c r="I13" s="192">
        <v>2100</v>
      </c>
      <c r="J13" s="190" t="s">
        <v>136</v>
      </c>
      <c r="K13" s="190" t="s">
        <v>175</v>
      </c>
      <c r="L13" s="192">
        <v>2052</v>
      </c>
      <c r="M13" s="192">
        <v>54</v>
      </c>
      <c r="N13" s="190" t="s">
        <v>90</v>
      </c>
      <c r="O13" s="190" t="s">
        <v>138</v>
      </c>
      <c r="P13" s="193"/>
      <c r="Q13" s="192">
        <v>250</v>
      </c>
      <c r="R13" s="190" t="s">
        <v>189</v>
      </c>
      <c r="S13" s="189" t="s">
        <v>90</v>
      </c>
      <c r="T13" s="190" t="s">
        <v>138</v>
      </c>
      <c r="U13" s="190" t="s">
        <v>190</v>
      </c>
      <c r="V13" s="190" t="s">
        <v>141</v>
      </c>
      <c r="W13" s="190" t="s">
        <v>89</v>
      </c>
      <c r="X13" s="190" t="s">
        <v>191</v>
      </c>
      <c r="Y13" s="193"/>
      <c r="Z13" s="193"/>
      <c r="AA13" s="184">
        <v>265.95</v>
      </c>
      <c r="AB13" s="194" t="s">
        <v>192</v>
      </c>
    </row>
    <row r="14" spans="1:28" ht="27.7" customHeight="1" x14ac:dyDescent="0.2">
      <c r="A14" s="189" t="s">
        <v>193</v>
      </c>
      <c r="B14" s="190" t="s">
        <v>132</v>
      </c>
      <c r="C14" s="190" t="s">
        <v>194</v>
      </c>
      <c r="D14" s="190" t="s">
        <v>195</v>
      </c>
      <c r="E14" s="190" t="s">
        <v>130</v>
      </c>
      <c r="F14" s="191">
        <v>3</v>
      </c>
      <c r="G14" s="190" t="s">
        <v>135</v>
      </c>
      <c r="H14" s="192">
        <v>1585</v>
      </c>
      <c r="I14" s="192">
        <v>2100</v>
      </c>
      <c r="J14" s="190" t="s">
        <v>136</v>
      </c>
      <c r="K14" s="193" t="s">
        <v>196</v>
      </c>
      <c r="L14" s="192">
        <v>2052</v>
      </c>
      <c r="M14" s="192">
        <v>40</v>
      </c>
      <c r="N14" s="190" t="s">
        <v>90</v>
      </c>
      <c r="O14" s="190" t="s">
        <v>138</v>
      </c>
      <c r="P14" s="193"/>
      <c r="Q14" s="192">
        <v>250</v>
      </c>
      <c r="R14" s="190" t="s">
        <v>176</v>
      </c>
      <c r="S14" s="189" t="s">
        <v>90</v>
      </c>
      <c r="T14" s="190" t="s">
        <v>138</v>
      </c>
      <c r="U14" s="190" t="s">
        <v>197</v>
      </c>
      <c r="V14" s="190" t="s">
        <v>167</v>
      </c>
      <c r="W14" s="190" t="s">
        <v>89</v>
      </c>
      <c r="X14" s="190" t="s">
        <v>142</v>
      </c>
      <c r="Y14" s="193"/>
      <c r="Z14" s="193"/>
      <c r="AA14" s="184">
        <v>204.53</v>
      </c>
      <c r="AB14" s="194" t="s">
        <v>198</v>
      </c>
    </row>
    <row r="15" spans="1:28" ht="27.7" customHeight="1" x14ac:dyDescent="0.2">
      <c r="A15" s="190" t="s">
        <v>199</v>
      </c>
      <c r="B15" s="190" t="s">
        <v>158</v>
      </c>
      <c r="C15" s="190" t="s">
        <v>194</v>
      </c>
      <c r="D15" s="190" t="s">
        <v>195</v>
      </c>
      <c r="E15" s="190" t="s">
        <v>130</v>
      </c>
      <c r="F15" s="191">
        <v>2</v>
      </c>
      <c r="G15" s="190" t="s">
        <v>135</v>
      </c>
      <c r="H15" s="192">
        <v>1810</v>
      </c>
      <c r="I15" s="192">
        <v>2100</v>
      </c>
      <c r="J15" s="190" t="s">
        <v>136</v>
      </c>
      <c r="K15" s="190" t="s">
        <v>200</v>
      </c>
      <c r="L15" s="192">
        <v>2052</v>
      </c>
      <c r="M15" s="192">
        <v>44</v>
      </c>
      <c r="N15" s="190" t="s">
        <v>88</v>
      </c>
      <c r="O15" s="190" t="s">
        <v>147</v>
      </c>
      <c r="P15" s="193"/>
      <c r="Q15" s="193"/>
      <c r="R15" s="193"/>
      <c r="S15" s="190" t="s">
        <v>88</v>
      </c>
      <c r="T15" s="190" t="s">
        <v>147</v>
      </c>
      <c r="U15" s="190" t="s">
        <v>201</v>
      </c>
      <c r="V15" s="190" t="s">
        <v>202</v>
      </c>
      <c r="W15" s="190" t="s">
        <v>89</v>
      </c>
      <c r="X15" s="190" t="s">
        <v>191</v>
      </c>
      <c r="Y15" s="193"/>
      <c r="Z15" s="193"/>
    </row>
    <row r="16" spans="1:28" ht="27.7" customHeight="1" x14ac:dyDescent="0.2">
      <c r="A16" s="190" t="s">
        <v>203</v>
      </c>
      <c r="B16" s="190" t="s">
        <v>132</v>
      </c>
      <c r="C16" s="190" t="s">
        <v>204</v>
      </c>
      <c r="D16" s="190" t="s">
        <v>205</v>
      </c>
      <c r="E16" s="190" t="s">
        <v>130</v>
      </c>
      <c r="F16" s="191">
        <v>2</v>
      </c>
      <c r="G16" s="190" t="s">
        <v>135</v>
      </c>
      <c r="H16" s="192">
        <v>1610</v>
      </c>
      <c r="I16" s="192">
        <v>2100</v>
      </c>
      <c r="J16" s="190" t="s">
        <v>136</v>
      </c>
      <c r="K16" s="190" t="s">
        <v>206</v>
      </c>
      <c r="L16" s="192">
        <v>2052</v>
      </c>
      <c r="M16" s="192">
        <v>44</v>
      </c>
      <c r="N16" s="190" t="s">
        <v>88</v>
      </c>
      <c r="O16" s="190" t="s">
        <v>147</v>
      </c>
      <c r="P16" s="193"/>
      <c r="Q16" s="193"/>
      <c r="R16" s="193"/>
      <c r="S16" s="190" t="s">
        <v>88</v>
      </c>
      <c r="T16" s="190" t="s">
        <v>147</v>
      </c>
      <c r="U16" s="190" t="s">
        <v>190</v>
      </c>
      <c r="V16" s="190" t="s">
        <v>141</v>
      </c>
      <c r="W16" s="190" t="s">
        <v>89</v>
      </c>
      <c r="X16" s="190" t="s">
        <v>149</v>
      </c>
      <c r="Y16" s="193"/>
      <c r="Z16" s="193"/>
    </row>
    <row r="17" spans="1:28" ht="27.7" customHeight="1" x14ac:dyDescent="0.2">
      <c r="A17" s="189" t="s">
        <v>207</v>
      </c>
      <c r="B17" s="190" t="s">
        <v>132</v>
      </c>
      <c r="C17" s="190" t="s">
        <v>208</v>
      </c>
      <c r="D17" s="190" t="s">
        <v>209</v>
      </c>
      <c r="E17" s="190" t="s">
        <v>130</v>
      </c>
      <c r="F17" s="191">
        <v>2</v>
      </c>
      <c r="G17" s="190" t="s">
        <v>135</v>
      </c>
      <c r="H17" s="192">
        <v>2210</v>
      </c>
      <c r="I17" s="192">
        <v>2100</v>
      </c>
      <c r="J17" s="190" t="s">
        <v>136</v>
      </c>
      <c r="K17" s="190" t="s">
        <v>137</v>
      </c>
      <c r="L17" s="192">
        <v>2052</v>
      </c>
      <c r="M17" s="192">
        <v>40</v>
      </c>
      <c r="N17" s="190" t="s">
        <v>90</v>
      </c>
      <c r="O17" s="190" t="s">
        <v>138</v>
      </c>
      <c r="P17" s="193"/>
      <c r="Q17" s="192">
        <v>250</v>
      </c>
      <c r="R17" s="190" t="s">
        <v>139</v>
      </c>
      <c r="S17" s="189" t="s">
        <v>90</v>
      </c>
      <c r="T17" s="190" t="s">
        <v>138</v>
      </c>
      <c r="U17" s="190" t="s">
        <v>197</v>
      </c>
      <c r="V17" s="190" t="s">
        <v>167</v>
      </c>
      <c r="W17" s="190" t="s">
        <v>89</v>
      </c>
      <c r="X17" s="190" t="s">
        <v>142</v>
      </c>
      <c r="Y17" s="193"/>
      <c r="Z17" s="193"/>
      <c r="AA17" s="184">
        <v>233.49</v>
      </c>
      <c r="AB17" s="194" t="s">
        <v>198</v>
      </c>
    </row>
    <row r="18" spans="1:28" ht="27.7" customHeight="1" x14ac:dyDescent="0.2">
      <c r="A18" s="189" t="s">
        <v>210</v>
      </c>
      <c r="B18" s="190" t="s">
        <v>132</v>
      </c>
      <c r="C18" s="190" t="s">
        <v>208</v>
      </c>
      <c r="D18" s="190" t="s">
        <v>209</v>
      </c>
      <c r="E18" s="190" t="s">
        <v>130</v>
      </c>
      <c r="F18" s="191">
        <v>2</v>
      </c>
      <c r="G18" s="190" t="s">
        <v>135</v>
      </c>
      <c r="H18" s="192">
        <v>2210</v>
      </c>
      <c r="I18" s="192">
        <v>2100</v>
      </c>
      <c r="J18" s="190" t="s">
        <v>136</v>
      </c>
      <c r="K18" s="190" t="s">
        <v>137</v>
      </c>
      <c r="L18" s="192">
        <v>2052</v>
      </c>
      <c r="M18" s="192">
        <v>40</v>
      </c>
      <c r="N18" s="190" t="s">
        <v>90</v>
      </c>
      <c r="O18" s="190" t="s">
        <v>138</v>
      </c>
      <c r="P18" s="193"/>
      <c r="Q18" s="192">
        <v>250</v>
      </c>
      <c r="R18" s="190" t="s">
        <v>211</v>
      </c>
      <c r="S18" s="189" t="s">
        <v>90</v>
      </c>
      <c r="T18" s="190" t="s">
        <v>138</v>
      </c>
      <c r="U18" s="190" t="s">
        <v>212</v>
      </c>
      <c r="V18" s="190" t="s">
        <v>167</v>
      </c>
      <c r="W18" s="190" t="s">
        <v>89</v>
      </c>
      <c r="X18" s="190" t="s">
        <v>142</v>
      </c>
      <c r="Y18" s="193"/>
      <c r="Z18" s="193"/>
      <c r="AA18" s="184">
        <v>233.49</v>
      </c>
      <c r="AB18" s="194" t="s">
        <v>198</v>
      </c>
    </row>
    <row r="19" spans="1:28" ht="27.7" customHeight="1" x14ac:dyDescent="0.2">
      <c r="A19" s="189" t="s">
        <v>213</v>
      </c>
      <c r="B19" s="190" t="s">
        <v>132</v>
      </c>
      <c r="C19" s="190" t="s">
        <v>214</v>
      </c>
      <c r="D19" s="190" t="s">
        <v>215</v>
      </c>
      <c r="E19" s="190" t="s">
        <v>130</v>
      </c>
      <c r="F19" s="191">
        <v>3</v>
      </c>
      <c r="G19" s="190" t="s">
        <v>135</v>
      </c>
      <c r="H19" s="192">
        <v>1585</v>
      </c>
      <c r="I19" s="192">
        <v>2100</v>
      </c>
      <c r="J19" s="190" t="s">
        <v>136</v>
      </c>
      <c r="K19" s="190" t="s">
        <v>175</v>
      </c>
      <c r="L19" s="192">
        <v>2052</v>
      </c>
      <c r="M19" s="192">
        <v>54</v>
      </c>
      <c r="N19" s="190" t="s">
        <v>90</v>
      </c>
      <c r="O19" s="190" t="s">
        <v>138</v>
      </c>
      <c r="P19" s="193"/>
      <c r="Q19" s="192">
        <v>250</v>
      </c>
      <c r="R19" s="190" t="s">
        <v>176</v>
      </c>
      <c r="S19" s="189" t="s">
        <v>90</v>
      </c>
      <c r="T19" s="190" t="s">
        <v>138</v>
      </c>
      <c r="U19" s="190" t="s">
        <v>212</v>
      </c>
      <c r="V19" s="190" t="s">
        <v>141</v>
      </c>
      <c r="W19" s="190" t="s">
        <v>89</v>
      </c>
      <c r="X19" s="190" t="s">
        <v>142</v>
      </c>
      <c r="Y19" s="193"/>
      <c r="Z19" s="193"/>
      <c r="AA19" s="184">
        <v>265.95</v>
      </c>
      <c r="AB19" s="194" t="s">
        <v>192</v>
      </c>
    </row>
    <row r="20" spans="1:28" ht="27.7" customHeight="1" x14ac:dyDescent="0.2">
      <c r="A20" s="190" t="s">
        <v>216</v>
      </c>
      <c r="B20" s="190" t="s">
        <v>158</v>
      </c>
      <c r="C20" s="190" t="s">
        <v>214</v>
      </c>
      <c r="D20" s="190" t="s">
        <v>215</v>
      </c>
      <c r="E20" s="190" t="s">
        <v>130</v>
      </c>
      <c r="F20" s="191">
        <v>2</v>
      </c>
      <c r="G20" s="190" t="s">
        <v>217</v>
      </c>
      <c r="H20" s="192">
        <v>1810</v>
      </c>
      <c r="I20" s="192">
        <v>2100</v>
      </c>
      <c r="J20" s="190" t="s">
        <v>136</v>
      </c>
      <c r="K20" s="190" t="s">
        <v>200</v>
      </c>
      <c r="L20" s="192">
        <v>2052</v>
      </c>
      <c r="M20" s="192">
        <v>44</v>
      </c>
      <c r="N20" s="190" t="s">
        <v>88</v>
      </c>
      <c r="O20" s="190" t="s">
        <v>147</v>
      </c>
      <c r="P20" s="193"/>
      <c r="Q20" s="193"/>
      <c r="R20" s="193"/>
      <c r="S20" s="190" t="s">
        <v>88</v>
      </c>
      <c r="T20" s="190" t="s">
        <v>147</v>
      </c>
      <c r="U20" s="190" t="s">
        <v>201</v>
      </c>
      <c r="V20" s="190" t="s">
        <v>202</v>
      </c>
      <c r="W20" s="190" t="s">
        <v>65</v>
      </c>
      <c r="X20" s="190" t="s">
        <v>191</v>
      </c>
      <c r="Y20" s="193"/>
      <c r="Z20" s="193"/>
    </row>
    <row r="21" spans="1:28" ht="27.7" customHeight="1" x14ac:dyDescent="0.2">
      <c r="A21" s="189" t="s">
        <v>218</v>
      </c>
      <c r="B21" s="190" t="s">
        <v>132</v>
      </c>
      <c r="C21" s="190" t="s">
        <v>219</v>
      </c>
      <c r="D21" s="190" t="s">
        <v>220</v>
      </c>
      <c r="E21" s="190" t="s">
        <v>130</v>
      </c>
      <c r="F21" s="191">
        <v>2</v>
      </c>
      <c r="G21" s="190" t="s">
        <v>217</v>
      </c>
      <c r="H21" s="192">
        <v>2410</v>
      </c>
      <c r="I21" s="192">
        <v>2100</v>
      </c>
      <c r="J21" s="190" t="s">
        <v>136</v>
      </c>
      <c r="K21" s="190" t="s">
        <v>221</v>
      </c>
      <c r="L21" s="192">
        <v>2052</v>
      </c>
      <c r="M21" s="192">
        <v>40</v>
      </c>
      <c r="N21" s="190" t="s">
        <v>90</v>
      </c>
      <c r="O21" s="190" t="s">
        <v>138</v>
      </c>
      <c r="P21" s="193"/>
      <c r="Q21" s="192">
        <v>250</v>
      </c>
      <c r="R21" s="190" t="s">
        <v>139</v>
      </c>
      <c r="S21" s="189" t="s">
        <v>90</v>
      </c>
      <c r="T21" s="190" t="s">
        <v>138</v>
      </c>
      <c r="U21" s="190" t="s">
        <v>222</v>
      </c>
      <c r="V21" s="190" t="s">
        <v>167</v>
      </c>
      <c r="W21" s="190" t="s">
        <v>89</v>
      </c>
      <c r="X21" s="190" t="s">
        <v>191</v>
      </c>
      <c r="Y21" s="193"/>
      <c r="Z21" s="193"/>
      <c r="AA21" s="184">
        <v>234.24</v>
      </c>
      <c r="AB21" s="194" t="s">
        <v>198</v>
      </c>
    </row>
    <row r="22" spans="1:28" ht="27.7" customHeight="1" x14ac:dyDescent="0.2">
      <c r="A22" s="189" t="s">
        <v>223</v>
      </c>
      <c r="B22" s="190" t="s">
        <v>132</v>
      </c>
      <c r="C22" s="190" t="s">
        <v>224</v>
      </c>
      <c r="D22" s="190" t="s">
        <v>225</v>
      </c>
      <c r="E22" s="190" t="s">
        <v>130</v>
      </c>
      <c r="F22" s="191">
        <v>2</v>
      </c>
      <c r="G22" s="190" t="s">
        <v>135</v>
      </c>
      <c r="H22" s="192">
        <v>2410</v>
      </c>
      <c r="I22" s="192">
        <v>2100</v>
      </c>
      <c r="J22" s="190" t="s">
        <v>136</v>
      </c>
      <c r="K22" s="190" t="s">
        <v>221</v>
      </c>
      <c r="L22" s="192">
        <v>2052</v>
      </c>
      <c r="M22" s="192">
        <v>40</v>
      </c>
      <c r="N22" s="190" t="s">
        <v>90</v>
      </c>
      <c r="O22" s="190" t="s">
        <v>226</v>
      </c>
      <c r="P22" s="193"/>
      <c r="Q22" s="192">
        <v>250</v>
      </c>
      <c r="R22" s="190" t="s">
        <v>227</v>
      </c>
      <c r="S22" s="189" t="s">
        <v>90</v>
      </c>
      <c r="T22" s="190" t="s">
        <v>138</v>
      </c>
      <c r="U22" s="190" t="s">
        <v>212</v>
      </c>
      <c r="V22" s="190" t="s">
        <v>167</v>
      </c>
      <c r="W22" s="190" t="s">
        <v>89</v>
      </c>
      <c r="X22" s="190" t="s">
        <v>191</v>
      </c>
      <c r="Y22" s="193"/>
      <c r="Z22" s="193"/>
      <c r="AA22" s="184">
        <v>234.24</v>
      </c>
      <c r="AB22" s="194" t="s">
        <v>198</v>
      </c>
    </row>
    <row r="23" spans="1:28" ht="27.7" customHeight="1" x14ac:dyDescent="0.2">
      <c r="A23" s="189" t="s">
        <v>228</v>
      </c>
      <c r="B23" s="190" t="s">
        <v>132</v>
      </c>
      <c r="C23" s="190" t="s">
        <v>229</v>
      </c>
      <c r="D23" s="190" t="s">
        <v>225</v>
      </c>
      <c r="E23" s="190" t="s">
        <v>130</v>
      </c>
      <c r="F23" s="191">
        <v>2</v>
      </c>
      <c r="G23" s="190" t="s">
        <v>135</v>
      </c>
      <c r="H23" s="192">
        <v>2410</v>
      </c>
      <c r="I23" s="192">
        <v>2100</v>
      </c>
      <c r="J23" s="190" t="s">
        <v>136</v>
      </c>
      <c r="K23" s="190" t="s">
        <v>221</v>
      </c>
      <c r="L23" s="192">
        <v>2052</v>
      </c>
      <c r="M23" s="192">
        <v>40</v>
      </c>
      <c r="N23" s="190" t="s">
        <v>90</v>
      </c>
      <c r="O23" s="190" t="s">
        <v>138</v>
      </c>
      <c r="P23" s="193"/>
      <c r="Q23" s="192">
        <v>250</v>
      </c>
      <c r="R23" s="190" t="s">
        <v>139</v>
      </c>
      <c r="S23" s="189" t="s">
        <v>90</v>
      </c>
      <c r="T23" s="190" t="s">
        <v>138</v>
      </c>
      <c r="U23" s="190" t="s">
        <v>212</v>
      </c>
      <c r="V23" s="190" t="s">
        <v>167</v>
      </c>
      <c r="W23" s="190" t="s">
        <v>89</v>
      </c>
      <c r="X23" s="190" t="s">
        <v>191</v>
      </c>
      <c r="Y23" s="193"/>
      <c r="Z23" s="193"/>
      <c r="AA23" s="184">
        <v>234.24</v>
      </c>
      <c r="AB23" s="194" t="s">
        <v>198</v>
      </c>
    </row>
    <row r="24" spans="1:28" ht="27.7" customHeight="1" x14ac:dyDescent="0.2">
      <c r="A24" s="189" t="s">
        <v>230</v>
      </c>
      <c r="B24" s="190" t="s">
        <v>132</v>
      </c>
      <c r="C24" s="190" t="s">
        <v>219</v>
      </c>
      <c r="D24" s="190" t="s">
        <v>220</v>
      </c>
      <c r="E24" s="190" t="s">
        <v>130</v>
      </c>
      <c r="F24" s="191">
        <v>2</v>
      </c>
      <c r="G24" s="190" t="s">
        <v>217</v>
      </c>
      <c r="H24" s="192">
        <v>2410</v>
      </c>
      <c r="I24" s="192">
        <v>2100</v>
      </c>
      <c r="J24" s="190" t="s">
        <v>136</v>
      </c>
      <c r="K24" s="190" t="s">
        <v>221</v>
      </c>
      <c r="L24" s="192">
        <v>2052</v>
      </c>
      <c r="M24" s="192">
        <v>40</v>
      </c>
      <c r="N24" s="190" t="s">
        <v>90</v>
      </c>
      <c r="O24" s="190" t="s">
        <v>138</v>
      </c>
      <c r="P24" s="193"/>
      <c r="Q24" s="192">
        <v>250</v>
      </c>
      <c r="R24" s="190" t="s">
        <v>139</v>
      </c>
      <c r="S24" s="189" t="s">
        <v>90</v>
      </c>
      <c r="T24" s="190" t="s">
        <v>138</v>
      </c>
      <c r="U24" s="190" t="s">
        <v>222</v>
      </c>
      <c r="V24" s="190" t="s">
        <v>167</v>
      </c>
      <c r="W24" s="190" t="s">
        <v>89</v>
      </c>
      <c r="X24" s="190" t="s">
        <v>191</v>
      </c>
      <c r="Y24" s="193"/>
      <c r="Z24" s="193"/>
      <c r="AA24" s="184">
        <v>234.24</v>
      </c>
      <c r="AB24" s="194" t="s">
        <v>198</v>
      </c>
    </row>
    <row r="25" spans="1:28" ht="27.7" customHeight="1" x14ac:dyDescent="0.2">
      <c r="A25" s="189" t="s">
        <v>231</v>
      </c>
      <c r="B25" s="190" t="s">
        <v>158</v>
      </c>
      <c r="C25" s="190" t="s">
        <v>232</v>
      </c>
      <c r="D25" s="190" t="s">
        <v>225</v>
      </c>
      <c r="E25" s="190" t="s">
        <v>130</v>
      </c>
      <c r="F25" s="191">
        <v>3</v>
      </c>
      <c r="G25" s="190" t="s">
        <v>135</v>
      </c>
      <c r="H25" s="192">
        <v>1585</v>
      </c>
      <c r="I25" s="192">
        <v>2110</v>
      </c>
      <c r="J25" s="190" t="s">
        <v>136</v>
      </c>
      <c r="K25" s="190" t="s">
        <v>170</v>
      </c>
      <c r="L25" s="192">
        <v>2052</v>
      </c>
      <c r="M25" s="192">
        <v>44</v>
      </c>
      <c r="N25" s="190" t="s">
        <v>88</v>
      </c>
      <c r="O25" s="190" t="s">
        <v>147</v>
      </c>
      <c r="P25" s="193"/>
      <c r="Q25" s="192">
        <v>250</v>
      </c>
      <c r="R25" s="192">
        <v>1.875</v>
      </c>
      <c r="S25" s="189" t="s">
        <v>90</v>
      </c>
      <c r="T25" s="190" t="s">
        <v>138</v>
      </c>
      <c r="U25" s="190" t="s">
        <v>201</v>
      </c>
      <c r="V25" s="190" t="s">
        <v>202</v>
      </c>
      <c r="W25" s="190" t="s">
        <v>65</v>
      </c>
      <c r="X25" s="190" t="s">
        <v>191</v>
      </c>
      <c r="Y25" s="193"/>
      <c r="Z25" s="193"/>
      <c r="AA25" s="184">
        <v>156.12</v>
      </c>
      <c r="AB25" s="185" t="s">
        <v>233</v>
      </c>
    </row>
    <row r="26" spans="1:28" ht="27.7" customHeight="1" x14ac:dyDescent="0.2">
      <c r="A26" s="189" t="s">
        <v>234</v>
      </c>
      <c r="B26" s="190" t="s">
        <v>132</v>
      </c>
      <c r="C26" s="190" t="s">
        <v>235</v>
      </c>
      <c r="D26" s="190" t="s">
        <v>236</v>
      </c>
      <c r="E26" s="190" t="s">
        <v>130</v>
      </c>
      <c r="F26" s="191">
        <v>2</v>
      </c>
      <c r="G26" s="190" t="s">
        <v>135</v>
      </c>
      <c r="H26" s="192">
        <v>2410</v>
      </c>
      <c r="I26" s="192">
        <v>2100</v>
      </c>
      <c r="J26" s="190" t="s">
        <v>136</v>
      </c>
      <c r="K26" s="190" t="s">
        <v>221</v>
      </c>
      <c r="L26" s="192">
        <v>2052</v>
      </c>
      <c r="M26" s="192">
        <v>40</v>
      </c>
      <c r="N26" s="190" t="s">
        <v>90</v>
      </c>
      <c r="O26" s="190" t="s">
        <v>138</v>
      </c>
      <c r="P26" s="193"/>
      <c r="Q26" s="192">
        <v>250</v>
      </c>
      <c r="R26" s="190" t="s">
        <v>139</v>
      </c>
      <c r="S26" s="189" t="s">
        <v>90</v>
      </c>
      <c r="T26" s="190" t="s">
        <v>138</v>
      </c>
      <c r="U26" s="190" t="s">
        <v>212</v>
      </c>
      <c r="V26" s="190" t="s">
        <v>167</v>
      </c>
      <c r="W26" s="190" t="s">
        <v>89</v>
      </c>
      <c r="X26" s="190" t="s">
        <v>191</v>
      </c>
      <c r="Y26" s="193"/>
      <c r="Z26" s="193"/>
      <c r="AA26" s="184">
        <v>234.24</v>
      </c>
      <c r="AB26" s="194" t="s">
        <v>198</v>
      </c>
    </row>
    <row r="27" spans="1:28" ht="27" customHeight="1" x14ac:dyDescent="0.2">
      <c r="A27" s="189" t="s">
        <v>237</v>
      </c>
      <c r="B27" s="190" t="s">
        <v>132</v>
      </c>
      <c r="C27" s="190" t="s">
        <v>235</v>
      </c>
      <c r="D27" s="190" t="s">
        <v>236</v>
      </c>
      <c r="E27" s="190" t="s">
        <v>130</v>
      </c>
      <c r="F27" s="191">
        <v>2</v>
      </c>
      <c r="G27" s="190" t="s">
        <v>217</v>
      </c>
      <c r="H27" s="192">
        <v>2410</v>
      </c>
      <c r="I27" s="192">
        <v>2100</v>
      </c>
      <c r="J27" s="190" t="s">
        <v>136</v>
      </c>
      <c r="K27" s="190" t="s">
        <v>221</v>
      </c>
      <c r="L27" s="192">
        <v>2052</v>
      </c>
      <c r="M27" s="192">
        <v>40</v>
      </c>
      <c r="N27" s="190" t="s">
        <v>90</v>
      </c>
      <c r="O27" s="190" t="s">
        <v>138</v>
      </c>
      <c r="P27" s="193"/>
      <c r="Q27" s="192">
        <v>250</v>
      </c>
      <c r="R27" s="190" t="s">
        <v>139</v>
      </c>
      <c r="S27" s="189" t="s">
        <v>90</v>
      </c>
      <c r="T27" s="190" t="s">
        <v>138</v>
      </c>
      <c r="U27" s="190" t="s">
        <v>222</v>
      </c>
      <c r="V27" s="190" t="s">
        <v>167</v>
      </c>
      <c r="W27" s="190" t="s">
        <v>89</v>
      </c>
      <c r="X27" s="190" t="s">
        <v>191</v>
      </c>
      <c r="Y27" s="193"/>
      <c r="Z27" s="193"/>
      <c r="AA27" s="184">
        <v>234.24</v>
      </c>
      <c r="AB27" s="194" t="s">
        <v>198</v>
      </c>
    </row>
    <row r="28" spans="1:28" ht="27.7" customHeight="1" x14ac:dyDescent="0.2">
      <c r="A28" s="189" t="s">
        <v>238</v>
      </c>
      <c r="B28" s="190" t="s">
        <v>132</v>
      </c>
      <c r="C28" s="190" t="s">
        <v>235</v>
      </c>
      <c r="D28" s="190" t="s">
        <v>236</v>
      </c>
      <c r="E28" s="190" t="s">
        <v>130</v>
      </c>
      <c r="F28" s="191">
        <v>2</v>
      </c>
      <c r="G28" s="190" t="s">
        <v>135</v>
      </c>
      <c r="H28" s="192">
        <v>2410</v>
      </c>
      <c r="I28" s="192">
        <v>2100</v>
      </c>
      <c r="J28" s="190" t="s">
        <v>136</v>
      </c>
      <c r="K28" s="190" t="s">
        <v>221</v>
      </c>
      <c r="L28" s="192">
        <v>2052</v>
      </c>
      <c r="M28" s="192">
        <v>40</v>
      </c>
      <c r="N28" s="190" t="s">
        <v>90</v>
      </c>
      <c r="O28" s="190" t="s">
        <v>226</v>
      </c>
      <c r="P28" s="193"/>
      <c r="Q28" s="192">
        <v>250</v>
      </c>
      <c r="R28" s="190" t="s">
        <v>239</v>
      </c>
      <c r="S28" s="189" t="s">
        <v>90</v>
      </c>
      <c r="T28" s="190" t="s">
        <v>138</v>
      </c>
      <c r="U28" s="190" t="s">
        <v>212</v>
      </c>
      <c r="V28" s="190" t="s">
        <v>167</v>
      </c>
      <c r="W28" s="190" t="s">
        <v>89</v>
      </c>
      <c r="X28" s="190" t="s">
        <v>142</v>
      </c>
      <c r="Y28" s="193"/>
      <c r="Z28" s="193"/>
      <c r="AA28" s="184">
        <v>234.24</v>
      </c>
      <c r="AB28" s="194" t="s">
        <v>198</v>
      </c>
    </row>
    <row r="29" spans="1:28" ht="27.7" customHeight="1" x14ac:dyDescent="0.2">
      <c r="A29" s="189" t="s">
        <v>240</v>
      </c>
      <c r="B29" s="190" t="s">
        <v>132</v>
      </c>
      <c r="C29" s="190" t="s">
        <v>241</v>
      </c>
      <c r="D29" s="190" t="s">
        <v>242</v>
      </c>
      <c r="E29" s="190" t="s">
        <v>130</v>
      </c>
      <c r="F29" s="191">
        <v>2</v>
      </c>
      <c r="G29" s="190" t="s">
        <v>135</v>
      </c>
      <c r="H29" s="192">
        <v>2410</v>
      </c>
      <c r="I29" s="192">
        <v>2100</v>
      </c>
      <c r="J29" s="190" t="s">
        <v>136</v>
      </c>
      <c r="K29" s="190" t="s">
        <v>221</v>
      </c>
      <c r="L29" s="192">
        <v>2052</v>
      </c>
      <c r="M29" s="192">
        <v>40</v>
      </c>
      <c r="N29" s="190" t="s">
        <v>90</v>
      </c>
      <c r="O29" s="190" t="s">
        <v>138</v>
      </c>
      <c r="P29" s="193"/>
      <c r="Q29" s="192">
        <v>250</v>
      </c>
      <c r="R29" s="190" t="s">
        <v>243</v>
      </c>
      <c r="S29" s="189" t="s">
        <v>90</v>
      </c>
      <c r="T29" s="190" t="s">
        <v>138</v>
      </c>
      <c r="U29" s="190" t="s">
        <v>212</v>
      </c>
      <c r="V29" s="190" t="s">
        <v>167</v>
      </c>
      <c r="W29" s="190" t="s">
        <v>89</v>
      </c>
      <c r="X29" s="190" t="s">
        <v>191</v>
      </c>
      <c r="Y29" s="193"/>
      <c r="Z29" s="193"/>
      <c r="AA29" s="184">
        <v>234.24</v>
      </c>
      <c r="AB29" s="194" t="s">
        <v>198</v>
      </c>
    </row>
    <row r="30" spans="1:28" ht="27.7" customHeight="1" x14ac:dyDescent="0.2">
      <c r="A30" s="189" t="s">
        <v>244</v>
      </c>
      <c r="B30" s="190" t="s">
        <v>132</v>
      </c>
      <c r="C30" s="190" t="s">
        <v>245</v>
      </c>
      <c r="D30" s="190" t="s">
        <v>246</v>
      </c>
      <c r="E30" s="190" t="s">
        <v>130</v>
      </c>
      <c r="F30" s="191">
        <v>2</v>
      </c>
      <c r="G30" s="190" t="s">
        <v>217</v>
      </c>
      <c r="H30" s="192">
        <v>2410</v>
      </c>
      <c r="I30" s="192">
        <v>2100</v>
      </c>
      <c r="J30" s="190" t="s">
        <v>136</v>
      </c>
      <c r="K30" s="190" t="s">
        <v>221</v>
      </c>
      <c r="L30" s="192">
        <v>2052</v>
      </c>
      <c r="M30" s="192">
        <v>40</v>
      </c>
      <c r="N30" s="190" t="s">
        <v>90</v>
      </c>
      <c r="O30" s="190" t="s">
        <v>138</v>
      </c>
      <c r="P30" s="193"/>
      <c r="Q30" s="192">
        <v>250</v>
      </c>
      <c r="R30" s="190" t="s">
        <v>243</v>
      </c>
      <c r="S30" s="189" t="s">
        <v>90</v>
      </c>
      <c r="T30" s="190" t="s">
        <v>138</v>
      </c>
      <c r="U30" s="190" t="s">
        <v>212</v>
      </c>
      <c r="V30" s="190" t="s">
        <v>167</v>
      </c>
      <c r="W30" s="190" t="s">
        <v>89</v>
      </c>
      <c r="X30" s="190" t="s">
        <v>191</v>
      </c>
      <c r="Y30" s="193"/>
      <c r="Z30" s="193"/>
      <c r="AA30" s="184">
        <v>234.24</v>
      </c>
      <c r="AB30" s="194" t="s">
        <v>198</v>
      </c>
    </row>
    <row r="31" spans="1:28" ht="27.7" customHeight="1" x14ac:dyDescent="0.2">
      <c r="A31" s="195" t="s">
        <v>247</v>
      </c>
      <c r="B31" s="196" t="s">
        <v>132</v>
      </c>
      <c r="C31" s="196" t="s">
        <v>248</v>
      </c>
      <c r="D31" s="196" t="s">
        <v>249</v>
      </c>
      <c r="E31" s="196" t="s">
        <v>130</v>
      </c>
      <c r="F31" s="196">
        <v>2</v>
      </c>
      <c r="G31" s="196" t="s">
        <v>135</v>
      </c>
      <c r="H31" s="196">
        <v>2410</v>
      </c>
      <c r="I31" s="196">
        <v>2100</v>
      </c>
      <c r="J31" s="190" t="s">
        <v>136</v>
      </c>
      <c r="K31" s="190" t="s">
        <v>221</v>
      </c>
      <c r="L31" s="196">
        <v>2052</v>
      </c>
      <c r="M31" s="196">
        <v>40</v>
      </c>
      <c r="N31" s="196" t="s">
        <v>90</v>
      </c>
      <c r="O31" s="196"/>
      <c r="P31" s="196"/>
      <c r="Q31" s="196">
        <v>250</v>
      </c>
      <c r="R31" s="196" t="s">
        <v>250</v>
      </c>
      <c r="S31" s="197" t="s">
        <v>90</v>
      </c>
      <c r="T31" s="198" t="s">
        <v>138</v>
      </c>
      <c r="U31" s="190" t="s">
        <v>212</v>
      </c>
      <c r="V31" s="190" t="s">
        <v>167</v>
      </c>
      <c r="W31" s="198" t="s">
        <v>89</v>
      </c>
      <c r="X31" s="198" t="s">
        <v>191</v>
      </c>
      <c r="Y31" s="196"/>
      <c r="Z31" s="196"/>
      <c r="AA31" s="184">
        <v>234.24</v>
      </c>
      <c r="AB31" s="194" t="s">
        <v>198</v>
      </c>
    </row>
    <row r="32" spans="1:28" ht="27.7" customHeight="1" x14ac:dyDescent="0.2">
      <c r="A32" s="189" t="s">
        <v>251</v>
      </c>
      <c r="B32" s="190" t="s">
        <v>132</v>
      </c>
      <c r="C32" s="190" t="s">
        <v>252</v>
      </c>
      <c r="D32" s="190" t="s">
        <v>249</v>
      </c>
      <c r="E32" s="190" t="s">
        <v>130</v>
      </c>
      <c r="F32" s="191">
        <v>2</v>
      </c>
      <c r="G32" s="190" t="s">
        <v>135</v>
      </c>
      <c r="H32" s="192">
        <v>2010</v>
      </c>
      <c r="I32" s="192">
        <v>2100</v>
      </c>
      <c r="J32" s="190" t="s">
        <v>136</v>
      </c>
      <c r="K32" s="190" t="s">
        <v>182</v>
      </c>
      <c r="L32" s="192">
        <v>2052</v>
      </c>
      <c r="M32" s="192">
        <v>40</v>
      </c>
      <c r="N32" s="190" t="s">
        <v>90</v>
      </c>
      <c r="O32" s="190" t="s">
        <v>138</v>
      </c>
      <c r="P32" s="193"/>
      <c r="Q32" s="192">
        <v>250</v>
      </c>
      <c r="R32" s="190" t="s">
        <v>253</v>
      </c>
      <c r="S32" s="189" t="s">
        <v>90</v>
      </c>
      <c r="T32" s="190" t="s">
        <v>138</v>
      </c>
      <c r="U32" s="190" t="s">
        <v>212</v>
      </c>
      <c r="V32" s="190" t="s">
        <v>167</v>
      </c>
      <c r="W32" s="190" t="s">
        <v>89</v>
      </c>
      <c r="X32" s="190" t="s">
        <v>191</v>
      </c>
      <c r="Y32" s="193"/>
      <c r="Z32" s="193"/>
      <c r="AA32" s="184">
        <v>231.82</v>
      </c>
      <c r="AB32" s="194" t="s">
        <v>198</v>
      </c>
    </row>
    <row r="33" spans="1:28" ht="27.7" customHeight="1" x14ac:dyDescent="0.2">
      <c r="A33" s="189" t="s">
        <v>254</v>
      </c>
      <c r="B33" s="190" t="s">
        <v>132</v>
      </c>
      <c r="C33" s="190" t="s">
        <v>255</v>
      </c>
      <c r="D33" s="190" t="s">
        <v>246</v>
      </c>
      <c r="E33" s="190" t="s">
        <v>130</v>
      </c>
      <c r="F33" s="191">
        <v>2</v>
      </c>
      <c r="G33" s="190" t="s">
        <v>217</v>
      </c>
      <c r="H33" s="192">
        <v>2410</v>
      </c>
      <c r="I33" s="192">
        <v>2100</v>
      </c>
      <c r="J33" s="190" t="s">
        <v>136</v>
      </c>
      <c r="K33" s="190" t="s">
        <v>221</v>
      </c>
      <c r="L33" s="192">
        <v>2052</v>
      </c>
      <c r="M33" s="192">
        <v>40</v>
      </c>
      <c r="N33" s="190" t="s">
        <v>90</v>
      </c>
      <c r="O33" s="190" t="s">
        <v>138</v>
      </c>
      <c r="P33" s="193"/>
      <c r="Q33" s="192">
        <v>250</v>
      </c>
      <c r="R33" s="190" t="s">
        <v>256</v>
      </c>
      <c r="S33" s="189" t="s">
        <v>90</v>
      </c>
      <c r="T33" s="190" t="s">
        <v>138</v>
      </c>
      <c r="U33" s="190" t="s">
        <v>222</v>
      </c>
      <c r="V33" s="190" t="s">
        <v>167</v>
      </c>
      <c r="W33" s="190" t="s">
        <v>89</v>
      </c>
      <c r="X33" s="190" t="s">
        <v>191</v>
      </c>
      <c r="Y33" s="193"/>
      <c r="Z33" s="193"/>
      <c r="AA33" s="184">
        <v>234.24</v>
      </c>
      <c r="AB33" s="194" t="s">
        <v>198</v>
      </c>
    </row>
    <row r="34" spans="1:28" ht="27.7" customHeight="1" x14ac:dyDescent="0.2">
      <c r="A34" s="189" t="s">
        <v>257</v>
      </c>
      <c r="B34" s="190" t="s">
        <v>132</v>
      </c>
      <c r="C34" s="190" t="s">
        <v>252</v>
      </c>
      <c r="D34" s="190" t="s">
        <v>258</v>
      </c>
      <c r="E34" s="190" t="s">
        <v>130</v>
      </c>
      <c r="F34" s="191">
        <v>2</v>
      </c>
      <c r="G34" s="190" t="s">
        <v>135</v>
      </c>
      <c r="H34" s="192">
        <v>2010</v>
      </c>
      <c r="I34" s="192">
        <v>2100</v>
      </c>
      <c r="J34" s="190" t="s">
        <v>136</v>
      </c>
      <c r="K34" s="190" t="s">
        <v>182</v>
      </c>
      <c r="L34" s="192">
        <v>2052</v>
      </c>
      <c r="M34" s="192">
        <v>40</v>
      </c>
      <c r="N34" s="190" t="s">
        <v>90</v>
      </c>
      <c r="O34" s="190" t="s">
        <v>226</v>
      </c>
      <c r="P34" s="193"/>
      <c r="Q34" s="192">
        <v>250</v>
      </c>
      <c r="R34" s="190" t="s">
        <v>253</v>
      </c>
      <c r="S34" s="189" t="s">
        <v>90</v>
      </c>
      <c r="T34" s="190" t="s">
        <v>138</v>
      </c>
      <c r="U34" s="190" t="s">
        <v>212</v>
      </c>
      <c r="V34" s="190" t="s">
        <v>167</v>
      </c>
      <c r="W34" s="190" t="s">
        <v>89</v>
      </c>
      <c r="X34" s="190" t="s">
        <v>191</v>
      </c>
      <c r="Y34" s="193"/>
      <c r="Z34" s="193"/>
      <c r="AA34" s="184">
        <v>231.82</v>
      </c>
      <c r="AB34" s="194" t="s">
        <v>198</v>
      </c>
    </row>
    <row r="35" spans="1:28" ht="27.7" customHeight="1" x14ac:dyDescent="0.2">
      <c r="A35" s="190" t="s">
        <v>259</v>
      </c>
      <c r="B35" s="190" t="s">
        <v>158</v>
      </c>
      <c r="C35" s="193" t="s">
        <v>260</v>
      </c>
      <c r="D35" s="190" t="s">
        <v>261</v>
      </c>
      <c r="E35" s="190" t="s">
        <v>130</v>
      </c>
      <c r="F35" s="191">
        <v>5</v>
      </c>
      <c r="G35" s="190" t="s">
        <v>135</v>
      </c>
      <c r="H35" s="192">
        <v>1585</v>
      </c>
      <c r="I35" s="192">
        <v>2100</v>
      </c>
      <c r="J35" s="190" t="s">
        <v>136</v>
      </c>
      <c r="K35" s="190" t="s">
        <v>262</v>
      </c>
      <c r="L35" s="192">
        <v>2052</v>
      </c>
      <c r="M35" s="193" t="s">
        <v>263</v>
      </c>
      <c r="N35" s="190" t="s">
        <v>88</v>
      </c>
      <c r="O35" s="190" t="s">
        <v>264</v>
      </c>
      <c r="P35" s="193" t="s">
        <v>265</v>
      </c>
      <c r="Q35" s="193"/>
      <c r="R35" s="193"/>
      <c r="S35" s="190" t="s">
        <v>88</v>
      </c>
      <c r="T35" s="193" t="s">
        <v>147</v>
      </c>
      <c r="U35" s="190" t="s">
        <v>266</v>
      </c>
      <c r="V35" s="190" t="s">
        <v>267</v>
      </c>
      <c r="W35" s="190" t="s">
        <v>65</v>
      </c>
      <c r="X35" s="190" t="s">
        <v>268</v>
      </c>
      <c r="Y35" s="193"/>
      <c r="Z35" s="193"/>
    </row>
    <row r="36" spans="1:28" ht="27.7" customHeight="1" x14ac:dyDescent="0.2">
      <c r="A36" s="190" t="s">
        <v>269</v>
      </c>
      <c r="B36" s="190" t="s">
        <v>158</v>
      </c>
      <c r="C36" s="190" t="s">
        <v>270</v>
      </c>
      <c r="D36" s="190" t="s">
        <v>261</v>
      </c>
      <c r="E36" s="190" t="s">
        <v>130</v>
      </c>
      <c r="F36" s="191">
        <v>5</v>
      </c>
      <c r="G36" s="190" t="s">
        <v>217</v>
      </c>
      <c r="H36" s="192">
        <v>1585</v>
      </c>
      <c r="I36" s="192">
        <v>2100</v>
      </c>
      <c r="J36" s="190" t="s">
        <v>136</v>
      </c>
      <c r="K36" s="190" t="s">
        <v>262</v>
      </c>
      <c r="L36" s="192">
        <v>2052</v>
      </c>
      <c r="M36" s="190" t="s">
        <v>271</v>
      </c>
      <c r="N36" s="190" t="s">
        <v>88</v>
      </c>
      <c r="O36" s="190" t="s">
        <v>147</v>
      </c>
      <c r="P36" s="190" t="s">
        <v>272</v>
      </c>
      <c r="Q36" s="193"/>
      <c r="R36" s="193"/>
      <c r="S36" s="190" t="s">
        <v>88</v>
      </c>
      <c r="T36" s="193" t="s">
        <v>147</v>
      </c>
      <c r="U36" s="190" t="s">
        <v>266</v>
      </c>
      <c r="V36" s="190" t="s">
        <v>267</v>
      </c>
      <c r="W36" s="190" t="s">
        <v>65</v>
      </c>
      <c r="X36" s="190" t="s">
        <v>268</v>
      </c>
      <c r="Y36" s="193"/>
      <c r="Z36" s="193"/>
    </row>
    <row r="37" spans="1:28" ht="27.7" customHeight="1" x14ac:dyDescent="0.2">
      <c r="A37" s="190" t="s">
        <v>273</v>
      </c>
      <c r="B37" s="190" t="s">
        <v>158</v>
      </c>
      <c r="C37" s="190" t="s">
        <v>274</v>
      </c>
      <c r="D37" s="190" t="s">
        <v>275</v>
      </c>
      <c r="E37" s="190" t="s">
        <v>130</v>
      </c>
      <c r="F37" s="191">
        <v>4</v>
      </c>
      <c r="G37" s="190" t="s">
        <v>217</v>
      </c>
      <c r="H37" s="192">
        <v>1010</v>
      </c>
      <c r="I37" s="192">
        <v>2100</v>
      </c>
      <c r="J37" s="190" t="s">
        <v>136</v>
      </c>
      <c r="K37" s="192">
        <v>925</v>
      </c>
      <c r="L37" s="192">
        <v>2052</v>
      </c>
      <c r="M37" s="190" t="s">
        <v>276</v>
      </c>
      <c r="N37" s="190" t="s">
        <v>88</v>
      </c>
      <c r="O37" s="190" t="s">
        <v>147</v>
      </c>
      <c r="P37" s="190" t="s">
        <v>277</v>
      </c>
      <c r="Q37" s="193"/>
      <c r="R37" s="193"/>
      <c r="S37" s="190" t="s">
        <v>88</v>
      </c>
      <c r="T37" s="193" t="s">
        <v>147</v>
      </c>
      <c r="U37" s="190" t="s">
        <v>266</v>
      </c>
      <c r="V37" s="190" t="s">
        <v>267</v>
      </c>
      <c r="W37" s="190" t="s">
        <v>65</v>
      </c>
      <c r="X37" s="190" t="s">
        <v>268</v>
      </c>
      <c r="Y37" s="193"/>
      <c r="Z37" s="193"/>
    </row>
    <row r="38" spans="1:28" ht="27.7" customHeight="1" x14ac:dyDescent="0.2">
      <c r="A38" s="190" t="s">
        <v>278</v>
      </c>
      <c r="B38" s="190" t="s">
        <v>158</v>
      </c>
      <c r="C38" s="190" t="s">
        <v>274</v>
      </c>
      <c r="D38" s="190" t="s">
        <v>275</v>
      </c>
      <c r="E38" s="190" t="s">
        <v>279</v>
      </c>
      <c r="F38" s="191">
        <v>5</v>
      </c>
      <c r="G38" s="190" t="s">
        <v>135</v>
      </c>
      <c r="H38" s="192">
        <v>1585</v>
      </c>
      <c r="I38" s="192">
        <v>2100</v>
      </c>
      <c r="J38" s="190" t="s">
        <v>136</v>
      </c>
      <c r="K38" s="190" t="s">
        <v>262</v>
      </c>
      <c r="L38" s="192">
        <v>2052</v>
      </c>
      <c r="M38" s="190" t="s">
        <v>276</v>
      </c>
      <c r="N38" s="190" t="s">
        <v>88</v>
      </c>
      <c r="O38" s="190" t="s">
        <v>147</v>
      </c>
      <c r="P38" s="190" t="s">
        <v>280</v>
      </c>
      <c r="Q38" s="193"/>
      <c r="R38" s="193"/>
      <c r="S38" s="190" t="s">
        <v>88</v>
      </c>
      <c r="T38" s="193" t="s">
        <v>147</v>
      </c>
      <c r="U38" s="190" t="s">
        <v>266</v>
      </c>
      <c r="V38" s="190" t="s">
        <v>281</v>
      </c>
      <c r="W38" s="190" t="s">
        <v>65</v>
      </c>
      <c r="X38" s="190" t="s">
        <v>268</v>
      </c>
      <c r="Y38" s="193"/>
      <c r="Z38" s="193"/>
    </row>
    <row r="39" spans="1:28" ht="27.7" customHeight="1" x14ac:dyDescent="0.2">
      <c r="A39" s="190" t="s">
        <v>282</v>
      </c>
      <c r="B39" s="190" t="s">
        <v>158</v>
      </c>
      <c r="C39" s="190" t="s">
        <v>283</v>
      </c>
      <c r="D39" s="190" t="s">
        <v>284</v>
      </c>
      <c r="E39" s="190" t="s">
        <v>130</v>
      </c>
      <c r="F39" s="191">
        <v>6</v>
      </c>
      <c r="G39" s="190" t="s">
        <v>161</v>
      </c>
      <c r="H39" s="192">
        <v>2200</v>
      </c>
      <c r="I39" s="192">
        <v>2410</v>
      </c>
      <c r="J39" s="190" t="s">
        <v>136</v>
      </c>
      <c r="K39" s="193"/>
      <c r="L39" s="190" t="s">
        <v>285</v>
      </c>
      <c r="M39" s="192">
        <v>70</v>
      </c>
      <c r="N39" s="190" t="s">
        <v>164</v>
      </c>
      <c r="O39" s="190" t="s">
        <v>165</v>
      </c>
      <c r="P39" s="193"/>
      <c r="Q39" s="193"/>
      <c r="R39" s="193"/>
      <c r="S39" s="190" t="s">
        <v>88</v>
      </c>
      <c r="T39" s="190" t="s">
        <v>136</v>
      </c>
      <c r="U39" s="190" t="s">
        <v>136</v>
      </c>
      <c r="V39" s="190" t="s">
        <v>202</v>
      </c>
      <c r="W39" s="190" t="s">
        <v>65</v>
      </c>
      <c r="X39" s="190" t="s">
        <v>286</v>
      </c>
      <c r="Y39" s="193"/>
      <c r="Z39" s="190" t="s">
        <v>287</v>
      </c>
    </row>
    <row r="40" spans="1:28" ht="27.7" customHeight="1" x14ac:dyDescent="0.2">
      <c r="A40" s="190" t="s">
        <v>288</v>
      </c>
      <c r="B40" s="190" t="s">
        <v>158</v>
      </c>
      <c r="C40" s="190" t="s">
        <v>289</v>
      </c>
      <c r="D40" s="190" t="s">
        <v>220</v>
      </c>
      <c r="E40" s="190" t="s">
        <v>130</v>
      </c>
      <c r="F40" s="191">
        <v>6</v>
      </c>
      <c r="G40" s="190" t="s">
        <v>290</v>
      </c>
      <c r="H40" s="192">
        <v>2200</v>
      </c>
      <c r="I40" s="192">
        <v>2410</v>
      </c>
      <c r="J40" s="190" t="s">
        <v>136</v>
      </c>
      <c r="K40" s="193"/>
      <c r="L40" s="190" t="s">
        <v>285</v>
      </c>
      <c r="M40" s="192">
        <v>70</v>
      </c>
      <c r="N40" s="190" t="s">
        <v>164</v>
      </c>
      <c r="O40" s="190" t="s">
        <v>165</v>
      </c>
      <c r="P40" s="193"/>
      <c r="Q40" s="193"/>
      <c r="R40" s="193"/>
      <c r="S40" s="190" t="s">
        <v>88</v>
      </c>
      <c r="T40" s="190" t="s">
        <v>136</v>
      </c>
      <c r="U40" s="190" t="s">
        <v>136</v>
      </c>
      <c r="V40" s="190" t="s">
        <v>202</v>
      </c>
      <c r="W40" s="190" t="s">
        <v>65</v>
      </c>
      <c r="X40" s="190" t="s">
        <v>286</v>
      </c>
      <c r="Y40" s="193"/>
      <c r="Z40" s="190" t="s">
        <v>287</v>
      </c>
    </row>
    <row r="41" spans="1:28" ht="27.7" customHeight="1" x14ac:dyDescent="0.2">
      <c r="A41" s="190" t="s">
        <v>291</v>
      </c>
      <c r="B41" s="190" t="s">
        <v>158</v>
      </c>
      <c r="C41" s="190" t="s">
        <v>292</v>
      </c>
      <c r="D41" s="190" t="s">
        <v>242</v>
      </c>
      <c r="E41" s="190" t="s">
        <v>130</v>
      </c>
      <c r="F41" s="191">
        <v>6</v>
      </c>
      <c r="G41" s="190" t="s">
        <v>293</v>
      </c>
      <c r="H41" s="192">
        <v>2200</v>
      </c>
      <c r="I41" s="192">
        <v>2410</v>
      </c>
      <c r="J41" s="190" t="s">
        <v>136</v>
      </c>
      <c r="K41" s="193"/>
      <c r="L41" s="190" t="s">
        <v>285</v>
      </c>
      <c r="M41" s="192">
        <v>70</v>
      </c>
      <c r="N41" s="190" t="s">
        <v>164</v>
      </c>
      <c r="O41" s="190" t="s">
        <v>165</v>
      </c>
      <c r="P41" s="193"/>
      <c r="Q41" s="193"/>
      <c r="R41" s="193"/>
      <c r="S41" s="190" t="s">
        <v>88</v>
      </c>
      <c r="T41" s="190" t="s">
        <v>136</v>
      </c>
      <c r="U41" s="190" t="s">
        <v>136</v>
      </c>
      <c r="V41" s="190" t="s">
        <v>202</v>
      </c>
      <c r="W41" s="190" t="s">
        <v>65</v>
      </c>
      <c r="X41" s="190" t="s">
        <v>286</v>
      </c>
      <c r="Y41" s="193"/>
      <c r="Z41" s="190" t="s">
        <v>287</v>
      </c>
    </row>
    <row r="42" spans="1:28" ht="27.7" customHeight="1" x14ac:dyDescent="0.2">
      <c r="A42" s="190" t="s">
        <v>294</v>
      </c>
      <c r="B42" s="190" t="s">
        <v>158</v>
      </c>
      <c r="C42" s="190" t="s">
        <v>295</v>
      </c>
      <c r="D42" s="190" t="s">
        <v>246</v>
      </c>
      <c r="E42" s="190" t="s">
        <v>130</v>
      </c>
      <c r="F42" s="191">
        <v>6</v>
      </c>
      <c r="G42" s="190" t="s">
        <v>161</v>
      </c>
      <c r="H42" s="192">
        <v>2200</v>
      </c>
      <c r="I42" s="192">
        <v>2410</v>
      </c>
      <c r="J42" s="190" t="s">
        <v>136</v>
      </c>
      <c r="K42" s="193"/>
      <c r="L42" s="190" t="s">
        <v>285</v>
      </c>
      <c r="M42" s="192">
        <v>70</v>
      </c>
      <c r="N42" s="190" t="s">
        <v>164</v>
      </c>
      <c r="O42" s="190" t="s">
        <v>165</v>
      </c>
      <c r="P42" s="193"/>
      <c r="Q42" s="193"/>
      <c r="R42" s="193"/>
      <c r="S42" s="190" t="s">
        <v>88</v>
      </c>
      <c r="T42" s="190" t="s">
        <v>136</v>
      </c>
      <c r="U42" s="190" t="s">
        <v>136</v>
      </c>
      <c r="V42" s="190" t="s">
        <v>202</v>
      </c>
      <c r="W42" s="190" t="s">
        <v>65</v>
      </c>
      <c r="X42" s="190" t="s">
        <v>296</v>
      </c>
      <c r="Y42" s="193"/>
      <c r="Z42" s="190" t="s">
        <v>287</v>
      </c>
    </row>
    <row r="43" spans="1:28" ht="23.1" x14ac:dyDescent="0.2">
      <c r="A43" s="190" t="s">
        <v>297</v>
      </c>
      <c r="B43" s="190" t="s">
        <v>158</v>
      </c>
      <c r="C43" s="190" t="s">
        <v>298</v>
      </c>
      <c r="D43" s="190" t="s">
        <v>258</v>
      </c>
      <c r="E43" s="190" t="s">
        <v>130</v>
      </c>
      <c r="F43" s="191">
        <v>6</v>
      </c>
      <c r="G43" s="190" t="s">
        <v>290</v>
      </c>
      <c r="H43" s="192">
        <v>2200</v>
      </c>
      <c r="I43" s="192">
        <v>2410</v>
      </c>
      <c r="J43" s="190" t="s">
        <v>136</v>
      </c>
      <c r="K43" s="193"/>
      <c r="L43" s="190" t="s">
        <v>285</v>
      </c>
      <c r="M43" s="192">
        <v>70</v>
      </c>
      <c r="N43" s="190" t="s">
        <v>164</v>
      </c>
      <c r="O43" s="190" t="s">
        <v>165</v>
      </c>
      <c r="P43" s="193"/>
      <c r="Q43" s="193"/>
      <c r="R43" s="193"/>
      <c r="S43" s="190" t="s">
        <v>88</v>
      </c>
      <c r="T43" s="190" t="s">
        <v>136</v>
      </c>
      <c r="U43" s="190" t="s">
        <v>136</v>
      </c>
      <c r="V43" s="190" t="s">
        <v>202</v>
      </c>
      <c r="W43" s="190" t="s">
        <v>65</v>
      </c>
      <c r="X43" s="190" t="s">
        <v>286</v>
      </c>
      <c r="Y43" s="193"/>
      <c r="Z43" s="190" t="s">
        <v>287</v>
      </c>
    </row>
    <row r="44" spans="1:28" x14ac:dyDescent="0.2">
      <c r="A44" s="189" t="s">
        <v>299</v>
      </c>
      <c r="B44" s="190" t="s">
        <v>132</v>
      </c>
      <c r="C44" s="190" t="s">
        <v>300</v>
      </c>
      <c r="D44" s="190" t="s">
        <v>301</v>
      </c>
      <c r="E44" s="190" t="s">
        <v>130</v>
      </c>
      <c r="F44" s="191">
        <v>1</v>
      </c>
      <c r="G44" s="190" t="s">
        <v>217</v>
      </c>
      <c r="H44" s="192">
        <v>1010</v>
      </c>
      <c r="I44" s="192">
        <v>2100</v>
      </c>
      <c r="J44" s="190" t="s">
        <v>136</v>
      </c>
      <c r="K44" s="192">
        <v>925</v>
      </c>
      <c r="L44" s="192">
        <v>2052</v>
      </c>
      <c r="M44" s="192">
        <v>40</v>
      </c>
      <c r="N44" s="190" t="s">
        <v>90</v>
      </c>
      <c r="O44" s="190" t="s">
        <v>138</v>
      </c>
      <c r="P44" s="193"/>
      <c r="Q44" s="193"/>
      <c r="R44" s="193"/>
      <c r="S44" s="199"/>
      <c r="T44" s="190" t="s">
        <v>138</v>
      </c>
      <c r="U44" s="190" t="s">
        <v>212</v>
      </c>
      <c r="V44" s="190" t="s">
        <v>141</v>
      </c>
      <c r="W44" s="190" t="s">
        <v>89</v>
      </c>
      <c r="X44" s="190" t="s">
        <v>149</v>
      </c>
      <c r="Y44" s="193"/>
      <c r="Z44" s="193"/>
      <c r="AA44" s="184">
        <v>242.18</v>
      </c>
    </row>
    <row r="45" spans="1:28" ht="30.75" customHeight="1" x14ac:dyDescent="0.2">
      <c r="A45" s="189" t="s">
        <v>302</v>
      </c>
      <c r="B45" s="190" t="s">
        <v>132</v>
      </c>
      <c r="C45" s="190" t="s">
        <v>303</v>
      </c>
      <c r="D45" s="190" t="s">
        <v>304</v>
      </c>
      <c r="E45" s="190" t="s">
        <v>130</v>
      </c>
      <c r="F45" s="191">
        <v>1</v>
      </c>
      <c r="G45" s="190" t="s">
        <v>135</v>
      </c>
      <c r="H45" s="192">
        <v>1010</v>
      </c>
      <c r="I45" s="192">
        <v>2100</v>
      </c>
      <c r="J45" s="190" t="s">
        <v>136</v>
      </c>
      <c r="K45" s="192">
        <v>925</v>
      </c>
      <c r="L45" s="192">
        <v>2052</v>
      </c>
      <c r="M45" s="192">
        <v>40</v>
      </c>
      <c r="N45" s="190" t="s">
        <v>90</v>
      </c>
      <c r="O45" s="190" t="s">
        <v>138</v>
      </c>
      <c r="P45" s="193"/>
      <c r="Q45" s="192">
        <v>250</v>
      </c>
      <c r="R45" s="190" t="s">
        <v>305</v>
      </c>
      <c r="S45" s="189" t="s">
        <v>90</v>
      </c>
      <c r="T45" s="190" t="s">
        <v>138</v>
      </c>
      <c r="U45" s="190" t="s">
        <v>212</v>
      </c>
      <c r="V45" s="190" t="s">
        <v>167</v>
      </c>
      <c r="W45" s="190" t="s">
        <v>89</v>
      </c>
      <c r="X45" s="190" t="s">
        <v>191</v>
      </c>
      <c r="Y45" s="193"/>
      <c r="Z45" s="193"/>
      <c r="AA45" s="200">
        <v>196.66</v>
      </c>
      <c r="AB45" s="194" t="s">
        <v>198</v>
      </c>
    </row>
    <row r="46" spans="1:28" ht="23.1" x14ac:dyDescent="0.2">
      <c r="A46" s="189" t="s">
        <v>306</v>
      </c>
      <c r="B46" s="190" t="s">
        <v>132</v>
      </c>
      <c r="C46" s="190" t="s">
        <v>283</v>
      </c>
      <c r="D46" s="190" t="s">
        <v>284</v>
      </c>
      <c r="E46" s="190" t="s">
        <v>130</v>
      </c>
      <c r="F46" s="191">
        <v>1</v>
      </c>
      <c r="G46" s="190" t="s">
        <v>217</v>
      </c>
      <c r="H46" s="192">
        <v>1010</v>
      </c>
      <c r="I46" s="192">
        <v>2100</v>
      </c>
      <c r="J46" s="190" t="s">
        <v>136</v>
      </c>
      <c r="K46" s="192">
        <v>925</v>
      </c>
      <c r="L46" s="192">
        <v>2052</v>
      </c>
      <c r="M46" s="192">
        <v>40</v>
      </c>
      <c r="N46" s="190" t="s">
        <v>90</v>
      </c>
      <c r="O46" s="190" t="s">
        <v>138</v>
      </c>
      <c r="P46" s="193"/>
      <c r="Q46" s="192">
        <v>250</v>
      </c>
      <c r="R46" s="190" t="s">
        <v>305</v>
      </c>
      <c r="S46" s="189" t="s">
        <v>90</v>
      </c>
      <c r="T46" s="190" t="s">
        <v>138</v>
      </c>
      <c r="U46" s="190" t="s">
        <v>212</v>
      </c>
      <c r="V46" s="190" t="s">
        <v>167</v>
      </c>
      <c r="W46" s="190" t="s">
        <v>89</v>
      </c>
      <c r="X46" s="190" t="s">
        <v>191</v>
      </c>
      <c r="Y46" s="193"/>
      <c r="Z46" s="193"/>
      <c r="AA46" s="200">
        <v>196.66</v>
      </c>
      <c r="AB46" s="194" t="s">
        <v>198</v>
      </c>
    </row>
    <row r="47" spans="1:28" ht="27" customHeight="1" x14ac:dyDescent="0.2">
      <c r="A47" s="189" t="s">
        <v>307</v>
      </c>
      <c r="B47" s="190" t="s">
        <v>132</v>
      </c>
      <c r="C47" s="190" t="s">
        <v>308</v>
      </c>
      <c r="D47" s="190" t="s">
        <v>304</v>
      </c>
      <c r="E47" s="190" t="s">
        <v>130</v>
      </c>
      <c r="F47" s="191">
        <v>2</v>
      </c>
      <c r="G47" s="190" t="s">
        <v>217</v>
      </c>
      <c r="H47" s="192">
        <v>2410</v>
      </c>
      <c r="I47" s="192">
        <v>2100</v>
      </c>
      <c r="J47" s="190" t="s">
        <v>136</v>
      </c>
      <c r="K47" s="190" t="s">
        <v>221</v>
      </c>
      <c r="L47" s="192">
        <v>2052</v>
      </c>
      <c r="M47" s="192">
        <v>40</v>
      </c>
      <c r="N47" s="190" t="s">
        <v>90</v>
      </c>
      <c r="O47" s="190" t="s">
        <v>138</v>
      </c>
      <c r="P47" s="193"/>
      <c r="Q47" s="192">
        <v>250</v>
      </c>
      <c r="R47" s="190" t="s">
        <v>139</v>
      </c>
      <c r="S47" s="189" t="s">
        <v>90</v>
      </c>
      <c r="T47" s="190" t="s">
        <v>138</v>
      </c>
      <c r="U47" s="190" t="s">
        <v>212</v>
      </c>
      <c r="V47" s="190" t="s">
        <v>167</v>
      </c>
      <c r="W47" s="190" t="s">
        <v>89</v>
      </c>
      <c r="X47" s="190" t="s">
        <v>142</v>
      </c>
      <c r="Y47" s="193"/>
      <c r="Z47" s="193"/>
      <c r="AA47" s="184">
        <v>234.24</v>
      </c>
      <c r="AB47" s="194" t="s">
        <v>198</v>
      </c>
    </row>
    <row r="48" spans="1:28" ht="32.299999999999997" customHeight="1" x14ac:dyDescent="0.2">
      <c r="A48" s="189" t="s">
        <v>309</v>
      </c>
      <c r="B48" s="190" t="s">
        <v>132</v>
      </c>
      <c r="C48" s="190" t="s">
        <v>310</v>
      </c>
      <c r="D48" s="190" t="s">
        <v>311</v>
      </c>
      <c r="E48" s="190" t="s">
        <v>130</v>
      </c>
      <c r="F48" s="191">
        <v>2</v>
      </c>
      <c r="G48" s="190" t="s">
        <v>135</v>
      </c>
      <c r="H48" s="192">
        <v>2410</v>
      </c>
      <c r="I48" s="192">
        <v>2100</v>
      </c>
      <c r="J48" s="190" t="s">
        <v>136</v>
      </c>
      <c r="K48" s="190" t="s">
        <v>221</v>
      </c>
      <c r="L48" s="192">
        <v>2052</v>
      </c>
      <c r="M48" s="192">
        <v>40</v>
      </c>
      <c r="N48" s="190" t="s">
        <v>90</v>
      </c>
      <c r="O48" s="190" t="s">
        <v>138</v>
      </c>
      <c r="P48" s="193"/>
      <c r="Q48" s="192">
        <v>250</v>
      </c>
      <c r="R48" s="190" t="s">
        <v>256</v>
      </c>
      <c r="S48" s="189" t="s">
        <v>90</v>
      </c>
      <c r="T48" s="190" t="s">
        <v>138</v>
      </c>
      <c r="U48" s="190" t="s">
        <v>212</v>
      </c>
      <c r="V48" s="190" t="s">
        <v>167</v>
      </c>
      <c r="W48" s="190" t="s">
        <v>89</v>
      </c>
      <c r="X48" s="190" t="s">
        <v>142</v>
      </c>
      <c r="Y48" s="193"/>
      <c r="Z48" s="193"/>
      <c r="AA48" s="184">
        <v>234.24</v>
      </c>
      <c r="AB48" s="194" t="s">
        <v>198</v>
      </c>
    </row>
    <row r="49" spans="1:28" ht="23.1" x14ac:dyDescent="0.2">
      <c r="A49" s="189" t="s">
        <v>313</v>
      </c>
      <c r="B49" s="190" t="s">
        <v>158</v>
      </c>
      <c r="C49" s="190" t="s">
        <v>314</v>
      </c>
      <c r="D49" s="190" t="s">
        <v>315</v>
      </c>
      <c r="E49" s="190" t="s">
        <v>312</v>
      </c>
      <c r="F49" s="191">
        <v>6</v>
      </c>
      <c r="G49" s="190" t="s">
        <v>217</v>
      </c>
      <c r="H49" s="192">
        <v>2510</v>
      </c>
      <c r="I49" s="192">
        <v>2100</v>
      </c>
      <c r="J49" s="190" t="s">
        <v>136</v>
      </c>
      <c r="K49" s="190" t="s">
        <v>316</v>
      </c>
      <c r="L49" s="192">
        <v>2052</v>
      </c>
      <c r="M49" s="192">
        <v>70</v>
      </c>
      <c r="N49" s="190" t="s">
        <v>164</v>
      </c>
      <c r="O49" s="190" t="s">
        <v>165</v>
      </c>
      <c r="P49" s="193"/>
      <c r="Q49" s="193"/>
      <c r="R49" s="193"/>
      <c r="S49" s="189" t="s">
        <v>90</v>
      </c>
      <c r="T49" s="190" t="s">
        <v>138</v>
      </c>
      <c r="U49" s="190" t="s">
        <v>212</v>
      </c>
      <c r="V49" s="190" t="s">
        <v>167</v>
      </c>
      <c r="W49" s="190" t="s">
        <v>89</v>
      </c>
      <c r="X49" s="190" t="s">
        <v>142</v>
      </c>
      <c r="Y49" s="190" t="s">
        <v>89</v>
      </c>
      <c r="Z49" s="190" t="s">
        <v>168</v>
      </c>
      <c r="AA49" s="184">
        <v>235.13</v>
      </c>
      <c r="AB49" s="194" t="s">
        <v>198</v>
      </c>
    </row>
    <row r="50" spans="1:28" ht="23.1" x14ac:dyDescent="0.2">
      <c r="A50" s="189" t="s">
        <v>317</v>
      </c>
      <c r="B50" s="190" t="s">
        <v>132</v>
      </c>
      <c r="C50" s="190" t="s">
        <v>318</v>
      </c>
      <c r="D50" s="190" t="s">
        <v>319</v>
      </c>
      <c r="E50" s="190" t="s">
        <v>312</v>
      </c>
      <c r="F50" s="191">
        <v>3</v>
      </c>
      <c r="G50" s="190" t="s">
        <v>135</v>
      </c>
      <c r="H50" s="192">
        <v>1585</v>
      </c>
      <c r="I50" s="192">
        <v>2100</v>
      </c>
      <c r="J50" s="190" t="s">
        <v>136</v>
      </c>
      <c r="K50" s="190" t="s">
        <v>262</v>
      </c>
      <c r="L50" s="192">
        <v>2052</v>
      </c>
      <c r="M50" s="192">
        <v>54</v>
      </c>
      <c r="N50" s="190" t="s">
        <v>90</v>
      </c>
      <c r="O50" s="190" t="s">
        <v>138</v>
      </c>
      <c r="P50" s="193"/>
      <c r="Q50" s="192">
        <v>250</v>
      </c>
      <c r="R50" s="190" t="s">
        <v>176</v>
      </c>
      <c r="S50" s="189" t="s">
        <v>90</v>
      </c>
      <c r="T50" s="190" t="s">
        <v>138</v>
      </c>
      <c r="U50" s="190" t="s">
        <v>166</v>
      </c>
      <c r="V50" s="190" t="s">
        <v>141</v>
      </c>
      <c r="W50" s="190" t="s">
        <v>89</v>
      </c>
      <c r="X50" s="190" t="s">
        <v>142</v>
      </c>
      <c r="Y50" s="193"/>
      <c r="Z50" s="193"/>
      <c r="AA50" s="184">
        <v>252.4</v>
      </c>
      <c r="AB50" s="185" t="s">
        <v>320</v>
      </c>
    </row>
    <row r="51" spans="1:28" ht="23.1" x14ac:dyDescent="0.2">
      <c r="A51" s="190" t="s">
        <v>321</v>
      </c>
      <c r="B51" s="190" t="s">
        <v>132</v>
      </c>
      <c r="C51" s="190" t="s">
        <v>322</v>
      </c>
      <c r="D51" s="190" t="s">
        <v>323</v>
      </c>
      <c r="E51" s="190" t="s">
        <v>312</v>
      </c>
      <c r="F51" s="191">
        <v>1</v>
      </c>
      <c r="G51" s="190" t="s">
        <v>217</v>
      </c>
      <c r="H51" s="192">
        <v>1010</v>
      </c>
      <c r="I51" s="192">
        <v>2100</v>
      </c>
      <c r="J51" s="190" t="s">
        <v>136</v>
      </c>
      <c r="K51" s="192">
        <v>925</v>
      </c>
      <c r="L51" s="192">
        <v>2052</v>
      </c>
      <c r="M51" s="192">
        <v>44</v>
      </c>
      <c r="N51" s="190" t="s">
        <v>88</v>
      </c>
      <c r="O51" s="190" t="s">
        <v>147</v>
      </c>
      <c r="P51" s="193"/>
      <c r="Q51" s="193"/>
      <c r="R51" s="193"/>
      <c r="S51" s="190" t="s">
        <v>88</v>
      </c>
      <c r="T51" s="190" t="s">
        <v>147</v>
      </c>
      <c r="U51" s="190" t="s">
        <v>177</v>
      </c>
      <c r="V51" s="190" t="s">
        <v>141</v>
      </c>
      <c r="W51" s="190" t="s">
        <v>89</v>
      </c>
      <c r="X51" s="190" t="s">
        <v>324</v>
      </c>
      <c r="Y51" s="193"/>
      <c r="Z51" s="193"/>
    </row>
    <row r="52" spans="1:28" ht="23.1" x14ac:dyDescent="0.2">
      <c r="A52" s="190" t="s">
        <v>325</v>
      </c>
      <c r="B52" s="190" t="s">
        <v>132</v>
      </c>
      <c r="C52" s="190" t="s">
        <v>326</v>
      </c>
      <c r="D52" s="190" t="s">
        <v>327</v>
      </c>
      <c r="E52" s="190" t="s">
        <v>312</v>
      </c>
      <c r="F52" s="191">
        <v>1</v>
      </c>
      <c r="G52" s="190" t="s">
        <v>217</v>
      </c>
      <c r="H52" s="192">
        <v>1010</v>
      </c>
      <c r="I52" s="192">
        <v>2100</v>
      </c>
      <c r="J52" s="190" t="s">
        <v>136</v>
      </c>
      <c r="K52" s="192">
        <v>925</v>
      </c>
      <c r="L52" s="192">
        <v>2052</v>
      </c>
      <c r="M52" s="192">
        <v>44</v>
      </c>
      <c r="N52" s="190" t="s">
        <v>88</v>
      </c>
      <c r="O52" s="190" t="s">
        <v>147</v>
      </c>
      <c r="P52" s="193"/>
      <c r="Q52" s="193"/>
      <c r="R52" s="193"/>
      <c r="S52" s="190" t="s">
        <v>88</v>
      </c>
      <c r="T52" s="190" t="s">
        <v>147</v>
      </c>
      <c r="U52" s="190" t="s">
        <v>148</v>
      </c>
      <c r="V52" s="190" t="s">
        <v>141</v>
      </c>
      <c r="W52" s="190" t="s">
        <v>89</v>
      </c>
      <c r="X52" s="190" t="s">
        <v>328</v>
      </c>
      <c r="Y52" s="193"/>
      <c r="Z52" s="193"/>
    </row>
    <row r="53" spans="1:28" ht="23.1" x14ac:dyDescent="0.2">
      <c r="A53" s="190" t="s">
        <v>329</v>
      </c>
      <c r="B53" s="190" t="s">
        <v>132</v>
      </c>
      <c r="C53" s="190" t="s">
        <v>330</v>
      </c>
      <c r="D53" s="190" t="s">
        <v>331</v>
      </c>
      <c r="E53" s="190" t="s">
        <v>312</v>
      </c>
      <c r="F53" s="191">
        <v>1</v>
      </c>
      <c r="G53" s="190" t="s">
        <v>135</v>
      </c>
      <c r="H53" s="192">
        <v>1010</v>
      </c>
      <c r="I53" s="192">
        <v>2100</v>
      </c>
      <c r="J53" s="190" t="s">
        <v>136</v>
      </c>
      <c r="K53" s="192">
        <v>925</v>
      </c>
      <c r="L53" s="192">
        <v>2052</v>
      </c>
      <c r="M53" s="192">
        <v>44</v>
      </c>
      <c r="N53" s="190" t="s">
        <v>88</v>
      </c>
      <c r="O53" s="190" t="s">
        <v>147</v>
      </c>
      <c r="P53" s="193"/>
      <c r="Q53" s="193"/>
      <c r="R53" s="193"/>
      <c r="S53" s="190" t="s">
        <v>88</v>
      </c>
      <c r="T53" s="190" t="s">
        <v>147</v>
      </c>
      <c r="U53" s="190" t="s">
        <v>148</v>
      </c>
      <c r="V53" s="190" t="s">
        <v>141</v>
      </c>
      <c r="W53" s="190" t="s">
        <v>89</v>
      </c>
      <c r="X53" s="190" t="s">
        <v>328</v>
      </c>
      <c r="Y53" s="193"/>
      <c r="Z53" s="193"/>
    </row>
    <row r="54" spans="1:28" ht="23.1" x14ac:dyDescent="0.2">
      <c r="A54" s="190" t="s">
        <v>332</v>
      </c>
      <c r="B54" s="190" t="s">
        <v>158</v>
      </c>
      <c r="C54" s="190" t="s">
        <v>333</v>
      </c>
      <c r="D54" s="190" t="s">
        <v>334</v>
      </c>
      <c r="E54" s="190" t="s">
        <v>312</v>
      </c>
      <c r="F54" s="191">
        <v>6</v>
      </c>
      <c r="G54" s="190" t="s">
        <v>217</v>
      </c>
      <c r="H54" s="192">
        <v>2200</v>
      </c>
      <c r="I54" s="192">
        <v>2210</v>
      </c>
      <c r="J54" s="190" t="s">
        <v>136</v>
      </c>
      <c r="K54" s="190" t="s">
        <v>335</v>
      </c>
      <c r="L54" s="190" t="s">
        <v>163</v>
      </c>
      <c r="M54" s="192">
        <v>70</v>
      </c>
      <c r="N54" s="190" t="s">
        <v>164</v>
      </c>
      <c r="O54" s="193"/>
      <c r="P54" s="193"/>
      <c r="Q54" s="193"/>
      <c r="R54" s="193"/>
      <c r="S54" s="190" t="s">
        <v>88</v>
      </c>
      <c r="T54" s="190" t="s">
        <v>136</v>
      </c>
      <c r="U54" s="190" t="s">
        <v>148</v>
      </c>
      <c r="V54" s="190" t="s">
        <v>167</v>
      </c>
      <c r="W54" s="190" t="s">
        <v>89</v>
      </c>
      <c r="X54" s="190" t="s">
        <v>142</v>
      </c>
      <c r="Y54" s="190" t="s">
        <v>89</v>
      </c>
      <c r="Z54" s="190" t="s">
        <v>168</v>
      </c>
    </row>
    <row r="55" spans="1:28" ht="23.1" x14ac:dyDescent="0.2">
      <c r="A55" s="189" t="s">
        <v>336</v>
      </c>
      <c r="B55" s="190" t="s">
        <v>132</v>
      </c>
      <c r="C55" s="190" t="s">
        <v>337</v>
      </c>
      <c r="D55" s="190" t="s">
        <v>338</v>
      </c>
      <c r="E55" s="190" t="s">
        <v>312</v>
      </c>
      <c r="F55" s="191">
        <v>3</v>
      </c>
      <c r="G55" s="190" t="s">
        <v>217</v>
      </c>
      <c r="H55" s="192">
        <v>1585</v>
      </c>
      <c r="I55" s="192">
        <v>2100</v>
      </c>
      <c r="J55" s="190" t="s">
        <v>136</v>
      </c>
      <c r="K55" s="190" t="s">
        <v>175</v>
      </c>
      <c r="L55" s="192">
        <v>2052</v>
      </c>
      <c r="M55" s="192">
        <v>40</v>
      </c>
      <c r="N55" s="190" t="s">
        <v>90</v>
      </c>
      <c r="O55" s="190" t="s">
        <v>138</v>
      </c>
      <c r="P55" s="193"/>
      <c r="Q55" s="192">
        <v>250</v>
      </c>
      <c r="R55" s="190" t="s">
        <v>176</v>
      </c>
      <c r="S55" s="189" t="s">
        <v>90</v>
      </c>
      <c r="T55" s="190" t="s">
        <v>138</v>
      </c>
      <c r="U55" s="190" t="s">
        <v>339</v>
      </c>
      <c r="V55" s="190" t="s">
        <v>167</v>
      </c>
      <c r="W55" s="190" t="s">
        <v>89</v>
      </c>
      <c r="X55" s="190" t="s">
        <v>142</v>
      </c>
      <c r="Y55" s="193"/>
      <c r="Z55" s="193"/>
      <c r="AA55" s="184">
        <v>179.88</v>
      </c>
      <c r="AB55" s="185" t="s">
        <v>340</v>
      </c>
    </row>
    <row r="56" spans="1:28" ht="23.1" x14ac:dyDescent="0.2">
      <c r="A56" s="189" t="s">
        <v>341</v>
      </c>
      <c r="B56" s="190" t="s">
        <v>132</v>
      </c>
      <c r="C56" s="190" t="s">
        <v>342</v>
      </c>
      <c r="D56" s="190" t="s">
        <v>343</v>
      </c>
      <c r="E56" s="190" t="s">
        <v>312</v>
      </c>
      <c r="F56" s="191">
        <v>3</v>
      </c>
      <c r="G56" s="190" t="s">
        <v>135</v>
      </c>
      <c r="H56" s="192">
        <v>1585</v>
      </c>
      <c r="I56" s="192">
        <v>2100</v>
      </c>
      <c r="J56" s="190" t="s">
        <v>136</v>
      </c>
      <c r="K56" s="190" t="s">
        <v>175</v>
      </c>
      <c r="L56" s="192">
        <v>2052</v>
      </c>
      <c r="M56" s="192">
        <v>54</v>
      </c>
      <c r="N56" s="190" t="s">
        <v>90</v>
      </c>
      <c r="O56" s="190" t="s">
        <v>138</v>
      </c>
      <c r="P56" s="193"/>
      <c r="Q56" s="192">
        <v>250</v>
      </c>
      <c r="R56" s="193" t="s">
        <v>344</v>
      </c>
      <c r="S56" s="189" t="s">
        <v>90</v>
      </c>
      <c r="T56" s="190" t="s">
        <v>138</v>
      </c>
      <c r="U56" s="190" t="s">
        <v>345</v>
      </c>
      <c r="V56" s="190" t="s">
        <v>141</v>
      </c>
      <c r="W56" s="190" t="s">
        <v>89</v>
      </c>
      <c r="X56" s="190" t="s">
        <v>142</v>
      </c>
      <c r="Y56" s="193"/>
      <c r="Z56" s="193"/>
      <c r="AA56" s="184">
        <v>306.60000000000002</v>
      </c>
      <c r="AB56" s="194" t="s">
        <v>192</v>
      </c>
    </row>
    <row r="57" spans="1:28" ht="23.1" x14ac:dyDescent="0.2">
      <c r="A57" s="190" t="s">
        <v>346</v>
      </c>
      <c r="B57" s="190" t="s">
        <v>132</v>
      </c>
      <c r="C57" s="190" t="s">
        <v>347</v>
      </c>
      <c r="D57" s="190" t="s">
        <v>348</v>
      </c>
      <c r="E57" s="190" t="s">
        <v>312</v>
      </c>
      <c r="F57" s="191">
        <v>2</v>
      </c>
      <c r="G57" s="190" t="s">
        <v>135</v>
      </c>
      <c r="H57" s="192">
        <v>2010</v>
      </c>
      <c r="I57" s="192">
        <v>2100</v>
      </c>
      <c r="J57" s="190" t="s">
        <v>136</v>
      </c>
      <c r="K57" s="190" t="s">
        <v>182</v>
      </c>
      <c r="L57" s="192">
        <v>2052</v>
      </c>
      <c r="M57" s="192">
        <v>44</v>
      </c>
      <c r="N57" s="190" t="s">
        <v>88</v>
      </c>
      <c r="O57" s="190" t="s">
        <v>147</v>
      </c>
      <c r="P57" s="193"/>
      <c r="Q57" s="193"/>
      <c r="R57" s="193"/>
      <c r="S57" s="190" t="s">
        <v>88</v>
      </c>
      <c r="T57" s="190" t="s">
        <v>147</v>
      </c>
      <c r="U57" s="190" t="s">
        <v>177</v>
      </c>
      <c r="V57" s="190" t="s">
        <v>141</v>
      </c>
      <c r="W57" s="190" t="s">
        <v>89</v>
      </c>
      <c r="X57" s="190" t="s">
        <v>328</v>
      </c>
      <c r="Y57" s="193"/>
      <c r="Z57" s="193"/>
    </row>
    <row r="58" spans="1:28" ht="23.1" x14ac:dyDescent="0.2">
      <c r="A58" s="190" t="s">
        <v>349</v>
      </c>
      <c r="B58" s="190" t="s">
        <v>132</v>
      </c>
      <c r="C58" s="190" t="s">
        <v>350</v>
      </c>
      <c r="D58" s="190" t="s">
        <v>351</v>
      </c>
      <c r="E58" s="190" t="s">
        <v>312</v>
      </c>
      <c r="F58" s="191">
        <v>1</v>
      </c>
      <c r="G58" s="190" t="s">
        <v>217</v>
      </c>
      <c r="H58" s="192">
        <v>1010</v>
      </c>
      <c r="I58" s="192">
        <v>2100</v>
      </c>
      <c r="J58" s="190" t="s">
        <v>136</v>
      </c>
      <c r="K58" s="192">
        <v>925</v>
      </c>
      <c r="L58" s="192">
        <v>2052</v>
      </c>
      <c r="M58" s="192">
        <v>44</v>
      </c>
      <c r="N58" s="190" t="s">
        <v>88</v>
      </c>
      <c r="O58" s="190" t="s">
        <v>147</v>
      </c>
      <c r="P58" s="193"/>
      <c r="Q58" s="193"/>
      <c r="R58" s="193"/>
      <c r="S58" s="190" t="s">
        <v>88</v>
      </c>
      <c r="T58" s="190" t="s">
        <v>147</v>
      </c>
      <c r="U58" s="190" t="s">
        <v>148</v>
      </c>
      <c r="V58" s="190" t="s">
        <v>141</v>
      </c>
      <c r="W58" s="190" t="s">
        <v>89</v>
      </c>
      <c r="X58" s="190" t="s">
        <v>328</v>
      </c>
      <c r="Y58" s="193"/>
      <c r="Z58" s="193"/>
    </row>
    <row r="59" spans="1:28" ht="23.1" x14ac:dyDescent="0.2">
      <c r="A59" s="189" t="s">
        <v>352</v>
      </c>
      <c r="B59" s="190" t="s">
        <v>132</v>
      </c>
      <c r="C59" s="190" t="s">
        <v>353</v>
      </c>
      <c r="D59" s="190" t="s">
        <v>354</v>
      </c>
      <c r="E59" s="190" t="s">
        <v>312</v>
      </c>
      <c r="F59" s="191">
        <v>3</v>
      </c>
      <c r="G59" s="190" t="s">
        <v>217</v>
      </c>
      <c r="H59" s="192">
        <v>1585</v>
      </c>
      <c r="I59" s="192">
        <v>2100</v>
      </c>
      <c r="J59" s="190" t="s">
        <v>136</v>
      </c>
      <c r="K59" s="190" t="s">
        <v>175</v>
      </c>
      <c r="L59" s="192">
        <v>2052</v>
      </c>
      <c r="M59" s="192">
        <v>54</v>
      </c>
      <c r="N59" s="190" t="s">
        <v>90</v>
      </c>
      <c r="O59" s="190" t="s">
        <v>138</v>
      </c>
      <c r="P59" s="193"/>
      <c r="Q59" s="192">
        <v>250</v>
      </c>
      <c r="R59" s="193" t="s">
        <v>344</v>
      </c>
      <c r="S59" s="189" t="s">
        <v>90</v>
      </c>
      <c r="T59" s="190" t="s">
        <v>138</v>
      </c>
      <c r="U59" s="190" t="s">
        <v>148</v>
      </c>
      <c r="V59" s="190" t="s">
        <v>141</v>
      </c>
      <c r="W59" s="190" t="s">
        <v>89</v>
      </c>
      <c r="X59" s="190" t="s">
        <v>191</v>
      </c>
      <c r="Y59" s="193"/>
      <c r="Z59" s="193"/>
      <c r="AA59" s="184">
        <v>225.66</v>
      </c>
      <c r="AB59" s="185" t="s">
        <v>355</v>
      </c>
    </row>
    <row r="60" spans="1:28" ht="23.1" x14ac:dyDescent="0.2">
      <c r="A60" s="189" t="s">
        <v>356</v>
      </c>
      <c r="B60" s="190" t="s">
        <v>132</v>
      </c>
      <c r="C60" s="190" t="s">
        <v>357</v>
      </c>
      <c r="D60" s="190" t="s">
        <v>358</v>
      </c>
      <c r="E60" s="190" t="s">
        <v>312</v>
      </c>
      <c r="F60" s="191">
        <v>3</v>
      </c>
      <c r="G60" s="190" t="s">
        <v>135</v>
      </c>
      <c r="H60" s="192">
        <v>1585</v>
      </c>
      <c r="I60" s="192">
        <v>2100</v>
      </c>
      <c r="J60" s="190" t="s">
        <v>136</v>
      </c>
      <c r="K60" s="190" t="s">
        <v>175</v>
      </c>
      <c r="L60" s="192">
        <v>2052</v>
      </c>
      <c r="M60" s="192">
        <v>40</v>
      </c>
      <c r="N60" s="190" t="s">
        <v>90</v>
      </c>
      <c r="O60" s="190" t="s">
        <v>138</v>
      </c>
      <c r="P60" s="193"/>
      <c r="Q60" s="192">
        <v>250</v>
      </c>
      <c r="R60" s="190" t="s">
        <v>176</v>
      </c>
      <c r="S60" s="189" t="s">
        <v>90</v>
      </c>
      <c r="T60" s="190" t="s">
        <v>138</v>
      </c>
      <c r="U60" s="190" t="s">
        <v>212</v>
      </c>
      <c r="V60" s="190" t="s">
        <v>167</v>
      </c>
      <c r="W60" s="190" t="s">
        <v>89</v>
      </c>
      <c r="X60" s="190" t="s">
        <v>142</v>
      </c>
      <c r="Y60" s="193"/>
      <c r="Z60" s="193"/>
      <c r="AA60" s="184">
        <v>204.53</v>
      </c>
      <c r="AB60" s="194" t="s">
        <v>198</v>
      </c>
    </row>
    <row r="61" spans="1:28" ht="23.1" x14ac:dyDescent="0.2">
      <c r="A61" s="190" t="s">
        <v>359</v>
      </c>
      <c r="B61" s="190" t="s">
        <v>132</v>
      </c>
      <c r="C61" s="190" t="s">
        <v>360</v>
      </c>
      <c r="D61" s="190" t="s">
        <v>361</v>
      </c>
      <c r="E61" s="190" t="s">
        <v>312</v>
      </c>
      <c r="F61" s="191">
        <v>2</v>
      </c>
      <c r="G61" s="190" t="s">
        <v>217</v>
      </c>
      <c r="H61" s="192">
        <v>1810</v>
      </c>
      <c r="I61" s="192">
        <v>2100</v>
      </c>
      <c r="J61" s="190" t="s">
        <v>136</v>
      </c>
      <c r="K61" s="190" t="s">
        <v>200</v>
      </c>
      <c r="L61" s="192">
        <v>2052</v>
      </c>
      <c r="M61" s="192">
        <v>44</v>
      </c>
      <c r="N61" s="190" t="s">
        <v>88</v>
      </c>
      <c r="O61" s="190" t="s">
        <v>147</v>
      </c>
      <c r="P61" s="193"/>
      <c r="Q61" s="193"/>
      <c r="R61" s="193"/>
      <c r="S61" s="190" t="s">
        <v>88</v>
      </c>
      <c r="T61" s="190" t="s">
        <v>147</v>
      </c>
      <c r="U61" s="190" t="s">
        <v>212</v>
      </c>
      <c r="V61" s="190" t="s">
        <v>141</v>
      </c>
      <c r="W61" s="190" t="s">
        <v>89</v>
      </c>
      <c r="X61" s="190" t="s">
        <v>328</v>
      </c>
      <c r="Y61" s="193"/>
      <c r="Z61" s="193"/>
    </row>
    <row r="62" spans="1:28" ht="23.1" x14ac:dyDescent="0.2">
      <c r="A62" s="189" t="s">
        <v>362</v>
      </c>
      <c r="B62" s="190" t="s">
        <v>132</v>
      </c>
      <c r="C62" s="190" t="s">
        <v>363</v>
      </c>
      <c r="D62" s="190" t="s">
        <v>364</v>
      </c>
      <c r="E62" s="190" t="s">
        <v>312</v>
      </c>
      <c r="F62" s="191">
        <v>2</v>
      </c>
      <c r="G62" s="190" t="s">
        <v>217</v>
      </c>
      <c r="H62" s="192">
        <v>2210</v>
      </c>
      <c r="I62" s="192">
        <v>2100</v>
      </c>
      <c r="J62" s="190" t="s">
        <v>136</v>
      </c>
      <c r="K62" s="190" t="s">
        <v>137</v>
      </c>
      <c r="L62" s="192">
        <v>2052</v>
      </c>
      <c r="M62" s="192">
        <v>54</v>
      </c>
      <c r="N62" s="190" t="s">
        <v>90</v>
      </c>
      <c r="O62" s="190" t="s">
        <v>138</v>
      </c>
      <c r="P62" s="201"/>
      <c r="Q62" s="192">
        <v>250</v>
      </c>
      <c r="R62" s="190" t="s">
        <v>139</v>
      </c>
      <c r="S62" s="189" t="s">
        <v>90</v>
      </c>
      <c r="T62" s="190" t="s">
        <v>138</v>
      </c>
      <c r="U62" s="190" t="s">
        <v>212</v>
      </c>
      <c r="V62" s="190" t="s">
        <v>141</v>
      </c>
      <c r="W62" s="190" t="s">
        <v>89</v>
      </c>
      <c r="X62" s="190" t="s">
        <v>142</v>
      </c>
      <c r="Y62" s="190"/>
      <c r="Z62" s="190"/>
      <c r="AA62" s="184">
        <v>291.14</v>
      </c>
      <c r="AB62" s="194" t="s">
        <v>192</v>
      </c>
    </row>
    <row r="63" spans="1:28" ht="23.1" x14ac:dyDescent="0.2">
      <c r="A63" s="189" t="s">
        <v>365</v>
      </c>
      <c r="B63" s="190" t="s">
        <v>132</v>
      </c>
      <c r="C63" s="190" t="s">
        <v>363</v>
      </c>
      <c r="D63" s="190" t="s">
        <v>364</v>
      </c>
      <c r="E63" s="190" t="s">
        <v>312</v>
      </c>
      <c r="F63" s="191">
        <v>2</v>
      </c>
      <c r="G63" s="190" t="s">
        <v>135</v>
      </c>
      <c r="H63" s="192">
        <v>2410</v>
      </c>
      <c r="I63" s="192">
        <v>2100</v>
      </c>
      <c r="J63" s="190" t="s">
        <v>136</v>
      </c>
      <c r="K63" s="190" t="s">
        <v>221</v>
      </c>
      <c r="L63" s="192">
        <v>2052</v>
      </c>
      <c r="M63" s="192">
        <v>40</v>
      </c>
      <c r="N63" s="190" t="s">
        <v>90</v>
      </c>
      <c r="O63" s="190" t="s">
        <v>138</v>
      </c>
      <c r="P63" s="201"/>
      <c r="Q63" s="192">
        <v>250</v>
      </c>
      <c r="R63" s="190" t="s">
        <v>139</v>
      </c>
      <c r="S63" s="189" t="s">
        <v>90</v>
      </c>
      <c r="T63" s="190" t="s">
        <v>138</v>
      </c>
      <c r="U63" s="190" t="s">
        <v>212</v>
      </c>
      <c r="V63" s="190" t="s">
        <v>167</v>
      </c>
      <c r="W63" s="190" t="s">
        <v>89</v>
      </c>
      <c r="X63" s="190" t="s">
        <v>142</v>
      </c>
      <c r="Y63" s="190"/>
      <c r="Z63" s="190"/>
      <c r="AA63" s="184">
        <v>234.24</v>
      </c>
      <c r="AB63" s="194" t="s">
        <v>198</v>
      </c>
    </row>
    <row r="64" spans="1:28" ht="23.1" x14ac:dyDescent="0.2">
      <c r="A64" s="189" t="s">
        <v>366</v>
      </c>
      <c r="B64" s="190" t="s">
        <v>132</v>
      </c>
      <c r="C64" s="190" t="s">
        <v>363</v>
      </c>
      <c r="D64" s="190" t="s">
        <v>364</v>
      </c>
      <c r="E64" s="190" t="s">
        <v>312</v>
      </c>
      <c r="F64" s="191">
        <v>2</v>
      </c>
      <c r="G64" s="190" t="s">
        <v>217</v>
      </c>
      <c r="H64" s="192">
        <v>2210</v>
      </c>
      <c r="I64" s="192">
        <v>2100</v>
      </c>
      <c r="J64" s="190" t="s">
        <v>136</v>
      </c>
      <c r="K64" s="190" t="s">
        <v>137</v>
      </c>
      <c r="L64" s="192">
        <v>2052</v>
      </c>
      <c r="M64" s="192">
        <v>40</v>
      </c>
      <c r="N64" s="190" t="s">
        <v>90</v>
      </c>
      <c r="O64" s="190" t="s">
        <v>138</v>
      </c>
      <c r="P64" s="201"/>
      <c r="Q64" s="192">
        <v>250</v>
      </c>
      <c r="R64" s="190" t="s">
        <v>139</v>
      </c>
      <c r="S64" s="189" t="s">
        <v>90</v>
      </c>
      <c r="T64" s="190" t="s">
        <v>138</v>
      </c>
      <c r="U64" s="190" t="s">
        <v>212</v>
      </c>
      <c r="V64" s="190" t="s">
        <v>167</v>
      </c>
      <c r="W64" s="190" t="s">
        <v>89</v>
      </c>
      <c r="X64" s="190" t="s">
        <v>142</v>
      </c>
      <c r="Y64" s="190"/>
      <c r="Z64" s="190"/>
      <c r="AA64" s="184">
        <v>233.49</v>
      </c>
      <c r="AB64" s="194" t="s">
        <v>198</v>
      </c>
    </row>
    <row r="65" spans="1:28" ht="23.1" x14ac:dyDescent="0.2">
      <c r="A65" s="189" t="s">
        <v>367</v>
      </c>
      <c r="B65" s="190" t="s">
        <v>132</v>
      </c>
      <c r="C65" s="190" t="s">
        <v>368</v>
      </c>
      <c r="D65" s="190" t="s">
        <v>369</v>
      </c>
      <c r="E65" s="190" t="s">
        <v>312</v>
      </c>
      <c r="F65" s="191">
        <v>3</v>
      </c>
      <c r="G65" s="190" t="s">
        <v>217</v>
      </c>
      <c r="H65" s="192">
        <v>1585</v>
      </c>
      <c r="I65" s="192">
        <v>2100</v>
      </c>
      <c r="J65" s="190" t="s">
        <v>136</v>
      </c>
      <c r="K65" s="190" t="s">
        <v>370</v>
      </c>
      <c r="L65" s="192">
        <v>2052</v>
      </c>
      <c r="M65" s="192">
        <v>54</v>
      </c>
      <c r="N65" s="190" t="s">
        <v>90</v>
      </c>
      <c r="O65" s="190" t="s">
        <v>138</v>
      </c>
      <c r="P65" s="201"/>
      <c r="Q65" s="192">
        <v>250</v>
      </c>
      <c r="R65" s="190" t="s">
        <v>139</v>
      </c>
      <c r="S65" s="189" t="s">
        <v>90</v>
      </c>
      <c r="T65" s="190" t="s">
        <v>138</v>
      </c>
      <c r="U65" s="190" t="s">
        <v>212</v>
      </c>
      <c r="V65" s="190" t="s">
        <v>141</v>
      </c>
      <c r="W65" s="190" t="s">
        <v>89</v>
      </c>
      <c r="X65" s="190" t="s">
        <v>142</v>
      </c>
      <c r="Y65" s="190"/>
      <c r="Z65" s="190"/>
      <c r="AA65" s="184">
        <v>265.95</v>
      </c>
      <c r="AB65" s="194" t="s">
        <v>192</v>
      </c>
    </row>
    <row r="66" spans="1:28" ht="23.1" x14ac:dyDescent="0.2">
      <c r="A66" s="189" t="s">
        <v>371</v>
      </c>
      <c r="B66" s="190" t="s">
        <v>132</v>
      </c>
      <c r="C66" s="190" t="s">
        <v>372</v>
      </c>
      <c r="D66" s="190" t="s">
        <v>373</v>
      </c>
      <c r="E66" s="190" t="s">
        <v>312</v>
      </c>
      <c r="F66" s="191">
        <v>2</v>
      </c>
      <c r="G66" s="190" t="s">
        <v>135</v>
      </c>
      <c r="H66" s="192">
        <v>2410</v>
      </c>
      <c r="I66" s="192">
        <v>2100</v>
      </c>
      <c r="J66" s="190" t="s">
        <v>136</v>
      </c>
      <c r="K66" s="190" t="s">
        <v>221</v>
      </c>
      <c r="L66" s="192">
        <v>2052</v>
      </c>
      <c r="M66" s="192">
        <v>40</v>
      </c>
      <c r="N66" s="190" t="s">
        <v>90</v>
      </c>
      <c r="O66" s="190" t="s">
        <v>138</v>
      </c>
      <c r="P66" s="201"/>
      <c r="Q66" s="192">
        <v>250</v>
      </c>
      <c r="R66" s="190" t="s">
        <v>139</v>
      </c>
      <c r="S66" s="189" t="s">
        <v>90</v>
      </c>
      <c r="T66" s="190" t="s">
        <v>138</v>
      </c>
      <c r="U66" s="190" t="s">
        <v>212</v>
      </c>
      <c r="V66" s="190" t="s">
        <v>167</v>
      </c>
      <c r="W66" s="190" t="s">
        <v>89</v>
      </c>
      <c r="X66" s="190" t="s">
        <v>191</v>
      </c>
      <c r="Y66" s="190"/>
      <c r="Z66" s="190"/>
      <c r="AA66" s="184">
        <v>234.24</v>
      </c>
      <c r="AB66" s="194" t="s">
        <v>198</v>
      </c>
    </row>
    <row r="67" spans="1:28" ht="23.1" x14ac:dyDescent="0.2">
      <c r="A67" s="189" t="s">
        <v>374</v>
      </c>
      <c r="B67" s="190" t="s">
        <v>132</v>
      </c>
      <c r="C67" s="190" t="s">
        <v>375</v>
      </c>
      <c r="D67" s="190" t="s">
        <v>376</v>
      </c>
      <c r="E67" s="190" t="s">
        <v>312</v>
      </c>
      <c r="F67" s="191">
        <v>2</v>
      </c>
      <c r="G67" s="190" t="s">
        <v>217</v>
      </c>
      <c r="H67" s="192">
        <v>2410</v>
      </c>
      <c r="I67" s="192">
        <v>2100</v>
      </c>
      <c r="J67" s="190" t="s">
        <v>136</v>
      </c>
      <c r="K67" s="190" t="s">
        <v>221</v>
      </c>
      <c r="L67" s="192">
        <v>2052</v>
      </c>
      <c r="M67" s="192">
        <v>40</v>
      </c>
      <c r="N67" s="190" t="s">
        <v>90</v>
      </c>
      <c r="O67" s="190" t="s">
        <v>138</v>
      </c>
      <c r="P67" s="193"/>
      <c r="Q67" s="192">
        <v>250</v>
      </c>
      <c r="R67" s="190" t="s">
        <v>139</v>
      </c>
      <c r="S67" s="189" t="s">
        <v>90</v>
      </c>
      <c r="T67" s="190" t="s">
        <v>138</v>
      </c>
      <c r="U67" s="190" t="s">
        <v>212</v>
      </c>
      <c r="V67" s="190" t="s">
        <v>167</v>
      </c>
      <c r="W67" s="190" t="s">
        <v>89</v>
      </c>
      <c r="X67" s="190" t="s">
        <v>191</v>
      </c>
      <c r="Y67" s="193"/>
      <c r="Z67" s="193"/>
      <c r="AA67" s="184">
        <v>234.24</v>
      </c>
      <c r="AB67" s="194" t="s">
        <v>198</v>
      </c>
    </row>
    <row r="68" spans="1:28" ht="23.1" x14ac:dyDescent="0.2">
      <c r="A68" s="189" t="s">
        <v>377</v>
      </c>
      <c r="B68" s="190" t="s">
        <v>132</v>
      </c>
      <c r="C68" s="190" t="s">
        <v>378</v>
      </c>
      <c r="D68" s="190" t="s">
        <v>379</v>
      </c>
      <c r="E68" s="190" t="s">
        <v>312</v>
      </c>
      <c r="F68" s="191">
        <v>2</v>
      </c>
      <c r="G68" s="190" t="s">
        <v>217</v>
      </c>
      <c r="H68" s="192">
        <v>2410</v>
      </c>
      <c r="I68" s="192">
        <v>2100</v>
      </c>
      <c r="J68" s="190" t="s">
        <v>136</v>
      </c>
      <c r="K68" s="190" t="s">
        <v>221</v>
      </c>
      <c r="L68" s="192">
        <v>2052</v>
      </c>
      <c r="M68" s="192">
        <v>40</v>
      </c>
      <c r="N68" s="190" t="s">
        <v>90</v>
      </c>
      <c r="O68" s="190" t="s">
        <v>138</v>
      </c>
      <c r="P68" s="193"/>
      <c r="Q68" s="192">
        <v>250</v>
      </c>
      <c r="R68" s="190" t="s">
        <v>139</v>
      </c>
      <c r="S68" s="189" t="s">
        <v>90</v>
      </c>
      <c r="T68" s="190" t="s">
        <v>138</v>
      </c>
      <c r="U68" s="190" t="s">
        <v>212</v>
      </c>
      <c r="V68" s="190" t="s">
        <v>380</v>
      </c>
      <c r="W68" s="190" t="s">
        <v>89</v>
      </c>
      <c r="X68" s="190" t="s">
        <v>191</v>
      </c>
      <c r="Y68" s="193"/>
      <c r="Z68" s="193"/>
      <c r="AA68" s="184">
        <v>234.24</v>
      </c>
      <c r="AB68" s="194" t="s">
        <v>198</v>
      </c>
    </row>
    <row r="69" spans="1:28" ht="23.1" x14ac:dyDescent="0.2">
      <c r="A69" s="189" t="s">
        <v>381</v>
      </c>
      <c r="B69" s="190" t="s">
        <v>132</v>
      </c>
      <c r="C69" s="190" t="s">
        <v>382</v>
      </c>
      <c r="D69" s="190" t="s">
        <v>383</v>
      </c>
      <c r="E69" s="190" t="s">
        <v>312</v>
      </c>
      <c r="F69" s="191">
        <v>2</v>
      </c>
      <c r="G69" s="190" t="s">
        <v>135</v>
      </c>
      <c r="H69" s="192">
        <v>2410</v>
      </c>
      <c r="I69" s="192">
        <v>2100</v>
      </c>
      <c r="J69" s="190" t="s">
        <v>136</v>
      </c>
      <c r="K69" s="190" t="s">
        <v>221</v>
      </c>
      <c r="L69" s="192">
        <v>2052</v>
      </c>
      <c r="M69" s="192">
        <v>40</v>
      </c>
      <c r="N69" s="190" t="s">
        <v>90</v>
      </c>
      <c r="O69" s="190" t="s">
        <v>138</v>
      </c>
      <c r="P69" s="193"/>
      <c r="Q69" s="192">
        <v>250</v>
      </c>
      <c r="R69" s="190" t="s">
        <v>139</v>
      </c>
      <c r="S69" s="189" t="s">
        <v>90</v>
      </c>
      <c r="T69" s="190" t="s">
        <v>138</v>
      </c>
      <c r="U69" s="190" t="s">
        <v>212</v>
      </c>
      <c r="V69" s="190" t="s">
        <v>167</v>
      </c>
      <c r="W69" s="190" t="s">
        <v>89</v>
      </c>
      <c r="X69" s="190" t="s">
        <v>191</v>
      </c>
      <c r="Y69" s="193"/>
      <c r="Z69" s="193"/>
      <c r="AA69" s="184">
        <v>234.24</v>
      </c>
      <c r="AB69" s="194" t="s">
        <v>198</v>
      </c>
    </row>
    <row r="70" spans="1:28" ht="23.1" x14ac:dyDescent="0.2">
      <c r="A70" s="189" t="s">
        <v>384</v>
      </c>
      <c r="B70" s="190" t="s">
        <v>132</v>
      </c>
      <c r="C70" s="190" t="s">
        <v>378</v>
      </c>
      <c r="D70" s="190" t="s">
        <v>379</v>
      </c>
      <c r="E70" s="190" t="s">
        <v>312</v>
      </c>
      <c r="F70" s="191">
        <v>2</v>
      </c>
      <c r="G70" s="190" t="s">
        <v>217</v>
      </c>
      <c r="H70" s="192">
        <v>2210</v>
      </c>
      <c r="I70" s="192">
        <v>2100</v>
      </c>
      <c r="J70" s="190" t="s">
        <v>136</v>
      </c>
      <c r="K70" s="190" t="s">
        <v>137</v>
      </c>
      <c r="L70" s="192">
        <v>2052</v>
      </c>
      <c r="M70" s="192">
        <v>40</v>
      </c>
      <c r="N70" s="190" t="s">
        <v>90</v>
      </c>
      <c r="O70" s="190" t="s">
        <v>138</v>
      </c>
      <c r="P70" s="193"/>
      <c r="Q70" s="192">
        <v>250</v>
      </c>
      <c r="R70" s="190" t="s">
        <v>139</v>
      </c>
      <c r="S70" s="189" t="s">
        <v>90</v>
      </c>
      <c r="T70" s="190" t="s">
        <v>138</v>
      </c>
      <c r="U70" s="190" t="s">
        <v>212</v>
      </c>
      <c r="V70" s="190" t="s">
        <v>167</v>
      </c>
      <c r="W70" s="190" t="s">
        <v>89</v>
      </c>
      <c r="X70" s="190" t="s">
        <v>142</v>
      </c>
      <c r="Y70" s="193"/>
      <c r="Z70" s="193"/>
      <c r="AA70" s="184">
        <v>233.49</v>
      </c>
      <c r="AB70" s="194" t="s">
        <v>198</v>
      </c>
    </row>
    <row r="71" spans="1:28" ht="23.1" x14ac:dyDescent="0.2">
      <c r="A71" s="189" t="s">
        <v>385</v>
      </c>
      <c r="B71" s="190" t="s">
        <v>132</v>
      </c>
      <c r="C71" s="190" t="s">
        <v>386</v>
      </c>
      <c r="D71" s="190" t="s">
        <v>387</v>
      </c>
      <c r="E71" s="190" t="s">
        <v>312</v>
      </c>
      <c r="F71" s="191">
        <v>2</v>
      </c>
      <c r="G71" s="190" t="s">
        <v>217</v>
      </c>
      <c r="H71" s="192">
        <v>2410</v>
      </c>
      <c r="I71" s="192">
        <v>2100</v>
      </c>
      <c r="J71" s="190" t="s">
        <v>136</v>
      </c>
      <c r="K71" s="190" t="s">
        <v>221</v>
      </c>
      <c r="L71" s="192">
        <v>2052</v>
      </c>
      <c r="M71" s="192">
        <v>40</v>
      </c>
      <c r="N71" s="190" t="s">
        <v>90</v>
      </c>
      <c r="O71" s="190" t="s">
        <v>138</v>
      </c>
      <c r="P71" s="193"/>
      <c r="Q71" s="192">
        <v>250</v>
      </c>
      <c r="R71" s="190" t="s">
        <v>139</v>
      </c>
      <c r="S71" s="189" t="s">
        <v>90</v>
      </c>
      <c r="T71" s="190" t="s">
        <v>138</v>
      </c>
      <c r="U71" s="190" t="s">
        <v>212</v>
      </c>
      <c r="V71" s="190" t="s">
        <v>380</v>
      </c>
      <c r="W71" s="190" t="s">
        <v>89</v>
      </c>
      <c r="X71" s="190" t="s">
        <v>191</v>
      </c>
      <c r="Y71" s="193"/>
      <c r="Z71" s="193"/>
      <c r="AA71" s="184">
        <v>234.24</v>
      </c>
      <c r="AB71" s="194" t="s">
        <v>198</v>
      </c>
    </row>
    <row r="72" spans="1:28" ht="23.1" x14ac:dyDescent="0.2">
      <c r="A72" s="189" t="s">
        <v>388</v>
      </c>
      <c r="B72" s="190" t="s">
        <v>132</v>
      </c>
      <c r="C72" s="190" t="s">
        <v>389</v>
      </c>
      <c r="D72" s="190" t="s">
        <v>390</v>
      </c>
      <c r="E72" s="190" t="s">
        <v>312</v>
      </c>
      <c r="F72" s="191">
        <v>2</v>
      </c>
      <c r="G72" s="190" t="s">
        <v>135</v>
      </c>
      <c r="H72" s="192">
        <v>2410</v>
      </c>
      <c r="I72" s="192">
        <v>2100</v>
      </c>
      <c r="J72" s="190" t="s">
        <v>136</v>
      </c>
      <c r="K72" s="190" t="s">
        <v>221</v>
      </c>
      <c r="L72" s="192">
        <v>2052</v>
      </c>
      <c r="M72" s="192">
        <v>40</v>
      </c>
      <c r="N72" s="190" t="s">
        <v>90</v>
      </c>
      <c r="O72" s="190" t="s">
        <v>138</v>
      </c>
      <c r="P72" s="193"/>
      <c r="Q72" s="192">
        <v>250</v>
      </c>
      <c r="R72" s="190" t="s">
        <v>256</v>
      </c>
      <c r="S72" s="189" t="s">
        <v>90</v>
      </c>
      <c r="T72" s="190" t="s">
        <v>138</v>
      </c>
      <c r="U72" s="190" t="s">
        <v>212</v>
      </c>
      <c r="V72" s="190" t="s">
        <v>167</v>
      </c>
      <c r="W72" s="190" t="s">
        <v>89</v>
      </c>
      <c r="X72" s="190" t="s">
        <v>191</v>
      </c>
      <c r="Y72" s="193"/>
      <c r="Z72" s="193"/>
      <c r="AA72" s="184">
        <v>234.24</v>
      </c>
      <c r="AB72" s="194" t="s">
        <v>198</v>
      </c>
    </row>
    <row r="73" spans="1:28" ht="23.1" x14ac:dyDescent="0.2">
      <c r="A73" s="189" t="s">
        <v>391</v>
      </c>
      <c r="B73" s="190" t="s">
        <v>132</v>
      </c>
      <c r="C73" s="190" t="s">
        <v>392</v>
      </c>
      <c r="D73" s="190" t="s">
        <v>393</v>
      </c>
      <c r="E73" s="190" t="s">
        <v>312</v>
      </c>
      <c r="F73" s="191">
        <v>1</v>
      </c>
      <c r="G73" s="190" t="s">
        <v>217</v>
      </c>
      <c r="H73" s="192">
        <v>1010</v>
      </c>
      <c r="I73" s="192">
        <v>2100</v>
      </c>
      <c r="J73" s="190" t="s">
        <v>136</v>
      </c>
      <c r="K73" s="192">
        <v>925</v>
      </c>
      <c r="L73" s="192">
        <v>2052</v>
      </c>
      <c r="M73" s="192">
        <v>54</v>
      </c>
      <c r="N73" s="190" t="s">
        <v>90</v>
      </c>
      <c r="O73" s="190" t="s">
        <v>138</v>
      </c>
      <c r="P73" s="193"/>
      <c r="Q73" s="193"/>
      <c r="R73" s="193"/>
      <c r="S73" s="189" t="s">
        <v>90</v>
      </c>
      <c r="T73" s="190" t="s">
        <v>138</v>
      </c>
      <c r="U73" s="190" t="s">
        <v>212</v>
      </c>
      <c r="V73" s="190" t="s">
        <v>141</v>
      </c>
      <c r="W73" s="190" t="s">
        <v>89</v>
      </c>
      <c r="X73" s="190" t="s">
        <v>191</v>
      </c>
      <c r="Y73" s="193"/>
      <c r="Z73" s="193"/>
      <c r="AA73" s="184">
        <v>242.18</v>
      </c>
      <c r="AB73" s="194" t="s">
        <v>192</v>
      </c>
    </row>
    <row r="74" spans="1:28" ht="23.1" x14ac:dyDescent="0.2">
      <c r="A74" s="190" t="s">
        <v>394</v>
      </c>
      <c r="B74" s="190" t="s">
        <v>158</v>
      </c>
      <c r="C74" s="190" t="s">
        <v>372</v>
      </c>
      <c r="D74" s="190" t="s">
        <v>373</v>
      </c>
      <c r="E74" s="190" t="s">
        <v>312</v>
      </c>
      <c r="F74" s="191">
        <v>6</v>
      </c>
      <c r="G74" s="190" t="s">
        <v>293</v>
      </c>
      <c r="H74" s="192">
        <v>2200</v>
      </c>
      <c r="I74" s="192">
        <v>2410</v>
      </c>
      <c r="J74" s="190" t="s">
        <v>136</v>
      </c>
      <c r="K74" s="193"/>
      <c r="L74" s="190" t="s">
        <v>395</v>
      </c>
      <c r="M74" s="192">
        <v>70</v>
      </c>
      <c r="N74" s="190" t="s">
        <v>164</v>
      </c>
      <c r="O74" s="190" t="s">
        <v>165</v>
      </c>
      <c r="P74" s="193"/>
      <c r="Q74" s="193"/>
      <c r="R74" s="193"/>
      <c r="S74" s="190" t="s">
        <v>88</v>
      </c>
      <c r="T74" s="190" t="s">
        <v>136</v>
      </c>
      <c r="U74" s="190" t="s">
        <v>136</v>
      </c>
      <c r="V74" s="190" t="s">
        <v>202</v>
      </c>
      <c r="W74" s="190" t="s">
        <v>65</v>
      </c>
      <c r="X74" s="190" t="s">
        <v>286</v>
      </c>
      <c r="Y74" s="193"/>
      <c r="Z74" s="190" t="s">
        <v>287</v>
      </c>
    </row>
    <row r="75" spans="1:28" ht="23.1" x14ac:dyDescent="0.2">
      <c r="A75" s="190" t="s">
        <v>396</v>
      </c>
      <c r="B75" s="190" t="s">
        <v>158</v>
      </c>
      <c r="C75" s="190" t="s">
        <v>382</v>
      </c>
      <c r="D75" s="190" t="s">
        <v>383</v>
      </c>
      <c r="E75" s="190" t="s">
        <v>312</v>
      </c>
      <c r="F75" s="191">
        <v>6</v>
      </c>
      <c r="G75" s="190" t="s">
        <v>161</v>
      </c>
      <c r="H75" s="192">
        <v>2400</v>
      </c>
      <c r="I75" s="192">
        <v>2410</v>
      </c>
      <c r="J75" s="190" t="s">
        <v>136</v>
      </c>
      <c r="K75" s="193"/>
      <c r="L75" s="190" t="s">
        <v>285</v>
      </c>
      <c r="M75" s="192">
        <v>70</v>
      </c>
      <c r="N75" s="190" t="s">
        <v>164</v>
      </c>
      <c r="O75" s="190" t="s">
        <v>165</v>
      </c>
      <c r="P75" s="193"/>
      <c r="Q75" s="193"/>
      <c r="R75" s="190" t="s">
        <v>88</v>
      </c>
      <c r="S75" s="190"/>
      <c r="T75" s="190" t="s">
        <v>136</v>
      </c>
      <c r="U75" s="190" t="s">
        <v>136</v>
      </c>
      <c r="V75" s="190" t="s">
        <v>202</v>
      </c>
      <c r="W75" s="190" t="s">
        <v>65</v>
      </c>
      <c r="X75" s="190" t="s">
        <v>296</v>
      </c>
      <c r="Y75" s="201"/>
      <c r="Z75" s="190" t="s">
        <v>287</v>
      </c>
    </row>
    <row r="76" spans="1:28" ht="23.1" x14ac:dyDescent="0.2">
      <c r="A76" s="190" t="s">
        <v>397</v>
      </c>
      <c r="B76" s="190" t="s">
        <v>158</v>
      </c>
      <c r="C76" s="190" t="s">
        <v>382</v>
      </c>
      <c r="D76" s="190" t="s">
        <v>383</v>
      </c>
      <c r="E76" s="190" t="s">
        <v>312</v>
      </c>
      <c r="F76" s="191">
        <v>6</v>
      </c>
      <c r="G76" s="190" t="s">
        <v>290</v>
      </c>
      <c r="H76" s="192">
        <v>2200</v>
      </c>
      <c r="I76" s="192">
        <v>2410</v>
      </c>
      <c r="J76" s="190" t="s">
        <v>136</v>
      </c>
      <c r="K76" s="193"/>
      <c r="L76" s="190" t="s">
        <v>285</v>
      </c>
      <c r="M76" s="192">
        <v>70</v>
      </c>
      <c r="N76" s="190" t="s">
        <v>164</v>
      </c>
      <c r="O76" s="190" t="s">
        <v>165</v>
      </c>
      <c r="P76" s="193"/>
      <c r="Q76" s="193"/>
      <c r="R76" s="190" t="s">
        <v>88</v>
      </c>
      <c r="S76" s="190"/>
      <c r="T76" s="190" t="s">
        <v>136</v>
      </c>
      <c r="U76" s="190" t="s">
        <v>136</v>
      </c>
      <c r="V76" s="190" t="s">
        <v>202</v>
      </c>
      <c r="W76" s="190" t="s">
        <v>65</v>
      </c>
      <c r="X76" s="190" t="s">
        <v>286</v>
      </c>
      <c r="Y76" s="201"/>
      <c r="Z76" s="190" t="s">
        <v>287</v>
      </c>
    </row>
    <row r="77" spans="1:28" ht="23.1" x14ac:dyDescent="0.2">
      <c r="A77" s="189" t="s">
        <v>398</v>
      </c>
      <c r="B77" s="190" t="s">
        <v>132</v>
      </c>
      <c r="C77" s="190" t="s">
        <v>399</v>
      </c>
      <c r="D77" s="190" t="s">
        <v>383</v>
      </c>
      <c r="E77" s="190" t="s">
        <v>312</v>
      </c>
      <c r="F77" s="191">
        <v>2</v>
      </c>
      <c r="G77" s="190" t="s">
        <v>217</v>
      </c>
      <c r="H77" s="192">
        <v>2410</v>
      </c>
      <c r="I77" s="192">
        <v>2100</v>
      </c>
      <c r="J77" s="190" t="s">
        <v>136</v>
      </c>
      <c r="K77" s="190" t="s">
        <v>221</v>
      </c>
      <c r="L77" s="192">
        <v>2052</v>
      </c>
      <c r="M77" s="192">
        <v>40</v>
      </c>
      <c r="N77" s="190" t="s">
        <v>90</v>
      </c>
      <c r="O77" s="190" t="s">
        <v>138</v>
      </c>
      <c r="P77" s="201"/>
      <c r="Q77" s="192">
        <v>250</v>
      </c>
      <c r="R77" s="190" t="s">
        <v>256</v>
      </c>
      <c r="S77" s="189" t="s">
        <v>90</v>
      </c>
      <c r="T77" s="190" t="s">
        <v>138</v>
      </c>
      <c r="U77" s="190" t="s">
        <v>212</v>
      </c>
      <c r="V77" s="190" t="s">
        <v>380</v>
      </c>
      <c r="W77" s="190" t="s">
        <v>89</v>
      </c>
      <c r="X77" s="190" t="s">
        <v>142</v>
      </c>
      <c r="Y77" s="193"/>
      <c r="Z77" s="193"/>
      <c r="AA77" s="184">
        <v>234.24</v>
      </c>
      <c r="AB77" s="194" t="s">
        <v>198</v>
      </c>
    </row>
    <row r="78" spans="1:28" ht="23.1" x14ac:dyDescent="0.2">
      <c r="A78" s="189" t="s">
        <v>400</v>
      </c>
      <c r="B78" s="190" t="s">
        <v>132</v>
      </c>
      <c r="C78" s="190" t="s">
        <v>401</v>
      </c>
      <c r="D78" s="190" t="s">
        <v>383</v>
      </c>
      <c r="E78" s="190" t="s">
        <v>312</v>
      </c>
      <c r="F78" s="191">
        <v>1</v>
      </c>
      <c r="G78" s="190" t="s">
        <v>135</v>
      </c>
      <c r="H78" s="192">
        <v>1010</v>
      </c>
      <c r="I78" s="192">
        <v>2100</v>
      </c>
      <c r="J78" s="190" t="s">
        <v>136</v>
      </c>
      <c r="K78" s="192">
        <v>925</v>
      </c>
      <c r="L78" s="192">
        <v>2052</v>
      </c>
      <c r="M78" s="192">
        <v>40</v>
      </c>
      <c r="N78" s="190" t="s">
        <v>90</v>
      </c>
      <c r="O78" s="190" t="s">
        <v>138</v>
      </c>
      <c r="P78" s="201"/>
      <c r="Q78" s="192">
        <v>250</v>
      </c>
      <c r="R78" s="190" t="s">
        <v>256</v>
      </c>
      <c r="S78" s="189" t="s">
        <v>90</v>
      </c>
      <c r="T78" s="190" t="s">
        <v>138</v>
      </c>
      <c r="U78" s="190" t="s">
        <v>212</v>
      </c>
      <c r="V78" s="190" t="s">
        <v>167</v>
      </c>
      <c r="W78" s="190" t="s">
        <v>89</v>
      </c>
      <c r="X78" s="190" t="s">
        <v>191</v>
      </c>
      <c r="Y78" s="193"/>
      <c r="Z78" s="193"/>
      <c r="AA78" s="200">
        <v>196.66</v>
      </c>
      <c r="AB78" s="194" t="s">
        <v>198</v>
      </c>
    </row>
    <row r="79" spans="1:28" ht="23.1" x14ac:dyDescent="0.2">
      <c r="A79" s="189" t="s">
        <v>402</v>
      </c>
      <c r="B79" s="190" t="s">
        <v>132</v>
      </c>
      <c r="C79" s="190" t="s">
        <v>372</v>
      </c>
      <c r="D79" s="190" t="s">
        <v>373</v>
      </c>
      <c r="E79" s="190" t="s">
        <v>312</v>
      </c>
      <c r="F79" s="191">
        <v>1</v>
      </c>
      <c r="G79" s="190" t="s">
        <v>217</v>
      </c>
      <c r="H79" s="192">
        <v>1010</v>
      </c>
      <c r="I79" s="192">
        <v>2100</v>
      </c>
      <c r="J79" s="190" t="s">
        <v>136</v>
      </c>
      <c r="K79" s="192">
        <v>925</v>
      </c>
      <c r="L79" s="192">
        <v>2052</v>
      </c>
      <c r="M79" s="192">
        <v>40</v>
      </c>
      <c r="N79" s="190" t="s">
        <v>90</v>
      </c>
      <c r="O79" s="190" t="s">
        <v>138</v>
      </c>
      <c r="P79" s="201"/>
      <c r="Q79" s="192">
        <v>250</v>
      </c>
      <c r="R79" s="190" t="s">
        <v>256</v>
      </c>
      <c r="S79" s="189" t="s">
        <v>90</v>
      </c>
      <c r="T79" s="190" t="s">
        <v>138</v>
      </c>
      <c r="U79" s="190" t="s">
        <v>212</v>
      </c>
      <c r="V79" s="190" t="s">
        <v>167</v>
      </c>
      <c r="W79" s="190" t="s">
        <v>89</v>
      </c>
      <c r="X79" s="190" t="s">
        <v>191</v>
      </c>
      <c r="Y79" s="193"/>
      <c r="Z79" s="193"/>
      <c r="AA79" s="200">
        <v>196.66</v>
      </c>
      <c r="AB79" s="194" t="s">
        <v>198</v>
      </c>
    </row>
    <row r="80" spans="1:28" ht="23.1" x14ac:dyDescent="0.2">
      <c r="A80" s="189" t="s">
        <v>403</v>
      </c>
      <c r="B80" s="190" t="s">
        <v>132</v>
      </c>
      <c r="C80" s="190" t="s">
        <v>404</v>
      </c>
      <c r="D80" s="190" t="s">
        <v>405</v>
      </c>
      <c r="E80" s="190" t="s">
        <v>312</v>
      </c>
      <c r="F80" s="191">
        <v>2</v>
      </c>
      <c r="G80" s="190" t="s">
        <v>217</v>
      </c>
      <c r="H80" s="192">
        <v>2410</v>
      </c>
      <c r="I80" s="192">
        <v>2100</v>
      </c>
      <c r="J80" s="190" t="s">
        <v>136</v>
      </c>
      <c r="K80" s="190" t="s">
        <v>221</v>
      </c>
      <c r="L80" s="192">
        <v>2052</v>
      </c>
      <c r="M80" s="192">
        <v>40</v>
      </c>
      <c r="N80" s="190" t="s">
        <v>90</v>
      </c>
      <c r="O80" s="190" t="s">
        <v>138</v>
      </c>
      <c r="P80" s="193"/>
      <c r="Q80" s="192">
        <v>250</v>
      </c>
      <c r="R80" s="190" t="s">
        <v>139</v>
      </c>
      <c r="S80" s="189" t="s">
        <v>90</v>
      </c>
      <c r="T80" s="190" t="s">
        <v>138</v>
      </c>
      <c r="U80" s="190" t="s">
        <v>212</v>
      </c>
      <c r="V80" s="190" t="s">
        <v>167</v>
      </c>
      <c r="W80" s="190" t="s">
        <v>89</v>
      </c>
      <c r="X80" s="190" t="s">
        <v>142</v>
      </c>
      <c r="Y80" s="193"/>
      <c r="Z80" s="193"/>
      <c r="AA80" s="184">
        <v>234.24</v>
      </c>
      <c r="AB80" s="194" t="s">
        <v>198</v>
      </c>
    </row>
    <row r="81" spans="1:28" ht="23.1" x14ac:dyDescent="0.2">
      <c r="A81" s="189" t="s">
        <v>406</v>
      </c>
      <c r="B81" s="190" t="s">
        <v>132</v>
      </c>
      <c r="C81" s="190" t="s">
        <v>372</v>
      </c>
      <c r="D81" s="190" t="s">
        <v>373</v>
      </c>
      <c r="E81" s="190" t="s">
        <v>312</v>
      </c>
      <c r="F81" s="191">
        <v>2</v>
      </c>
      <c r="G81" s="190" t="s">
        <v>135</v>
      </c>
      <c r="H81" s="192">
        <v>2410</v>
      </c>
      <c r="I81" s="192">
        <v>2100</v>
      </c>
      <c r="J81" s="190" t="s">
        <v>136</v>
      </c>
      <c r="K81" s="190" t="s">
        <v>221</v>
      </c>
      <c r="L81" s="192">
        <v>2052</v>
      </c>
      <c r="M81" s="192">
        <v>40</v>
      </c>
      <c r="N81" s="190" t="s">
        <v>90</v>
      </c>
      <c r="O81" s="190" t="s">
        <v>138</v>
      </c>
      <c r="P81" s="193"/>
      <c r="Q81" s="192">
        <v>250</v>
      </c>
      <c r="R81" s="190" t="s">
        <v>256</v>
      </c>
      <c r="S81" s="189" t="s">
        <v>90</v>
      </c>
      <c r="T81" s="190" t="s">
        <v>138</v>
      </c>
      <c r="U81" s="190" t="s">
        <v>212</v>
      </c>
      <c r="V81" s="190" t="s">
        <v>380</v>
      </c>
      <c r="W81" s="190" t="s">
        <v>89</v>
      </c>
      <c r="X81" s="190" t="s">
        <v>191</v>
      </c>
      <c r="Y81" s="193"/>
      <c r="Z81" s="193"/>
      <c r="AA81" s="184">
        <v>234.24</v>
      </c>
      <c r="AB81" s="194" t="s">
        <v>198</v>
      </c>
    </row>
    <row r="82" spans="1:28" ht="23.1" x14ac:dyDescent="0.2">
      <c r="A82" s="189" t="s">
        <v>407</v>
      </c>
      <c r="B82" s="190" t="s">
        <v>132</v>
      </c>
      <c r="C82" s="190" t="s">
        <v>404</v>
      </c>
      <c r="D82" s="190" t="s">
        <v>405</v>
      </c>
      <c r="E82" s="190" t="s">
        <v>312</v>
      </c>
      <c r="F82" s="191">
        <v>2</v>
      </c>
      <c r="G82" s="190" t="s">
        <v>217</v>
      </c>
      <c r="H82" s="192">
        <v>2410</v>
      </c>
      <c r="I82" s="192">
        <v>2100</v>
      </c>
      <c r="J82" s="190" t="s">
        <v>136</v>
      </c>
      <c r="K82" s="190" t="s">
        <v>221</v>
      </c>
      <c r="L82" s="192">
        <v>2052</v>
      </c>
      <c r="M82" s="192">
        <v>40</v>
      </c>
      <c r="N82" s="190" t="s">
        <v>90</v>
      </c>
      <c r="O82" s="190" t="s">
        <v>138</v>
      </c>
      <c r="P82" s="193"/>
      <c r="Q82" s="192">
        <v>250</v>
      </c>
      <c r="R82" s="190" t="s">
        <v>256</v>
      </c>
      <c r="S82" s="189" t="s">
        <v>90</v>
      </c>
      <c r="T82" s="190" t="s">
        <v>138</v>
      </c>
      <c r="U82" s="190" t="s">
        <v>212</v>
      </c>
      <c r="V82" s="190" t="s">
        <v>167</v>
      </c>
      <c r="W82" s="190" t="s">
        <v>89</v>
      </c>
      <c r="X82" s="190" t="s">
        <v>191</v>
      </c>
      <c r="Y82" s="193"/>
      <c r="Z82" s="193"/>
      <c r="AA82" s="184">
        <v>234.24</v>
      </c>
      <c r="AB82" s="194" t="s">
        <v>198</v>
      </c>
    </row>
    <row r="83" spans="1:28" ht="23.1" x14ac:dyDescent="0.2">
      <c r="A83" s="189" t="s">
        <v>408</v>
      </c>
      <c r="B83" s="190" t="s">
        <v>132</v>
      </c>
      <c r="C83" s="190" t="s">
        <v>409</v>
      </c>
      <c r="D83" s="190" t="s">
        <v>410</v>
      </c>
      <c r="E83" s="190" t="s">
        <v>312</v>
      </c>
      <c r="F83" s="191">
        <v>1</v>
      </c>
      <c r="G83" s="190" t="s">
        <v>217</v>
      </c>
      <c r="H83" s="192">
        <v>1010</v>
      </c>
      <c r="I83" s="192">
        <v>2100</v>
      </c>
      <c r="J83" s="190" t="s">
        <v>136</v>
      </c>
      <c r="K83" s="190" t="s">
        <v>411</v>
      </c>
      <c r="L83" s="192">
        <v>2052</v>
      </c>
      <c r="M83" s="192">
        <v>54</v>
      </c>
      <c r="N83" s="190" t="s">
        <v>90</v>
      </c>
      <c r="O83" s="190" t="s">
        <v>138</v>
      </c>
      <c r="P83" s="193"/>
      <c r="Q83" s="193"/>
      <c r="R83" s="193"/>
      <c r="S83" s="189" t="s">
        <v>90</v>
      </c>
      <c r="T83" s="190" t="s">
        <v>138</v>
      </c>
      <c r="U83" s="190" t="s">
        <v>212</v>
      </c>
      <c r="V83" s="190" t="s">
        <v>141</v>
      </c>
      <c r="W83" s="190" t="s">
        <v>89</v>
      </c>
      <c r="X83" s="190" t="s">
        <v>149</v>
      </c>
      <c r="Y83" s="193"/>
      <c r="Z83" s="193"/>
      <c r="AA83" s="184">
        <v>242.18</v>
      </c>
      <c r="AB83" s="194" t="s">
        <v>192</v>
      </c>
    </row>
    <row r="84" spans="1:28" ht="23.1" x14ac:dyDescent="0.2">
      <c r="A84" s="189" t="s">
        <v>413</v>
      </c>
      <c r="B84" s="190" t="s">
        <v>132</v>
      </c>
      <c r="C84" s="190" t="s">
        <v>133</v>
      </c>
      <c r="D84" s="202">
        <v>1.02</v>
      </c>
      <c r="E84" s="190" t="s">
        <v>412</v>
      </c>
      <c r="F84" s="191">
        <v>1</v>
      </c>
      <c r="G84" s="190" t="s">
        <v>217</v>
      </c>
      <c r="H84" s="192">
        <v>1010</v>
      </c>
      <c r="I84" s="192">
        <v>2100</v>
      </c>
      <c r="J84" s="190" t="s">
        <v>136</v>
      </c>
      <c r="K84" s="192">
        <v>925</v>
      </c>
      <c r="L84" s="192">
        <v>2052</v>
      </c>
      <c r="M84" s="192">
        <v>54</v>
      </c>
      <c r="N84" s="190" t="s">
        <v>90</v>
      </c>
      <c r="O84" s="190" t="s">
        <v>138</v>
      </c>
      <c r="P84" s="193"/>
      <c r="Q84" s="192">
        <v>250</v>
      </c>
      <c r="R84" s="190" t="s">
        <v>414</v>
      </c>
      <c r="S84" s="189" t="s">
        <v>90</v>
      </c>
      <c r="T84" s="190" t="s">
        <v>138</v>
      </c>
      <c r="U84" s="190" t="s">
        <v>345</v>
      </c>
      <c r="V84" s="190" t="s">
        <v>141</v>
      </c>
      <c r="W84" s="190" t="s">
        <v>89</v>
      </c>
      <c r="X84" s="190" t="s">
        <v>142</v>
      </c>
      <c r="Y84" s="193"/>
      <c r="Z84" s="193"/>
      <c r="AA84" s="184">
        <v>242.18</v>
      </c>
      <c r="AB84" s="194" t="s">
        <v>192</v>
      </c>
    </row>
    <row r="85" spans="1:28" ht="23.1" x14ac:dyDescent="0.2">
      <c r="A85" s="189" t="s">
        <v>415</v>
      </c>
      <c r="B85" s="190" t="s">
        <v>158</v>
      </c>
      <c r="C85" s="190" t="s">
        <v>416</v>
      </c>
      <c r="D85" s="202">
        <v>1.01</v>
      </c>
      <c r="E85" s="190" t="s">
        <v>412</v>
      </c>
      <c r="F85" s="191">
        <v>1</v>
      </c>
      <c r="G85" s="190" t="s">
        <v>417</v>
      </c>
      <c r="H85" s="192">
        <v>1010</v>
      </c>
      <c r="I85" s="192">
        <v>2100</v>
      </c>
      <c r="J85" s="190" t="s">
        <v>136</v>
      </c>
      <c r="K85" s="192">
        <v>925</v>
      </c>
      <c r="L85" s="192">
        <v>2052</v>
      </c>
      <c r="M85" s="192">
        <v>40</v>
      </c>
      <c r="N85" s="190" t="s">
        <v>90</v>
      </c>
      <c r="O85" s="190" t="s">
        <v>138</v>
      </c>
      <c r="P85" s="193"/>
      <c r="Q85" s="192">
        <v>250</v>
      </c>
      <c r="R85" s="190" t="s">
        <v>176</v>
      </c>
      <c r="S85" s="189" t="s">
        <v>90</v>
      </c>
      <c r="T85" s="190" t="s">
        <v>138</v>
      </c>
      <c r="U85" s="190" t="s">
        <v>345</v>
      </c>
      <c r="V85" s="190" t="s">
        <v>167</v>
      </c>
      <c r="W85" s="190" t="s">
        <v>89</v>
      </c>
      <c r="X85" s="190" t="s">
        <v>142</v>
      </c>
      <c r="Y85" s="190" t="s">
        <v>89</v>
      </c>
      <c r="Z85" s="190" t="s">
        <v>168</v>
      </c>
      <c r="AA85" s="184">
        <v>196.66</v>
      </c>
      <c r="AB85" s="194" t="s">
        <v>198</v>
      </c>
    </row>
    <row r="86" spans="1:28" ht="23.1" x14ac:dyDescent="0.2">
      <c r="A86" s="190" t="s">
        <v>418</v>
      </c>
      <c r="B86" s="190" t="s">
        <v>158</v>
      </c>
      <c r="C86" s="190" t="s">
        <v>145</v>
      </c>
      <c r="D86" s="202">
        <v>1.06</v>
      </c>
      <c r="E86" s="190" t="s">
        <v>412</v>
      </c>
      <c r="F86" s="191">
        <v>1</v>
      </c>
      <c r="G86" s="190" t="s">
        <v>135</v>
      </c>
      <c r="H86" s="192">
        <v>1010</v>
      </c>
      <c r="I86" s="192">
        <v>2100</v>
      </c>
      <c r="J86" s="190" t="s">
        <v>136</v>
      </c>
      <c r="K86" s="192">
        <v>925</v>
      </c>
      <c r="L86" s="192">
        <v>2052</v>
      </c>
      <c r="M86" s="192">
        <v>44</v>
      </c>
      <c r="N86" s="190" t="s">
        <v>88</v>
      </c>
      <c r="O86" s="190" t="s">
        <v>147</v>
      </c>
      <c r="P86" s="193"/>
      <c r="Q86" s="193"/>
      <c r="R86" s="193"/>
      <c r="S86" s="190" t="s">
        <v>88</v>
      </c>
      <c r="T86" s="190" t="s">
        <v>147</v>
      </c>
      <c r="U86" s="190" t="s">
        <v>148</v>
      </c>
      <c r="V86" s="190" t="s">
        <v>419</v>
      </c>
      <c r="W86" s="190" t="s">
        <v>89</v>
      </c>
      <c r="X86" s="190" t="s">
        <v>149</v>
      </c>
      <c r="Y86" s="193"/>
      <c r="Z86" s="193"/>
    </row>
    <row r="87" spans="1:28" ht="23.1" x14ac:dyDescent="0.2">
      <c r="A87" s="190" t="s">
        <v>420</v>
      </c>
      <c r="B87" s="190" t="s">
        <v>158</v>
      </c>
      <c r="C87" s="190" t="s">
        <v>151</v>
      </c>
      <c r="D87" s="202">
        <v>1.07</v>
      </c>
      <c r="E87" s="190" t="s">
        <v>412</v>
      </c>
      <c r="F87" s="191">
        <v>1</v>
      </c>
      <c r="G87" s="190" t="s">
        <v>217</v>
      </c>
      <c r="H87" s="192">
        <v>1010</v>
      </c>
      <c r="I87" s="192">
        <v>2100</v>
      </c>
      <c r="J87" s="190" t="s">
        <v>136</v>
      </c>
      <c r="K87" s="192">
        <v>925</v>
      </c>
      <c r="L87" s="192">
        <v>2052</v>
      </c>
      <c r="M87" s="192">
        <v>44</v>
      </c>
      <c r="N87" s="190" t="s">
        <v>88</v>
      </c>
      <c r="O87" s="190" t="s">
        <v>147</v>
      </c>
      <c r="P87" s="193"/>
      <c r="Q87" s="193"/>
      <c r="R87" s="193"/>
      <c r="S87" s="190" t="s">
        <v>88</v>
      </c>
      <c r="T87" s="190" t="s">
        <v>147</v>
      </c>
      <c r="U87" s="190" t="s">
        <v>148</v>
      </c>
      <c r="V87" s="190" t="s">
        <v>267</v>
      </c>
      <c r="W87" s="190" t="s">
        <v>65</v>
      </c>
      <c r="X87" s="190" t="s">
        <v>149</v>
      </c>
      <c r="Y87" s="190"/>
      <c r="Z87" s="190"/>
    </row>
    <row r="88" spans="1:28" ht="23.1" x14ac:dyDescent="0.2">
      <c r="A88" s="190" t="s">
        <v>421</v>
      </c>
      <c r="B88" s="190" t="s">
        <v>158</v>
      </c>
      <c r="C88" s="190" t="s">
        <v>154</v>
      </c>
      <c r="D88" s="202">
        <v>1.08</v>
      </c>
      <c r="E88" s="190" t="s">
        <v>412</v>
      </c>
      <c r="F88" s="191">
        <v>1</v>
      </c>
      <c r="G88" s="190" t="s">
        <v>217</v>
      </c>
      <c r="H88" s="192">
        <v>1010</v>
      </c>
      <c r="I88" s="192">
        <v>2100</v>
      </c>
      <c r="J88" s="190" t="s">
        <v>136</v>
      </c>
      <c r="K88" s="192">
        <v>925</v>
      </c>
      <c r="L88" s="192">
        <v>2052</v>
      </c>
      <c r="M88" s="192">
        <v>44</v>
      </c>
      <c r="N88" s="190" t="s">
        <v>88</v>
      </c>
      <c r="O88" s="190" t="s">
        <v>147</v>
      </c>
      <c r="P88" s="193"/>
      <c r="Q88" s="193"/>
      <c r="R88" s="193"/>
      <c r="S88" s="190" t="s">
        <v>88</v>
      </c>
      <c r="T88" s="190" t="s">
        <v>147</v>
      </c>
      <c r="U88" s="190" t="s">
        <v>148</v>
      </c>
      <c r="V88" s="190" t="s">
        <v>267</v>
      </c>
      <c r="W88" s="190" t="s">
        <v>65</v>
      </c>
      <c r="X88" s="190" t="s">
        <v>149</v>
      </c>
      <c r="Y88" s="190"/>
      <c r="Z88" s="190"/>
    </row>
    <row r="89" spans="1:28" ht="23.1" x14ac:dyDescent="0.2">
      <c r="A89" s="189" t="s">
        <v>422</v>
      </c>
      <c r="B89" s="190" t="s">
        <v>132</v>
      </c>
      <c r="C89" s="190" t="s">
        <v>423</v>
      </c>
      <c r="D89" s="202">
        <v>1.1000000000000001</v>
      </c>
      <c r="E89" s="190" t="s">
        <v>412</v>
      </c>
      <c r="F89" s="191">
        <v>1</v>
      </c>
      <c r="G89" s="190" t="s">
        <v>135</v>
      </c>
      <c r="H89" s="192">
        <v>1010</v>
      </c>
      <c r="I89" s="192">
        <v>2100</v>
      </c>
      <c r="J89" s="190" t="s">
        <v>136</v>
      </c>
      <c r="K89" s="192">
        <v>925</v>
      </c>
      <c r="L89" s="192">
        <v>2052</v>
      </c>
      <c r="M89" s="192">
        <v>40</v>
      </c>
      <c r="N89" s="190" t="s">
        <v>90</v>
      </c>
      <c r="O89" s="190" t="s">
        <v>138</v>
      </c>
      <c r="P89" s="201"/>
      <c r="Q89" s="192">
        <v>250</v>
      </c>
      <c r="R89" s="190" t="s">
        <v>176</v>
      </c>
      <c r="S89" s="189" t="s">
        <v>90</v>
      </c>
      <c r="T89" s="190" t="s">
        <v>138</v>
      </c>
      <c r="U89" s="190" t="s">
        <v>345</v>
      </c>
      <c r="V89" s="190" t="s">
        <v>380</v>
      </c>
      <c r="W89" s="190" t="s">
        <v>89</v>
      </c>
      <c r="X89" s="190" t="s">
        <v>142</v>
      </c>
      <c r="Y89" s="190"/>
      <c r="Z89" s="190"/>
      <c r="AA89" s="184">
        <v>196.66</v>
      </c>
      <c r="AB89" s="194" t="s">
        <v>198</v>
      </c>
    </row>
    <row r="90" spans="1:28" ht="23.1" x14ac:dyDescent="0.2">
      <c r="A90" s="189" t="s">
        <v>424</v>
      </c>
      <c r="B90" s="190" t="s">
        <v>158</v>
      </c>
      <c r="C90" s="190" t="s">
        <v>333</v>
      </c>
      <c r="D90" s="202">
        <v>1.1100000000000001</v>
      </c>
      <c r="E90" s="190" t="s">
        <v>412</v>
      </c>
      <c r="F90" s="191">
        <v>1</v>
      </c>
      <c r="G90" s="190" t="s">
        <v>217</v>
      </c>
      <c r="H90" s="192">
        <v>1010</v>
      </c>
      <c r="I90" s="192">
        <v>2100</v>
      </c>
      <c r="J90" s="190" t="s">
        <v>136</v>
      </c>
      <c r="K90" s="192">
        <v>925</v>
      </c>
      <c r="L90" s="192">
        <v>2052</v>
      </c>
      <c r="M90" s="192">
        <v>40</v>
      </c>
      <c r="N90" s="190" t="s">
        <v>90</v>
      </c>
      <c r="O90" s="190" t="s">
        <v>138</v>
      </c>
      <c r="P90" s="201"/>
      <c r="Q90" s="192">
        <v>250</v>
      </c>
      <c r="R90" s="190" t="s">
        <v>425</v>
      </c>
      <c r="S90" s="189" t="s">
        <v>90</v>
      </c>
      <c r="T90" s="190" t="s">
        <v>138</v>
      </c>
      <c r="U90" s="190" t="s">
        <v>345</v>
      </c>
      <c r="V90" s="190" t="s">
        <v>167</v>
      </c>
      <c r="W90" s="190" t="s">
        <v>89</v>
      </c>
      <c r="X90" s="190" t="s">
        <v>142</v>
      </c>
      <c r="Y90" s="190"/>
      <c r="Z90" s="190"/>
      <c r="AA90" s="184">
        <v>196.66</v>
      </c>
      <c r="AB90" s="194" t="s">
        <v>198</v>
      </c>
    </row>
    <row r="91" spans="1:28" ht="23.1" x14ac:dyDescent="0.2">
      <c r="A91" s="190" t="s">
        <v>426</v>
      </c>
      <c r="B91" s="190" t="s">
        <v>158</v>
      </c>
      <c r="C91" s="190" t="s">
        <v>347</v>
      </c>
      <c r="D91" s="202">
        <v>1.1499999999999999</v>
      </c>
      <c r="E91" s="190" t="s">
        <v>412</v>
      </c>
      <c r="F91" s="191">
        <v>2</v>
      </c>
      <c r="G91" s="190" t="s">
        <v>217</v>
      </c>
      <c r="H91" s="192">
        <v>2010</v>
      </c>
      <c r="I91" s="192">
        <v>2100</v>
      </c>
      <c r="J91" s="190" t="s">
        <v>136</v>
      </c>
      <c r="K91" s="190" t="s">
        <v>182</v>
      </c>
      <c r="L91" s="192">
        <v>2052</v>
      </c>
      <c r="M91" s="192">
        <v>44</v>
      </c>
      <c r="N91" s="190" t="s">
        <v>88</v>
      </c>
      <c r="O91" s="190" t="s">
        <v>147</v>
      </c>
      <c r="P91" s="193"/>
      <c r="Q91" s="193"/>
      <c r="R91" s="193"/>
      <c r="S91" s="190" t="s">
        <v>88</v>
      </c>
      <c r="T91" s="190" t="s">
        <v>147</v>
      </c>
      <c r="U91" s="190" t="s">
        <v>190</v>
      </c>
      <c r="V91" s="190" t="s">
        <v>141</v>
      </c>
      <c r="W91" s="190" t="s">
        <v>89</v>
      </c>
      <c r="X91" s="190" t="s">
        <v>149</v>
      </c>
      <c r="Y91" s="190"/>
      <c r="Z91" s="190"/>
    </row>
    <row r="92" spans="1:28" ht="23.1" x14ac:dyDescent="0.2">
      <c r="A92" s="190" t="s">
        <v>427</v>
      </c>
      <c r="B92" s="190" t="s">
        <v>158</v>
      </c>
      <c r="C92" s="190" t="s">
        <v>350</v>
      </c>
      <c r="D92" s="202">
        <v>1.1599999999999999</v>
      </c>
      <c r="E92" s="190" t="s">
        <v>412</v>
      </c>
      <c r="F92" s="191">
        <v>1</v>
      </c>
      <c r="G92" s="190" t="s">
        <v>135</v>
      </c>
      <c r="H92" s="192">
        <v>1010</v>
      </c>
      <c r="I92" s="192">
        <v>2100</v>
      </c>
      <c r="J92" s="190" t="s">
        <v>136</v>
      </c>
      <c r="K92" s="192">
        <v>925</v>
      </c>
      <c r="L92" s="192">
        <v>2052</v>
      </c>
      <c r="M92" s="192">
        <v>44</v>
      </c>
      <c r="N92" s="190" t="s">
        <v>88</v>
      </c>
      <c r="O92" s="190" t="s">
        <v>147</v>
      </c>
      <c r="P92" s="193"/>
      <c r="Q92" s="193"/>
      <c r="R92" s="193"/>
      <c r="S92" s="190" t="s">
        <v>88</v>
      </c>
      <c r="T92" s="190" t="s">
        <v>147</v>
      </c>
      <c r="U92" s="190" t="s">
        <v>190</v>
      </c>
      <c r="V92" s="190" t="s">
        <v>419</v>
      </c>
      <c r="W92" s="190" t="s">
        <v>89</v>
      </c>
      <c r="X92" s="190" t="s">
        <v>149</v>
      </c>
      <c r="Y92" s="193"/>
      <c r="Z92" s="193"/>
    </row>
    <row r="93" spans="1:28" ht="23.1" x14ac:dyDescent="0.2">
      <c r="A93" s="189" t="s">
        <v>428</v>
      </c>
      <c r="B93" s="190" t="s">
        <v>158</v>
      </c>
      <c r="C93" s="190" t="s">
        <v>429</v>
      </c>
      <c r="D93" s="202">
        <v>1.17</v>
      </c>
      <c r="E93" s="190" t="s">
        <v>412</v>
      </c>
      <c r="F93" s="191">
        <v>1</v>
      </c>
      <c r="G93" s="190" t="s">
        <v>217</v>
      </c>
      <c r="H93" s="192">
        <v>1100</v>
      </c>
      <c r="I93" s="192">
        <v>2100</v>
      </c>
      <c r="J93" s="190" t="s">
        <v>136</v>
      </c>
      <c r="K93" s="192">
        <v>1025</v>
      </c>
      <c r="L93" s="192">
        <v>2052</v>
      </c>
      <c r="M93" s="192">
        <v>54</v>
      </c>
      <c r="N93" s="190" t="s">
        <v>90</v>
      </c>
      <c r="O93" s="190" t="s">
        <v>138</v>
      </c>
      <c r="P93" s="193"/>
      <c r="Q93" s="192">
        <v>250</v>
      </c>
      <c r="R93" s="190" t="s">
        <v>176</v>
      </c>
      <c r="S93" s="189" t="s">
        <v>90</v>
      </c>
      <c r="T93" s="190" t="s">
        <v>138</v>
      </c>
      <c r="U93" s="190" t="s">
        <v>190</v>
      </c>
      <c r="V93" s="190" t="s">
        <v>141</v>
      </c>
      <c r="W93" s="190" t="s">
        <v>89</v>
      </c>
      <c r="X93" s="190" t="s">
        <v>191</v>
      </c>
      <c r="Y93" s="193"/>
      <c r="Z93" s="193"/>
      <c r="AA93" s="184">
        <v>242.18</v>
      </c>
      <c r="AB93" s="194" t="s">
        <v>192</v>
      </c>
    </row>
    <row r="94" spans="1:28" ht="23.1" x14ac:dyDescent="0.2">
      <c r="A94" s="189" t="s">
        <v>430</v>
      </c>
      <c r="B94" s="190" t="s">
        <v>132</v>
      </c>
      <c r="C94" s="190" t="s">
        <v>357</v>
      </c>
      <c r="D94" s="202">
        <v>1.18</v>
      </c>
      <c r="E94" s="190" t="s">
        <v>412</v>
      </c>
      <c r="F94" s="191">
        <v>1</v>
      </c>
      <c r="G94" s="190" t="s">
        <v>217</v>
      </c>
      <c r="H94" s="192">
        <v>1010</v>
      </c>
      <c r="I94" s="192">
        <v>2100</v>
      </c>
      <c r="J94" s="190" t="s">
        <v>136</v>
      </c>
      <c r="K94" s="192">
        <v>925</v>
      </c>
      <c r="L94" s="192">
        <v>2052</v>
      </c>
      <c r="M94" s="192">
        <v>40</v>
      </c>
      <c r="N94" s="190" t="s">
        <v>90</v>
      </c>
      <c r="O94" s="190" t="s">
        <v>138</v>
      </c>
      <c r="P94" s="193"/>
      <c r="Q94" s="192">
        <v>250</v>
      </c>
      <c r="R94" s="190" t="s">
        <v>176</v>
      </c>
      <c r="S94" s="189" t="s">
        <v>90</v>
      </c>
      <c r="T94" s="190" t="s">
        <v>138</v>
      </c>
      <c r="U94" s="190" t="s">
        <v>190</v>
      </c>
      <c r="V94" s="190" t="s">
        <v>167</v>
      </c>
      <c r="W94" s="190" t="s">
        <v>89</v>
      </c>
      <c r="X94" s="190" t="s">
        <v>142</v>
      </c>
      <c r="Y94" s="193"/>
      <c r="Z94" s="193"/>
      <c r="AA94" s="200">
        <v>196.66</v>
      </c>
      <c r="AB94" s="194" t="s">
        <v>198</v>
      </c>
    </row>
    <row r="95" spans="1:28" ht="23.1" x14ac:dyDescent="0.2">
      <c r="A95" s="190" t="s">
        <v>431</v>
      </c>
      <c r="B95" s="190" t="s">
        <v>158</v>
      </c>
      <c r="C95" s="190" t="s">
        <v>360</v>
      </c>
      <c r="D95" s="202">
        <v>1.2</v>
      </c>
      <c r="E95" s="190" t="s">
        <v>412</v>
      </c>
      <c r="F95" s="191">
        <v>2</v>
      </c>
      <c r="G95" s="190" t="s">
        <v>217</v>
      </c>
      <c r="H95" s="192">
        <v>1810</v>
      </c>
      <c r="I95" s="192">
        <v>2100</v>
      </c>
      <c r="J95" s="190" t="s">
        <v>136</v>
      </c>
      <c r="K95" s="190" t="s">
        <v>200</v>
      </c>
      <c r="L95" s="192">
        <v>2052</v>
      </c>
      <c r="M95" s="192">
        <v>44</v>
      </c>
      <c r="N95" s="190" t="s">
        <v>88</v>
      </c>
      <c r="O95" s="190" t="s">
        <v>147</v>
      </c>
      <c r="P95" s="193"/>
      <c r="Q95" s="193"/>
      <c r="R95" s="193"/>
      <c r="S95" s="190" t="s">
        <v>88</v>
      </c>
      <c r="T95" s="190" t="s">
        <v>147</v>
      </c>
      <c r="U95" s="190" t="s">
        <v>190</v>
      </c>
      <c r="V95" s="190" t="s">
        <v>419</v>
      </c>
      <c r="W95" s="190" t="s">
        <v>89</v>
      </c>
      <c r="X95" s="190" t="s">
        <v>149</v>
      </c>
      <c r="Y95" s="193"/>
      <c r="Z95" s="193"/>
    </row>
    <row r="96" spans="1:28" ht="23.1" x14ac:dyDescent="0.2">
      <c r="A96" s="190" t="s">
        <v>432</v>
      </c>
      <c r="B96" s="190" t="s">
        <v>158</v>
      </c>
      <c r="C96" s="190" t="s">
        <v>433</v>
      </c>
      <c r="D96" s="202">
        <v>1.21</v>
      </c>
      <c r="E96" s="190" t="s">
        <v>412</v>
      </c>
      <c r="F96" s="191">
        <v>7</v>
      </c>
      <c r="G96" s="190" t="s">
        <v>135</v>
      </c>
      <c r="H96" s="192">
        <v>2500</v>
      </c>
      <c r="I96" s="192">
        <v>2100</v>
      </c>
      <c r="J96" s="190" t="s">
        <v>136</v>
      </c>
      <c r="K96" s="190" t="s">
        <v>434</v>
      </c>
      <c r="L96" s="192">
        <v>2052</v>
      </c>
      <c r="M96" s="192">
        <v>70</v>
      </c>
      <c r="N96" s="190" t="s">
        <v>164</v>
      </c>
      <c r="O96" s="190" t="s">
        <v>165</v>
      </c>
      <c r="P96" s="193"/>
      <c r="Q96" s="193"/>
      <c r="R96" s="193"/>
      <c r="S96" s="190" t="s">
        <v>165</v>
      </c>
      <c r="T96" s="190" t="s">
        <v>165</v>
      </c>
      <c r="U96" s="190" t="s">
        <v>136</v>
      </c>
      <c r="V96" s="190" t="s">
        <v>141</v>
      </c>
      <c r="W96" s="190" t="s">
        <v>89</v>
      </c>
      <c r="X96" s="190" t="s">
        <v>435</v>
      </c>
      <c r="Y96" s="190" t="s">
        <v>89</v>
      </c>
      <c r="Z96" s="190" t="s">
        <v>168</v>
      </c>
    </row>
    <row r="97" spans="1:28" ht="23.1" x14ac:dyDescent="0.2">
      <c r="A97" s="190" t="s">
        <v>436</v>
      </c>
      <c r="B97" s="190" t="s">
        <v>158</v>
      </c>
      <c r="C97" s="190" t="s">
        <v>437</v>
      </c>
      <c r="D97" s="202">
        <v>1.22</v>
      </c>
      <c r="E97" s="190" t="s">
        <v>412</v>
      </c>
      <c r="F97" s="191">
        <v>2</v>
      </c>
      <c r="G97" s="190" t="s">
        <v>217</v>
      </c>
      <c r="H97" s="192">
        <v>1810</v>
      </c>
      <c r="I97" s="192">
        <v>2100</v>
      </c>
      <c r="J97" s="190" t="s">
        <v>136</v>
      </c>
      <c r="K97" s="190" t="s">
        <v>200</v>
      </c>
      <c r="L97" s="192">
        <v>2052</v>
      </c>
      <c r="M97" s="192">
        <v>44</v>
      </c>
      <c r="N97" s="190" t="s">
        <v>88</v>
      </c>
      <c r="O97" s="190" t="s">
        <v>147</v>
      </c>
      <c r="P97" s="193"/>
      <c r="Q97" s="193"/>
      <c r="R97" s="193"/>
      <c r="S97" s="190" t="s">
        <v>88</v>
      </c>
      <c r="T97" s="190" t="s">
        <v>147</v>
      </c>
      <c r="U97" s="190" t="s">
        <v>190</v>
      </c>
      <c r="V97" s="190" t="s">
        <v>141</v>
      </c>
      <c r="W97" s="190" t="s">
        <v>89</v>
      </c>
      <c r="X97" s="190" t="s">
        <v>191</v>
      </c>
      <c r="Y97" s="193"/>
      <c r="Z97" s="193"/>
    </row>
    <row r="98" spans="1:28" ht="23.1" x14ac:dyDescent="0.2">
      <c r="A98" s="190" t="s">
        <v>438</v>
      </c>
      <c r="B98" s="190" t="s">
        <v>158</v>
      </c>
      <c r="C98" s="190" t="s">
        <v>437</v>
      </c>
      <c r="D98" s="202">
        <v>1.22</v>
      </c>
      <c r="E98" s="190" t="s">
        <v>412</v>
      </c>
      <c r="F98" s="191">
        <v>1</v>
      </c>
      <c r="G98" s="190" t="s">
        <v>217</v>
      </c>
      <c r="H98" s="192">
        <v>1010</v>
      </c>
      <c r="I98" s="192">
        <v>2100</v>
      </c>
      <c r="J98" s="190" t="s">
        <v>136</v>
      </c>
      <c r="K98" s="192">
        <v>925</v>
      </c>
      <c r="L98" s="192">
        <v>2052</v>
      </c>
      <c r="M98" s="192">
        <v>44</v>
      </c>
      <c r="N98" s="190" t="s">
        <v>88</v>
      </c>
      <c r="O98" s="190" t="s">
        <v>147</v>
      </c>
      <c r="P98" s="193"/>
      <c r="Q98" s="193"/>
      <c r="R98" s="193"/>
      <c r="S98" s="190" t="s">
        <v>88</v>
      </c>
      <c r="T98" s="190" t="s">
        <v>147</v>
      </c>
      <c r="U98" s="190" t="s">
        <v>190</v>
      </c>
      <c r="V98" s="190" t="s">
        <v>419</v>
      </c>
      <c r="W98" s="190" t="s">
        <v>89</v>
      </c>
      <c r="X98" s="190" t="s">
        <v>149</v>
      </c>
      <c r="Y98" s="193"/>
      <c r="Z98" s="193"/>
    </row>
    <row r="99" spans="1:28" ht="23.1" x14ac:dyDescent="0.2">
      <c r="A99" s="222" t="s">
        <v>444</v>
      </c>
      <c r="B99" s="223" t="s">
        <v>132</v>
      </c>
      <c r="C99" s="224" t="s">
        <v>133</v>
      </c>
      <c r="D99" s="225">
        <v>2.0099999999999998</v>
      </c>
      <c r="E99" s="223" t="s">
        <v>445</v>
      </c>
      <c r="F99" s="226">
        <v>1</v>
      </c>
      <c r="G99" s="223" t="s">
        <v>135</v>
      </c>
      <c r="H99" s="227">
        <v>1010</v>
      </c>
      <c r="I99" s="227">
        <v>2100</v>
      </c>
      <c r="J99" s="224" t="s">
        <v>136</v>
      </c>
      <c r="K99" s="227">
        <v>2052</v>
      </c>
      <c r="L99" s="227">
        <v>925</v>
      </c>
      <c r="M99" s="228">
        <v>54</v>
      </c>
      <c r="N99" s="224" t="s">
        <v>90</v>
      </c>
      <c r="O99" s="224" t="s">
        <v>446</v>
      </c>
      <c r="P99" s="229"/>
      <c r="Q99" s="227">
        <v>250</v>
      </c>
      <c r="R99" s="227">
        <v>7501400</v>
      </c>
      <c r="S99" s="230" t="s">
        <v>90</v>
      </c>
      <c r="T99" s="224" t="s">
        <v>138</v>
      </c>
      <c r="U99" s="224" t="s">
        <v>345</v>
      </c>
      <c r="V99" s="224" t="s">
        <v>141</v>
      </c>
      <c r="W99" s="231" t="s">
        <v>89</v>
      </c>
      <c r="X99" s="231" t="s">
        <v>447</v>
      </c>
      <c r="Y99" s="229"/>
      <c r="Z99" s="229"/>
      <c r="AA99" s="203">
        <v>242.18</v>
      </c>
      <c r="AB99" s="194" t="s">
        <v>448</v>
      </c>
    </row>
    <row r="100" spans="1:28" ht="23.1" x14ac:dyDescent="0.2">
      <c r="A100" s="222" t="s">
        <v>449</v>
      </c>
      <c r="B100" s="223" t="s">
        <v>158</v>
      </c>
      <c r="C100" s="224" t="s">
        <v>450</v>
      </c>
      <c r="D100" s="225">
        <v>2.02</v>
      </c>
      <c r="E100" s="223" t="s">
        <v>445</v>
      </c>
      <c r="F100" s="226">
        <v>1</v>
      </c>
      <c r="G100" s="223" t="s">
        <v>451</v>
      </c>
      <c r="H100" s="227">
        <v>1010</v>
      </c>
      <c r="I100" s="227">
        <v>2100</v>
      </c>
      <c r="J100" s="224" t="s">
        <v>136</v>
      </c>
      <c r="K100" s="227">
        <v>2052</v>
      </c>
      <c r="L100" s="227">
        <v>925</v>
      </c>
      <c r="M100" s="228">
        <v>40</v>
      </c>
      <c r="N100" s="224" t="s">
        <v>90</v>
      </c>
      <c r="O100" s="224" t="s">
        <v>138</v>
      </c>
      <c r="P100" s="229"/>
      <c r="Q100" s="227">
        <v>250</v>
      </c>
      <c r="R100" s="227">
        <v>7501400</v>
      </c>
      <c r="S100" s="230" t="s">
        <v>90</v>
      </c>
      <c r="T100" s="224" t="s">
        <v>138</v>
      </c>
      <c r="U100" s="224" t="s">
        <v>452</v>
      </c>
      <c r="V100" s="224" t="s">
        <v>167</v>
      </c>
      <c r="W100" s="231" t="s">
        <v>89</v>
      </c>
      <c r="X100" s="231" t="s">
        <v>447</v>
      </c>
      <c r="Y100" s="231" t="s">
        <v>89</v>
      </c>
      <c r="Z100" s="224" t="s">
        <v>168</v>
      </c>
      <c r="AA100" s="357" t="s">
        <v>453</v>
      </c>
      <c r="AB100" s="194" t="s">
        <v>198</v>
      </c>
    </row>
    <row r="101" spans="1:28" ht="23.1" x14ac:dyDescent="0.2">
      <c r="A101" s="222" t="s">
        <v>454</v>
      </c>
      <c r="B101" s="223" t="s">
        <v>132</v>
      </c>
      <c r="C101" s="224" t="s">
        <v>423</v>
      </c>
      <c r="D101" s="225">
        <v>2.1</v>
      </c>
      <c r="E101" s="223" t="s">
        <v>445</v>
      </c>
      <c r="F101" s="226">
        <v>1</v>
      </c>
      <c r="G101" s="223" t="s">
        <v>135</v>
      </c>
      <c r="H101" s="227">
        <v>1010</v>
      </c>
      <c r="I101" s="227">
        <v>2100</v>
      </c>
      <c r="J101" s="224" t="s">
        <v>136</v>
      </c>
      <c r="K101" s="227">
        <v>2052</v>
      </c>
      <c r="L101" s="227">
        <v>925</v>
      </c>
      <c r="M101" s="228">
        <v>40</v>
      </c>
      <c r="N101" s="224" t="s">
        <v>90</v>
      </c>
      <c r="O101" s="224" t="s">
        <v>138</v>
      </c>
      <c r="P101" s="229"/>
      <c r="Q101" s="227">
        <v>250</v>
      </c>
      <c r="R101" s="224" t="s">
        <v>176</v>
      </c>
      <c r="S101" s="230" t="s">
        <v>90</v>
      </c>
      <c r="T101" s="224" t="s">
        <v>138</v>
      </c>
      <c r="U101" s="224" t="s">
        <v>345</v>
      </c>
      <c r="V101" s="224" t="s">
        <v>167</v>
      </c>
      <c r="W101" s="231" t="s">
        <v>89</v>
      </c>
      <c r="X101" s="231" t="s">
        <v>447</v>
      </c>
      <c r="Y101" s="229"/>
      <c r="Z101" s="229"/>
      <c r="AA101" s="357" t="s">
        <v>453</v>
      </c>
      <c r="AB101" s="194" t="s">
        <v>198</v>
      </c>
    </row>
    <row r="102" spans="1:28" ht="23.1" x14ac:dyDescent="0.2">
      <c r="A102" s="222" t="s">
        <v>455</v>
      </c>
      <c r="B102" s="223" t="s">
        <v>158</v>
      </c>
      <c r="C102" s="224" t="s">
        <v>173</v>
      </c>
      <c r="D102" s="225">
        <v>2.11</v>
      </c>
      <c r="E102" s="223" t="s">
        <v>445</v>
      </c>
      <c r="F102" s="226">
        <v>1</v>
      </c>
      <c r="G102" s="223" t="s">
        <v>135</v>
      </c>
      <c r="H102" s="227">
        <v>1010</v>
      </c>
      <c r="I102" s="227">
        <v>2100</v>
      </c>
      <c r="J102" s="224" t="s">
        <v>136</v>
      </c>
      <c r="K102" s="227">
        <v>2052</v>
      </c>
      <c r="L102" s="227">
        <v>925</v>
      </c>
      <c r="M102" s="228">
        <v>54</v>
      </c>
      <c r="N102" s="224" t="s">
        <v>90</v>
      </c>
      <c r="O102" s="224" t="s">
        <v>138</v>
      </c>
      <c r="P102" s="229"/>
      <c r="Q102" s="227">
        <v>250</v>
      </c>
      <c r="R102" s="224" t="s">
        <v>176</v>
      </c>
      <c r="S102" s="230" t="s">
        <v>90</v>
      </c>
      <c r="T102" s="224" t="s">
        <v>138</v>
      </c>
      <c r="U102" s="224" t="s">
        <v>345</v>
      </c>
      <c r="V102" s="224" t="s">
        <v>419</v>
      </c>
      <c r="W102" s="231" t="s">
        <v>89</v>
      </c>
      <c r="X102" s="231" t="s">
        <v>447</v>
      </c>
      <c r="Y102" s="229"/>
      <c r="Z102" s="229"/>
      <c r="AA102" s="203">
        <v>242.18</v>
      </c>
      <c r="AB102" s="194" t="s">
        <v>448</v>
      </c>
    </row>
    <row r="103" spans="1:28" ht="23.1" x14ac:dyDescent="0.2">
      <c r="A103" s="222" t="s">
        <v>456</v>
      </c>
      <c r="B103" s="223" t="s">
        <v>158</v>
      </c>
      <c r="C103" s="224" t="s">
        <v>429</v>
      </c>
      <c r="D103" s="225">
        <v>2.17</v>
      </c>
      <c r="E103" s="223" t="s">
        <v>445</v>
      </c>
      <c r="F103" s="226">
        <v>1</v>
      </c>
      <c r="G103" s="223" t="s">
        <v>135</v>
      </c>
      <c r="H103" s="227">
        <v>1100</v>
      </c>
      <c r="I103" s="227">
        <v>2100</v>
      </c>
      <c r="J103" s="224" t="s">
        <v>136</v>
      </c>
      <c r="K103" s="227">
        <v>2052</v>
      </c>
      <c r="L103" s="227">
        <v>1025</v>
      </c>
      <c r="M103" s="228">
        <v>54</v>
      </c>
      <c r="N103" s="224" t="s">
        <v>90</v>
      </c>
      <c r="O103" s="224" t="s">
        <v>138</v>
      </c>
      <c r="P103" s="229"/>
      <c r="Q103" s="227">
        <v>250</v>
      </c>
      <c r="R103" s="224" t="s">
        <v>176</v>
      </c>
      <c r="S103" s="230" t="s">
        <v>90</v>
      </c>
      <c r="T103" s="224" t="s">
        <v>138</v>
      </c>
      <c r="U103" s="224" t="s">
        <v>190</v>
      </c>
      <c r="V103" s="224" t="s">
        <v>419</v>
      </c>
      <c r="W103" s="231" t="s">
        <v>89</v>
      </c>
      <c r="X103" s="231" t="s">
        <v>191</v>
      </c>
      <c r="Y103" s="229"/>
      <c r="Z103" s="229"/>
      <c r="AA103" s="203">
        <v>242.18</v>
      </c>
      <c r="AB103" s="194" t="s">
        <v>448</v>
      </c>
    </row>
    <row r="104" spans="1:28" ht="23.1" x14ac:dyDescent="0.2">
      <c r="A104" s="222" t="s">
        <v>457</v>
      </c>
      <c r="B104" s="223" t="s">
        <v>132</v>
      </c>
      <c r="C104" s="224" t="s">
        <v>194</v>
      </c>
      <c r="D104" s="225">
        <v>2.1800000000000002</v>
      </c>
      <c r="E104" s="223" t="s">
        <v>445</v>
      </c>
      <c r="F104" s="226">
        <v>1</v>
      </c>
      <c r="G104" s="223" t="s">
        <v>135</v>
      </c>
      <c r="H104" s="227">
        <v>1010</v>
      </c>
      <c r="I104" s="227">
        <v>2100</v>
      </c>
      <c r="J104" s="224" t="s">
        <v>136</v>
      </c>
      <c r="K104" s="227">
        <v>2052</v>
      </c>
      <c r="L104" s="227">
        <v>925</v>
      </c>
      <c r="M104" s="228">
        <v>40</v>
      </c>
      <c r="N104" s="224" t="s">
        <v>90</v>
      </c>
      <c r="O104" s="224" t="s">
        <v>138</v>
      </c>
      <c r="P104" s="229"/>
      <c r="Q104" s="227">
        <v>250</v>
      </c>
      <c r="R104" s="227">
        <v>7501400</v>
      </c>
      <c r="S104" s="230" t="s">
        <v>90</v>
      </c>
      <c r="T104" s="224" t="s">
        <v>138</v>
      </c>
      <c r="U104" s="224" t="s">
        <v>190</v>
      </c>
      <c r="V104" s="224" t="s">
        <v>167</v>
      </c>
      <c r="W104" s="231" t="s">
        <v>89</v>
      </c>
      <c r="X104" s="231" t="s">
        <v>447</v>
      </c>
      <c r="Y104" s="229"/>
      <c r="Z104" s="229"/>
      <c r="AA104" s="357" t="s">
        <v>453</v>
      </c>
      <c r="AB104" s="194" t="s">
        <v>198</v>
      </c>
    </row>
    <row r="105" spans="1:28" ht="23.1" x14ac:dyDescent="0.2">
      <c r="A105" s="222" t="s">
        <v>458</v>
      </c>
      <c r="B105" s="223" t="s">
        <v>158</v>
      </c>
      <c r="C105" s="224" t="s">
        <v>450</v>
      </c>
      <c r="D105" s="225">
        <v>3.01</v>
      </c>
      <c r="E105" s="223" t="s">
        <v>459</v>
      </c>
      <c r="F105" s="226">
        <v>1</v>
      </c>
      <c r="G105" s="223" t="s">
        <v>451</v>
      </c>
      <c r="H105" s="227">
        <v>1010</v>
      </c>
      <c r="I105" s="227">
        <v>2100</v>
      </c>
      <c r="J105" s="224" t="s">
        <v>136</v>
      </c>
      <c r="K105" s="227">
        <v>2052</v>
      </c>
      <c r="L105" s="227">
        <v>925</v>
      </c>
      <c r="M105" s="228">
        <v>40</v>
      </c>
      <c r="N105" s="224" t="s">
        <v>90</v>
      </c>
      <c r="O105" s="224" t="s">
        <v>138</v>
      </c>
      <c r="P105" s="229"/>
      <c r="Q105" s="227">
        <v>250</v>
      </c>
      <c r="R105" s="227">
        <v>7501400</v>
      </c>
      <c r="S105" s="230" t="s">
        <v>90</v>
      </c>
      <c r="T105" s="224" t="s">
        <v>138</v>
      </c>
      <c r="U105" s="224" t="s">
        <v>452</v>
      </c>
      <c r="V105" s="224" t="s">
        <v>167</v>
      </c>
      <c r="W105" s="231" t="s">
        <v>89</v>
      </c>
      <c r="X105" s="231" t="s">
        <v>447</v>
      </c>
      <c r="Y105" s="231" t="s">
        <v>89</v>
      </c>
      <c r="Z105" s="224" t="s">
        <v>168</v>
      </c>
      <c r="AA105" s="357" t="s">
        <v>453</v>
      </c>
      <c r="AB105" s="194" t="s">
        <v>198</v>
      </c>
    </row>
    <row r="106" spans="1:28" ht="23.1" x14ac:dyDescent="0.2">
      <c r="A106" s="222" t="s">
        <v>460</v>
      </c>
      <c r="B106" s="223" t="s">
        <v>132</v>
      </c>
      <c r="C106" s="224" t="s">
        <v>133</v>
      </c>
      <c r="D106" s="225">
        <v>3.02</v>
      </c>
      <c r="E106" s="223" t="s">
        <v>459</v>
      </c>
      <c r="F106" s="226">
        <v>1</v>
      </c>
      <c r="G106" s="223" t="s">
        <v>135</v>
      </c>
      <c r="H106" s="227">
        <v>1010</v>
      </c>
      <c r="I106" s="227">
        <v>2100</v>
      </c>
      <c r="J106" s="224" t="s">
        <v>136</v>
      </c>
      <c r="K106" s="227">
        <v>2052</v>
      </c>
      <c r="L106" s="227">
        <v>925</v>
      </c>
      <c r="M106" s="228">
        <v>54</v>
      </c>
      <c r="N106" s="224" t="s">
        <v>90</v>
      </c>
      <c r="O106" s="224" t="s">
        <v>138</v>
      </c>
      <c r="P106" s="229"/>
      <c r="Q106" s="227">
        <v>250</v>
      </c>
      <c r="R106" s="224" t="s">
        <v>176</v>
      </c>
      <c r="S106" s="230" t="s">
        <v>90</v>
      </c>
      <c r="T106" s="224" t="s">
        <v>138</v>
      </c>
      <c r="U106" s="224" t="s">
        <v>345</v>
      </c>
      <c r="V106" s="224" t="s">
        <v>141</v>
      </c>
      <c r="W106" s="231" t="s">
        <v>89</v>
      </c>
      <c r="X106" s="231" t="s">
        <v>447</v>
      </c>
      <c r="Y106" s="229"/>
      <c r="Z106" s="229"/>
      <c r="AA106" s="203">
        <v>242.18</v>
      </c>
      <c r="AB106" s="194" t="s">
        <v>448</v>
      </c>
    </row>
    <row r="107" spans="1:28" ht="23.1" x14ac:dyDescent="0.2">
      <c r="A107" s="222" t="s">
        <v>461</v>
      </c>
      <c r="B107" s="223" t="s">
        <v>132</v>
      </c>
      <c r="C107" s="224" t="s">
        <v>173</v>
      </c>
      <c r="D107" s="225">
        <v>3.1</v>
      </c>
      <c r="E107" s="223" t="s">
        <v>459</v>
      </c>
      <c r="F107" s="226">
        <v>1</v>
      </c>
      <c r="G107" s="223" t="s">
        <v>135</v>
      </c>
      <c r="H107" s="227">
        <v>1010</v>
      </c>
      <c r="I107" s="227">
        <v>2100</v>
      </c>
      <c r="J107" s="224" t="s">
        <v>136</v>
      </c>
      <c r="K107" s="227">
        <v>2052</v>
      </c>
      <c r="L107" s="227">
        <v>925</v>
      </c>
      <c r="M107" s="228">
        <v>40</v>
      </c>
      <c r="N107" s="224" t="s">
        <v>90</v>
      </c>
      <c r="O107" s="224" t="s">
        <v>138</v>
      </c>
      <c r="P107" s="229"/>
      <c r="Q107" s="227">
        <v>250</v>
      </c>
      <c r="R107" s="224" t="s">
        <v>176</v>
      </c>
      <c r="S107" s="230" t="s">
        <v>90</v>
      </c>
      <c r="T107" s="224" t="s">
        <v>138</v>
      </c>
      <c r="U107" s="224" t="s">
        <v>345</v>
      </c>
      <c r="V107" s="224" t="s">
        <v>167</v>
      </c>
      <c r="W107" s="231" t="s">
        <v>89</v>
      </c>
      <c r="X107" s="231" t="s">
        <v>447</v>
      </c>
      <c r="Y107" s="229"/>
      <c r="Z107" s="229"/>
      <c r="AA107" s="357" t="s">
        <v>453</v>
      </c>
      <c r="AB107" s="194" t="s">
        <v>198</v>
      </c>
    </row>
    <row r="108" spans="1:28" ht="23.1" x14ac:dyDescent="0.2">
      <c r="A108" s="222" t="s">
        <v>462</v>
      </c>
      <c r="B108" s="223" t="s">
        <v>158</v>
      </c>
      <c r="C108" s="224" t="s">
        <v>463</v>
      </c>
      <c r="D108" s="225">
        <v>3.11</v>
      </c>
      <c r="E108" s="223" t="s">
        <v>459</v>
      </c>
      <c r="F108" s="226">
        <v>1</v>
      </c>
      <c r="G108" s="223" t="s">
        <v>135</v>
      </c>
      <c r="H108" s="227">
        <v>1010</v>
      </c>
      <c r="I108" s="227">
        <v>2100</v>
      </c>
      <c r="J108" s="224" t="s">
        <v>136</v>
      </c>
      <c r="K108" s="227">
        <v>2052</v>
      </c>
      <c r="L108" s="227">
        <v>925</v>
      </c>
      <c r="M108" s="228">
        <v>54</v>
      </c>
      <c r="N108" s="224" t="s">
        <v>90</v>
      </c>
      <c r="O108" s="224" t="s">
        <v>446</v>
      </c>
      <c r="P108" s="229"/>
      <c r="Q108" s="227">
        <v>250</v>
      </c>
      <c r="R108" s="227">
        <v>7501400</v>
      </c>
      <c r="S108" s="230" t="s">
        <v>90</v>
      </c>
      <c r="T108" s="224" t="s">
        <v>138</v>
      </c>
      <c r="U108" s="224" t="s">
        <v>452</v>
      </c>
      <c r="V108" s="224" t="s">
        <v>141</v>
      </c>
      <c r="W108" s="231" t="s">
        <v>89</v>
      </c>
      <c r="X108" s="231" t="s">
        <v>447</v>
      </c>
      <c r="Y108" s="229"/>
      <c r="Z108" s="229"/>
      <c r="AA108" s="203">
        <v>242.18</v>
      </c>
      <c r="AB108" s="194" t="s">
        <v>448</v>
      </c>
    </row>
    <row r="109" spans="1:28" ht="23.1" x14ac:dyDescent="0.2">
      <c r="A109" s="222" t="s">
        <v>464</v>
      </c>
      <c r="B109" s="223" t="s">
        <v>158</v>
      </c>
      <c r="C109" s="224" t="s">
        <v>429</v>
      </c>
      <c r="D109" s="225">
        <v>3.17</v>
      </c>
      <c r="E109" s="223" t="s">
        <v>459</v>
      </c>
      <c r="F109" s="226">
        <v>1</v>
      </c>
      <c r="G109" s="223" t="s">
        <v>135</v>
      </c>
      <c r="H109" s="227">
        <v>1100</v>
      </c>
      <c r="I109" s="227">
        <v>2100</v>
      </c>
      <c r="J109" s="224" t="s">
        <v>136</v>
      </c>
      <c r="K109" s="227">
        <v>2052</v>
      </c>
      <c r="L109" s="227">
        <v>1025</v>
      </c>
      <c r="M109" s="228">
        <v>54</v>
      </c>
      <c r="N109" s="224" t="s">
        <v>90</v>
      </c>
      <c r="O109" s="224" t="s">
        <v>446</v>
      </c>
      <c r="P109" s="229"/>
      <c r="Q109" s="227">
        <v>250</v>
      </c>
      <c r="R109" s="227">
        <v>7501400</v>
      </c>
      <c r="S109" s="230" t="s">
        <v>90</v>
      </c>
      <c r="T109" s="224" t="s">
        <v>138</v>
      </c>
      <c r="U109" s="224" t="s">
        <v>190</v>
      </c>
      <c r="V109" s="224" t="s">
        <v>141</v>
      </c>
      <c r="W109" s="231" t="s">
        <v>89</v>
      </c>
      <c r="X109" s="231" t="s">
        <v>191</v>
      </c>
      <c r="Y109" s="229"/>
      <c r="Z109" s="229"/>
      <c r="AA109" s="203">
        <v>242.18</v>
      </c>
      <c r="AB109" s="194" t="s">
        <v>448</v>
      </c>
    </row>
    <row r="110" spans="1:28" ht="23.1" x14ac:dyDescent="0.2">
      <c r="A110" s="222" t="s">
        <v>465</v>
      </c>
      <c r="B110" s="223" t="s">
        <v>132</v>
      </c>
      <c r="C110" s="224" t="s">
        <v>429</v>
      </c>
      <c r="D110" s="225">
        <v>3.18</v>
      </c>
      <c r="E110" s="223" t="s">
        <v>459</v>
      </c>
      <c r="F110" s="226">
        <v>1</v>
      </c>
      <c r="G110" s="223" t="s">
        <v>135</v>
      </c>
      <c r="H110" s="227">
        <v>1010</v>
      </c>
      <c r="I110" s="227">
        <v>2100</v>
      </c>
      <c r="J110" s="224" t="s">
        <v>136</v>
      </c>
      <c r="K110" s="227">
        <v>2052</v>
      </c>
      <c r="L110" s="227">
        <v>925</v>
      </c>
      <c r="M110" s="228">
        <v>40</v>
      </c>
      <c r="N110" s="224" t="s">
        <v>90</v>
      </c>
      <c r="O110" s="224" t="s">
        <v>138</v>
      </c>
      <c r="P110" s="229"/>
      <c r="Q110" s="227">
        <v>250</v>
      </c>
      <c r="R110" s="224" t="s">
        <v>176</v>
      </c>
      <c r="S110" s="230" t="s">
        <v>90</v>
      </c>
      <c r="T110" s="224" t="s">
        <v>138</v>
      </c>
      <c r="U110" s="224" t="s">
        <v>190</v>
      </c>
      <c r="V110" s="224" t="s">
        <v>167</v>
      </c>
      <c r="W110" s="231" t="s">
        <v>89</v>
      </c>
      <c r="X110" s="231" t="s">
        <v>447</v>
      </c>
      <c r="Y110" s="229"/>
      <c r="Z110" s="229"/>
      <c r="AA110" s="357" t="s">
        <v>453</v>
      </c>
      <c r="AB110" s="194" t="s">
        <v>198</v>
      </c>
    </row>
    <row r="111" spans="1:28" ht="23.1" x14ac:dyDescent="0.2">
      <c r="A111" s="233" t="s">
        <v>466</v>
      </c>
      <c r="B111" s="223" t="s">
        <v>158</v>
      </c>
      <c r="C111" s="224" t="s">
        <v>204</v>
      </c>
      <c r="D111" s="225">
        <v>3.2</v>
      </c>
      <c r="E111" s="223" t="s">
        <v>459</v>
      </c>
      <c r="F111" s="226">
        <v>2</v>
      </c>
      <c r="G111" s="223" t="s">
        <v>135</v>
      </c>
      <c r="H111" s="227">
        <v>1810</v>
      </c>
      <c r="I111" s="227">
        <v>2100</v>
      </c>
      <c r="J111" s="224" t="s">
        <v>136</v>
      </c>
      <c r="K111" s="227">
        <v>2052</v>
      </c>
      <c r="L111" s="224" t="s">
        <v>200</v>
      </c>
      <c r="M111" s="228">
        <v>44</v>
      </c>
      <c r="N111" s="224" t="s">
        <v>88</v>
      </c>
      <c r="O111" s="224" t="s">
        <v>147</v>
      </c>
      <c r="P111" s="229"/>
      <c r="Q111" s="229"/>
      <c r="R111" s="229"/>
      <c r="S111" s="224" t="s">
        <v>88</v>
      </c>
      <c r="T111" s="224" t="s">
        <v>147</v>
      </c>
      <c r="U111" s="224" t="s">
        <v>190</v>
      </c>
      <c r="V111" s="224" t="s">
        <v>141</v>
      </c>
      <c r="W111" s="231" t="s">
        <v>89</v>
      </c>
      <c r="X111" s="231" t="s">
        <v>149</v>
      </c>
      <c r="Y111" s="229"/>
      <c r="Z111" s="229"/>
      <c r="AA111" s="203"/>
    </row>
    <row r="112" spans="1:28" ht="23.1" x14ac:dyDescent="0.2">
      <c r="A112" s="222" t="s">
        <v>467</v>
      </c>
      <c r="B112" s="223" t="s">
        <v>158</v>
      </c>
      <c r="C112" s="224" t="s">
        <v>468</v>
      </c>
      <c r="D112" s="225">
        <v>4.01</v>
      </c>
      <c r="E112" s="223" t="s">
        <v>469</v>
      </c>
      <c r="F112" s="226">
        <v>1</v>
      </c>
      <c r="G112" s="223" t="s">
        <v>451</v>
      </c>
      <c r="H112" s="227">
        <v>1010</v>
      </c>
      <c r="I112" s="227">
        <v>2100</v>
      </c>
      <c r="J112" s="224" t="s">
        <v>136</v>
      </c>
      <c r="K112" s="227">
        <v>2052</v>
      </c>
      <c r="L112" s="227">
        <v>925</v>
      </c>
      <c r="M112" s="228">
        <v>40</v>
      </c>
      <c r="N112" s="224" t="s">
        <v>90</v>
      </c>
      <c r="O112" s="224" t="s">
        <v>138</v>
      </c>
      <c r="P112" s="229"/>
      <c r="Q112" s="227">
        <v>250</v>
      </c>
      <c r="R112" s="224" t="s">
        <v>176</v>
      </c>
      <c r="S112" s="230" t="s">
        <v>90</v>
      </c>
      <c r="T112" s="224" t="s">
        <v>138</v>
      </c>
      <c r="U112" s="224" t="s">
        <v>452</v>
      </c>
      <c r="V112" s="224" t="s">
        <v>167</v>
      </c>
      <c r="W112" s="231" t="s">
        <v>89</v>
      </c>
      <c r="X112" s="231" t="s">
        <v>447</v>
      </c>
      <c r="Y112" s="231" t="s">
        <v>89</v>
      </c>
      <c r="Z112" s="224" t="s">
        <v>168</v>
      </c>
      <c r="AA112" s="357" t="s">
        <v>453</v>
      </c>
      <c r="AB112" s="194" t="s">
        <v>198</v>
      </c>
    </row>
    <row r="113" spans="1:28" ht="23.1" x14ac:dyDescent="0.2">
      <c r="A113" s="222" t="s">
        <v>470</v>
      </c>
      <c r="B113" s="223" t="s">
        <v>132</v>
      </c>
      <c r="C113" s="224" t="s">
        <v>133</v>
      </c>
      <c r="D113" s="225">
        <v>4.0199999999999996</v>
      </c>
      <c r="E113" s="223" t="s">
        <v>469</v>
      </c>
      <c r="F113" s="226">
        <v>1</v>
      </c>
      <c r="G113" s="223" t="s">
        <v>135</v>
      </c>
      <c r="H113" s="227">
        <v>1010</v>
      </c>
      <c r="I113" s="227">
        <v>2100</v>
      </c>
      <c r="J113" s="224" t="s">
        <v>136</v>
      </c>
      <c r="K113" s="227">
        <v>2052</v>
      </c>
      <c r="L113" s="227">
        <v>925</v>
      </c>
      <c r="M113" s="228">
        <v>54</v>
      </c>
      <c r="N113" s="224" t="s">
        <v>90</v>
      </c>
      <c r="O113" s="224" t="s">
        <v>138</v>
      </c>
      <c r="P113" s="229"/>
      <c r="Q113" s="227">
        <v>250</v>
      </c>
      <c r="R113" s="224" t="s">
        <v>176</v>
      </c>
      <c r="S113" s="230" t="s">
        <v>90</v>
      </c>
      <c r="T113" s="224" t="s">
        <v>138</v>
      </c>
      <c r="U113" s="224" t="s">
        <v>345</v>
      </c>
      <c r="V113" s="224" t="s">
        <v>141</v>
      </c>
      <c r="W113" s="231" t="s">
        <v>89</v>
      </c>
      <c r="X113" s="231" t="s">
        <v>447</v>
      </c>
      <c r="Y113" s="229"/>
      <c r="Z113" s="229"/>
      <c r="AA113" s="203">
        <v>242.18</v>
      </c>
      <c r="AB113" s="194" t="s">
        <v>448</v>
      </c>
    </row>
    <row r="114" spans="1:28" ht="23.1" x14ac:dyDescent="0.2">
      <c r="A114" s="233" t="s">
        <v>471</v>
      </c>
      <c r="B114" s="223" t="s">
        <v>158</v>
      </c>
      <c r="C114" s="224" t="s">
        <v>145</v>
      </c>
      <c r="D114" s="225">
        <v>4.0599999999999996</v>
      </c>
      <c r="E114" s="223" t="s">
        <v>469</v>
      </c>
      <c r="F114" s="226">
        <v>1</v>
      </c>
      <c r="G114" s="223" t="s">
        <v>135</v>
      </c>
      <c r="H114" s="227">
        <v>1010</v>
      </c>
      <c r="I114" s="227">
        <v>2100</v>
      </c>
      <c r="J114" s="224" t="s">
        <v>136</v>
      </c>
      <c r="K114" s="227">
        <v>2052</v>
      </c>
      <c r="L114" s="227">
        <v>925</v>
      </c>
      <c r="M114" s="228">
        <v>44</v>
      </c>
      <c r="N114" s="224" t="s">
        <v>88</v>
      </c>
      <c r="O114" s="224" t="s">
        <v>147</v>
      </c>
      <c r="P114" s="229"/>
      <c r="Q114" s="229"/>
      <c r="R114" s="229"/>
      <c r="S114" s="224" t="s">
        <v>88</v>
      </c>
      <c r="T114" s="224" t="s">
        <v>147</v>
      </c>
      <c r="U114" s="224" t="s">
        <v>148</v>
      </c>
      <c r="V114" s="224" t="s">
        <v>141</v>
      </c>
      <c r="W114" s="231" t="s">
        <v>89</v>
      </c>
      <c r="X114" s="231" t="s">
        <v>149</v>
      </c>
      <c r="Y114" s="229"/>
      <c r="Z114" s="229"/>
      <c r="AA114" s="203"/>
    </row>
    <row r="115" spans="1:28" ht="23.1" x14ac:dyDescent="0.2">
      <c r="A115" s="233" t="s">
        <v>472</v>
      </c>
      <c r="B115" s="223" t="s">
        <v>158</v>
      </c>
      <c r="C115" s="224" t="s">
        <v>151</v>
      </c>
      <c r="D115" s="225">
        <v>4.07</v>
      </c>
      <c r="E115" s="223" t="s">
        <v>469</v>
      </c>
      <c r="F115" s="226">
        <v>1</v>
      </c>
      <c r="G115" s="223" t="s">
        <v>135</v>
      </c>
      <c r="H115" s="227">
        <v>1010</v>
      </c>
      <c r="I115" s="227">
        <v>2100</v>
      </c>
      <c r="J115" s="224" t="s">
        <v>136</v>
      </c>
      <c r="K115" s="227">
        <v>2052</v>
      </c>
      <c r="L115" s="227">
        <v>925</v>
      </c>
      <c r="M115" s="228">
        <v>44</v>
      </c>
      <c r="N115" s="224" t="s">
        <v>88</v>
      </c>
      <c r="O115" s="224" t="s">
        <v>147</v>
      </c>
      <c r="P115" s="229"/>
      <c r="Q115" s="229"/>
      <c r="R115" s="229"/>
      <c r="S115" s="224" t="s">
        <v>88</v>
      </c>
      <c r="T115" s="224" t="s">
        <v>147</v>
      </c>
      <c r="U115" s="224" t="s">
        <v>156</v>
      </c>
      <c r="V115" s="224" t="s">
        <v>419</v>
      </c>
      <c r="W115" s="231" t="s">
        <v>89</v>
      </c>
      <c r="X115" s="231" t="s">
        <v>149</v>
      </c>
      <c r="Y115" s="229"/>
      <c r="Z115" s="229"/>
      <c r="AA115" s="203"/>
    </row>
    <row r="116" spans="1:28" ht="23.1" x14ac:dyDescent="0.2">
      <c r="A116" s="233" t="s">
        <v>473</v>
      </c>
      <c r="B116" s="223" t="s">
        <v>158</v>
      </c>
      <c r="C116" s="224" t="s">
        <v>154</v>
      </c>
      <c r="D116" s="225">
        <v>4.08</v>
      </c>
      <c r="E116" s="223" t="s">
        <v>469</v>
      </c>
      <c r="F116" s="226">
        <v>1</v>
      </c>
      <c r="G116" s="223" t="s">
        <v>135</v>
      </c>
      <c r="H116" s="227">
        <v>1010</v>
      </c>
      <c r="I116" s="227">
        <v>2100</v>
      </c>
      <c r="J116" s="224" t="s">
        <v>136</v>
      </c>
      <c r="K116" s="227">
        <v>2052</v>
      </c>
      <c r="L116" s="227">
        <v>925</v>
      </c>
      <c r="M116" s="228">
        <v>44</v>
      </c>
      <c r="N116" s="224" t="s">
        <v>88</v>
      </c>
      <c r="O116" s="224" t="s">
        <v>147</v>
      </c>
      <c r="P116" s="229"/>
      <c r="Q116" s="229"/>
      <c r="R116" s="229"/>
      <c r="S116" s="224" t="s">
        <v>88</v>
      </c>
      <c r="T116" s="224" t="s">
        <v>147</v>
      </c>
      <c r="U116" s="224" t="s">
        <v>156</v>
      </c>
      <c r="V116" s="224" t="s">
        <v>141</v>
      </c>
      <c r="W116" s="231" t="s">
        <v>89</v>
      </c>
      <c r="X116" s="231" t="s">
        <v>149</v>
      </c>
      <c r="Y116" s="229"/>
      <c r="Z116" s="229"/>
      <c r="AA116" s="203"/>
    </row>
    <row r="117" spans="1:28" ht="23.1" x14ac:dyDescent="0.2">
      <c r="A117" s="222" t="s">
        <v>474</v>
      </c>
      <c r="B117" s="223" t="s">
        <v>132</v>
      </c>
      <c r="C117" s="224" t="s">
        <v>423</v>
      </c>
      <c r="D117" s="225">
        <v>4.0999999999999996</v>
      </c>
      <c r="E117" s="223" t="s">
        <v>469</v>
      </c>
      <c r="F117" s="226">
        <v>1</v>
      </c>
      <c r="G117" s="223" t="s">
        <v>135</v>
      </c>
      <c r="H117" s="227">
        <v>1010</v>
      </c>
      <c r="I117" s="227">
        <v>2100</v>
      </c>
      <c r="J117" s="224" t="s">
        <v>136</v>
      </c>
      <c r="K117" s="227">
        <v>2052</v>
      </c>
      <c r="L117" s="227">
        <v>925</v>
      </c>
      <c r="M117" s="228">
        <v>40</v>
      </c>
      <c r="N117" s="224" t="s">
        <v>90</v>
      </c>
      <c r="O117" s="224" t="s">
        <v>138</v>
      </c>
      <c r="P117" s="229"/>
      <c r="Q117" s="227">
        <v>250</v>
      </c>
      <c r="R117" s="227">
        <v>7501400</v>
      </c>
      <c r="S117" s="230" t="s">
        <v>90</v>
      </c>
      <c r="T117" s="224" t="s">
        <v>138</v>
      </c>
      <c r="U117" s="224" t="s">
        <v>345</v>
      </c>
      <c r="V117" s="224" t="s">
        <v>167</v>
      </c>
      <c r="W117" s="231" t="s">
        <v>89</v>
      </c>
      <c r="X117" s="231" t="s">
        <v>447</v>
      </c>
      <c r="Y117" s="229"/>
      <c r="Z117" s="229"/>
      <c r="AA117" s="357" t="s">
        <v>453</v>
      </c>
      <c r="AB117" s="194" t="s">
        <v>198</v>
      </c>
    </row>
    <row r="118" spans="1:28" ht="23.1" x14ac:dyDescent="0.2">
      <c r="A118" s="222" t="s">
        <v>475</v>
      </c>
      <c r="B118" s="223" t="s">
        <v>158</v>
      </c>
      <c r="C118" s="224" t="s">
        <v>173</v>
      </c>
      <c r="D118" s="225">
        <v>4.1100000000000003</v>
      </c>
      <c r="E118" s="223" t="s">
        <v>469</v>
      </c>
      <c r="F118" s="226">
        <v>1</v>
      </c>
      <c r="G118" s="223" t="s">
        <v>135</v>
      </c>
      <c r="H118" s="227">
        <v>1010</v>
      </c>
      <c r="I118" s="227">
        <v>2100</v>
      </c>
      <c r="J118" s="224" t="s">
        <v>136</v>
      </c>
      <c r="K118" s="227">
        <v>2052</v>
      </c>
      <c r="L118" s="227">
        <v>925</v>
      </c>
      <c r="M118" s="228">
        <v>54</v>
      </c>
      <c r="N118" s="224" t="s">
        <v>90</v>
      </c>
      <c r="O118" s="224" t="s">
        <v>138</v>
      </c>
      <c r="P118" s="229"/>
      <c r="Q118" s="227">
        <v>250</v>
      </c>
      <c r="R118" s="224" t="s">
        <v>176</v>
      </c>
      <c r="S118" s="230" t="s">
        <v>90</v>
      </c>
      <c r="T118" s="224" t="s">
        <v>138</v>
      </c>
      <c r="U118" s="224" t="s">
        <v>452</v>
      </c>
      <c r="V118" s="224" t="s">
        <v>419</v>
      </c>
      <c r="W118" s="231" t="s">
        <v>89</v>
      </c>
      <c r="X118" s="231" t="s">
        <v>447</v>
      </c>
      <c r="Y118" s="229"/>
      <c r="Z118" s="229"/>
      <c r="AA118" s="203">
        <v>242.18</v>
      </c>
      <c r="AB118" s="194" t="s">
        <v>448</v>
      </c>
    </row>
    <row r="119" spans="1:28" ht="23.1" x14ac:dyDescent="0.2">
      <c r="A119" s="233" t="s">
        <v>476</v>
      </c>
      <c r="B119" s="223" t="s">
        <v>158</v>
      </c>
      <c r="C119" s="224" t="s">
        <v>180</v>
      </c>
      <c r="D119" s="225">
        <v>4.1500000000000004</v>
      </c>
      <c r="E119" s="223" t="s">
        <v>469</v>
      </c>
      <c r="F119" s="226">
        <v>2</v>
      </c>
      <c r="G119" s="223" t="s">
        <v>135</v>
      </c>
      <c r="H119" s="227">
        <v>2010</v>
      </c>
      <c r="I119" s="227">
        <v>2100</v>
      </c>
      <c r="J119" s="224" t="s">
        <v>136</v>
      </c>
      <c r="K119" s="227">
        <v>2052</v>
      </c>
      <c r="L119" s="224" t="s">
        <v>182</v>
      </c>
      <c r="M119" s="228">
        <v>44</v>
      </c>
      <c r="N119" s="224" t="s">
        <v>88</v>
      </c>
      <c r="O119" s="224" t="s">
        <v>147</v>
      </c>
      <c r="P119" s="229"/>
      <c r="Q119" s="229"/>
      <c r="R119" s="229"/>
      <c r="S119" s="224" t="s">
        <v>88</v>
      </c>
      <c r="T119" s="224" t="s">
        <v>147</v>
      </c>
      <c r="U119" s="224" t="s">
        <v>156</v>
      </c>
      <c r="V119" s="224" t="s">
        <v>141</v>
      </c>
      <c r="W119" s="231" t="s">
        <v>89</v>
      </c>
      <c r="X119" s="231" t="s">
        <v>149</v>
      </c>
      <c r="Y119" s="229"/>
      <c r="Z119" s="229"/>
      <c r="AA119" s="203"/>
    </row>
    <row r="120" spans="1:28" ht="23.1" x14ac:dyDescent="0.2">
      <c r="A120" s="233" t="s">
        <v>477</v>
      </c>
      <c r="B120" s="223" t="s">
        <v>158</v>
      </c>
      <c r="C120" s="224" t="s">
        <v>184</v>
      </c>
      <c r="D120" s="225">
        <v>4.16</v>
      </c>
      <c r="E120" s="223" t="s">
        <v>469</v>
      </c>
      <c r="F120" s="226">
        <v>1</v>
      </c>
      <c r="G120" s="223" t="s">
        <v>135</v>
      </c>
      <c r="H120" s="227">
        <v>1010</v>
      </c>
      <c r="I120" s="227">
        <v>2100</v>
      </c>
      <c r="J120" s="224" t="s">
        <v>136</v>
      </c>
      <c r="K120" s="227">
        <v>2052</v>
      </c>
      <c r="L120" s="227">
        <v>925</v>
      </c>
      <c r="M120" s="228">
        <v>44</v>
      </c>
      <c r="N120" s="224" t="s">
        <v>88</v>
      </c>
      <c r="O120" s="224" t="s">
        <v>147</v>
      </c>
      <c r="P120" s="229"/>
      <c r="Q120" s="229"/>
      <c r="R120" s="229"/>
      <c r="S120" s="224" t="s">
        <v>88</v>
      </c>
      <c r="T120" s="224" t="s">
        <v>147</v>
      </c>
      <c r="U120" s="224" t="s">
        <v>148</v>
      </c>
      <c r="V120" s="224" t="s">
        <v>141</v>
      </c>
      <c r="W120" s="231" t="s">
        <v>89</v>
      </c>
      <c r="X120" s="231" t="s">
        <v>149</v>
      </c>
      <c r="Y120" s="229"/>
      <c r="Z120" s="229"/>
      <c r="AA120" s="203"/>
    </row>
    <row r="121" spans="1:28" ht="23.1" x14ac:dyDescent="0.2">
      <c r="A121" s="222" t="s">
        <v>478</v>
      </c>
      <c r="B121" s="223" t="s">
        <v>158</v>
      </c>
      <c r="C121" s="224" t="s">
        <v>187</v>
      </c>
      <c r="D121" s="225">
        <v>4.17</v>
      </c>
      <c r="E121" s="223" t="s">
        <v>469</v>
      </c>
      <c r="F121" s="226">
        <v>1</v>
      </c>
      <c r="G121" s="223" t="s">
        <v>135</v>
      </c>
      <c r="H121" s="227">
        <v>1100</v>
      </c>
      <c r="I121" s="227">
        <v>2100</v>
      </c>
      <c r="J121" s="224" t="s">
        <v>136</v>
      </c>
      <c r="K121" s="227">
        <v>2052</v>
      </c>
      <c r="L121" s="227">
        <v>1025</v>
      </c>
      <c r="M121" s="228">
        <v>54</v>
      </c>
      <c r="N121" s="224" t="s">
        <v>90</v>
      </c>
      <c r="O121" s="224" t="s">
        <v>138</v>
      </c>
      <c r="P121" s="229"/>
      <c r="Q121" s="227">
        <v>250</v>
      </c>
      <c r="R121" s="224" t="s">
        <v>176</v>
      </c>
      <c r="S121" s="230" t="s">
        <v>90</v>
      </c>
      <c r="T121" s="224" t="s">
        <v>138</v>
      </c>
      <c r="U121" s="224" t="s">
        <v>190</v>
      </c>
      <c r="V121" s="224" t="s">
        <v>419</v>
      </c>
      <c r="W121" s="231" t="s">
        <v>89</v>
      </c>
      <c r="X121" s="231" t="s">
        <v>191</v>
      </c>
      <c r="Y121" s="229"/>
      <c r="Z121" s="229"/>
      <c r="AA121" s="203">
        <v>242.18</v>
      </c>
      <c r="AB121" s="194" t="s">
        <v>448</v>
      </c>
    </row>
    <row r="122" spans="1:28" ht="23.1" x14ac:dyDescent="0.2">
      <c r="A122" s="222" t="s">
        <v>479</v>
      </c>
      <c r="B122" s="223" t="s">
        <v>132</v>
      </c>
      <c r="C122" s="224" t="s">
        <v>194</v>
      </c>
      <c r="D122" s="225">
        <v>4.18</v>
      </c>
      <c r="E122" s="223" t="s">
        <v>469</v>
      </c>
      <c r="F122" s="226">
        <v>1</v>
      </c>
      <c r="G122" s="223" t="s">
        <v>135</v>
      </c>
      <c r="H122" s="227">
        <v>1010</v>
      </c>
      <c r="I122" s="227">
        <v>2100</v>
      </c>
      <c r="J122" s="224" t="s">
        <v>136</v>
      </c>
      <c r="K122" s="227">
        <v>2052</v>
      </c>
      <c r="L122" s="227">
        <v>925</v>
      </c>
      <c r="M122" s="228">
        <v>40</v>
      </c>
      <c r="N122" s="224" t="s">
        <v>90</v>
      </c>
      <c r="O122" s="224" t="s">
        <v>138</v>
      </c>
      <c r="P122" s="229"/>
      <c r="Q122" s="227">
        <v>250</v>
      </c>
      <c r="R122" s="224" t="s">
        <v>176</v>
      </c>
      <c r="S122" s="230" t="s">
        <v>90</v>
      </c>
      <c r="T122" s="224" t="s">
        <v>138</v>
      </c>
      <c r="U122" s="224" t="s">
        <v>190</v>
      </c>
      <c r="V122" s="224" t="s">
        <v>167</v>
      </c>
      <c r="W122" s="231" t="s">
        <v>89</v>
      </c>
      <c r="X122" s="231" t="s">
        <v>447</v>
      </c>
      <c r="Y122" s="229"/>
      <c r="Z122" s="229"/>
      <c r="AA122" s="357" t="s">
        <v>453</v>
      </c>
      <c r="AB122" s="194" t="s">
        <v>198</v>
      </c>
    </row>
    <row r="123" spans="1:28" ht="23.1" x14ac:dyDescent="0.2">
      <c r="A123" s="233" t="s">
        <v>480</v>
      </c>
      <c r="B123" s="223" t="s">
        <v>158</v>
      </c>
      <c r="C123" s="224" t="s">
        <v>204</v>
      </c>
      <c r="D123" s="225">
        <v>6.2</v>
      </c>
      <c r="E123" s="223" t="s">
        <v>469</v>
      </c>
      <c r="F123" s="226">
        <v>2</v>
      </c>
      <c r="G123" s="223" t="s">
        <v>135</v>
      </c>
      <c r="H123" s="227">
        <v>1810</v>
      </c>
      <c r="I123" s="227">
        <v>2100</v>
      </c>
      <c r="J123" s="224" t="s">
        <v>136</v>
      </c>
      <c r="K123" s="227">
        <v>2052</v>
      </c>
      <c r="L123" s="224" t="s">
        <v>200</v>
      </c>
      <c r="M123" s="228">
        <v>44</v>
      </c>
      <c r="N123" s="224" t="s">
        <v>88</v>
      </c>
      <c r="O123" s="224" t="s">
        <v>147</v>
      </c>
      <c r="P123" s="229"/>
      <c r="Q123" s="229"/>
      <c r="R123" s="229"/>
      <c r="S123" s="224" t="s">
        <v>88</v>
      </c>
      <c r="T123" s="224" t="s">
        <v>147</v>
      </c>
      <c r="U123" s="224" t="s">
        <v>190</v>
      </c>
      <c r="V123" s="224" t="s">
        <v>419</v>
      </c>
      <c r="W123" s="231" t="s">
        <v>89</v>
      </c>
      <c r="X123" s="231" t="s">
        <v>149</v>
      </c>
      <c r="Y123" s="229"/>
      <c r="Z123" s="229"/>
      <c r="AA123" s="203"/>
    </row>
    <row r="124" spans="1:28" ht="23.1" x14ac:dyDescent="0.2">
      <c r="A124" s="222" t="s">
        <v>481</v>
      </c>
      <c r="B124" s="223" t="s">
        <v>158</v>
      </c>
      <c r="C124" s="224" t="s">
        <v>450</v>
      </c>
      <c r="D124" s="225">
        <v>5.01</v>
      </c>
      <c r="E124" s="223" t="s">
        <v>482</v>
      </c>
      <c r="F124" s="226">
        <v>1</v>
      </c>
      <c r="G124" s="223" t="s">
        <v>451</v>
      </c>
      <c r="H124" s="227">
        <v>1010</v>
      </c>
      <c r="I124" s="227">
        <v>2100</v>
      </c>
      <c r="J124" s="224" t="s">
        <v>136</v>
      </c>
      <c r="K124" s="227">
        <v>2052</v>
      </c>
      <c r="L124" s="227">
        <v>925</v>
      </c>
      <c r="M124" s="228">
        <v>40</v>
      </c>
      <c r="N124" s="224" t="s">
        <v>90</v>
      </c>
      <c r="O124" s="224" t="s">
        <v>138</v>
      </c>
      <c r="P124" s="229"/>
      <c r="Q124" s="227">
        <v>250</v>
      </c>
      <c r="R124" s="224" t="s">
        <v>176</v>
      </c>
      <c r="S124" s="230" t="s">
        <v>90</v>
      </c>
      <c r="T124" s="224" t="s">
        <v>138</v>
      </c>
      <c r="U124" s="224" t="s">
        <v>452</v>
      </c>
      <c r="V124" s="224" t="s">
        <v>167</v>
      </c>
      <c r="W124" s="231" t="s">
        <v>89</v>
      </c>
      <c r="X124" s="231" t="s">
        <v>447</v>
      </c>
      <c r="Y124" s="231" t="s">
        <v>89</v>
      </c>
      <c r="Z124" s="224" t="s">
        <v>168</v>
      </c>
      <c r="AA124" s="357" t="s">
        <v>453</v>
      </c>
      <c r="AB124" s="194" t="s">
        <v>198</v>
      </c>
    </row>
    <row r="125" spans="1:28" ht="23.1" x14ac:dyDescent="0.2">
      <c r="A125" s="222" t="s">
        <v>483</v>
      </c>
      <c r="B125" s="223" t="s">
        <v>132</v>
      </c>
      <c r="C125" s="224" t="s">
        <v>133</v>
      </c>
      <c r="D125" s="225">
        <v>5.0199999999999996</v>
      </c>
      <c r="E125" s="223" t="s">
        <v>482</v>
      </c>
      <c r="F125" s="226">
        <v>1</v>
      </c>
      <c r="G125" s="223" t="s">
        <v>135</v>
      </c>
      <c r="H125" s="227">
        <v>1010</v>
      </c>
      <c r="I125" s="227">
        <v>2100</v>
      </c>
      <c r="J125" s="224" t="s">
        <v>136</v>
      </c>
      <c r="K125" s="227">
        <v>2052</v>
      </c>
      <c r="L125" s="227">
        <v>925</v>
      </c>
      <c r="M125" s="228">
        <v>54</v>
      </c>
      <c r="N125" s="224" t="s">
        <v>90</v>
      </c>
      <c r="O125" s="224" t="s">
        <v>138</v>
      </c>
      <c r="P125" s="229"/>
      <c r="Q125" s="227">
        <v>250</v>
      </c>
      <c r="R125" s="224" t="s">
        <v>176</v>
      </c>
      <c r="S125" s="230" t="s">
        <v>90</v>
      </c>
      <c r="T125" s="224" t="s">
        <v>138</v>
      </c>
      <c r="U125" s="224" t="s">
        <v>345</v>
      </c>
      <c r="V125" s="224" t="s">
        <v>141</v>
      </c>
      <c r="W125" s="231" t="s">
        <v>89</v>
      </c>
      <c r="X125" s="231" t="s">
        <v>447</v>
      </c>
      <c r="Y125" s="229"/>
      <c r="Z125" s="229"/>
      <c r="AA125" s="203">
        <v>242.18</v>
      </c>
      <c r="AB125" s="194" t="s">
        <v>448</v>
      </c>
    </row>
    <row r="126" spans="1:28" ht="23.1" x14ac:dyDescent="0.2">
      <c r="A126" s="233" t="s">
        <v>484</v>
      </c>
      <c r="B126" s="223" t="s">
        <v>158</v>
      </c>
      <c r="C126" s="224" t="s">
        <v>145</v>
      </c>
      <c r="D126" s="225">
        <v>5.0599999999999996</v>
      </c>
      <c r="E126" s="223" t="s">
        <v>482</v>
      </c>
      <c r="F126" s="226">
        <v>1</v>
      </c>
      <c r="G126" s="223" t="s">
        <v>135</v>
      </c>
      <c r="H126" s="227">
        <v>1010</v>
      </c>
      <c r="I126" s="227">
        <v>2100</v>
      </c>
      <c r="J126" s="224" t="s">
        <v>136</v>
      </c>
      <c r="K126" s="227">
        <v>2052</v>
      </c>
      <c r="L126" s="227">
        <v>925</v>
      </c>
      <c r="M126" s="228">
        <v>44</v>
      </c>
      <c r="N126" s="224" t="s">
        <v>88</v>
      </c>
      <c r="O126" s="224" t="s">
        <v>147</v>
      </c>
      <c r="P126" s="229"/>
      <c r="Q126" s="229"/>
      <c r="R126" s="229"/>
      <c r="S126" s="224" t="s">
        <v>88</v>
      </c>
      <c r="T126" s="224" t="s">
        <v>147</v>
      </c>
      <c r="U126" s="224" t="s">
        <v>156</v>
      </c>
      <c r="V126" s="224" t="s">
        <v>419</v>
      </c>
      <c r="W126" s="231" t="s">
        <v>89</v>
      </c>
      <c r="X126" s="231" t="s">
        <v>149</v>
      </c>
      <c r="Y126" s="229"/>
      <c r="Z126" s="229"/>
      <c r="AA126" s="203"/>
    </row>
    <row r="127" spans="1:28" ht="23.1" x14ac:dyDescent="0.2">
      <c r="A127" s="233" t="s">
        <v>485</v>
      </c>
      <c r="B127" s="223" t="s">
        <v>158</v>
      </c>
      <c r="C127" s="224" t="s">
        <v>151</v>
      </c>
      <c r="D127" s="225">
        <v>5.07</v>
      </c>
      <c r="E127" s="223" t="s">
        <v>482</v>
      </c>
      <c r="F127" s="226">
        <v>1</v>
      </c>
      <c r="G127" s="223" t="s">
        <v>135</v>
      </c>
      <c r="H127" s="224" t="s">
        <v>486</v>
      </c>
      <c r="I127" s="227">
        <v>2100</v>
      </c>
      <c r="J127" s="224" t="s">
        <v>136</v>
      </c>
      <c r="K127" s="227">
        <v>2052</v>
      </c>
      <c r="L127" s="227">
        <v>925</v>
      </c>
      <c r="M127" s="228">
        <v>44</v>
      </c>
      <c r="N127" s="224" t="s">
        <v>88</v>
      </c>
      <c r="O127" s="224" t="s">
        <v>147</v>
      </c>
      <c r="P127" s="229"/>
      <c r="Q127" s="229"/>
      <c r="R127" s="229"/>
      <c r="S127" s="224" t="s">
        <v>88</v>
      </c>
      <c r="T127" s="224" t="s">
        <v>147</v>
      </c>
      <c r="U127" s="224" t="s">
        <v>156</v>
      </c>
      <c r="V127" s="224" t="s">
        <v>141</v>
      </c>
      <c r="W127" s="231" t="s">
        <v>89</v>
      </c>
      <c r="X127" s="231" t="s">
        <v>328</v>
      </c>
      <c r="Y127" s="229"/>
      <c r="Z127" s="229"/>
      <c r="AA127" s="203"/>
    </row>
    <row r="128" spans="1:28" ht="23.1" x14ac:dyDescent="0.2">
      <c r="A128" s="233" t="s">
        <v>487</v>
      </c>
      <c r="B128" s="223" t="s">
        <v>158</v>
      </c>
      <c r="C128" s="224" t="s">
        <v>151</v>
      </c>
      <c r="D128" s="225">
        <v>5.08</v>
      </c>
      <c r="E128" s="223" t="s">
        <v>482</v>
      </c>
      <c r="F128" s="226">
        <v>1</v>
      </c>
      <c r="G128" s="223" t="s">
        <v>135</v>
      </c>
      <c r="H128" s="227">
        <v>1010</v>
      </c>
      <c r="I128" s="227">
        <v>2100</v>
      </c>
      <c r="J128" s="224" t="s">
        <v>136</v>
      </c>
      <c r="K128" s="227">
        <v>2052</v>
      </c>
      <c r="L128" s="227">
        <v>925</v>
      </c>
      <c r="M128" s="228">
        <v>44</v>
      </c>
      <c r="N128" s="224" t="s">
        <v>88</v>
      </c>
      <c r="O128" s="224" t="s">
        <v>147</v>
      </c>
      <c r="P128" s="229"/>
      <c r="Q128" s="229"/>
      <c r="R128" s="229"/>
      <c r="S128" s="224" t="s">
        <v>88</v>
      </c>
      <c r="T128" s="224" t="s">
        <v>147</v>
      </c>
      <c r="U128" s="224" t="s">
        <v>148</v>
      </c>
      <c r="V128" s="224" t="s">
        <v>141</v>
      </c>
      <c r="W128" s="231" t="s">
        <v>89</v>
      </c>
      <c r="X128" s="231" t="s">
        <v>149</v>
      </c>
      <c r="Y128" s="229"/>
      <c r="Z128" s="229"/>
      <c r="AA128" s="203"/>
    </row>
    <row r="129" spans="1:28" ht="23.1" x14ac:dyDescent="0.2">
      <c r="A129" s="222" t="s">
        <v>488</v>
      </c>
      <c r="B129" s="223" t="s">
        <v>132</v>
      </c>
      <c r="C129" s="224" t="s">
        <v>423</v>
      </c>
      <c r="D129" s="225">
        <v>5.0999999999999996</v>
      </c>
      <c r="E129" s="223" t="s">
        <v>482</v>
      </c>
      <c r="F129" s="226">
        <v>1</v>
      </c>
      <c r="G129" s="223" t="s">
        <v>135</v>
      </c>
      <c r="H129" s="227">
        <v>1010</v>
      </c>
      <c r="I129" s="227">
        <v>2100</v>
      </c>
      <c r="J129" s="224" t="s">
        <v>136</v>
      </c>
      <c r="K129" s="227">
        <v>2052</v>
      </c>
      <c r="L129" s="227">
        <v>925</v>
      </c>
      <c r="M129" s="228">
        <v>40</v>
      </c>
      <c r="N129" s="224" t="s">
        <v>90</v>
      </c>
      <c r="O129" s="224" t="s">
        <v>138</v>
      </c>
      <c r="P129" s="229"/>
      <c r="Q129" s="227">
        <v>250</v>
      </c>
      <c r="R129" s="224" t="s">
        <v>176</v>
      </c>
      <c r="S129" s="230" t="s">
        <v>90</v>
      </c>
      <c r="T129" s="224" t="s">
        <v>138</v>
      </c>
      <c r="U129" s="224" t="s">
        <v>452</v>
      </c>
      <c r="V129" s="224" t="s">
        <v>380</v>
      </c>
      <c r="W129" s="231" t="s">
        <v>89</v>
      </c>
      <c r="X129" s="231" t="s">
        <v>447</v>
      </c>
      <c r="Y129" s="229"/>
      <c r="Z129" s="229"/>
      <c r="AA129" s="357" t="s">
        <v>453</v>
      </c>
      <c r="AB129" s="194" t="s">
        <v>198</v>
      </c>
    </row>
    <row r="130" spans="1:28" ht="23.1" x14ac:dyDescent="0.2">
      <c r="A130" s="222" t="s">
        <v>489</v>
      </c>
      <c r="B130" s="223" t="s">
        <v>158</v>
      </c>
      <c r="C130" s="224" t="s">
        <v>490</v>
      </c>
      <c r="D130" s="225">
        <v>5.1100000000000003</v>
      </c>
      <c r="E130" s="223" t="s">
        <v>482</v>
      </c>
      <c r="F130" s="226">
        <v>1</v>
      </c>
      <c r="G130" s="223" t="s">
        <v>135</v>
      </c>
      <c r="H130" s="224" t="s">
        <v>486</v>
      </c>
      <c r="I130" s="227">
        <v>2100</v>
      </c>
      <c r="J130" s="224" t="s">
        <v>136</v>
      </c>
      <c r="K130" s="227">
        <v>2052</v>
      </c>
      <c r="L130" s="227">
        <v>925</v>
      </c>
      <c r="M130" s="228">
        <v>54</v>
      </c>
      <c r="N130" s="224" t="s">
        <v>90</v>
      </c>
      <c r="O130" s="224" t="s">
        <v>138</v>
      </c>
      <c r="P130" s="229"/>
      <c r="Q130" s="227">
        <v>250</v>
      </c>
      <c r="R130" s="224" t="s">
        <v>176</v>
      </c>
      <c r="S130" s="230" t="s">
        <v>90</v>
      </c>
      <c r="T130" s="224" t="s">
        <v>138</v>
      </c>
      <c r="U130" s="224" t="s">
        <v>452</v>
      </c>
      <c r="V130" s="224" t="s">
        <v>141</v>
      </c>
      <c r="W130" s="231" t="s">
        <v>89</v>
      </c>
      <c r="X130" s="231" t="s">
        <v>447</v>
      </c>
      <c r="Y130" s="229"/>
      <c r="Z130" s="229"/>
      <c r="AA130" s="203">
        <v>242.18</v>
      </c>
      <c r="AB130" s="194" t="s">
        <v>448</v>
      </c>
    </row>
    <row r="131" spans="1:28" ht="23.1" x14ac:dyDescent="0.2">
      <c r="A131" s="233" t="s">
        <v>491</v>
      </c>
      <c r="B131" s="223" t="s">
        <v>158</v>
      </c>
      <c r="C131" s="224" t="s">
        <v>180</v>
      </c>
      <c r="D131" s="225">
        <v>5.15</v>
      </c>
      <c r="E131" s="223" t="s">
        <v>482</v>
      </c>
      <c r="F131" s="226">
        <v>2</v>
      </c>
      <c r="G131" s="223" t="s">
        <v>135</v>
      </c>
      <c r="H131" s="227">
        <v>2010</v>
      </c>
      <c r="I131" s="227">
        <v>2100</v>
      </c>
      <c r="J131" s="224" t="s">
        <v>136</v>
      </c>
      <c r="K131" s="227">
        <v>2052</v>
      </c>
      <c r="L131" s="224" t="s">
        <v>182</v>
      </c>
      <c r="M131" s="228">
        <v>44</v>
      </c>
      <c r="N131" s="224" t="s">
        <v>88</v>
      </c>
      <c r="O131" s="224" t="s">
        <v>147</v>
      </c>
      <c r="P131" s="229"/>
      <c r="Q131" s="229"/>
      <c r="R131" s="229"/>
      <c r="S131" s="224" t="s">
        <v>88</v>
      </c>
      <c r="T131" s="224" t="s">
        <v>147</v>
      </c>
      <c r="U131" s="224" t="s">
        <v>148</v>
      </c>
      <c r="V131" s="224" t="s">
        <v>141</v>
      </c>
      <c r="W131" s="231" t="s">
        <v>89</v>
      </c>
      <c r="X131" s="231" t="s">
        <v>149</v>
      </c>
      <c r="Y131" s="229"/>
      <c r="Z131" s="229"/>
      <c r="AA131" s="203"/>
    </row>
    <row r="132" spans="1:28" ht="23.1" x14ac:dyDescent="0.2">
      <c r="A132" s="233" t="s">
        <v>492</v>
      </c>
      <c r="B132" s="223" t="s">
        <v>158</v>
      </c>
      <c r="C132" s="224" t="s">
        <v>184</v>
      </c>
      <c r="D132" s="225">
        <v>5.16</v>
      </c>
      <c r="E132" s="223" t="s">
        <v>482</v>
      </c>
      <c r="F132" s="226">
        <v>1</v>
      </c>
      <c r="G132" s="223" t="s">
        <v>135</v>
      </c>
      <c r="H132" s="227">
        <v>1010</v>
      </c>
      <c r="I132" s="227">
        <v>2100</v>
      </c>
      <c r="J132" s="224" t="s">
        <v>136</v>
      </c>
      <c r="K132" s="227">
        <v>2052</v>
      </c>
      <c r="L132" s="227">
        <v>925</v>
      </c>
      <c r="M132" s="228">
        <v>44</v>
      </c>
      <c r="N132" s="224" t="s">
        <v>88</v>
      </c>
      <c r="O132" s="224" t="s">
        <v>147</v>
      </c>
      <c r="P132" s="229"/>
      <c r="Q132" s="229"/>
      <c r="R132" s="229"/>
      <c r="S132" s="224" t="s">
        <v>88</v>
      </c>
      <c r="T132" s="224" t="s">
        <v>147</v>
      </c>
      <c r="U132" s="224" t="s">
        <v>156</v>
      </c>
      <c r="V132" s="224" t="s">
        <v>419</v>
      </c>
      <c r="W132" s="231" t="s">
        <v>89</v>
      </c>
      <c r="X132" s="231" t="s">
        <v>149</v>
      </c>
      <c r="Y132" s="229"/>
      <c r="Z132" s="229"/>
      <c r="AA132" s="203"/>
    </row>
    <row r="133" spans="1:28" ht="23.1" x14ac:dyDescent="0.2">
      <c r="A133" s="222" t="s">
        <v>493</v>
      </c>
      <c r="B133" s="223" t="s">
        <v>158</v>
      </c>
      <c r="C133" s="224" t="s">
        <v>187</v>
      </c>
      <c r="D133" s="225">
        <v>5.17</v>
      </c>
      <c r="E133" s="223" t="s">
        <v>482</v>
      </c>
      <c r="F133" s="226">
        <v>1</v>
      </c>
      <c r="G133" s="223" t="s">
        <v>135</v>
      </c>
      <c r="H133" s="227">
        <v>1100</v>
      </c>
      <c r="I133" s="227">
        <v>2100</v>
      </c>
      <c r="J133" s="224" t="s">
        <v>136</v>
      </c>
      <c r="K133" s="227">
        <v>2052</v>
      </c>
      <c r="L133" s="227">
        <v>1025</v>
      </c>
      <c r="M133" s="228">
        <v>54</v>
      </c>
      <c r="N133" s="224" t="s">
        <v>90</v>
      </c>
      <c r="O133" s="224" t="s">
        <v>138</v>
      </c>
      <c r="P133" s="229"/>
      <c r="Q133" s="227">
        <v>250</v>
      </c>
      <c r="R133" s="224" t="s">
        <v>176</v>
      </c>
      <c r="S133" s="230" t="s">
        <v>90</v>
      </c>
      <c r="T133" s="224" t="s">
        <v>138</v>
      </c>
      <c r="U133" s="224" t="s">
        <v>190</v>
      </c>
      <c r="V133" s="224" t="s">
        <v>141</v>
      </c>
      <c r="W133" s="231" t="s">
        <v>89</v>
      </c>
      <c r="X133" s="231" t="s">
        <v>494</v>
      </c>
      <c r="Y133" s="229"/>
      <c r="Z133" s="229"/>
      <c r="AA133" s="203">
        <v>242.18</v>
      </c>
      <c r="AB133" s="194" t="s">
        <v>448</v>
      </c>
    </row>
    <row r="134" spans="1:28" ht="23.1" x14ac:dyDescent="0.2">
      <c r="A134" s="222" t="s">
        <v>495</v>
      </c>
      <c r="B134" s="223" t="s">
        <v>132</v>
      </c>
      <c r="C134" s="224" t="s">
        <v>194</v>
      </c>
      <c r="D134" s="225">
        <v>5.18</v>
      </c>
      <c r="E134" s="223" t="s">
        <v>482</v>
      </c>
      <c r="F134" s="226">
        <v>1</v>
      </c>
      <c r="G134" s="223" t="s">
        <v>135</v>
      </c>
      <c r="H134" s="224" t="s">
        <v>486</v>
      </c>
      <c r="I134" s="227">
        <v>2100</v>
      </c>
      <c r="J134" s="224" t="s">
        <v>136</v>
      </c>
      <c r="K134" s="227">
        <v>2052</v>
      </c>
      <c r="L134" s="227">
        <v>925</v>
      </c>
      <c r="M134" s="228">
        <v>40</v>
      </c>
      <c r="N134" s="224" t="s">
        <v>90</v>
      </c>
      <c r="O134" s="224" t="s">
        <v>138</v>
      </c>
      <c r="P134" s="229"/>
      <c r="Q134" s="227">
        <v>250</v>
      </c>
      <c r="R134" s="224" t="s">
        <v>176</v>
      </c>
      <c r="S134" s="230" t="s">
        <v>90</v>
      </c>
      <c r="T134" s="224" t="s">
        <v>138</v>
      </c>
      <c r="U134" s="224" t="s">
        <v>190</v>
      </c>
      <c r="V134" s="224" t="s">
        <v>167</v>
      </c>
      <c r="W134" s="231" t="s">
        <v>89</v>
      </c>
      <c r="X134" s="231" t="s">
        <v>447</v>
      </c>
      <c r="Y134" s="229"/>
      <c r="Z134" s="229"/>
      <c r="AA134" s="357" t="s">
        <v>453</v>
      </c>
      <c r="AB134" s="194" t="s">
        <v>198</v>
      </c>
    </row>
    <row r="135" spans="1:28" ht="23.1" x14ac:dyDescent="0.2">
      <c r="A135" s="233" t="s">
        <v>496</v>
      </c>
      <c r="B135" s="223" t="s">
        <v>158</v>
      </c>
      <c r="C135" s="224" t="s">
        <v>204</v>
      </c>
      <c r="D135" s="225">
        <v>5.2</v>
      </c>
      <c r="E135" s="223" t="s">
        <v>482</v>
      </c>
      <c r="F135" s="226">
        <v>2</v>
      </c>
      <c r="G135" s="223" t="s">
        <v>217</v>
      </c>
      <c r="H135" s="227">
        <v>1810</v>
      </c>
      <c r="I135" s="227">
        <v>2100</v>
      </c>
      <c r="J135" s="224" t="s">
        <v>136</v>
      </c>
      <c r="K135" s="227">
        <v>2052</v>
      </c>
      <c r="L135" s="224" t="s">
        <v>200</v>
      </c>
      <c r="M135" s="228">
        <v>44</v>
      </c>
      <c r="N135" s="224" t="s">
        <v>88</v>
      </c>
      <c r="O135" s="224" t="s">
        <v>147</v>
      </c>
      <c r="P135" s="229"/>
      <c r="Q135" s="229"/>
      <c r="R135" s="229"/>
      <c r="S135" s="224" t="s">
        <v>88</v>
      </c>
      <c r="T135" s="224" t="s">
        <v>147</v>
      </c>
      <c r="U135" s="224" t="s">
        <v>190</v>
      </c>
      <c r="V135" s="224" t="s">
        <v>419</v>
      </c>
      <c r="W135" s="231" t="s">
        <v>89</v>
      </c>
      <c r="X135" s="231" t="s">
        <v>149</v>
      </c>
      <c r="Y135" s="229"/>
      <c r="Z135" s="229"/>
      <c r="AA135" s="203"/>
    </row>
    <row r="136" spans="1:28" ht="23.1" x14ac:dyDescent="0.2">
      <c r="A136" s="222" t="s">
        <v>497</v>
      </c>
      <c r="B136" s="223" t="s">
        <v>158</v>
      </c>
      <c r="C136" s="224" t="s">
        <v>314</v>
      </c>
      <c r="D136" s="225">
        <v>6.01</v>
      </c>
      <c r="E136" s="223" t="s">
        <v>498</v>
      </c>
      <c r="F136" s="226">
        <v>1</v>
      </c>
      <c r="G136" s="223" t="s">
        <v>451</v>
      </c>
      <c r="H136" s="224" t="s">
        <v>486</v>
      </c>
      <c r="I136" s="227">
        <v>2100</v>
      </c>
      <c r="J136" s="224" t="s">
        <v>136</v>
      </c>
      <c r="K136" s="227">
        <v>2052</v>
      </c>
      <c r="L136" s="227">
        <v>925</v>
      </c>
      <c r="M136" s="228">
        <v>40</v>
      </c>
      <c r="N136" s="224" t="s">
        <v>90</v>
      </c>
      <c r="O136" s="224" t="s">
        <v>138</v>
      </c>
      <c r="P136" s="229"/>
      <c r="Q136" s="229"/>
      <c r="R136" s="229"/>
      <c r="S136" s="230" t="s">
        <v>90</v>
      </c>
      <c r="T136" s="224" t="s">
        <v>138</v>
      </c>
      <c r="U136" s="224" t="s">
        <v>345</v>
      </c>
      <c r="V136" s="224" t="s">
        <v>167</v>
      </c>
      <c r="W136" s="231" t="s">
        <v>89</v>
      </c>
      <c r="X136" s="231" t="s">
        <v>447</v>
      </c>
      <c r="Y136" s="231" t="s">
        <v>89</v>
      </c>
      <c r="Z136" s="224" t="s">
        <v>168</v>
      </c>
      <c r="AA136" s="357" t="s">
        <v>453</v>
      </c>
      <c r="AB136" s="194" t="s">
        <v>198</v>
      </c>
    </row>
    <row r="137" spans="1:28" ht="23.1" x14ac:dyDescent="0.2">
      <c r="A137" s="222" t="s">
        <v>499</v>
      </c>
      <c r="B137" s="223" t="s">
        <v>132</v>
      </c>
      <c r="C137" s="224" t="s">
        <v>133</v>
      </c>
      <c r="D137" s="225">
        <v>6.02</v>
      </c>
      <c r="E137" s="223" t="s">
        <v>498</v>
      </c>
      <c r="F137" s="226">
        <v>1</v>
      </c>
      <c r="G137" s="223" t="s">
        <v>217</v>
      </c>
      <c r="H137" s="227">
        <v>1010</v>
      </c>
      <c r="I137" s="227">
        <v>2100</v>
      </c>
      <c r="J137" s="224" t="s">
        <v>136</v>
      </c>
      <c r="K137" s="227">
        <v>2052</v>
      </c>
      <c r="L137" s="227">
        <v>925</v>
      </c>
      <c r="M137" s="228">
        <v>54</v>
      </c>
      <c r="N137" s="224" t="s">
        <v>90</v>
      </c>
      <c r="O137" s="224" t="s">
        <v>138</v>
      </c>
      <c r="P137" s="229"/>
      <c r="Q137" s="227">
        <v>0</v>
      </c>
      <c r="R137" s="227">
        <v>0</v>
      </c>
      <c r="S137" s="230" t="s">
        <v>90</v>
      </c>
      <c r="T137" s="224" t="s">
        <v>138</v>
      </c>
      <c r="U137" s="224" t="s">
        <v>452</v>
      </c>
      <c r="V137" s="224" t="s">
        <v>419</v>
      </c>
      <c r="W137" s="231" t="s">
        <v>89</v>
      </c>
      <c r="X137" s="231" t="s">
        <v>447</v>
      </c>
      <c r="Y137" s="229"/>
      <c r="Z137" s="229"/>
      <c r="AA137" s="203">
        <v>242.18</v>
      </c>
      <c r="AB137" s="194" t="s">
        <v>448</v>
      </c>
    </row>
    <row r="138" spans="1:28" ht="23.1" x14ac:dyDescent="0.2">
      <c r="A138" s="233" t="s">
        <v>500</v>
      </c>
      <c r="B138" s="223" t="s">
        <v>158</v>
      </c>
      <c r="C138" s="224" t="s">
        <v>145</v>
      </c>
      <c r="D138" s="225">
        <v>6.06</v>
      </c>
      <c r="E138" s="223" t="s">
        <v>498</v>
      </c>
      <c r="F138" s="226">
        <v>1</v>
      </c>
      <c r="G138" s="223" t="s">
        <v>135</v>
      </c>
      <c r="H138" s="224" t="s">
        <v>486</v>
      </c>
      <c r="I138" s="227">
        <v>2100</v>
      </c>
      <c r="J138" s="224" t="s">
        <v>136</v>
      </c>
      <c r="K138" s="227">
        <v>2052</v>
      </c>
      <c r="L138" s="227">
        <v>925</v>
      </c>
      <c r="M138" s="228">
        <v>44</v>
      </c>
      <c r="N138" s="224" t="s">
        <v>88</v>
      </c>
      <c r="O138" s="224" t="s">
        <v>147</v>
      </c>
      <c r="P138" s="229"/>
      <c r="Q138" s="229"/>
      <c r="R138" s="229"/>
      <c r="S138" s="224" t="s">
        <v>88</v>
      </c>
      <c r="T138" s="224" t="s">
        <v>147</v>
      </c>
      <c r="U138" s="224" t="s">
        <v>156</v>
      </c>
      <c r="V138" s="224" t="s">
        <v>141</v>
      </c>
      <c r="W138" s="231" t="s">
        <v>89</v>
      </c>
      <c r="X138" s="231" t="s">
        <v>328</v>
      </c>
      <c r="Y138" s="229"/>
      <c r="Z138" s="229"/>
      <c r="AA138" s="203"/>
    </row>
    <row r="139" spans="1:28" ht="23.1" x14ac:dyDescent="0.2">
      <c r="A139" s="233" t="s">
        <v>501</v>
      </c>
      <c r="B139" s="223" t="s">
        <v>158</v>
      </c>
      <c r="C139" s="224" t="s">
        <v>151</v>
      </c>
      <c r="D139" s="225">
        <v>6.07</v>
      </c>
      <c r="E139" s="223" t="s">
        <v>498</v>
      </c>
      <c r="F139" s="226">
        <v>1</v>
      </c>
      <c r="G139" s="223" t="s">
        <v>135</v>
      </c>
      <c r="H139" s="224" t="s">
        <v>486</v>
      </c>
      <c r="I139" s="227">
        <v>2100</v>
      </c>
      <c r="J139" s="224" t="s">
        <v>136</v>
      </c>
      <c r="K139" s="227">
        <v>2052</v>
      </c>
      <c r="L139" s="227">
        <v>925</v>
      </c>
      <c r="M139" s="228">
        <v>44</v>
      </c>
      <c r="N139" s="224" t="s">
        <v>88</v>
      </c>
      <c r="O139" s="224" t="s">
        <v>147</v>
      </c>
      <c r="P139" s="229"/>
      <c r="Q139" s="229"/>
      <c r="R139" s="229"/>
      <c r="S139" s="224" t="s">
        <v>88</v>
      </c>
      <c r="T139" s="224" t="s">
        <v>147</v>
      </c>
      <c r="U139" s="224" t="s">
        <v>148</v>
      </c>
      <c r="V139" s="224" t="s">
        <v>419</v>
      </c>
      <c r="W139" s="231" t="s">
        <v>89</v>
      </c>
      <c r="X139" s="231" t="s">
        <v>149</v>
      </c>
      <c r="Y139" s="229"/>
      <c r="Z139" s="229"/>
      <c r="AA139" s="203"/>
    </row>
    <row r="140" spans="1:28" ht="23.1" x14ac:dyDescent="0.2">
      <c r="A140" s="233" t="s">
        <v>502</v>
      </c>
      <c r="B140" s="223" t="s">
        <v>158</v>
      </c>
      <c r="C140" s="224" t="s">
        <v>154</v>
      </c>
      <c r="D140" s="225">
        <v>6.08</v>
      </c>
      <c r="E140" s="223" t="s">
        <v>498</v>
      </c>
      <c r="F140" s="226">
        <v>1</v>
      </c>
      <c r="G140" s="223" t="s">
        <v>217</v>
      </c>
      <c r="H140" s="227">
        <v>1010</v>
      </c>
      <c r="I140" s="227">
        <v>2100</v>
      </c>
      <c r="J140" s="224" t="s">
        <v>136</v>
      </c>
      <c r="K140" s="227">
        <v>2052</v>
      </c>
      <c r="L140" s="227">
        <v>925</v>
      </c>
      <c r="M140" s="228">
        <v>44</v>
      </c>
      <c r="N140" s="224" t="s">
        <v>88</v>
      </c>
      <c r="O140" s="224" t="s">
        <v>147</v>
      </c>
      <c r="P140" s="229"/>
      <c r="Q140" s="229"/>
      <c r="R140" s="229"/>
      <c r="S140" s="224" t="s">
        <v>88</v>
      </c>
      <c r="T140" s="224" t="s">
        <v>147</v>
      </c>
      <c r="U140" s="224" t="s">
        <v>156</v>
      </c>
      <c r="V140" s="224" t="s">
        <v>419</v>
      </c>
      <c r="W140" s="231" t="s">
        <v>89</v>
      </c>
      <c r="X140" s="231" t="s">
        <v>149</v>
      </c>
      <c r="Y140" s="229"/>
      <c r="Z140" s="229"/>
      <c r="AA140" s="203"/>
    </row>
    <row r="141" spans="1:28" ht="23.1" x14ac:dyDescent="0.2">
      <c r="A141" s="222" t="s">
        <v>503</v>
      </c>
      <c r="B141" s="223" t="s">
        <v>132</v>
      </c>
      <c r="C141" s="224" t="s">
        <v>423</v>
      </c>
      <c r="D141" s="225">
        <v>6.1</v>
      </c>
      <c r="E141" s="223" t="s">
        <v>498</v>
      </c>
      <c r="F141" s="226">
        <v>1</v>
      </c>
      <c r="G141" s="223" t="s">
        <v>135</v>
      </c>
      <c r="H141" s="224" t="s">
        <v>486</v>
      </c>
      <c r="I141" s="227">
        <v>2100</v>
      </c>
      <c r="J141" s="224" t="s">
        <v>136</v>
      </c>
      <c r="K141" s="227">
        <v>2052</v>
      </c>
      <c r="L141" s="227">
        <v>925</v>
      </c>
      <c r="M141" s="228">
        <v>40</v>
      </c>
      <c r="N141" s="224" t="s">
        <v>90</v>
      </c>
      <c r="O141" s="224" t="s">
        <v>138</v>
      </c>
      <c r="P141" s="229"/>
      <c r="Q141" s="227">
        <v>400</v>
      </c>
      <c r="R141" s="227">
        <v>1385</v>
      </c>
      <c r="S141" s="230" t="s">
        <v>90</v>
      </c>
      <c r="T141" s="224" t="s">
        <v>138</v>
      </c>
      <c r="U141" s="224" t="s">
        <v>452</v>
      </c>
      <c r="V141" s="224" t="s">
        <v>167</v>
      </c>
      <c r="W141" s="231" t="s">
        <v>89</v>
      </c>
      <c r="X141" s="231" t="s">
        <v>447</v>
      </c>
      <c r="Y141" s="229"/>
      <c r="Z141" s="229"/>
      <c r="AA141" s="357" t="s">
        <v>453</v>
      </c>
      <c r="AB141" s="194" t="s">
        <v>198</v>
      </c>
    </row>
    <row r="142" spans="1:28" ht="23.1" x14ac:dyDescent="0.2">
      <c r="A142" s="222" t="s">
        <v>504</v>
      </c>
      <c r="B142" s="223" t="s">
        <v>158</v>
      </c>
      <c r="C142" s="224" t="s">
        <v>173</v>
      </c>
      <c r="D142" s="225">
        <v>6.11</v>
      </c>
      <c r="E142" s="223" t="s">
        <v>498</v>
      </c>
      <c r="F142" s="226">
        <v>1</v>
      </c>
      <c r="G142" s="223" t="s">
        <v>135</v>
      </c>
      <c r="H142" s="224" t="s">
        <v>486</v>
      </c>
      <c r="I142" s="227">
        <v>2100</v>
      </c>
      <c r="J142" s="224" t="s">
        <v>136</v>
      </c>
      <c r="K142" s="227">
        <v>2052</v>
      </c>
      <c r="L142" s="227">
        <v>925</v>
      </c>
      <c r="M142" s="228">
        <v>54</v>
      </c>
      <c r="N142" s="224" t="s">
        <v>90</v>
      </c>
      <c r="O142" s="224" t="s">
        <v>138</v>
      </c>
      <c r="P142" s="229"/>
      <c r="Q142" s="227">
        <v>400</v>
      </c>
      <c r="R142" s="227">
        <v>1385</v>
      </c>
      <c r="S142" s="230" t="s">
        <v>90</v>
      </c>
      <c r="T142" s="224" t="s">
        <v>138</v>
      </c>
      <c r="U142" s="224" t="s">
        <v>345</v>
      </c>
      <c r="V142" s="224" t="s">
        <v>419</v>
      </c>
      <c r="W142" s="231" t="s">
        <v>89</v>
      </c>
      <c r="X142" s="231" t="s">
        <v>447</v>
      </c>
      <c r="Y142" s="229"/>
      <c r="Z142" s="229"/>
      <c r="AA142" s="203">
        <v>242.18</v>
      </c>
      <c r="AB142" s="194" t="s">
        <v>448</v>
      </c>
    </row>
    <row r="143" spans="1:28" ht="23.1" x14ac:dyDescent="0.2">
      <c r="A143" s="233" t="s">
        <v>505</v>
      </c>
      <c r="B143" s="223" t="s">
        <v>158</v>
      </c>
      <c r="C143" s="224" t="s">
        <v>180</v>
      </c>
      <c r="D143" s="225">
        <v>6.15</v>
      </c>
      <c r="E143" s="223" t="s">
        <v>498</v>
      </c>
      <c r="F143" s="226">
        <v>2</v>
      </c>
      <c r="G143" s="223" t="s">
        <v>217</v>
      </c>
      <c r="H143" s="227">
        <v>2010</v>
      </c>
      <c r="I143" s="227">
        <v>2100</v>
      </c>
      <c r="J143" s="224" t="s">
        <v>136</v>
      </c>
      <c r="K143" s="227">
        <v>2052</v>
      </c>
      <c r="L143" s="224" t="s">
        <v>506</v>
      </c>
      <c r="M143" s="228">
        <v>44</v>
      </c>
      <c r="N143" s="224" t="s">
        <v>88</v>
      </c>
      <c r="O143" s="224" t="s">
        <v>147</v>
      </c>
      <c r="P143" s="229"/>
      <c r="Q143" s="229"/>
      <c r="R143" s="229"/>
      <c r="S143" s="224" t="s">
        <v>88</v>
      </c>
      <c r="T143" s="224" t="s">
        <v>147</v>
      </c>
      <c r="U143" s="224" t="s">
        <v>148</v>
      </c>
      <c r="V143" s="224" t="s">
        <v>419</v>
      </c>
      <c r="W143" s="231" t="s">
        <v>89</v>
      </c>
      <c r="X143" s="231" t="s">
        <v>149</v>
      </c>
      <c r="Y143" s="229"/>
      <c r="Z143" s="229"/>
      <c r="AA143" s="203"/>
    </row>
    <row r="144" spans="1:28" ht="23.1" x14ac:dyDescent="0.2">
      <c r="A144" s="233" t="s">
        <v>507</v>
      </c>
      <c r="B144" s="223" t="s">
        <v>158</v>
      </c>
      <c r="C144" s="224" t="s">
        <v>184</v>
      </c>
      <c r="D144" s="225">
        <v>6.16</v>
      </c>
      <c r="E144" s="223" t="s">
        <v>498</v>
      </c>
      <c r="F144" s="226">
        <v>1</v>
      </c>
      <c r="G144" s="223" t="s">
        <v>135</v>
      </c>
      <c r="H144" s="224" t="s">
        <v>486</v>
      </c>
      <c r="I144" s="227">
        <v>2100</v>
      </c>
      <c r="J144" s="224" t="s">
        <v>136</v>
      </c>
      <c r="K144" s="227">
        <v>2052</v>
      </c>
      <c r="L144" s="227">
        <v>925</v>
      </c>
      <c r="M144" s="228">
        <v>44</v>
      </c>
      <c r="N144" s="224" t="s">
        <v>88</v>
      </c>
      <c r="O144" s="224" t="s">
        <v>147</v>
      </c>
      <c r="P144" s="229"/>
      <c r="Q144" s="229"/>
      <c r="R144" s="229"/>
      <c r="S144" s="224" t="s">
        <v>88</v>
      </c>
      <c r="T144" s="224" t="s">
        <v>147</v>
      </c>
      <c r="U144" s="224" t="s">
        <v>156</v>
      </c>
      <c r="V144" s="224" t="s">
        <v>141</v>
      </c>
      <c r="W144" s="231" t="s">
        <v>89</v>
      </c>
      <c r="X144" s="231" t="s">
        <v>328</v>
      </c>
      <c r="Y144" s="229"/>
      <c r="Z144" s="229"/>
      <c r="AA144" s="203"/>
    </row>
    <row r="145" spans="1:28" ht="23.1" x14ac:dyDescent="0.2">
      <c r="A145" s="222" t="s">
        <v>508</v>
      </c>
      <c r="B145" s="223" t="s">
        <v>158</v>
      </c>
      <c r="C145" s="224" t="s">
        <v>187</v>
      </c>
      <c r="D145" s="225">
        <v>6.17</v>
      </c>
      <c r="E145" s="223" t="s">
        <v>498</v>
      </c>
      <c r="F145" s="226">
        <v>1</v>
      </c>
      <c r="G145" s="223" t="s">
        <v>135</v>
      </c>
      <c r="H145" s="227">
        <v>1100</v>
      </c>
      <c r="I145" s="227">
        <v>2100</v>
      </c>
      <c r="J145" s="224" t="s">
        <v>136</v>
      </c>
      <c r="K145" s="227">
        <v>2052</v>
      </c>
      <c r="L145" s="227">
        <v>1025</v>
      </c>
      <c r="M145" s="228">
        <v>54</v>
      </c>
      <c r="N145" s="224" t="s">
        <v>90</v>
      </c>
      <c r="O145" s="224" t="s">
        <v>138</v>
      </c>
      <c r="P145" s="229"/>
      <c r="Q145" s="227">
        <v>0</v>
      </c>
      <c r="R145" s="227">
        <v>0</v>
      </c>
      <c r="S145" s="230" t="s">
        <v>90</v>
      </c>
      <c r="T145" s="224" t="s">
        <v>138</v>
      </c>
      <c r="U145" s="224" t="s">
        <v>190</v>
      </c>
      <c r="V145" s="224" t="s">
        <v>419</v>
      </c>
      <c r="W145" s="231" t="s">
        <v>89</v>
      </c>
      <c r="X145" s="231" t="s">
        <v>191</v>
      </c>
      <c r="Y145" s="229"/>
      <c r="Z145" s="229"/>
      <c r="AA145" s="203">
        <v>242.18</v>
      </c>
      <c r="AB145" s="194" t="s">
        <v>448</v>
      </c>
    </row>
    <row r="146" spans="1:28" ht="23.1" x14ac:dyDescent="0.2">
      <c r="A146" s="222" t="s">
        <v>509</v>
      </c>
      <c r="B146" s="223" t="s">
        <v>132</v>
      </c>
      <c r="C146" s="224" t="s">
        <v>194</v>
      </c>
      <c r="D146" s="225">
        <v>6.18</v>
      </c>
      <c r="E146" s="223" t="s">
        <v>498</v>
      </c>
      <c r="F146" s="226">
        <v>1</v>
      </c>
      <c r="G146" s="223" t="s">
        <v>217</v>
      </c>
      <c r="H146" s="227">
        <v>1010</v>
      </c>
      <c r="I146" s="227">
        <v>2100</v>
      </c>
      <c r="J146" s="224" t="s">
        <v>136</v>
      </c>
      <c r="K146" s="227">
        <v>2052</v>
      </c>
      <c r="L146" s="227">
        <v>925</v>
      </c>
      <c r="M146" s="228">
        <v>40</v>
      </c>
      <c r="N146" s="224" t="s">
        <v>90</v>
      </c>
      <c r="O146" s="224" t="s">
        <v>138</v>
      </c>
      <c r="P146" s="229"/>
      <c r="Q146" s="227">
        <v>400</v>
      </c>
      <c r="R146" s="227">
        <v>1385</v>
      </c>
      <c r="S146" s="230" t="s">
        <v>90</v>
      </c>
      <c r="T146" s="224" t="s">
        <v>138</v>
      </c>
      <c r="U146" s="224" t="s">
        <v>190</v>
      </c>
      <c r="V146" s="224" t="s">
        <v>380</v>
      </c>
      <c r="W146" s="231" t="s">
        <v>89</v>
      </c>
      <c r="X146" s="231" t="s">
        <v>447</v>
      </c>
      <c r="Y146" s="229"/>
      <c r="Z146" s="229"/>
      <c r="AA146" s="357" t="s">
        <v>453</v>
      </c>
      <c r="AB146" s="194" t="s">
        <v>198</v>
      </c>
    </row>
    <row r="147" spans="1:28" ht="23.1" x14ac:dyDescent="0.2">
      <c r="A147" s="233" t="s">
        <v>510</v>
      </c>
      <c r="B147" s="223" t="s">
        <v>158</v>
      </c>
      <c r="C147" s="224" t="s">
        <v>204</v>
      </c>
      <c r="D147" s="225">
        <v>6.2</v>
      </c>
      <c r="E147" s="223" t="s">
        <v>498</v>
      </c>
      <c r="F147" s="226">
        <v>2</v>
      </c>
      <c r="G147" s="223" t="s">
        <v>135</v>
      </c>
      <c r="H147" s="227">
        <v>1810</v>
      </c>
      <c r="I147" s="227">
        <v>2100</v>
      </c>
      <c r="J147" s="224" t="s">
        <v>136</v>
      </c>
      <c r="K147" s="227">
        <v>2052</v>
      </c>
      <c r="L147" s="224" t="s">
        <v>200</v>
      </c>
      <c r="M147" s="228">
        <v>44</v>
      </c>
      <c r="N147" s="224" t="s">
        <v>88</v>
      </c>
      <c r="O147" s="224" t="s">
        <v>147</v>
      </c>
      <c r="P147" s="229"/>
      <c r="Q147" s="229"/>
      <c r="R147" s="229"/>
      <c r="S147" s="224" t="s">
        <v>88</v>
      </c>
      <c r="T147" s="224" t="s">
        <v>147</v>
      </c>
      <c r="U147" s="224" t="s">
        <v>190</v>
      </c>
      <c r="V147" s="224" t="s">
        <v>141</v>
      </c>
      <c r="W147" s="231" t="s">
        <v>89</v>
      </c>
      <c r="X147" s="231" t="s">
        <v>149</v>
      </c>
      <c r="Y147" s="229"/>
      <c r="Z147" s="229"/>
      <c r="AA147" s="203"/>
    </row>
    <row r="148" spans="1:28" ht="23.1" x14ac:dyDescent="0.2">
      <c r="A148" s="234" t="s">
        <v>511</v>
      </c>
      <c r="B148" s="235" t="s">
        <v>158</v>
      </c>
      <c r="C148" s="236" t="s">
        <v>512</v>
      </c>
      <c r="D148" s="237">
        <v>6.21</v>
      </c>
      <c r="E148" s="235" t="s">
        <v>498</v>
      </c>
      <c r="F148" s="238">
        <v>8</v>
      </c>
      <c r="G148" s="235" t="s">
        <v>135</v>
      </c>
      <c r="H148" s="239">
        <v>2520</v>
      </c>
      <c r="I148" s="239">
        <v>2210</v>
      </c>
      <c r="J148" s="236" t="s">
        <v>136</v>
      </c>
      <c r="K148" s="236" t="s">
        <v>163</v>
      </c>
      <c r="L148" s="236" t="s">
        <v>434</v>
      </c>
      <c r="M148" s="240">
        <v>70</v>
      </c>
      <c r="N148" s="236" t="s">
        <v>164</v>
      </c>
      <c r="O148" s="236" t="s">
        <v>165</v>
      </c>
      <c r="P148" s="241"/>
      <c r="Q148" s="241"/>
      <c r="R148" s="241"/>
      <c r="S148" s="242" t="s">
        <v>90</v>
      </c>
      <c r="T148" s="236" t="s">
        <v>138</v>
      </c>
      <c r="U148" s="236" t="s">
        <v>136</v>
      </c>
      <c r="V148" s="236" t="s">
        <v>202</v>
      </c>
      <c r="W148" s="243" t="s">
        <v>165</v>
      </c>
      <c r="X148" s="243" t="s">
        <v>435</v>
      </c>
      <c r="Y148" s="243" t="s">
        <v>89</v>
      </c>
      <c r="Z148" s="236" t="s">
        <v>168</v>
      </c>
      <c r="AA148" s="203">
        <v>219.98</v>
      </c>
    </row>
    <row r="149" spans="1:28" ht="23.1" x14ac:dyDescent="0.2">
      <c r="A149" s="250" t="s">
        <v>516</v>
      </c>
      <c r="B149" s="223" t="s">
        <v>158</v>
      </c>
      <c r="C149" s="224" t="s">
        <v>468</v>
      </c>
      <c r="D149" s="225">
        <v>7.01</v>
      </c>
      <c r="E149" s="223" t="s">
        <v>517</v>
      </c>
      <c r="F149" s="251">
        <v>1</v>
      </c>
      <c r="G149" s="223" t="s">
        <v>451</v>
      </c>
      <c r="H149" s="227">
        <v>1010</v>
      </c>
      <c r="I149" s="227">
        <v>2100</v>
      </c>
      <c r="J149" s="224" t="s">
        <v>136</v>
      </c>
      <c r="K149" s="227">
        <v>925</v>
      </c>
      <c r="L149" s="227">
        <v>2052</v>
      </c>
      <c r="M149" s="252">
        <v>40</v>
      </c>
      <c r="N149" s="224" t="s">
        <v>90</v>
      </c>
      <c r="O149" s="224" t="s">
        <v>138</v>
      </c>
      <c r="P149" s="229"/>
      <c r="Q149" s="227">
        <v>250</v>
      </c>
      <c r="R149" s="224" t="s">
        <v>176</v>
      </c>
      <c r="S149" s="230" t="s">
        <v>90</v>
      </c>
      <c r="T149" s="224" t="s">
        <v>138</v>
      </c>
      <c r="U149" s="224" t="s">
        <v>345</v>
      </c>
      <c r="V149" s="224" t="s">
        <v>380</v>
      </c>
      <c r="W149" s="223" t="s">
        <v>89</v>
      </c>
      <c r="X149" s="188" t="s">
        <v>142</v>
      </c>
      <c r="Y149" s="231" t="s">
        <v>89</v>
      </c>
      <c r="Z149" s="253" t="s">
        <v>168</v>
      </c>
      <c r="AA149" s="357" t="s">
        <v>453</v>
      </c>
      <c r="AB149" s="194" t="s">
        <v>198</v>
      </c>
    </row>
    <row r="150" spans="1:28" ht="23.1" x14ac:dyDescent="0.2">
      <c r="A150" s="250" t="s">
        <v>518</v>
      </c>
      <c r="B150" s="223" t="s">
        <v>132</v>
      </c>
      <c r="C150" s="224" t="s">
        <v>133</v>
      </c>
      <c r="D150" s="225">
        <v>7.02</v>
      </c>
      <c r="E150" s="223" t="s">
        <v>517</v>
      </c>
      <c r="F150" s="251">
        <v>1</v>
      </c>
      <c r="G150" s="223" t="s">
        <v>135</v>
      </c>
      <c r="H150" s="227">
        <v>1010</v>
      </c>
      <c r="I150" s="227">
        <v>2100</v>
      </c>
      <c r="J150" s="224" t="s">
        <v>136</v>
      </c>
      <c r="K150" s="227">
        <v>925</v>
      </c>
      <c r="L150" s="227">
        <v>2052</v>
      </c>
      <c r="M150" s="252">
        <v>54</v>
      </c>
      <c r="N150" s="224" t="s">
        <v>90</v>
      </c>
      <c r="O150" s="224" t="s">
        <v>138</v>
      </c>
      <c r="P150" s="229"/>
      <c r="Q150" s="227">
        <v>250</v>
      </c>
      <c r="R150" s="224" t="s">
        <v>176</v>
      </c>
      <c r="S150" s="230" t="s">
        <v>90</v>
      </c>
      <c r="T150" s="224" t="s">
        <v>138</v>
      </c>
      <c r="U150" s="224" t="s">
        <v>345</v>
      </c>
      <c r="V150" s="224" t="s">
        <v>419</v>
      </c>
      <c r="W150" s="223" t="s">
        <v>89</v>
      </c>
      <c r="X150" s="188" t="s">
        <v>142</v>
      </c>
      <c r="Y150" s="229"/>
      <c r="Z150" s="254"/>
      <c r="AA150" s="203">
        <v>242.18</v>
      </c>
      <c r="AB150" s="194" t="s">
        <v>192</v>
      </c>
    </row>
    <row r="151" spans="1:28" ht="23.1" x14ac:dyDescent="0.2">
      <c r="A151" s="300" t="s">
        <v>519</v>
      </c>
      <c r="B151" s="249" t="s">
        <v>158</v>
      </c>
      <c r="C151" s="256" t="s">
        <v>145</v>
      </c>
      <c r="D151" s="257">
        <v>7.06</v>
      </c>
      <c r="E151" s="249" t="s">
        <v>517</v>
      </c>
      <c r="F151" s="258">
        <v>1</v>
      </c>
      <c r="G151" s="249" t="s">
        <v>135</v>
      </c>
      <c r="H151" s="259">
        <v>1010</v>
      </c>
      <c r="I151" s="259">
        <v>2100</v>
      </c>
      <c r="J151" s="256" t="s">
        <v>136</v>
      </c>
      <c r="K151" s="259">
        <v>925</v>
      </c>
      <c r="L151" s="259">
        <v>2052</v>
      </c>
      <c r="M151" s="260">
        <v>44</v>
      </c>
      <c r="N151" s="256" t="s">
        <v>88</v>
      </c>
      <c r="O151" s="256" t="s">
        <v>147</v>
      </c>
      <c r="P151" s="261"/>
      <c r="Q151" s="261"/>
      <c r="R151" s="261"/>
      <c r="S151" s="256" t="s">
        <v>88</v>
      </c>
      <c r="T151" s="256" t="s">
        <v>147</v>
      </c>
      <c r="U151" s="256" t="s">
        <v>148</v>
      </c>
      <c r="V151" s="256" t="s">
        <v>419</v>
      </c>
      <c r="W151" s="249" t="s">
        <v>89</v>
      </c>
      <c r="X151" s="262" t="s">
        <v>328</v>
      </c>
      <c r="Y151" s="261"/>
      <c r="Z151" s="263"/>
      <c r="AA151" s="246"/>
      <c r="AB151" s="246"/>
    </row>
    <row r="152" spans="1:28" ht="23.1" x14ac:dyDescent="0.2">
      <c r="A152" s="300" t="s">
        <v>520</v>
      </c>
      <c r="B152" s="249" t="s">
        <v>158</v>
      </c>
      <c r="C152" s="256" t="s">
        <v>151</v>
      </c>
      <c r="D152" s="257">
        <v>7.07</v>
      </c>
      <c r="E152" s="249" t="s">
        <v>517</v>
      </c>
      <c r="F152" s="258">
        <v>1</v>
      </c>
      <c r="G152" s="249" t="s">
        <v>135</v>
      </c>
      <c r="H152" s="259">
        <v>1010</v>
      </c>
      <c r="I152" s="259">
        <v>2100</v>
      </c>
      <c r="J152" s="256" t="s">
        <v>136</v>
      </c>
      <c r="K152" s="259">
        <v>925</v>
      </c>
      <c r="L152" s="259">
        <v>2052</v>
      </c>
      <c r="M152" s="260">
        <v>44</v>
      </c>
      <c r="N152" s="256" t="s">
        <v>88</v>
      </c>
      <c r="O152" s="256" t="s">
        <v>147</v>
      </c>
      <c r="P152" s="261"/>
      <c r="Q152" s="261"/>
      <c r="R152" s="261"/>
      <c r="S152" s="256" t="s">
        <v>88</v>
      </c>
      <c r="T152" s="256" t="s">
        <v>147</v>
      </c>
      <c r="U152" s="256" t="s">
        <v>148</v>
      </c>
      <c r="V152" s="256" t="s">
        <v>419</v>
      </c>
      <c r="W152" s="249" t="s">
        <v>89</v>
      </c>
      <c r="X152" s="262" t="s">
        <v>328</v>
      </c>
      <c r="Y152" s="261"/>
      <c r="Z152" s="263"/>
      <c r="AA152" s="246"/>
      <c r="AB152" s="246"/>
    </row>
    <row r="153" spans="1:28" ht="23.1" x14ac:dyDescent="0.2">
      <c r="A153" s="300" t="s">
        <v>521</v>
      </c>
      <c r="B153" s="249" t="s">
        <v>158</v>
      </c>
      <c r="C153" s="256" t="s">
        <v>154</v>
      </c>
      <c r="D153" s="257">
        <v>7.08</v>
      </c>
      <c r="E153" s="249" t="s">
        <v>517</v>
      </c>
      <c r="F153" s="258">
        <v>1</v>
      </c>
      <c r="G153" s="249" t="s">
        <v>217</v>
      </c>
      <c r="H153" s="259">
        <v>1010</v>
      </c>
      <c r="I153" s="259">
        <v>2100</v>
      </c>
      <c r="J153" s="256" t="s">
        <v>136</v>
      </c>
      <c r="K153" s="259">
        <v>925</v>
      </c>
      <c r="L153" s="259">
        <v>2052</v>
      </c>
      <c r="M153" s="260">
        <v>44</v>
      </c>
      <c r="N153" s="256" t="s">
        <v>88</v>
      </c>
      <c r="O153" s="256" t="s">
        <v>147</v>
      </c>
      <c r="P153" s="261"/>
      <c r="Q153" s="261"/>
      <c r="R153" s="261"/>
      <c r="S153" s="256" t="s">
        <v>88</v>
      </c>
      <c r="T153" s="256" t="s">
        <v>147</v>
      </c>
      <c r="U153" s="256" t="s">
        <v>148</v>
      </c>
      <c r="V153" s="256" t="s">
        <v>419</v>
      </c>
      <c r="W153" s="249" t="s">
        <v>89</v>
      </c>
      <c r="X153" s="262" t="s">
        <v>149</v>
      </c>
      <c r="Y153" s="261"/>
      <c r="Z153" s="263"/>
      <c r="AA153" s="246"/>
      <c r="AB153" s="246"/>
    </row>
    <row r="154" spans="1:28" ht="23.1" x14ac:dyDescent="0.2">
      <c r="A154" s="250" t="s">
        <v>522</v>
      </c>
      <c r="B154" s="223" t="s">
        <v>132</v>
      </c>
      <c r="C154" s="224" t="s">
        <v>423</v>
      </c>
      <c r="D154" s="225">
        <v>7.1</v>
      </c>
      <c r="E154" s="223" t="s">
        <v>517</v>
      </c>
      <c r="F154" s="251">
        <v>1</v>
      </c>
      <c r="G154" s="223" t="s">
        <v>135</v>
      </c>
      <c r="H154" s="227">
        <v>1010</v>
      </c>
      <c r="I154" s="227">
        <v>2100</v>
      </c>
      <c r="J154" s="224" t="s">
        <v>136</v>
      </c>
      <c r="K154" s="227">
        <v>925</v>
      </c>
      <c r="L154" s="227">
        <v>2052</v>
      </c>
      <c r="M154" s="252">
        <v>40</v>
      </c>
      <c r="N154" s="224" t="s">
        <v>90</v>
      </c>
      <c r="O154" s="224" t="s">
        <v>138</v>
      </c>
      <c r="P154" s="229"/>
      <c r="Q154" s="227">
        <v>250</v>
      </c>
      <c r="R154" s="264" t="s">
        <v>171</v>
      </c>
      <c r="S154" s="230" t="s">
        <v>90</v>
      </c>
      <c r="T154" s="224" t="s">
        <v>138</v>
      </c>
      <c r="U154" s="224" t="s">
        <v>345</v>
      </c>
      <c r="V154" s="224" t="s">
        <v>380</v>
      </c>
      <c r="W154" s="223" t="s">
        <v>89</v>
      </c>
      <c r="X154" s="188" t="s">
        <v>142</v>
      </c>
      <c r="Y154" s="229"/>
      <c r="Z154" s="254"/>
      <c r="AA154" s="357" t="s">
        <v>453</v>
      </c>
      <c r="AB154" s="194" t="s">
        <v>198</v>
      </c>
    </row>
    <row r="155" spans="1:28" ht="23.1" x14ac:dyDescent="0.2">
      <c r="A155" s="250" t="s">
        <v>523</v>
      </c>
      <c r="B155" s="223" t="s">
        <v>158</v>
      </c>
      <c r="C155" s="224" t="s">
        <v>173</v>
      </c>
      <c r="D155" s="225">
        <v>7.11</v>
      </c>
      <c r="E155" s="223" t="s">
        <v>517</v>
      </c>
      <c r="F155" s="251">
        <v>1</v>
      </c>
      <c r="G155" s="223" t="s">
        <v>135</v>
      </c>
      <c r="H155" s="227">
        <v>1010</v>
      </c>
      <c r="I155" s="227">
        <v>2100</v>
      </c>
      <c r="J155" s="224" t="s">
        <v>136</v>
      </c>
      <c r="K155" s="227">
        <v>925</v>
      </c>
      <c r="L155" s="227">
        <v>2052</v>
      </c>
      <c r="M155" s="252">
        <v>54</v>
      </c>
      <c r="N155" s="224" t="s">
        <v>90</v>
      </c>
      <c r="O155" s="224" t="s">
        <v>138</v>
      </c>
      <c r="P155" s="229"/>
      <c r="Q155" s="227">
        <v>250</v>
      </c>
      <c r="R155" s="224" t="s">
        <v>176</v>
      </c>
      <c r="S155" s="230" t="s">
        <v>90</v>
      </c>
      <c r="T155" s="224" t="s">
        <v>138</v>
      </c>
      <c r="U155" s="224" t="s">
        <v>345</v>
      </c>
      <c r="V155" s="224" t="s">
        <v>419</v>
      </c>
      <c r="W155" s="223" t="s">
        <v>89</v>
      </c>
      <c r="X155" s="188" t="s">
        <v>142</v>
      </c>
      <c r="Y155" s="229"/>
      <c r="Z155" s="254"/>
      <c r="AA155" s="203">
        <v>242.18</v>
      </c>
      <c r="AB155" s="194" t="s">
        <v>192</v>
      </c>
    </row>
    <row r="156" spans="1:28" ht="23.1" x14ac:dyDescent="0.2">
      <c r="A156" s="300" t="s">
        <v>524</v>
      </c>
      <c r="B156" s="249" t="s">
        <v>158</v>
      </c>
      <c r="C156" s="256" t="s">
        <v>180</v>
      </c>
      <c r="D156" s="257">
        <v>7.15</v>
      </c>
      <c r="E156" s="249" t="s">
        <v>517</v>
      </c>
      <c r="F156" s="258">
        <v>2</v>
      </c>
      <c r="G156" s="249" t="s">
        <v>217</v>
      </c>
      <c r="H156" s="259">
        <v>2010</v>
      </c>
      <c r="I156" s="259">
        <v>2100</v>
      </c>
      <c r="J156" s="256" t="s">
        <v>136</v>
      </c>
      <c r="K156" s="256" t="s">
        <v>182</v>
      </c>
      <c r="L156" s="259">
        <v>2052</v>
      </c>
      <c r="M156" s="260">
        <v>44</v>
      </c>
      <c r="N156" s="256" t="s">
        <v>88</v>
      </c>
      <c r="O156" s="256" t="s">
        <v>147</v>
      </c>
      <c r="P156" s="261"/>
      <c r="Q156" s="261"/>
      <c r="R156" s="261"/>
      <c r="S156" s="256" t="s">
        <v>88</v>
      </c>
      <c r="T156" s="256" t="s">
        <v>147</v>
      </c>
      <c r="U156" s="256" t="s">
        <v>148</v>
      </c>
      <c r="V156" s="256" t="s">
        <v>419</v>
      </c>
      <c r="W156" s="249" t="s">
        <v>89</v>
      </c>
      <c r="X156" s="262" t="s">
        <v>149</v>
      </c>
      <c r="Y156" s="261"/>
      <c r="Z156" s="263"/>
      <c r="AA156" s="246"/>
      <c r="AB156" s="246"/>
    </row>
    <row r="157" spans="1:28" ht="23.1" x14ac:dyDescent="0.2">
      <c r="A157" s="300" t="s">
        <v>525</v>
      </c>
      <c r="B157" s="249" t="s">
        <v>158</v>
      </c>
      <c r="C157" s="256" t="s">
        <v>184</v>
      </c>
      <c r="D157" s="257">
        <v>7.16</v>
      </c>
      <c r="E157" s="249" t="s">
        <v>517</v>
      </c>
      <c r="F157" s="258">
        <v>1</v>
      </c>
      <c r="G157" s="249" t="s">
        <v>135</v>
      </c>
      <c r="H157" s="259">
        <v>1010</v>
      </c>
      <c r="I157" s="259">
        <v>2100</v>
      </c>
      <c r="J157" s="256" t="s">
        <v>136</v>
      </c>
      <c r="K157" s="259">
        <v>925</v>
      </c>
      <c r="L157" s="259">
        <v>2052</v>
      </c>
      <c r="M157" s="260">
        <v>44</v>
      </c>
      <c r="N157" s="256" t="s">
        <v>88</v>
      </c>
      <c r="O157" s="256" t="s">
        <v>147</v>
      </c>
      <c r="P157" s="261"/>
      <c r="Q157" s="261"/>
      <c r="R157" s="261"/>
      <c r="S157" s="256" t="s">
        <v>88</v>
      </c>
      <c r="T157" s="256" t="s">
        <v>147</v>
      </c>
      <c r="U157" s="256" t="s">
        <v>148</v>
      </c>
      <c r="V157" s="256" t="s">
        <v>419</v>
      </c>
      <c r="W157" s="249" t="s">
        <v>89</v>
      </c>
      <c r="X157" s="262" t="s">
        <v>149</v>
      </c>
      <c r="Y157" s="261"/>
      <c r="Z157" s="263"/>
      <c r="AA157" s="246"/>
      <c r="AB157" s="246"/>
    </row>
    <row r="158" spans="1:28" ht="23.1" x14ac:dyDescent="0.2">
      <c r="A158" s="250" t="s">
        <v>526</v>
      </c>
      <c r="B158" s="223" t="s">
        <v>158</v>
      </c>
      <c r="C158" s="224" t="s">
        <v>353</v>
      </c>
      <c r="D158" s="225">
        <v>7.17</v>
      </c>
      <c r="E158" s="223" t="s">
        <v>517</v>
      </c>
      <c r="F158" s="251">
        <v>1</v>
      </c>
      <c r="G158" s="223" t="s">
        <v>135</v>
      </c>
      <c r="H158" s="227">
        <v>1100</v>
      </c>
      <c r="I158" s="227">
        <v>2100</v>
      </c>
      <c r="J158" s="224" t="s">
        <v>136</v>
      </c>
      <c r="K158" s="227">
        <v>1025</v>
      </c>
      <c r="L158" s="227">
        <v>2052</v>
      </c>
      <c r="M158" s="252">
        <v>54</v>
      </c>
      <c r="N158" s="224" t="s">
        <v>90</v>
      </c>
      <c r="O158" s="224" t="s">
        <v>138</v>
      </c>
      <c r="P158" s="229"/>
      <c r="Q158" s="227">
        <v>250</v>
      </c>
      <c r="R158" s="224" t="s">
        <v>176</v>
      </c>
      <c r="S158" s="230" t="s">
        <v>90</v>
      </c>
      <c r="T158" s="224" t="s">
        <v>138</v>
      </c>
      <c r="U158" s="224" t="s">
        <v>212</v>
      </c>
      <c r="V158" s="224" t="s">
        <v>419</v>
      </c>
      <c r="W158" s="223" t="s">
        <v>89</v>
      </c>
      <c r="X158" s="188" t="s">
        <v>191</v>
      </c>
      <c r="Y158" s="229"/>
      <c r="Z158" s="254"/>
      <c r="AA158" s="203">
        <v>242.18</v>
      </c>
      <c r="AB158" s="194" t="s">
        <v>192</v>
      </c>
    </row>
    <row r="159" spans="1:28" ht="23.1" x14ac:dyDescent="0.2">
      <c r="A159" s="250" t="s">
        <v>527</v>
      </c>
      <c r="B159" s="223" t="s">
        <v>132</v>
      </c>
      <c r="C159" s="224" t="s">
        <v>194</v>
      </c>
      <c r="D159" s="225">
        <v>7.18</v>
      </c>
      <c r="E159" s="223" t="s">
        <v>517</v>
      </c>
      <c r="F159" s="251">
        <v>1</v>
      </c>
      <c r="G159" s="223" t="s">
        <v>217</v>
      </c>
      <c r="H159" s="227">
        <v>1010</v>
      </c>
      <c r="I159" s="227">
        <v>2100</v>
      </c>
      <c r="J159" s="224" t="s">
        <v>136</v>
      </c>
      <c r="K159" s="227">
        <v>925</v>
      </c>
      <c r="L159" s="227">
        <v>2052</v>
      </c>
      <c r="M159" s="252">
        <v>40</v>
      </c>
      <c r="N159" s="224" t="s">
        <v>90</v>
      </c>
      <c r="O159" s="224" t="s">
        <v>138</v>
      </c>
      <c r="P159" s="229"/>
      <c r="Q159" s="227">
        <v>250</v>
      </c>
      <c r="R159" s="224" t="s">
        <v>176</v>
      </c>
      <c r="S159" s="230" t="s">
        <v>90</v>
      </c>
      <c r="T159" s="224" t="s">
        <v>138</v>
      </c>
      <c r="U159" s="224" t="s">
        <v>212</v>
      </c>
      <c r="V159" s="224" t="s">
        <v>380</v>
      </c>
      <c r="W159" s="223" t="s">
        <v>89</v>
      </c>
      <c r="X159" s="188" t="s">
        <v>142</v>
      </c>
      <c r="Y159" s="229"/>
      <c r="Z159" s="254"/>
      <c r="AA159" s="265">
        <v>196.66</v>
      </c>
      <c r="AB159" s="194" t="s">
        <v>198</v>
      </c>
    </row>
    <row r="160" spans="1:28" ht="23.1" x14ac:dyDescent="0.2">
      <c r="A160" s="300" t="s">
        <v>528</v>
      </c>
      <c r="B160" s="249" t="s">
        <v>158</v>
      </c>
      <c r="C160" s="256" t="s">
        <v>204</v>
      </c>
      <c r="D160" s="257">
        <v>7.2</v>
      </c>
      <c r="E160" s="249" t="s">
        <v>517</v>
      </c>
      <c r="F160" s="258">
        <v>2</v>
      </c>
      <c r="G160" s="249" t="s">
        <v>135</v>
      </c>
      <c r="H160" s="259">
        <v>1810</v>
      </c>
      <c r="I160" s="259">
        <v>2100</v>
      </c>
      <c r="J160" s="256" t="s">
        <v>136</v>
      </c>
      <c r="K160" s="256" t="s">
        <v>200</v>
      </c>
      <c r="L160" s="259">
        <v>2052</v>
      </c>
      <c r="M160" s="260">
        <v>44</v>
      </c>
      <c r="N160" s="256" t="s">
        <v>88</v>
      </c>
      <c r="O160" s="256" t="s">
        <v>147</v>
      </c>
      <c r="P160" s="261"/>
      <c r="Q160" s="261"/>
      <c r="R160" s="261"/>
      <c r="S160" s="256" t="s">
        <v>88</v>
      </c>
      <c r="T160" s="256" t="s">
        <v>147</v>
      </c>
      <c r="U160" s="256" t="s">
        <v>212</v>
      </c>
      <c r="V160" s="256" t="s">
        <v>419</v>
      </c>
      <c r="W160" s="249" t="s">
        <v>89</v>
      </c>
      <c r="X160" s="262" t="s">
        <v>149</v>
      </c>
      <c r="Y160" s="261"/>
      <c r="Z160" s="263"/>
      <c r="AA160" s="246"/>
      <c r="AB160" s="246"/>
    </row>
    <row r="161" spans="1:28" ht="23.1" x14ac:dyDescent="0.2">
      <c r="A161" s="250" t="s">
        <v>529</v>
      </c>
      <c r="B161" s="223" t="s">
        <v>158</v>
      </c>
      <c r="C161" s="224" t="s">
        <v>468</v>
      </c>
      <c r="D161" s="225">
        <v>8.01</v>
      </c>
      <c r="E161" s="223" t="s">
        <v>530</v>
      </c>
      <c r="F161" s="251">
        <v>1</v>
      </c>
      <c r="G161" s="223" t="s">
        <v>531</v>
      </c>
      <c r="H161" s="227">
        <v>1010</v>
      </c>
      <c r="I161" s="227">
        <v>2100</v>
      </c>
      <c r="J161" s="224" t="s">
        <v>136</v>
      </c>
      <c r="K161" s="227">
        <v>925</v>
      </c>
      <c r="L161" s="227">
        <v>2052</v>
      </c>
      <c r="M161" s="252">
        <v>40</v>
      </c>
      <c r="N161" s="224" t="s">
        <v>90</v>
      </c>
      <c r="O161" s="224" t="s">
        <v>138</v>
      </c>
      <c r="P161" s="229"/>
      <c r="Q161" s="227">
        <v>250</v>
      </c>
      <c r="R161" s="224" t="s">
        <v>176</v>
      </c>
      <c r="S161" s="230" t="s">
        <v>90</v>
      </c>
      <c r="T161" s="224" t="s">
        <v>138</v>
      </c>
      <c r="U161" s="224" t="s">
        <v>345</v>
      </c>
      <c r="V161" s="224" t="s">
        <v>380</v>
      </c>
      <c r="W161" s="223" t="s">
        <v>89</v>
      </c>
      <c r="X161" s="188" t="s">
        <v>142</v>
      </c>
      <c r="Y161" s="231" t="s">
        <v>89</v>
      </c>
      <c r="Z161" s="253" t="s">
        <v>168</v>
      </c>
      <c r="AA161" s="232" t="s">
        <v>453</v>
      </c>
      <c r="AB161" s="194" t="s">
        <v>198</v>
      </c>
    </row>
    <row r="162" spans="1:28" ht="23.1" x14ac:dyDescent="0.2">
      <c r="A162" s="250" t="s">
        <v>532</v>
      </c>
      <c r="B162" s="223" t="s">
        <v>132</v>
      </c>
      <c r="C162" s="224" t="s">
        <v>133</v>
      </c>
      <c r="D162" s="225">
        <v>8.02</v>
      </c>
      <c r="E162" s="223" t="s">
        <v>530</v>
      </c>
      <c r="F162" s="251">
        <v>1</v>
      </c>
      <c r="G162" s="223" t="s">
        <v>135</v>
      </c>
      <c r="H162" s="227">
        <v>1010</v>
      </c>
      <c r="I162" s="227">
        <v>2100</v>
      </c>
      <c r="J162" s="224" t="s">
        <v>136</v>
      </c>
      <c r="K162" s="227">
        <v>925</v>
      </c>
      <c r="L162" s="227">
        <v>2052</v>
      </c>
      <c r="M162" s="252">
        <v>54</v>
      </c>
      <c r="N162" s="224" t="s">
        <v>90</v>
      </c>
      <c r="O162" s="224" t="s">
        <v>226</v>
      </c>
      <c r="P162" s="229"/>
      <c r="Q162" s="227">
        <v>250</v>
      </c>
      <c r="R162" s="227" t="s">
        <v>176</v>
      </c>
      <c r="S162" s="230" t="s">
        <v>90</v>
      </c>
      <c r="T162" s="224" t="s">
        <v>138</v>
      </c>
      <c r="U162" s="224" t="s">
        <v>345</v>
      </c>
      <c r="V162" s="224" t="s">
        <v>419</v>
      </c>
      <c r="W162" s="223" t="s">
        <v>89</v>
      </c>
      <c r="X162" s="188" t="s">
        <v>142</v>
      </c>
      <c r="Y162" s="229"/>
      <c r="Z162" s="254"/>
      <c r="AA162" s="203">
        <v>242.18</v>
      </c>
      <c r="AB162" s="194" t="s">
        <v>192</v>
      </c>
    </row>
    <row r="163" spans="1:28" ht="23.1" x14ac:dyDescent="0.2">
      <c r="A163" s="300" t="s">
        <v>533</v>
      </c>
      <c r="B163" s="249" t="s">
        <v>158</v>
      </c>
      <c r="C163" s="256" t="s">
        <v>145</v>
      </c>
      <c r="D163" s="257">
        <v>8.06</v>
      </c>
      <c r="E163" s="249" t="s">
        <v>530</v>
      </c>
      <c r="F163" s="258">
        <v>1</v>
      </c>
      <c r="G163" s="249" t="s">
        <v>135</v>
      </c>
      <c r="H163" s="259">
        <v>1010</v>
      </c>
      <c r="I163" s="259">
        <v>2100</v>
      </c>
      <c r="J163" s="256" t="s">
        <v>136</v>
      </c>
      <c r="K163" s="259">
        <v>925</v>
      </c>
      <c r="L163" s="259">
        <v>2052</v>
      </c>
      <c r="M163" s="260">
        <v>44</v>
      </c>
      <c r="N163" s="256" t="s">
        <v>88</v>
      </c>
      <c r="O163" s="256" t="s">
        <v>147</v>
      </c>
      <c r="P163" s="261"/>
      <c r="Q163" s="261"/>
      <c r="R163" s="261"/>
      <c r="S163" s="256" t="s">
        <v>88</v>
      </c>
      <c r="T163" s="256" t="s">
        <v>147</v>
      </c>
      <c r="U163" s="256" t="s">
        <v>148</v>
      </c>
      <c r="V163" s="256" t="s">
        <v>419</v>
      </c>
      <c r="W163" s="249" t="s">
        <v>89</v>
      </c>
      <c r="X163" s="262" t="s">
        <v>328</v>
      </c>
      <c r="Y163" s="261"/>
      <c r="Z163" s="263"/>
      <c r="AA163" s="246"/>
      <c r="AB163" s="246"/>
    </row>
    <row r="164" spans="1:28" ht="23.1" x14ac:dyDescent="0.2">
      <c r="A164" s="300" t="s">
        <v>534</v>
      </c>
      <c r="B164" s="249" t="s">
        <v>158</v>
      </c>
      <c r="C164" s="256" t="s">
        <v>151</v>
      </c>
      <c r="D164" s="257">
        <v>8.07</v>
      </c>
      <c r="E164" s="249" t="s">
        <v>530</v>
      </c>
      <c r="F164" s="258">
        <v>1</v>
      </c>
      <c r="G164" s="249" t="s">
        <v>217</v>
      </c>
      <c r="H164" s="259">
        <v>1010</v>
      </c>
      <c r="I164" s="259">
        <v>2100</v>
      </c>
      <c r="J164" s="256" t="s">
        <v>136</v>
      </c>
      <c r="K164" s="259">
        <v>925</v>
      </c>
      <c r="L164" s="259">
        <v>2052</v>
      </c>
      <c r="M164" s="260">
        <v>44</v>
      </c>
      <c r="N164" s="256" t="s">
        <v>88</v>
      </c>
      <c r="O164" s="256" t="s">
        <v>147</v>
      </c>
      <c r="P164" s="261"/>
      <c r="Q164" s="261"/>
      <c r="R164" s="261"/>
      <c r="S164" s="256" t="s">
        <v>88</v>
      </c>
      <c r="T164" s="256" t="s">
        <v>147</v>
      </c>
      <c r="U164" s="256" t="s">
        <v>148</v>
      </c>
      <c r="V164" s="256" t="s">
        <v>419</v>
      </c>
      <c r="W164" s="249" t="s">
        <v>89</v>
      </c>
      <c r="X164" s="262" t="s">
        <v>149</v>
      </c>
      <c r="Y164" s="261"/>
      <c r="Z164" s="263"/>
      <c r="AA164" s="246"/>
      <c r="AB164" s="246"/>
    </row>
    <row r="165" spans="1:28" ht="23.1" x14ac:dyDescent="0.2">
      <c r="A165" s="300" t="s">
        <v>535</v>
      </c>
      <c r="B165" s="249" t="s">
        <v>158</v>
      </c>
      <c r="C165" s="256" t="s">
        <v>154</v>
      </c>
      <c r="D165" s="257">
        <v>8.08</v>
      </c>
      <c r="E165" s="249" t="s">
        <v>530</v>
      </c>
      <c r="F165" s="258">
        <v>1</v>
      </c>
      <c r="G165" s="249" t="s">
        <v>135</v>
      </c>
      <c r="H165" s="259">
        <v>1010</v>
      </c>
      <c r="I165" s="259">
        <v>2100</v>
      </c>
      <c r="J165" s="256" t="s">
        <v>136</v>
      </c>
      <c r="K165" s="259">
        <v>925</v>
      </c>
      <c r="L165" s="259">
        <v>2052</v>
      </c>
      <c r="M165" s="260">
        <v>44</v>
      </c>
      <c r="N165" s="256" t="s">
        <v>88</v>
      </c>
      <c r="O165" s="256" t="s">
        <v>147</v>
      </c>
      <c r="P165" s="261"/>
      <c r="Q165" s="261"/>
      <c r="R165" s="261"/>
      <c r="S165" s="256" t="s">
        <v>88</v>
      </c>
      <c r="T165" s="256" t="s">
        <v>147</v>
      </c>
      <c r="U165" s="256" t="s">
        <v>148</v>
      </c>
      <c r="V165" s="256" t="s">
        <v>419</v>
      </c>
      <c r="W165" s="249" t="s">
        <v>89</v>
      </c>
      <c r="X165" s="262" t="s">
        <v>328</v>
      </c>
      <c r="Y165" s="261"/>
      <c r="Z165" s="263"/>
      <c r="AA165" s="246"/>
      <c r="AB165" s="246"/>
    </row>
    <row r="166" spans="1:28" ht="23.1" x14ac:dyDescent="0.2">
      <c r="A166" s="250" t="s">
        <v>536</v>
      </c>
      <c r="B166" s="223" t="s">
        <v>132</v>
      </c>
      <c r="C166" s="224" t="s">
        <v>423</v>
      </c>
      <c r="D166" s="225">
        <v>8.1</v>
      </c>
      <c r="E166" s="223" t="s">
        <v>530</v>
      </c>
      <c r="F166" s="251">
        <v>1</v>
      </c>
      <c r="G166" s="223" t="s">
        <v>135</v>
      </c>
      <c r="H166" s="227">
        <v>1010</v>
      </c>
      <c r="I166" s="227">
        <v>2100</v>
      </c>
      <c r="J166" s="224" t="s">
        <v>136</v>
      </c>
      <c r="K166" s="227">
        <v>925</v>
      </c>
      <c r="L166" s="227">
        <v>2052</v>
      </c>
      <c r="M166" s="252">
        <v>40</v>
      </c>
      <c r="N166" s="224" t="s">
        <v>90</v>
      </c>
      <c r="O166" s="224" t="s">
        <v>138</v>
      </c>
      <c r="P166" s="229"/>
      <c r="Q166" s="227">
        <v>250</v>
      </c>
      <c r="R166" s="224" t="s">
        <v>176</v>
      </c>
      <c r="S166" s="230" t="s">
        <v>90</v>
      </c>
      <c r="T166" s="224" t="s">
        <v>138</v>
      </c>
      <c r="U166" s="224" t="s">
        <v>345</v>
      </c>
      <c r="V166" s="224" t="s">
        <v>380</v>
      </c>
      <c r="W166" s="223" t="s">
        <v>89</v>
      </c>
      <c r="X166" s="188" t="s">
        <v>142</v>
      </c>
      <c r="Y166" s="229"/>
      <c r="Z166" s="254"/>
      <c r="AA166" s="232" t="s">
        <v>453</v>
      </c>
      <c r="AB166" s="194" t="s">
        <v>198</v>
      </c>
    </row>
    <row r="167" spans="1:28" ht="23.1" x14ac:dyDescent="0.2">
      <c r="A167" s="250" t="s">
        <v>537</v>
      </c>
      <c r="B167" s="223" t="s">
        <v>158</v>
      </c>
      <c r="C167" s="224" t="s">
        <v>173</v>
      </c>
      <c r="D167" s="225">
        <v>8.11</v>
      </c>
      <c r="E167" s="223" t="s">
        <v>530</v>
      </c>
      <c r="F167" s="251">
        <v>1</v>
      </c>
      <c r="G167" s="223" t="s">
        <v>217</v>
      </c>
      <c r="H167" s="227">
        <v>1010</v>
      </c>
      <c r="I167" s="227">
        <v>2100</v>
      </c>
      <c r="J167" s="224" t="s">
        <v>136</v>
      </c>
      <c r="K167" s="227">
        <v>925</v>
      </c>
      <c r="L167" s="227">
        <v>2052</v>
      </c>
      <c r="M167" s="252">
        <v>54</v>
      </c>
      <c r="N167" s="224" t="s">
        <v>90</v>
      </c>
      <c r="O167" s="224" t="s">
        <v>138</v>
      </c>
      <c r="P167" s="229"/>
      <c r="Q167" s="227">
        <v>250</v>
      </c>
      <c r="R167" s="224" t="s">
        <v>176</v>
      </c>
      <c r="S167" s="230" t="s">
        <v>90</v>
      </c>
      <c r="T167" s="224" t="s">
        <v>138</v>
      </c>
      <c r="U167" s="224" t="s">
        <v>345</v>
      </c>
      <c r="V167" s="224" t="s">
        <v>419</v>
      </c>
      <c r="W167" s="223" t="s">
        <v>89</v>
      </c>
      <c r="X167" s="188" t="s">
        <v>142</v>
      </c>
      <c r="Y167" s="229"/>
      <c r="Z167" s="254"/>
      <c r="AA167" s="203">
        <v>242.18</v>
      </c>
      <c r="AB167" s="194" t="s">
        <v>192</v>
      </c>
    </row>
    <row r="168" spans="1:28" ht="23.1" x14ac:dyDescent="0.2">
      <c r="A168" s="300" t="s">
        <v>538</v>
      </c>
      <c r="B168" s="249" t="s">
        <v>158</v>
      </c>
      <c r="C168" s="256" t="s">
        <v>180</v>
      </c>
      <c r="D168" s="257">
        <v>8.15</v>
      </c>
      <c r="E168" s="249" t="s">
        <v>530</v>
      </c>
      <c r="F168" s="258">
        <v>2</v>
      </c>
      <c r="G168" s="249" t="s">
        <v>135</v>
      </c>
      <c r="H168" s="259">
        <v>2010</v>
      </c>
      <c r="I168" s="259">
        <v>2100</v>
      </c>
      <c r="J168" s="256" t="s">
        <v>136</v>
      </c>
      <c r="K168" s="256" t="s">
        <v>182</v>
      </c>
      <c r="L168" s="259">
        <v>2052</v>
      </c>
      <c r="M168" s="260">
        <v>44</v>
      </c>
      <c r="N168" s="256" t="s">
        <v>88</v>
      </c>
      <c r="O168" s="256" t="s">
        <v>147</v>
      </c>
      <c r="P168" s="261"/>
      <c r="Q168" s="261"/>
      <c r="R168" s="261"/>
      <c r="S168" s="256" t="s">
        <v>88</v>
      </c>
      <c r="T168" s="256" t="s">
        <v>147</v>
      </c>
      <c r="U168" s="256" t="s">
        <v>148</v>
      </c>
      <c r="V168" s="256" t="s">
        <v>419</v>
      </c>
      <c r="W168" s="249" t="s">
        <v>89</v>
      </c>
      <c r="X168" s="262" t="s">
        <v>149</v>
      </c>
      <c r="Y168" s="261"/>
      <c r="Z168" s="263"/>
      <c r="AA168" s="246"/>
      <c r="AB168" s="246"/>
    </row>
    <row r="169" spans="1:28" ht="23.1" x14ac:dyDescent="0.2">
      <c r="A169" s="300" t="s">
        <v>539</v>
      </c>
      <c r="B169" s="249" t="s">
        <v>158</v>
      </c>
      <c r="C169" s="256" t="s">
        <v>184</v>
      </c>
      <c r="D169" s="257">
        <v>8.16</v>
      </c>
      <c r="E169" s="249" t="s">
        <v>530</v>
      </c>
      <c r="F169" s="258">
        <v>1</v>
      </c>
      <c r="G169" s="249" t="s">
        <v>135</v>
      </c>
      <c r="H169" s="259">
        <v>1010</v>
      </c>
      <c r="I169" s="259">
        <v>2100</v>
      </c>
      <c r="J169" s="256" t="s">
        <v>136</v>
      </c>
      <c r="K169" s="259">
        <v>925</v>
      </c>
      <c r="L169" s="259">
        <v>2052</v>
      </c>
      <c r="M169" s="260">
        <v>44</v>
      </c>
      <c r="N169" s="256" t="s">
        <v>88</v>
      </c>
      <c r="O169" s="256" t="s">
        <v>147</v>
      </c>
      <c r="P169" s="261"/>
      <c r="Q169" s="261"/>
      <c r="R169" s="261"/>
      <c r="S169" s="256" t="s">
        <v>88</v>
      </c>
      <c r="T169" s="256" t="s">
        <v>147</v>
      </c>
      <c r="U169" s="256" t="s">
        <v>148</v>
      </c>
      <c r="V169" s="256" t="s">
        <v>419</v>
      </c>
      <c r="W169" s="249" t="s">
        <v>89</v>
      </c>
      <c r="X169" s="262" t="s">
        <v>149</v>
      </c>
      <c r="Y169" s="261"/>
      <c r="Z169" s="263"/>
      <c r="AA169" s="246"/>
      <c r="AB169" s="246"/>
    </row>
    <row r="170" spans="1:28" ht="23.1" x14ac:dyDescent="0.2">
      <c r="A170" s="250" t="s">
        <v>540</v>
      </c>
      <c r="B170" s="223" t="s">
        <v>158</v>
      </c>
      <c r="C170" s="224" t="s">
        <v>429</v>
      </c>
      <c r="D170" s="225">
        <v>8.17</v>
      </c>
      <c r="E170" s="223" t="s">
        <v>530</v>
      </c>
      <c r="F170" s="251">
        <v>1</v>
      </c>
      <c r="G170" s="223" t="s">
        <v>217</v>
      </c>
      <c r="H170" s="227">
        <v>1100</v>
      </c>
      <c r="I170" s="227">
        <v>2100</v>
      </c>
      <c r="J170" s="224" t="s">
        <v>136</v>
      </c>
      <c r="K170" s="227">
        <v>1025</v>
      </c>
      <c r="L170" s="227">
        <v>2052</v>
      </c>
      <c r="M170" s="252">
        <v>54</v>
      </c>
      <c r="N170" s="224" t="s">
        <v>90</v>
      </c>
      <c r="O170" s="224" t="s">
        <v>138</v>
      </c>
      <c r="P170" s="229"/>
      <c r="Q170" s="227">
        <v>250</v>
      </c>
      <c r="R170" s="224" t="s">
        <v>176</v>
      </c>
      <c r="S170" s="230" t="s">
        <v>90</v>
      </c>
      <c r="T170" s="224" t="s">
        <v>138</v>
      </c>
      <c r="U170" s="224" t="s">
        <v>212</v>
      </c>
      <c r="V170" s="224" t="s">
        <v>419</v>
      </c>
      <c r="W170" s="223" t="s">
        <v>89</v>
      </c>
      <c r="X170" s="188" t="s">
        <v>191</v>
      </c>
      <c r="Y170" s="229"/>
      <c r="Z170" s="254"/>
      <c r="AA170" s="203">
        <v>242.18</v>
      </c>
      <c r="AB170" s="194" t="s">
        <v>192</v>
      </c>
    </row>
    <row r="171" spans="1:28" ht="23.1" x14ac:dyDescent="0.2">
      <c r="A171" s="250" t="s">
        <v>541</v>
      </c>
      <c r="B171" s="223" t="s">
        <v>132</v>
      </c>
      <c r="C171" s="224" t="s">
        <v>542</v>
      </c>
      <c r="D171" s="225">
        <v>8.18</v>
      </c>
      <c r="E171" s="223" t="s">
        <v>530</v>
      </c>
      <c r="F171" s="251">
        <v>1</v>
      </c>
      <c r="G171" s="223" t="s">
        <v>135</v>
      </c>
      <c r="H171" s="227">
        <v>1010</v>
      </c>
      <c r="I171" s="227">
        <v>2100</v>
      </c>
      <c r="J171" s="224" t="s">
        <v>136</v>
      </c>
      <c r="K171" s="227">
        <v>925</v>
      </c>
      <c r="L171" s="227">
        <v>2052</v>
      </c>
      <c r="M171" s="252">
        <v>40</v>
      </c>
      <c r="N171" s="224" t="s">
        <v>90</v>
      </c>
      <c r="O171" s="224" t="s">
        <v>226</v>
      </c>
      <c r="P171" s="229"/>
      <c r="Q171" s="227">
        <v>250</v>
      </c>
      <c r="R171" s="264" t="s">
        <v>171</v>
      </c>
      <c r="S171" s="230" t="s">
        <v>90</v>
      </c>
      <c r="T171" s="224" t="s">
        <v>138</v>
      </c>
      <c r="U171" s="224" t="s">
        <v>212</v>
      </c>
      <c r="V171" s="224" t="s">
        <v>380</v>
      </c>
      <c r="W171" s="223" t="s">
        <v>89</v>
      </c>
      <c r="X171" s="188" t="s">
        <v>142</v>
      </c>
      <c r="Y171" s="229"/>
      <c r="Z171" s="254"/>
      <c r="AA171" s="265">
        <v>189.2</v>
      </c>
      <c r="AB171" s="194" t="s">
        <v>198</v>
      </c>
    </row>
    <row r="172" spans="1:28" ht="23.1" x14ac:dyDescent="0.2">
      <c r="A172" s="300" t="s">
        <v>543</v>
      </c>
      <c r="B172" s="249" t="s">
        <v>158</v>
      </c>
      <c r="C172" s="256" t="s">
        <v>204</v>
      </c>
      <c r="D172" s="257">
        <v>8.1999999999999993</v>
      </c>
      <c r="E172" s="249" t="s">
        <v>530</v>
      </c>
      <c r="F172" s="258">
        <v>2</v>
      </c>
      <c r="G172" s="249" t="s">
        <v>135</v>
      </c>
      <c r="H172" s="259">
        <v>1810</v>
      </c>
      <c r="I172" s="259">
        <v>2100</v>
      </c>
      <c r="J172" s="256" t="s">
        <v>136</v>
      </c>
      <c r="K172" s="256" t="s">
        <v>200</v>
      </c>
      <c r="L172" s="259">
        <v>2052</v>
      </c>
      <c r="M172" s="260">
        <v>44</v>
      </c>
      <c r="N172" s="256" t="s">
        <v>88</v>
      </c>
      <c r="O172" s="256" t="s">
        <v>147</v>
      </c>
      <c r="P172" s="261"/>
      <c r="Q172" s="261"/>
      <c r="R172" s="261"/>
      <c r="S172" s="256" t="s">
        <v>88</v>
      </c>
      <c r="T172" s="256" t="s">
        <v>147</v>
      </c>
      <c r="U172" s="256" t="s">
        <v>212</v>
      </c>
      <c r="V172" s="256" t="s">
        <v>419</v>
      </c>
      <c r="W172" s="249" t="s">
        <v>89</v>
      </c>
      <c r="X172" s="262" t="s">
        <v>149</v>
      </c>
      <c r="Y172" s="261"/>
      <c r="Z172" s="263"/>
      <c r="AA172" s="246"/>
      <c r="AB172" s="246"/>
    </row>
    <row r="173" spans="1:28" ht="23.1" x14ac:dyDescent="0.2">
      <c r="A173" s="250" t="s">
        <v>544</v>
      </c>
      <c r="B173" s="223" t="s">
        <v>158</v>
      </c>
      <c r="C173" s="224" t="s">
        <v>545</v>
      </c>
      <c r="D173" s="225">
        <v>8.11</v>
      </c>
      <c r="E173" s="223" t="s">
        <v>530</v>
      </c>
      <c r="F173" s="251">
        <v>7</v>
      </c>
      <c r="G173" s="223" t="s">
        <v>217</v>
      </c>
      <c r="H173" s="227">
        <v>2520</v>
      </c>
      <c r="I173" s="227">
        <v>2210</v>
      </c>
      <c r="J173" s="224" t="s">
        <v>136</v>
      </c>
      <c r="K173" s="224" t="s">
        <v>434</v>
      </c>
      <c r="L173" s="227">
        <v>2110</v>
      </c>
      <c r="M173" s="252">
        <v>70</v>
      </c>
      <c r="N173" s="253" t="s">
        <v>546</v>
      </c>
      <c r="O173" s="266" t="s">
        <v>547</v>
      </c>
      <c r="P173" s="229"/>
      <c r="Q173" s="229"/>
      <c r="R173" s="299"/>
      <c r="S173" s="230" t="s">
        <v>90</v>
      </c>
      <c r="T173" s="224" t="s">
        <v>138</v>
      </c>
      <c r="U173" s="224" t="s">
        <v>345</v>
      </c>
      <c r="V173" s="224" t="s">
        <v>202</v>
      </c>
      <c r="W173" s="229"/>
      <c r="X173" s="188" t="s">
        <v>435</v>
      </c>
      <c r="Y173" s="231" t="s">
        <v>89</v>
      </c>
      <c r="Z173" s="253" t="s">
        <v>168</v>
      </c>
      <c r="AA173" s="203">
        <v>219.98</v>
      </c>
      <c r="AB173" s="185" t="s">
        <v>548</v>
      </c>
    </row>
    <row r="174" spans="1:28" ht="23.1" x14ac:dyDescent="0.2">
      <c r="A174" s="250" t="s">
        <v>549</v>
      </c>
      <c r="B174" s="223" t="s">
        <v>158</v>
      </c>
      <c r="C174" s="224" t="s">
        <v>468</v>
      </c>
      <c r="D174" s="225">
        <v>9.01</v>
      </c>
      <c r="E174" s="223" t="s">
        <v>550</v>
      </c>
      <c r="F174" s="251">
        <v>1</v>
      </c>
      <c r="G174" s="223" t="s">
        <v>451</v>
      </c>
      <c r="H174" s="227">
        <v>1010</v>
      </c>
      <c r="I174" s="227">
        <v>2100</v>
      </c>
      <c r="J174" s="224" t="s">
        <v>136</v>
      </c>
      <c r="K174" s="227">
        <v>925</v>
      </c>
      <c r="L174" s="227">
        <v>2052</v>
      </c>
      <c r="M174" s="252">
        <v>40</v>
      </c>
      <c r="N174" s="224" t="s">
        <v>90</v>
      </c>
      <c r="O174" s="224" t="s">
        <v>226</v>
      </c>
      <c r="P174" s="229"/>
      <c r="Q174" s="227">
        <v>250</v>
      </c>
      <c r="R174" s="224" t="s">
        <v>551</v>
      </c>
      <c r="S174" s="230" t="s">
        <v>90</v>
      </c>
      <c r="T174" s="224" t="s">
        <v>138</v>
      </c>
      <c r="U174" s="224" t="s">
        <v>345</v>
      </c>
      <c r="V174" s="224" t="s">
        <v>380</v>
      </c>
      <c r="W174" s="223" t="s">
        <v>89</v>
      </c>
      <c r="X174" s="188" t="s">
        <v>142</v>
      </c>
      <c r="Y174" s="229"/>
      <c r="Z174" s="254"/>
      <c r="AA174" s="232" t="s">
        <v>453</v>
      </c>
      <c r="AB174" s="194" t="s">
        <v>198</v>
      </c>
    </row>
    <row r="175" spans="1:28" ht="23.1" x14ac:dyDescent="0.2">
      <c r="A175" s="250" t="s">
        <v>552</v>
      </c>
      <c r="B175" s="223" t="s">
        <v>132</v>
      </c>
      <c r="C175" s="224" t="s">
        <v>133</v>
      </c>
      <c r="D175" s="225">
        <v>9.02</v>
      </c>
      <c r="E175" s="223" t="s">
        <v>550</v>
      </c>
      <c r="F175" s="251">
        <v>1</v>
      </c>
      <c r="G175" s="223" t="s">
        <v>135</v>
      </c>
      <c r="H175" s="227">
        <v>1010</v>
      </c>
      <c r="I175" s="227">
        <v>2100</v>
      </c>
      <c r="J175" s="224" t="s">
        <v>136</v>
      </c>
      <c r="K175" s="227">
        <v>925</v>
      </c>
      <c r="L175" s="227">
        <v>2052</v>
      </c>
      <c r="M175" s="252">
        <v>54</v>
      </c>
      <c r="N175" s="224" t="s">
        <v>90</v>
      </c>
      <c r="O175" s="224" t="s">
        <v>138</v>
      </c>
      <c r="P175" s="229"/>
      <c r="Q175" s="227">
        <v>250</v>
      </c>
      <c r="R175" s="224" t="s">
        <v>176</v>
      </c>
      <c r="S175" s="230" t="s">
        <v>90</v>
      </c>
      <c r="T175" s="224" t="s">
        <v>138</v>
      </c>
      <c r="U175" s="224" t="s">
        <v>345</v>
      </c>
      <c r="V175" s="224" t="s">
        <v>419</v>
      </c>
      <c r="W175" s="223" t="s">
        <v>89</v>
      </c>
      <c r="X175" s="188" t="s">
        <v>142</v>
      </c>
      <c r="Y175" s="229"/>
      <c r="Z175" s="254"/>
      <c r="AA175" s="203">
        <v>242.18</v>
      </c>
      <c r="AB175" s="194" t="s">
        <v>192</v>
      </c>
    </row>
    <row r="176" spans="1:28" ht="23.1" x14ac:dyDescent="0.2">
      <c r="A176" s="300" t="s">
        <v>553</v>
      </c>
      <c r="B176" s="249" t="s">
        <v>158</v>
      </c>
      <c r="C176" s="256" t="s">
        <v>145</v>
      </c>
      <c r="D176" s="257">
        <v>9.06</v>
      </c>
      <c r="E176" s="249" t="s">
        <v>550</v>
      </c>
      <c r="F176" s="258">
        <v>1</v>
      </c>
      <c r="G176" s="249" t="s">
        <v>217</v>
      </c>
      <c r="H176" s="259">
        <v>1010</v>
      </c>
      <c r="I176" s="259">
        <v>2100</v>
      </c>
      <c r="J176" s="256" t="s">
        <v>136</v>
      </c>
      <c r="K176" s="259">
        <v>925</v>
      </c>
      <c r="L176" s="259">
        <v>2052</v>
      </c>
      <c r="M176" s="260">
        <v>44</v>
      </c>
      <c r="N176" s="256" t="s">
        <v>88</v>
      </c>
      <c r="O176" s="256" t="s">
        <v>147</v>
      </c>
      <c r="P176" s="261"/>
      <c r="Q176" s="261"/>
      <c r="R176" s="261"/>
      <c r="S176" s="256" t="s">
        <v>88</v>
      </c>
      <c r="T176" s="256" t="s">
        <v>147</v>
      </c>
      <c r="U176" s="256" t="s">
        <v>148</v>
      </c>
      <c r="V176" s="256" t="s">
        <v>419</v>
      </c>
      <c r="W176" s="249" t="s">
        <v>89</v>
      </c>
      <c r="X176" s="262" t="s">
        <v>149</v>
      </c>
      <c r="Y176" s="261"/>
      <c r="Z176" s="263"/>
      <c r="AA176" s="246"/>
      <c r="AB176" s="246"/>
    </row>
    <row r="177" spans="1:28" ht="23.1" x14ac:dyDescent="0.2">
      <c r="A177" s="300" t="s">
        <v>554</v>
      </c>
      <c r="B177" s="249" t="s">
        <v>158</v>
      </c>
      <c r="C177" s="256" t="s">
        <v>151</v>
      </c>
      <c r="D177" s="257">
        <v>9.07</v>
      </c>
      <c r="E177" s="249" t="s">
        <v>550</v>
      </c>
      <c r="F177" s="258">
        <v>1</v>
      </c>
      <c r="G177" s="249" t="s">
        <v>135</v>
      </c>
      <c r="H177" s="259">
        <v>1010</v>
      </c>
      <c r="I177" s="259">
        <v>2100</v>
      </c>
      <c r="J177" s="256" t="s">
        <v>136</v>
      </c>
      <c r="K177" s="259">
        <v>925</v>
      </c>
      <c r="L177" s="259">
        <v>2052</v>
      </c>
      <c r="M177" s="260">
        <v>44</v>
      </c>
      <c r="N177" s="256" t="s">
        <v>88</v>
      </c>
      <c r="O177" s="256" t="s">
        <v>147</v>
      </c>
      <c r="P177" s="261"/>
      <c r="Q177" s="261"/>
      <c r="R177" s="261"/>
      <c r="S177" s="256" t="s">
        <v>88</v>
      </c>
      <c r="T177" s="256" t="s">
        <v>147</v>
      </c>
      <c r="U177" s="256" t="s">
        <v>148</v>
      </c>
      <c r="V177" s="256" t="s">
        <v>419</v>
      </c>
      <c r="W177" s="249" t="s">
        <v>89</v>
      </c>
      <c r="X177" s="262" t="s">
        <v>149</v>
      </c>
      <c r="Y177" s="261"/>
      <c r="Z177" s="263"/>
      <c r="AA177" s="246"/>
      <c r="AB177" s="246"/>
    </row>
    <row r="178" spans="1:28" ht="23.1" x14ac:dyDescent="0.2">
      <c r="A178" s="300" t="s">
        <v>555</v>
      </c>
      <c r="B178" s="249" t="s">
        <v>158</v>
      </c>
      <c r="C178" s="256" t="s">
        <v>154</v>
      </c>
      <c r="D178" s="257">
        <v>9.08</v>
      </c>
      <c r="E178" s="249" t="s">
        <v>550</v>
      </c>
      <c r="F178" s="258">
        <v>1</v>
      </c>
      <c r="G178" s="249" t="s">
        <v>217</v>
      </c>
      <c r="H178" s="259">
        <v>1010</v>
      </c>
      <c r="I178" s="259">
        <v>2100</v>
      </c>
      <c r="J178" s="256" t="s">
        <v>136</v>
      </c>
      <c r="K178" s="259">
        <v>925</v>
      </c>
      <c r="L178" s="259">
        <v>2052</v>
      </c>
      <c r="M178" s="260">
        <v>44</v>
      </c>
      <c r="N178" s="256" t="s">
        <v>88</v>
      </c>
      <c r="O178" s="256" t="s">
        <v>147</v>
      </c>
      <c r="P178" s="261"/>
      <c r="Q178" s="261"/>
      <c r="R178" s="261"/>
      <c r="S178" s="256" t="s">
        <v>88</v>
      </c>
      <c r="T178" s="256" t="s">
        <v>147</v>
      </c>
      <c r="U178" s="256" t="s">
        <v>148</v>
      </c>
      <c r="V178" s="256" t="s">
        <v>141</v>
      </c>
      <c r="W178" s="249" t="s">
        <v>89</v>
      </c>
      <c r="X178" s="262" t="s">
        <v>149</v>
      </c>
      <c r="Y178" s="261"/>
      <c r="Z178" s="263"/>
      <c r="AA178" s="246"/>
      <c r="AB178" s="246"/>
    </row>
    <row r="179" spans="1:28" ht="23.1" x14ac:dyDescent="0.2">
      <c r="A179" s="250" t="s">
        <v>556</v>
      </c>
      <c r="B179" s="223" t="s">
        <v>132</v>
      </c>
      <c r="C179" s="224" t="s">
        <v>423</v>
      </c>
      <c r="D179" s="225">
        <v>9.1</v>
      </c>
      <c r="E179" s="223" t="s">
        <v>550</v>
      </c>
      <c r="F179" s="251">
        <v>1</v>
      </c>
      <c r="G179" s="223" t="s">
        <v>217</v>
      </c>
      <c r="H179" s="227">
        <v>1010</v>
      </c>
      <c r="I179" s="227">
        <v>2100</v>
      </c>
      <c r="J179" s="224" t="s">
        <v>136</v>
      </c>
      <c r="K179" s="227">
        <v>925</v>
      </c>
      <c r="L179" s="227">
        <v>2052</v>
      </c>
      <c r="M179" s="252">
        <v>40</v>
      </c>
      <c r="N179" s="224" t="s">
        <v>90</v>
      </c>
      <c r="O179" s="224" t="s">
        <v>138</v>
      </c>
      <c r="P179" s="229"/>
      <c r="Q179" s="227">
        <v>250</v>
      </c>
      <c r="R179" s="224" t="s">
        <v>176</v>
      </c>
      <c r="S179" s="230" t="s">
        <v>90</v>
      </c>
      <c r="T179" s="224" t="s">
        <v>138</v>
      </c>
      <c r="U179" s="224" t="s">
        <v>345</v>
      </c>
      <c r="V179" s="224" t="s">
        <v>380</v>
      </c>
      <c r="W179" s="223" t="s">
        <v>89</v>
      </c>
      <c r="X179" s="188" t="s">
        <v>142</v>
      </c>
      <c r="Y179" s="229"/>
      <c r="Z179" s="254"/>
      <c r="AA179" s="232" t="s">
        <v>453</v>
      </c>
      <c r="AB179" s="194" t="s">
        <v>198</v>
      </c>
    </row>
    <row r="180" spans="1:28" ht="23.1" x14ac:dyDescent="0.2">
      <c r="A180" s="250" t="s">
        <v>557</v>
      </c>
      <c r="B180" s="223" t="s">
        <v>158</v>
      </c>
      <c r="C180" s="224" t="s">
        <v>173</v>
      </c>
      <c r="D180" s="225">
        <v>9.11</v>
      </c>
      <c r="E180" s="223" t="s">
        <v>550</v>
      </c>
      <c r="F180" s="251">
        <v>1</v>
      </c>
      <c r="G180" s="223" t="s">
        <v>135</v>
      </c>
      <c r="H180" s="227">
        <v>1010</v>
      </c>
      <c r="I180" s="227">
        <v>2100</v>
      </c>
      <c r="J180" s="224" t="s">
        <v>136</v>
      </c>
      <c r="K180" s="227">
        <v>925</v>
      </c>
      <c r="L180" s="227">
        <v>2052</v>
      </c>
      <c r="M180" s="252">
        <v>54</v>
      </c>
      <c r="N180" s="224" t="s">
        <v>90</v>
      </c>
      <c r="O180" s="224" t="s">
        <v>138</v>
      </c>
      <c r="P180" s="229"/>
      <c r="Q180" s="227">
        <v>250</v>
      </c>
      <c r="R180" s="264" t="s">
        <v>344</v>
      </c>
      <c r="S180" s="230" t="s">
        <v>90</v>
      </c>
      <c r="T180" s="224" t="s">
        <v>138</v>
      </c>
      <c r="U180" s="224" t="s">
        <v>345</v>
      </c>
      <c r="V180" s="224" t="s">
        <v>419</v>
      </c>
      <c r="W180" s="223" t="s">
        <v>89</v>
      </c>
      <c r="X180" s="188" t="s">
        <v>142</v>
      </c>
      <c r="Y180" s="229"/>
      <c r="Z180" s="254"/>
      <c r="AA180" s="203">
        <v>242.18</v>
      </c>
      <c r="AB180" s="194" t="s">
        <v>192</v>
      </c>
    </row>
    <row r="181" spans="1:28" ht="23.1" x14ac:dyDescent="0.2">
      <c r="A181" s="300" t="s">
        <v>558</v>
      </c>
      <c r="B181" s="249" t="s">
        <v>158</v>
      </c>
      <c r="C181" s="256" t="s">
        <v>180</v>
      </c>
      <c r="D181" s="257">
        <v>9.15</v>
      </c>
      <c r="E181" s="249" t="s">
        <v>550</v>
      </c>
      <c r="F181" s="258">
        <v>2</v>
      </c>
      <c r="G181" s="249" t="s">
        <v>217</v>
      </c>
      <c r="H181" s="259">
        <v>2010</v>
      </c>
      <c r="I181" s="259">
        <v>2100</v>
      </c>
      <c r="J181" s="256" t="s">
        <v>136</v>
      </c>
      <c r="K181" s="256" t="s">
        <v>182</v>
      </c>
      <c r="L181" s="259">
        <v>2052</v>
      </c>
      <c r="M181" s="260">
        <v>44</v>
      </c>
      <c r="N181" s="256" t="s">
        <v>88</v>
      </c>
      <c r="O181" s="256" t="s">
        <v>147</v>
      </c>
      <c r="P181" s="261"/>
      <c r="Q181" s="261"/>
      <c r="R181" s="261"/>
      <c r="S181" s="256" t="s">
        <v>88</v>
      </c>
      <c r="T181" s="256" t="s">
        <v>147</v>
      </c>
      <c r="U181" s="256" t="s">
        <v>148</v>
      </c>
      <c r="V181" s="256" t="s">
        <v>141</v>
      </c>
      <c r="W181" s="249" t="s">
        <v>89</v>
      </c>
      <c r="X181" s="262" t="s">
        <v>149</v>
      </c>
      <c r="Y181" s="261"/>
      <c r="Z181" s="263"/>
      <c r="AA181" s="246"/>
      <c r="AB181" s="246"/>
    </row>
    <row r="182" spans="1:28" ht="23.1" x14ac:dyDescent="0.2">
      <c r="A182" s="300" t="s">
        <v>559</v>
      </c>
      <c r="B182" s="249" t="s">
        <v>158</v>
      </c>
      <c r="C182" s="256" t="s">
        <v>184</v>
      </c>
      <c r="D182" s="257">
        <v>9.16</v>
      </c>
      <c r="E182" s="249" t="s">
        <v>550</v>
      </c>
      <c r="F182" s="258">
        <v>1</v>
      </c>
      <c r="G182" s="249" t="s">
        <v>217</v>
      </c>
      <c r="H182" s="259">
        <v>1010</v>
      </c>
      <c r="I182" s="259">
        <v>2100</v>
      </c>
      <c r="J182" s="256" t="s">
        <v>136</v>
      </c>
      <c r="K182" s="259">
        <v>925</v>
      </c>
      <c r="L182" s="259">
        <v>2052</v>
      </c>
      <c r="M182" s="260">
        <v>44</v>
      </c>
      <c r="N182" s="256" t="s">
        <v>88</v>
      </c>
      <c r="O182" s="256" t="s">
        <v>147</v>
      </c>
      <c r="P182" s="261"/>
      <c r="Q182" s="261"/>
      <c r="R182" s="261"/>
      <c r="S182" s="256" t="s">
        <v>88</v>
      </c>
      <c r="T182" s="256" t="s">
        <v>147</v>
      </c>
      <c r="U182" s="256" t="s">
        <v>148</v>
      </c>
      <c r="V182" s="256" t="s">
        <v>419</v>
      </c>
      <c r="W182" s="249" t="s">
        <v>89</v>
      </c>
      <c r="X182" s="262" t="s">
        <v>149</v>
      </c>
      <c r="Y182" s="261"/>
      <c r="Z182" s="263"/>
      <c r="AA182" s="246"/>
      <c r="AB182" s="246"/>
    </row>
    <row r="183" spans="1:28" ht="23.1" x14ac:dyDescent="0.2">
      <c r="A183" s="250" t="s">
        <v>560</v>
      </c>
      <c r="B183" s="223" t="s">
        <v>158</v>
      </c>
      <c r="C183" s="224" t="s">
        <v>353</v>
      </c>
      <c r="D183" s="225">
        <v>9.17</v>
      </c>
      <c r="E183" s="223" t="s">
        <v>550</v>
      </c>
      <c r="F183" s="251">
        <v>1</v>
      </c>
      <c r="G183" s="223" t="s">
        <v>135</v>
      </c>
      <c r="H183" s="227">
        <v>1100</v>
      </c>
      <c r="I183" s="227">
        <v>2100</v>
      </c>
      <c r="J183" s="224" t="s">
        <v>136</v>
      </c>
      <c r="K183" s="227">
        <v>1025</v>
      </c>
      <c r="L183" s="227">
        <v>2052</v>
      </c>
      <c r="M183" s="252">
        <v>54</v>
      </c>
      <c r="N183" s="224" t="s">
        <v>90</v>
      </c>
      <c r="O183" s="224" t="s">
        <v>138</v>
      </c>
      <c r="P183" s="229"/>
      <c r="Q183" s="227">
        <v>250</v>
      </c>
      <c r="R183" s="264" t="s">
        <v>344</v>
      </c>
      <c r="S183" s="230" t="s">
        <v>90</v>
      </c>
      <c r="T183" s="224" t="s">
        <v>138</v>
      </c>
      <c r="U183" s="224" t="s">
        <v>212</v>
      </c>
      <c r="V183" s="224" t="s">
        <v>419</v>
      </c>
      <c r="W183" s="223" t="s">
        <v>89</v>
      </c>
      <c r="X183" s="188" t="s">
        <v>191</v>
      </c>
      <c r="Y183" s="229"/>
      <c r="Z183" s="254"/>
      <c r="AA183" s="203">
        <v>242.18</v>
      </c>
      <c r="AB183" s="194" t="s">
        <v>192</v>
      </c>
    </row>
    <row r="184" spans="1:28" ht="23.1" x14ac:dyDescent="0.2">
      <c r="A184" s="250" t="s">
        <v>561</v>
      </c>
      <c r="B184" s="223" t="s">
        <v>132</v>
      </c>
      <c r="C184" s="224" t="s">
        <v>194</v>
      </c>
      <c r="D184" s="225">
        <v>9.18</v>
      </c>
      <c r="E184" s="223" t="s">
        <v>550</v>
      </c>
      <c r="F184" s="251">
        <v>1</v>
      </c>
      <c r="G184" s="223" t="s">
        <v>217</v>
      </c>
      <c r="H184" s="227">
        <v>1010</v>
      </c>
      <c r="I184" s="227">
        <v>2100</v>
      </c>
      <c r="J184" s="224" t="s">
        <v>136</v>
      </c>
      <c r="K184" s="227">
        <v>925</v>
      </c>
      <c r="L184" s="227">
        <v>2052</v>
      </c>
      <c r="M184" s="252">
        <v>40</v>
      </c>
      <c r="N184" s="224" t="s">
        <v>90</v>
      </c>
      <c r="O184" s="224" t="s">
        <v>138</v>
      </c>
      <c r="P184" s="229"/>
      <c r="Q184" s="227">
        <v>250</v>
      </c>
      <c r="R184" s="224" t="s">
        <v>176</v>
      </c>
      <c r="S184" s="230" t="s">
        <v>90</v>
      </c>
      <c r="T184" s="224" t="s">
        <v>138</v>
      </c>
      <c r="U184" s="224" t="s">
        <v>212</v>
      </c>
      <c r="V184" s="224" t="s">
        <v>167</v>
      </c>
      <c r="W184" s="223" t="s">
        <v>89</v>
      </c>
      <c r="X184" s="188" t="s">
        <v>142</v>
      </c>
      <c r="Y184" s="229"/>
      <c r="Z184" s="254"/>
      <c r="AA184" s="265">
        <v>189.2</v>
      </c>
      <c r="AB184" s="194" t="s">
        <v>198</v>
      </c>
    </row>
    <row r="185" spans="1:28" ht="23.1" x14ac:dyDescent="0.2">
      <c r="A185" s="300" t="s">
        <v>562</v>
      </c>
      <c r="B185" s="249" t="s">
        <v>158</v>
      </c>
      <c r="C185" s="256" t="s">
        <v>204</v>
      </c>
      <c r="D185" s="257">
        <v>9.1999999999999993</v>
      </c>
      <c r="E185" s="249" t="s">
        <v>550</v>
      </c>
      <c r="F185" s="258">
        <v>2</v>
      </c>
      <c r="G185" s="249" t="s">
        <v>217</v>
      </c>
      <c r="H185" s="259">
        <v>1810</v>
      </c>
      <c r="I185" s="259">
        <v>2100</v>
      </c>
      <c r="J185" s="256" t="s">
        <v>136</v>
      </c>
      <c r="K185" s="256" t="s">
        <v>200</v>
      </c>
      <c r="L185" s="259">
        <v>2052</v>
      </c>
      <c r="M185" s="260">
        <v>44</v>
      </c>
      <c r="N185" s="256" t="s">
        <v>88</v>
      </c>
      <c r="O185" s="256" t="s">
        <v>147</v>
      </c>
      <c r="P185" s="261"/>
      <c r="Q185" s="261"/>
      <c r="R185" s="261"/>
      <c r="S185" s="256" t="s">
        <v>88</v>
      </c>
      <c r="T185" s="256" t="s">
        <v>147</v>
      </c>
      <c r="U185" s="256" t="s">
        <v>212</v>
      </c>
      <c r="V185" s="256" t="s">
        <v>419</v>
      </c>
      <c r="W185" s="249" t="s">
        <v>89</v>
      </c>
      <c r="X185" s="262" t="s">
        <v>149</v>
      </c>
      <c r="Y185" s="261"/>
      <c r="Z185" s="263"/>
      <c r="AA185" s="246"/>
      <c r="AB185" s="246"/>
    </row>
    <row r="186" spans="1:28" ht="23.1" x14ac:dyDescent="0.2">
      <c r="A186" s="268" t="s">
        <v>564</v>
      </c>
      <c r="B186" s="223" t="s">
        <v>158</v>
      </c>
      <c r="C186" s="224" t="s">
        <v>450</v>
      </c>
      <c r="D186" s="269">
        <v>10.01</v>
      </c>
      <c r="E186" s="223" t="s">
        <v>563</v>
      </c>
      <c r="F186" s="251">
        <v>1</v>
      </c>
      <c r="G186" s="270" t="s">
        <v>417</v>
      </c>
      <c r="H186" s="227">
        <v>1010</v>
      </c>
      <c r="I186" s="227">
        <v>2100</v>
      </c>
      <c r="J186" s="224" t="s">
        <v>136</v>
      </c>
      <c r="K186" s="227">
        <v>925</v>
      </c>
      <c r="L186" s="227">
        <v>2052</v>
      </c>
      <c r="M186" s="252">
        <v>40</v>
      </c>
      <c r="N186" s="224" t="s">
        <v>90</v>
      </c>
      <c r="O186" s="224" t="s">
        <v>138</v>
      </c>
      <c r="P186" s="229"/>
      <c r="Q186" s="227">
        <v>250</v>
      </c>
      <c r="R186" s="224" t="s">
        <v>176</v>
      </c>
      <c r="S186" s="230" t="s">
        <v>90</v>
      </c>
      <c r="T186" s="224" t="s">
        <v>138</v>
      </c>
      <c r="U186" s="224" t="s">
        <v>345</v>
      </c>
      <c r="V186" s="224" t="s">
        <v>167</v>
      </c>
      <c r="W186" s="223" t="s">
        <v>89</v>
      </c>
      <c r="X186" s="188" t="s">
        <v>142</v>
      </c>
      <c r="Y186" s="231" t="s">
        <v>89</v>
      </c>
      <c r="Z186" s="253" t="s">
        <v>168</v>
      </c>
      <c r="AA186" s="232" t="s">
        <v>453</v>
      </c>
      <c r="AB186" s="194" t="s">
        <v>198</v>
      </c>
    </row>
    <row r="187" spans="1:28" ht="23.1" x14ac:dyDescent="0.2">
      <c r="A187" s="268" t="s">
        <v>565</v>
      </c>
      <c r="B187" s="223" t="s">
        <v>132</v>
      </c>
      <c r="C187" s="224" t="s">
        <v>133</v>
      </c>
      <c r="D187" s="269">
        <v>10.02</v>
      </c>
      <c r="E187" s="223" t="s">
        <v>563</v>
      </c>
      <c r="F187" s="251">
        <v>1</v>
      </c>
      <c r="G187" s="270" t="s">
        <v>217</v>
      </c>
      <c r="H187" s="227">
        <v>1010</v>
      </c>
      <c r="I187" s="227">
        <v>2100</v>
      </c>
      <c r="J187" s="224" t="s">
        <v>136</v>
      </c>
      <c r="K187" s="227">
        <v>925</v>
      </c>
      <c r="L187" s="227">
        <v>2052</v>
      </c>
      <c r="M187" s="252">
        <v>54</v>
      </c>
      <c r="N187" s="224" t="s">
        <v>90</v>
      </c>
      <c r="O187" s="224" t="s">
        <v>138</v>
      </c>
      <c r="P187" s="229"/>
      <c r="Q187" s="227">
        <v>250</v>
      </c>
      <c r="R187" s="224" t="s">
        <v>176</v>
      </c>
      <c r="S187" s="230" t="s">
        <v>90</v>
      </c>
      <c r="T187" s="224" t="s">
        <v>138</v>
      </c>
      <c r="U187" s="224" t="s">
        <v>345</v>
      </c>
      <c r="V187" s="224" t="s">
        <v>419</v>
      </c>
      <c r="W187" s="223" t="s">
        <v>89</v>
      </c>
      <c r="X187" s="188" t="s">
        <v>142</v>
      </c>
      <c r="Y187" s="229"/>
      <c r="Z187" s="254"/>
      <c r="AA187" s="203">
        <v>242.18</v>
      </c>
      <c r="AB187" s="194" t="s">
        <v>192</v>
      </c>
    </row>
    <row r="188" spans="1:28" ht="23.1" x14ac:dyDescent="0.2">
      <c r="A188" s="271" t="s">
        <v>566</v>
      </c>
      <c r="B188" s="249" t="s">
        <v>158</v>
      </c>
      <c r="C188" s="256" t="s">
        <v>145</v>
      </c>
      <c r="D188" s="272">
        <v>10.06</v>
      </c>
      <c r="E188" s="249" t="s">
        <v>563</v>
      </c>
      <c r="F188" s="258">
        <v>1</v>
      </c>
      <c r="G188" s="273" t="s">
        <v>135</v>
      </c>
      <c r="H188" s="259">
        <v>1010</v>
      </c>
      <c r="I188" s="259">
        <v>2100</v>
      </c>
      <c r="J188" s="256" t="s">
        <v>136</v>
      </c>
      <c r="K188" s="259">
        <v>925</v>
      </c>
      <c r="L188" s="259">
        <v>2052</v>
      </c>
      <c r="M188" s="260">
        <v>44</v>
      </c>
      <c r="N188" s="256" t="s">
        <v>88</v>
      </c>
      <c r="O188" s="256" t="s">
        <v>147</v>
      </c>
      <c r="P188" s="261"/>
      <c r="Q188" s="261"/>
      <c r="R188" s="261"/>
      <c r="S188" s="256" t="s">
        <v>88</v>
      </c>
      <c r="T188" s="256" t="s">
        <v>147</v>
      </c>
      <c r="U188" s="256" t="s">
        <v>567</v>
      </c>
      <c r="V188" s="256" t="s">
        <v>419</v>
      </c>
      <c r="W188" s="249" t="s">
        <v>89</v>
      </c>
      <c r="X188" s="262" t="s">
        <v>149</v>
      </c>
      <c r="Y188" s="261"/>
      <c r="Z188" s="263"/>
      <c r="AA188" s="246"/>
      <c r="AB188" s="246"/>
    </row>
    <row r="189" spans="1:28" ht="23.1" x14ac:dyDescent="0.2">
      <c r="A189" s="271" t="s">
        <v>568</v>
      </c>
      <c r="B189" s="249" t="s">
        <v>158</v>
      </c>
      <c r="C189" s="256" t="s">
        <v>151</v>
      </c>
      <c r="D189" s="272">
        <v>10.07</v>
      </c>
      <c r="E189" s="249" t="s">
        <v>563</v>
      </c>
      <c r="F189" s="258">
        <v>1</v>
      </c>
      <c r="G189" s="273" t="s">
        <v>217</v>
      </c>
      <c r="H189" s="259">
        <v>1010</v>
      </c>
      <c r="I189" s="259">
        <v>2100</v>
      </c>
      <c r="J189" s="256" t="s">
        <v>136</v>
      </c>
      <c r="K189" s="259">
        <v>925</v>
      </c>
      <c r="L189" s="259">
        <v>2052</v>
      </c>
      <c r="M189" s="260">
        <v>44</v>
      </c>
      <c r="N189" s="256" t="s">
        <v>88</v>
      </c>
      <c r="O189" s="256" t="s">
        <v>147</v>
      </c>
      <c r="P189" s="261"/>
      <c r="Q189" s="261"/>
      <c r="R189" s="261"/>
      <c r="S189" s="256" t="s">
        <v>88</v>
      </c>
      <c r="T189" s="256" t="s">
        <v>147</v>
      </c>
      <c r="U189" s="256" t="s">
        <v>148</v>
      </c>
      <c r="V189" s="256" t="s">
        <v>141</v>
      </c>
      <c r="W189" s="249" t="s">
        <v>89</v>
      </c>
      <c r="X189" s="262" t="s">
        <v>149</v>
      </c>
      <c r="Y189" s="261"/>
      <c r="Z189" s="263"/>
      <c r="AA189" s="246"/>
      <c r="AB189" s="246"/>
    </row>
    <row r="190" spans="1:28" ht="23.1" x14ac:dyDescent="0.2">
      <c r="A190" s="271" t="s">
        <v>569</v>
      </c>
      <c r="B190" s="249" t="s">
        <v>158</v>
      </c>
      <c r="C190" s="256" t="s">
        <v>154</v>
      </c>
      <c r="D190" s="272">
        <v>10.08</v>
      </c>
      <c r="E190" s="249" t="s">
        <v>563</v>
      </c>
      <c r="F190" s="258">
        <v>1</v>
      </c>
      <c r="G190" s="273" t="s">
        <v>217</v>
      </c>
      <c r="H190" s="259">
        <v>1010</v>
      </c>
      <c r="I190" s="259">
        <v>2100</v>
      </c>
      <c r="J190" s="256" t="s">
        <v>136</v>
      </c>
      <c r="K190" s="259">
        <v>925</v>
      </c>
      <c r="L190" s="259">
        <v>2052</v>
      </c>
      <c r="M190" s="260">
        <v>44</v>
      </c>
      <c r="N190" s="256" t="s">
        <v>88</v>
      </c>
      <c r="O190" s="256" t="s">
        <v>147</v>
      </c>
      <c r="P190" s="261"/>
      <c r="Q190" s="261"/>
      <c r="R190" s="261"/>
      <c r="S190" s="256" t="s">
        <v>88</v>
      </c>
      <c r="T190" s="256" t="s">
        <v>147</v>
      </c>
      <c r="U190" s="256" t="s">
        <v>148</v>
      </c>
      <c r="V190" s="256" t="s">
        <v>419</v>
      </c>
      <c r="W190" s="249" t="s">
        <v>89</v>
      </c>
      <c r="X190" s="262" t="s">
        <v>149</v>
      </c>
      <c r="Y190" s="261"/>
      <c r="Z190" s="263"/>
      <c r="AA190" s="246"/>
      <c r="AB190" s="246"/>
    </row>
    <row r="191" spans="1:28" ht="23.1" x14ac:dyDescent="0.2">
      <c r="A191" s="268" t="s">
        <v>570</v>
      </c>
      <c r="B191" s="223" t="s">
        <v>132</v>
      </c>
      <c r="C191" s="224" t="s">
        <v>423</v>
      </c>
      <c r="D191" s="269">
        <v>10.1</v>
      </c>
      <c r="E191" s="223" t="s">
        <v>563</v>
      </c>
      <c r="F191" s="251">
        <v>1</v>
      </c>
      <c r="G191" s="270" t="s">
        <v>135</v>
      </c>
      <c r="H191" s="227">
        <v>1010</v>
      </c>
      <c r="I191" s="227">
        <v>2100</v>
      </c>
      <c r="J191" s="224" t="s">
        <v>136</v>
      </c>
      <c r="K191" s="227">
        <v>925</v>
      </c>
      <c r="L191" s="227">
        <v>2052</v>
      </c>
      <c r="M191" s="252">
        <v>40</v>
      </c>
      <c r="N191" s="224" t="s">
        <v>90</v>
      </c>
      <c r="O191" s="224" t="s">
        <v>138</v>
      </c>
      <c r="P191" s="229"/>
      <c r="Q191" s="227">
        <v>250</v>
      </c>
      <c r="R191" s="224" t="s">
        <v>176</v>
      </c>
      <c r="S191" s="230" t="s">
        <v>90</v>
      </c>
      <c r="T191" s="224" t="s">
        <v>138</v>
      </c>
      <c r="U191" s="224" t="s">
        <v>345</v>
      </c>
      <c r="V191" s="224" t="s">
        <v>380</v>
      </c>
      <c r="W191" s="223" t="s">
        <v>89</v>
      </c>
      <c r="X191" s="188" t="s">
        <v>142</v>
      </c>
      <c r="Y191" s="229"/>
      <c r="Z191" s="254"/>
      <c r="AA191" s="232" t="s">
        <v>453</v>
      </c>
      <c r="AB191" s="194" t="s">
        <v>198</v>
      </c>
    </row>
    <row r="192" spans="1:28" ht="23.1" x14ac:dyDescent="0.2">
      <c r="A192" s="268" t="s">
        <v>571</v>
      </c>
      <c r="B192" s="223" t="s">
        <v>158</v>
      </c>
      <c r="C192" s="224" t="s">
        <v>173</v>
      </c>
      <c r="D192" s="269">
        <v>10.11</v>
      </c>
      <c r="E192" s="223" t="s">
        <v>563</v>
      </c>
      <c r="F192" s="251">
        <v>1</v>
      </c>
      <c r="G192" s="270" t="s">
        <v>217</v>
      </c>
      <c r="H192" s="227">
        <v>1010</v>
      </c>
      <c r="I192" s="227">
        <v>2100</v>
      </c>
      <c r="J192" s="224" t="s">
        <v>136</v>
      </c>
      <c r="K192" s="227">
        <v>925</v>
      </c>
      <c r="L192" s="227">
        <v>2052</v>
      </c>
      <c r="M192" s="252">
        <v>54</v>
      </c>
      <c r="N192" s="224" t="s">
        <v>90</v>
      </c>
      <c r="O192" s="224" t="s">
        <v>138</v>
      </c>
      <c r="P192" s="229"/>
      <c r="Q192" s="227">
        <v>250</v>
      </c>
      <c r="R192" s="224" t="s">
        <v>176</v>
      </c>
      <c r="S192" s="230" t="s">
        <v>90</v>
      </c>
      <c r="T192" s="224" t="s">
        <v>138</v>
      </c>
      <c r="U192" s="224" t="s">
        <v>345</v>
      </c>
      <c r="V192" s="224" t="s">
        <v>141</v>
      </c>
      <c r="W192" s="223" t="s">
        <v>89</v>
      </c>
      <c r="X192" s="188" t="s">
        <v>142</v>
      </c>
      <c r="Y192" s="229"/>
      <c r="Z192" s="254"/>
      <c r="AA192" s="203">
        <v>242.18</v>
      </c>
      <c r="AB192" s="194" t="s">
        <v>192</v>
      </c>
    </row>
    <row r="193" spans="1:28" ht="23.1" x14ac:dyDescent="0.2">
      <c r="A193" s="271" t="s">
        <v>572</v>
      </c>
      <c r="B193" s="249" t="s">
        <v>158</v>
      </c>
      <c r="C193" s="256" t="s">
        <v>180</v>
      </c>
      <c r="D193" s="272">
        <v>10.15</v>
      </c>
      <c r="E193" s="249" t="s">
        <v>563</v>
      </c>
      <c r="F193" s="258">
        <v>2</v>
      </c>
      <c r="G193" s="273" t="s">
        <v>217</v>
      </c>
      <c r="H193" s="259">
        <v>2010</v>
      </c>
      <c r="I193" s="259">
        <v>2100</v>
      </c>
      <c r="J193" s="256" t="s">
        <v>136</v>
      </c>
      <c r="K193" s="256" t="s">
        <v>506</v>
      </c>
      <c r="L193" s="259">
        <v>2052</v>
      </c>
      <c r="M193" s="260">
        <v>44</v>
      </c>
      <c r="N193" s="256" t="s">
        <v>88</v>
      </c>
      <c r="O193" s="256" t="s">
        <v>147</v>
      </c>
      <c r="P193" s="261"/>
      <c r="Q193" s="261"/>
      <c r="R193" s="261"/>
      <c r="S193" s="256" t="s">
        <v>88</v>
      </c>
      <c r="T193" s="256" t="s">
        <v>147</v>
      </c>
      <c r="U193" s="256" t="s">
        <v>148</v>
      </c>
      <c r="V193" s="256" t="s">
        <v>419</v>
      </c>
      <c r="W193" s="249" t="s">
        <v>89</v>
      </c>
      <c r="X193" s="262" t="s">
        <v>149</v>
      </c>
      <c r="Y193" s="261"/>
      <c r="Z193" s="263"/>
      <c r="AA193" s="246"/>
      <c r="AB193" s="246"/>
    </row>
    <row r="194" spans="1:28" ht="23.1" x14ac:dyDescent="0.2">
      <c r="A194" s="271" t="s">
        <v>573</v>
      </c>
      <c r="B194" s="249" t="s">
        <v>158</v>
      </c>
      <c r="C194" s="256" t="s">
        <v>184</v>
      </c>
      <c r="D194" s="272">
        <v>10.16</v>
      </c>
      <c r="E194" s="249" t="s">
        <v>563</v>
      </c>
      <c r="F194" s="258">
        <v>1</v>
      </c>
      <c r="G194" s="273" t="s">
        <v>135</v>
      </c>
      <c r="H194" s="259">
        <v>1010</v>
      </c>
      <c r="I194" s="259">
        <v>2100</v>
      </c>
      <c r="J194" s="256" t="s">
        <v>136</v>
      </c>
      <c r="K194" s="259">
        <v>925</v>
      </c>
      <c r="L194" s="259">
        <v>2052</v>
      </c>
      <c r="M194" s="260">
        <v>44</v>
      </c>
      <c r="N194" s="256" t="s">
        <v>88</v>
      </c>
      <c r="O194" s="256" t="s">
        <v>147</v>
      </c>
      <c r="P194" s="261"/>
      <c r="Q194" s="261"/>
      <c r="R194" s="261"/>
      <c r="S194" s="256" t="s">
        <v>88</v>
      </c>
      <c r="T194" s="256" t="s">
        <v>147</v>
      </c>
      <c r="U194" s="256" t="s">
        <v>148</v>
      </c>
      <c r="V194" s="256" t="s">
        <v>419</v>
      </c>
      <c r="W194" s="249" t="s">
        <v>89</v>
      </c>
      <c r="X194" s="262" t="s">
        <v>149</v>
      </c>
      <c r="Y194" s="261"/>
      <c r="Z194" s="263"/>
      <c r="AA194" s="246"/>
      <c r="AB194" s="246"/>
    </row>
    <row r="195" spans="1:28" ht="23.1" x14ac:dyDescent="0.2">
      <c r="A195" s="268" t="s">
        <v>574</v>
      </c>
      <c r="B195" s="223" t="s">
        <v>158</v>
      </c>
      <c r="C195" s="224" t="s">
        <v>429</v>
      </c>
      <c r="D195" s="269">
        <v>10.17</v>
      </c>
      <c r="E195" s="223" t="s">
        <v>563</v>
      </c>
      <c r="F195" s="251">
        <v>1</v>
      </c>
      <c r="G195" s="270" t="s">
        <v>217</v>
      </c>
      <c r="H195" s="227">
        <v>1100</v>
      </c>
      <c r="I195" s="227">
        <v>2100</v>
      </c>
      <c r="J195" s="224" t="s">
        <v>136</v>
      </c>
      <c r="K195" s="227">
        <v>1025</v>
      </c>
      <c r="L195" s="227">
        <v>2052</v>
      </c>
      <c r="M195" s="252">
        <v>54</v>
      </c>
      <c r="N195" s="224" t="s">
        <v>90</v>
      </c>
      <c r="O195" s="224" t="s">
        <v>138</v>
      </c>
      <c r="P195" s="229"/>
      <c r="Q195" s="227">
        <v>250</v>
      </c>
      <c r="R195" s="224" t="s">
        <v>176</v>
      </c>
      <c r="S195" s="230" t="s">
        <v>90</v>
      </c>
      <c r="T195" s="224" t="s">
        <v>138</v>
      </c>
      <c r="U195" s="224" t="s">
        <v>212</v>
      </c>
      <c r="V195" s="224" t="s">
        <v>141</v>
      </c>
      <c r="W195" s="223" t="s">
        <v>89</v>
      </c>
      <c r="X195" s="188" t="s">
        <v>191</v>
      </c>
      <c r="Y195" s="229"/>
      <c r="Z195" s="254"/>
      <c r="AA195" s="203">
        <v>242.18</v>
      </c>
      <c r="AB195" s="194" t="s">
        <v>192</v>
      </c>
    </row>
    <row r="196" spans="1:28" ht="23.1" x14ac:dyDescent="0.2">
      <c r="A196" s="268" t="s">
        <v>575</v>
      </c>
      <c r="B196" s="223" t="s">
        <v>132</v>
      </c>
      <c r="C196" s="224" t="s">
        <v>194</v>
      </c>
      <c r="D196" s="269">
        <v>10.18</v>
      </c>
      <c r="E196" s="223" t="s">
        <v>563</v>
      </c>
      <c r="F196" s="251">
        <v>1</v>
      </c>
      <c r="G196" s="270" t="s">
        <v>217</v>
      </c>
      <c r="H196" s="227">
        <v>1010</v>
      </c>
      <c r="I196" s="227">
        <v>2100</v>
      </c>
      <c r="J196" s="224" t="s">
        <v>136</v>
      </c>
      <c r="K196" s="227">
        <v>925</v>
      </c>
      <c r="L196" s="227">
        <v>2052</v>
      </c>
      <c r="M196" s="252">
        <v>40</v>
      </c>
      <c r="N196" s="224" t="s">
        <v>90</v>
      </c>
      <c r="O196" s="224" t="s">
        <v>138</v>
      </c>
      <c r="P196" s="229"/>
      <c r="Q196" s="227">
        <v>250</v>
      </c>
      <c r="R196" s="224" t="s">
        <v>176</v>
      </c>
      <c r="S196" s="230" t="s">
        <v>90</v>
      </c>
      <c r="T196" s="224" t="s">
        <v>138</v>
      </c>
      <c r="U196" s="224" t="s">
        <v>212</v>
      </c>
      <c r="V196" s="224" t="s">
        <v>380</v>
      </c>
      <c r="W196" s="223" t="s">
        <v>89</v>
      </c>
      <c r="X196" s="188" t="s">
        <v>142</v>
      </c>
      <c r="Y196" s="229"/>
      <c r="Z196" s="254"/>
      <c r="AA196" s="265">
        <v>189.2</v>
      </c>
      <c r="AB196" s="194" t="s">
        <v>198</v>
      </c>
    </row>
    <row r="197" spans="1:28" ht="23.1" x14ac:dyDescent="0.2">
      <c r="A197" s="274" t="s">
        <v>576</v>
      </c>
      <c r="B197" s="275" t="s">
        <v>158</v>
      </c>
      <c r="C197" s="276" t="s">
        <v>204</v>
      </c>
      <c r="D197" s="277">
        <v>10.199999999999999</v>
      </c>
      <c r="E197" s="275" t="s">
        <v>563</v>
      </c>
      <c r="F197" s="278">
        <v>2</v>
      </c>
      <c r="G197" s="279" t="s">
        <v>135</v>
      </c>
      <c r="H197" s="280">
        <v>1810</v>
      </c>
      <c r="I197" s="280">
        <v>2100</v>
      </c>
      <c r="J197" s="276" t="s">
        <v>136</v>
      </c>
      <c r="K197" s="276" t="s">
        <v>577</v>
      </c>
      <c r="L197" s="280">
        <v>2052</v>
      </c>
      <c r="M197" s="281">
        <v>44</v>
      </c>
      <c r="N197" s="276" t="s">
        <v>88</v>
      </c>
      <c r="O197" s="276" t="s">
        <v>147</v>
      </c>
      <c r="P197" s="282"/>
      <c r="Q197" s="282"/>
      <c r="R197" s="282"/>
      <c r="S197" s="276" t="s">
        <v>88</v>
      </c>
      <c r="T197" s="276" t="s">
        <v>147</v>
      </c>
      <c r="U197" s="276" t="s">
        <v>212</v>
      </c>
      <c r="V197" s="276" t="s">
        <v>419</v>
      </c>
      <c r="W197" s="275" t="s">
        <v>89</v>
      </c>
      <c r="X197" s="301" t="s">
        <v>149</v>
      </c>
      <c r="Y197" s="282"/>
      <c r="Z197" s="284"/>
      <c r="AA197" s="246"/>
      <c r="AB197" s="246"/>
    </row>
    <row r="198" spans="1:28" ht="23.1" x14ac:dyDescent="0.2">
      <c r="A198" s="285" t="s">
        <v>578</v>
      </c>
      <c r="B198" s="336" t="s">
        <v>579</v>
      </c>
      <c r="C198" s="336"/>
      <c r="D198" s="286">
        <v>10.220000000000001</v>
      </c>
      <c r="E198" s="287" t="s">
        <v>563</v>
      </c>
      <c r="F198" s="288" t="s">
        <v>136</v>
      </c>
      <c r="G198" s="289" t="s">
        <v>136</v>
      </c>
      <c r="H198" s="290" t="s">
        <v>136</v>
      </c>
      <c r="I198" s="290" t="s">
        <v>136</v>
      </c>
      <c r="J198" s="290" t="s">
        <v>136</v>
      </c>
      <c r="K198" s="290" t="s">
        <v>136</v>
      </c>
      <c r="L198" s="290" t="s">
        <v>136</v>
      </c>
      <c r="M198" s="288" t="s">
        <v>136</v>
      </c>
      <c r="N198" s="290" t="s">
        <v>88</v>
      </c>
      <c r="O198" s="290" t="s">
        <v>147</v>
      </c>
      <c r="P198" s="291"/>
      <c r="Q198" s="291"/>
      <c r="R198" s="291"/>
      <c r="S198" s="290" t="s">
        <v>88</v>
      </c>
      <c r="T198" s="290" t="s">
        <v>147</v>
      </c>
      <c r="U198" s="290" t="s">
        <v>136</v>
      </c>
      <c r="V198" s="290" t="s">
        <v>202</v>
      </c>
      <c r="W198" s="287" t="s">
        <v>65</v>
      </c>
      <c r="X198" s="292" t="s">
        <v>136</v>
      </c>
      <c r="Y198" s="291"/>
      <c r="Z198" s="290" t="s">
        <v>580</v>
      </c>
      <c r="AA198" s="246"/>
      <c r="AB198" s="246"/>
    </row>
    <row r="199" spans="1:28" ht="23.1" x14ac:dyDescent="0.2">
      <c r="A199" s="285" t="s">
        <v>581</v>
      </c>
      <c r="B199" s="336" t="s">
        <v>579</v>
      </c>
      <c r="C199" s="336"/>
      <c r="D199" s="286">
        <v>10.220000000000001</v>
      </c>
      <c r="E199" s="287" t="s">
        <v>563</v>
      </c>
      <c r="F199" s="288" t="s">
        <v>136</v>
      </c>
      <c r="G199" s="289" t="s">
        <v>136</v>
      </c>
      <c r="H199" s="290" t="s">
        <v>136</v>
      </c>
      <c r="I199" s="290" t="s">
        <v>136</v>
      </c>
      <c r="J199" s="290" t="s">
        <v>136</v>
      </c>
      <c r="K199" s="290" t="s">
        <v>136</v>
      </c>
      <c r="L199" s="290" t="s">
        <v>136</v>
      </c>
      <c r="M199" s="288" t="s">
        <v>136</v>
      </c>
      <c r="N199" s="290" t="s">
        <v>88</v>
      </c>
      <c r="O199" s="290" t="s">
        <v>147</v>
      </c>
      <c r="P199" s="291"/>
      <c r="Q199" s="291"/>
      <c r="R199" s="291"/>
      <c r="S199" s="290" t="s">
        <v>88</v>
      </c>
      <c r="T199" s="290" t="s">
        <v>147</v>
      </c>
      <c r="U199" s="290" t="s">
        <v>136</v>
      </c>
      <c r="V199" s="290" t="s">
        <v>202</v>
      </c>
      <c r="W199" s="287" t="s">
        <v>65</v>
      </c>
      <c r="X199" s="292" t="s">
        <v>136</v>
      </c>
      <c r="Y199" s="291"/>
      <c r="Z199" s="290" t="s">
        <v>580</v>
      </c>
      <c r="AA199" s="246"/>
      <c r="AB199" s="246"/>
    </row>
    <row r="200" spans="1:28" ht="23.1" x14ac:dyDescent="0.2">
      <c r="A200" s="271" t="s">
        <v>582</v>
      </c>
      <c r="B200" s="249" t="s">
        <v>158</v>
      </c>
      <c r="C200" s="256" t="s">
        <v>468</v>
      </c>
      <c r="D200" s="272">
        <v>11.01</v>
      </c>
      <c r="E200" s="249" t="s">
        <v>583</v>
      </c>
      <c r="F200" s="258">
        <v>1</v>
      </c>
      <c r="G200" s="273" t="s">
        <v>217</v>
      </c>
      <c r="H200" s="259">
        <v>1100</v>
      </c>
      <c r="I200" s="259">
        <v>2110</v>
      </c>
      <c r="J200" s="256" t="s">
        <v>136</v>
      </c>
      <c r="K200" s="259">
        <v>925</v>
      </c>
      <c r="L200" s="259">
        <v>2052</v>
      </c>
      <c r="M200" s="260">
        <v>44</v>
      </c>
      <c r="N200" s="256" t="s">
        <v>88</v>
      </c>
      <c r="O200" s="256" t="s">
        <v>147</v>
      </c>
      <c r="P200" s="261"/>
      <c r="Q200" s="261"/>
      <c r="R200" s="261"/>
      <c r="S200" s="256" t="s">
        <v>88</v>
      </c>
      <c r="T200" s="256" t="s">
        <v>147</v>
      </c>
      <c r="U200" s="256" t="s">
        <v>452</v>
      </c>
      <c r="V200" s="256" t="s">
        <v>141</v>
      </c>
      <c r="W200" s="249" t="s">
        <v>89</v>
      </c>
      <c r="X200" s="262" t="s">
        <v>149</v>
      </c>
      <c r="Y200" s="261"/>
      <c r="Z200" s="263"/>
      <c r="AA200" s="246"/>
      <c r="AB200" s="246"/>
    </row>
    <row r="201" spans="1:28" ht="23.1" x14ac:dyDescent="0.2">
      <c r="A201" s="268" t="s">
        <v>584</v>
      </c>
      <c r="B201" s="223" t="s">
        <v>132</v>
      </c>
      <c r="C201" s="224" t="s">
        <v>133</v>
      </c>
      <c r="D201" s="269">
        <v>11.02</v>
      </c>
      <c r="E201" s="223" t="s">
        <v>583</v>
      </c>
      <c r="F201" s="251">
        <v>1</v>
      </c>
      <c r="G201" s="270" t="s">
        <v>217</v>
      </c>
      <c r="H201" s="227">
        <v>1010</v>
      </c>
      <c r="I201" s="227">
        <v>2100</v>
      </c>
      <c r="J201" s="224" t="s">
        <v>136</v>
      </c>
      <c r="K201" s="227">
        <v>925</v>
      </c>
      <c r="L201" s="227">
        <v>2052</v>
      </c>
      <c r="M201" s="252">
        <v>54</v>
      </c>
      <c r="N201" s="224" t="s">
        <v>90</v>
      </c>
      <c r="O201" s="224" t="s">
        <v>138</v>
      </c>
      <c r="P201" s="229"/>
      <c r="Q201" s="227">
        <v>250</v>
      </c>
      <c r="R201" s="224" t="s">
        <v>176</v>
      </c>
      <c r="S201" s="230" t="s">
        <v>90</v>
      </c>
      <c r="T201" s="224" t="s">
        <v>138</v>
      </c>
      <c r="U201" s="224" t="s">
        <v>452</v>
      </c>
      <c r="V201" s="224" t="s">
        <v>419</v>
      </c>
      <c r="W201" s="223" t="s">
        <v>89</v>
      </c>
      <c r="X201" s="188" t="s">
        <v>149</v>
      </c>
      <c r="Y201" s="229"/>
      <c r="Z201" s="254"/>
      <c r="AA201" s="203">
        <v>242.18</v>
      </c>
      <c r="AB201" s="194" t="s">
        <v>192</v>
      </c>
    </row>
    <row r="202" spans="1:28" ht="23.1" x14ac:dyDescent="0.2">
      <c r="A202" s="271" t="s">
        <v>585</v>
      </c>
      <c r="B202" s="249" t="s">
        <v>158</v>
      </c>
      <c r="C202" s="256" t="s">
        <v>586</v>
      </c>
      <c r="D202" s="272">
        <v>11.09</v>
      </c>
      <c r="E202" s="249" t="s">
        <v>583</v>
      </c>
      <c r="F202" s="258">
        <v>1</v>
      </c>
      <c r="G202" s="273" t="s">
        <v>135</v>
      </c>
      <c r="H202" s="259">
        <v>1010</v>
      </c>
      <c r="I202" s="259">
        <v>2100</v>
      </c>
      <c r="J202" s="256" t="s">
        <v>136</v>
      </c>
      <c r="K202" s="259">
        <v>925</v>
      </c>
      <c r="L202" s="259">
        <v>2052</v>
      </c>
      <c r="M202" s="260">
        <v>44</v>
      </c>
      <c r="N202" s="256" t="s">
        <v>88</v>
      </c>
      <c r="O202" s="256" t="s">
        <v>147</v>
      </c>
      <c r="P202" s="261"/>
      <c r="Q202" s="261"/>
      <c r="R202" s="261"/>
      <c r="S202" s="256" t="s">
        <v>88</v>
      </c>
      <c r="T202" s="256" t="s">
        <v>147</v>
      </c>
      <c r="U202" s="256" t="s">
        <v>148</v>
      </c>
      <c r="V202" s="256" t="s">
        <v>419</v>
      </c>
      <c r="W202" s="249" t="s">
        <v>89</v>
      </c>
      <c r="X202" s="262" t="s">
        <v>149</v>
      </c>
      <c r="Y202" s="261"/>
      <c r="Z202" s="263"/>
      <c r="AA202" s="246"/>
      <c r="AB202" s="246"/>
    </row>
    <row r="203" spans="1:28" ht="23.1" x14ac:dyDescent="0.2">
      <c r="A203" s="268" t="s">
        <v>587</v>
      </c>
      <c r="B203" s="223" t="s">
        <v>132</v>
      </c>
      <c r="C203" s="224" t="s">
        <v>173</v>
      </c>
      <c r="D203" s="269">
        <v>11.11</v>
      </c>
      <c r="E203" s="223" t="s">
        <v>583</v>
      </c>
      <c r="F203" s="251">
        <v>1</v>
      </c>
      <c r="G203" s="270" t="s">
        <v>217</v>
      </c>
      <c r="H203" s="227">
        <v>1010</v>
      </c>
      <c r="I203" s="227">
        <v>2100</v>
      </c>
      <c r="J203" s="224" t="s">
        <v>136</v>
      </c>
      <c r="K203" s="227">
        <v>925</v>
      </c>
      <c r="L203" s="227">
        <v>2052</v>
      </c>
      <c r="M203" s="252">
        <v>54</v>
      </c>
      <c r="N203" s="224" t="s">
        <v>90</v>
      </c>
      <c r="O203" s="224" t="s">
        <v>138</v>
      </c>
      <c r="P203" s="229"/>
      <c r="Q203" s="227">
        <v>250</v>
      </c>
      <c r="R203" s="224" t="s">
        <v>176</v>
      </c>
      <c r="S203" s="230" t="s">
        <v>90</v>
      </c>
      <c r="T203" s="224" t="s">
        <v>138</v>
      </c>
      <c r="U203" s="224" t="s">
        <v>588</v>
      </c>
      <c r="V203" s="224" t="s">
        <v>141</v>
      </c>
      <c r="W203" s="223" t="s">
        <v>89</v>
      </c>
      <c r="X203" s="188" t="s">
        <v>149</v>
      </c>
      <c r="Y203" s="229"/>
      <c r="Z203" s="254"/>
      <c r="AA203" s="203">
        <v>242.18</v>
      </c>
      <c r="AB203" s="194" t="s">
        <v>192</v>
      </c>
    </row>
    <row r="204" spans="1:28" ht="23.1" x14ac:dyDescent="0.2">
      <c r="A204" s="271" t="s">
        <v>589</v>
      </c>
      <c r="B204" s="249" t="s">
        <v>158</v>
      </c>
      <c r="C204" s="256" t="s">
        <v>590</v>
      </c>
      <c r="D204" s="272">
        <v>11.17</v>
      </c>
      <c r="E204" s="249" t="s">
        <v>583</v>
      </c>
      <c r="F204" s="258">
        <v>1</v>
      </c>
      <c r="G204" s="273" t="s">
        <v>217</v>
      </c>
      <c r="H204" s="259">
        <v>1010</v>
      </c>
      <c r="I204" s="259">
        <v>2100</v>
      </c>
      <c r="J204" s="256" t="s">
        <v>136</v>
      </c>
      <c r="K204" s="259">
        <v>925</v>
      </c>
      <c r="L204" s="259">
        <v>2052</v>
      </c>
      <c r="M204" s="260">
        <v>44</v>
      </c>
      <c r="N204" s="256" t="s">
        <v>88</v>
      </c>
      <c r="O204" s="256" t="s">
        <v>147</v>
      </c>
      <c r="P204" s="261"/>
      <c r="Q204" s="261"/>
      <c r="R204" s="261"/>
      <c r="S204" s="256" t="s">
        <v>88</v>
      </c>
      <c r="T204" s="256" t="s">
        <v>147</v>
      </c>
      <c r="U204" s="256" t="s">
        <v>148</v>
      </c>
      <c r="V204" s="256" t="s">
        <v>419</v>
      </c>
      <c r="W204" s="249" t="s">
        <v>89</v>
      </c>
      <c r="X204" s="262" t="s">
        <v>149</v>
      </c>
      <c r="Y204" s="261"/>
      <c r="Z204" s="263"/>
      <c r="AA204" s="246"/>
      <c r="AB204" s="246"/>
    </row>
    <row r="205" spans="1:28" ht="23.1" x14ac:dyDescent="0.2">
      <c r="A205" s="271" t="s">
        <v>591</v>
      </c>
      <c r="B205" s="249" t="s">
        <v>158</v>
      </c>
      <c r="C205" s="256" t="s">
        <v>180</v>
      </c>
      <c r="D205" s="272">
        <v>11.15</v>
      </c>
      <c r="E205" s="249" t="s">
        <v>583</v>
      </c>
      <c r="F205" s="258">
        <v>2</v>
      </c>
      <c r="G205" s="273" t="s">
        <v>135</v>
      </c>
      <c r="H205" s="259">
        <v>2010</v>
      </c>
      <c r="I205" s="259">
        <v>2100</v>
      </c>
      <c r="J205" s="256" t="s">
        <v>136</v>
      </c>
      <c r="K205" s="256" t="s">
        <v>506</v>
      </c>
      <c r="L205" s="259">
        <v>2052</v>
      </c>
      <c r="M205" s="260">
        <v>44</v>
      </c>
      <c r="N205" s="256" t="s">
        <v>88</v>
      </c>
      <c r="O205" s="256" t="s">
        <v>147</v>
      </c>
      <c r="P205" s="261"/>
      <c r="Q205" s="261"/>
      <c r="R205" s="261"/>
      <c r="S205" s="256" t="s">
        <v>88</v>
      </c>
      <c r="T205" s="256" t="s">
        <v>147</v>
      </c>
      <c r="U205" s="256" t="s">
        <v>148</v>
      </c>
      <c r="V205" s="256" t="s">
        <v>419</v>
      </c>
      <c r="W205" s="249" t="s">
        <v>89</v>
      </c>
      <c r="X205" s="262" t="s">
        <v>149</v>
      </c>
      <c r="Y205" s="261"/>
      <c r="Z205" s="263"/>
      <c r="AA205" s="246"/>
      <c r="AB205" s="246"/>
    </row>
    <row r="206" spans="1:28" ht="23.1" x14ac:dyDescent="0.2">
      <c r="A206" s="271" t="s">
        <v>592</v>
      </c>
      <c r="B206" s="249" t="s">
        <v>158</v>
      </c>
      <c r="C206" s="256" t="s">
        <v>184</v>
      </c>
      <c r="D206" s="272">
        <v>11.16</v>
      </c>
      <c r="E206" s="249" t="s">
        <v>583</v>
      </c>
      <c r="F206" s="258">
        <v>1</v>
      </c>
      <c r="G206" s="273" t="s">
        <v>217</v>
      </c>
      <c r="H206" s="259">
        <v>1010</v>
      </c>
      <c r="I206" s="259">
        <v>2100</v>
      </c>
      <c r="J206" s="256" t="s">
        <v>136</v>
      </c>
      <c r="K206" s="259">
        <v>925</v>
      </c>
      <c r="L206" s="259">
        <v>2052</v>
      </c>
      <c r="M206" s="260">
        <v>44</v>
      </c>
      <c r="N206" s="256" t="s">
        <v>88</v>
      </c>
      <c r="O206" s="256" t="s">
        <v>147</v>
      </c>
      <c r="P206" s="261"/>
      <c r="Q206" s="261"/>
      <c r="R206" s="261"/>
      <c r="S206" s="256" t="s">
        <v>88</v>
      </c>
      <c r="T206" s="256" t="s">
        <v>147</v>
      </c>
      <c r="U206" s="256" t="s">
        <v>345</v>
      </c>
      <c r="V206" s="256" t="s">
        <v>141</v>
      </c>
      <c r="W206" s="249" t="s">
        <v>89</v>
      </c>
      <c r="X206" s="262" t="s">
        <v>149</v>
      </c>
      <c r="Y206" s="261"/>
      <c r="Z206" s="263"/>
      <c r="AA206" s="246"/>
      <c r="AB206" s="246"/>
    </row>
    <row r="207" spans="1:28" ht="23.1" x14ac:dyDescent="0.2">
      <c r="A207" s="271" t="s">
        <v>593</v>
      </c>
      <c r="B207" s="249" t="s">
        <v>158</v>
      </c>
      <c r="C207" s="256" t="s">
        <v>542</v>
      </c>
      <c r="D207" s="272">
        <v>11.18</v>
      </c>
      <c r="E207" s="249" t="s">
        <v>583</v>
      </c>
      <c r="F207" s="258">
        <v>1</v>
      </c>
      <c r="G207" s="273" t="s">
        <v>217</v>
      </c>
      <c r="H207" s="259">
        <v>1010</v>
      </c>
      <c r="I207" s="259">
        <v>2100</v>
      </c>
      <c r="J207" s="256" t="s">
        <v>136</v>
      </c>
      <c r="K207" s="259">
        <v>925</v>
      </c>
      <c r="L207" s="259">
        <v>2052</v>
      </c>
      <c r="M207" s="260">
        <v>44</v>
      </c>
      <c r="N207" s="256" t="s">
        <v>88</v>
      </c>
      <c r="O207" s="256" t="s">
        <v>147</v>
      </c>
      <c r="P207" s="261"/>
      <c r="Q207" s="261"/>
      <c r="R207" s="261"/>
      <c r="S207" s="256" t="s">
        <v>88</v>
      </c>
      <c r="T207" s="256" t="s">
        <v>147</v>
      </c>
      <c r="U207" s="256" t="s">
        <v>345</v>
      </c>
      <c r="V207" s="256" t="s">
        <v>419</v>
      </c>
      <c r="W207" s="249" t="s">
        <v>89</v>
      </c>
      <c r="X207" s="262" t="s">
        <v>149</v>
      </c>
      <c r="Y207" s="261"/>
      <c r="Z207" s="263"/>
      <c r="AA207" s="246"/>
      <c r="AB207" s="246"/>
    </row>
    <row r="208" spans="1:28" ht="23.1" x14ac:dyDescent="0.2">
      <c r="A208" s="293" t="s">
        <v>510</v>
      </c>
      <c r="B208" s="249" t="s">
        <v>158</v>
      </c>
      <c r="C208" s="256" t="s">
        <v>204</v>
      </c>
      <c r="D208" s="257">
        <v>6.2</v>
      </c>
      <c r="E208" s="249" t="s">
        <v>498</v>
      </c>
      <c r="F208" s="294">
        <v>2</v>
      </c>
      <c r="G208" s="249" t="s">
        <v>135</v>
      </c>
      <c r="H208" s="259">
        <v>1810</v>
      </c>
      <c r="I208" s="259">
        <v>2100</v>
      </c>
      <c r="J208" s="256" t="s">
        <v>136</v>
      </c>
      <c r="K208" s="259">
        <v>2052</v>
      </c>
      <c r="L208" s="256" t="s">
        <v>200</v>
      </c>
      <c r="M208" s="295">
        <v>44</v>
      </c>
      <c r="N208" s="256" t="s">
        <v>88</v>
      </c>
      <c r="O208" s="256" t="s">
        <v>147</v>
      </c>
      <c r="P208" s="261"/>
      <c r="Q208" s="261"/>
      <c r="R208" s="261"/>
      <c r="S208" s="256" t="s">
        <v>88</v>
      </c>
      <c r="T208" s="256" t="s">
        <v>147</v>
      </c>
      <c r="U208" s="256" t="s">
        <v>190</v>
      </c>
      <c r="V208" s="256" t="s">
        <v>141</v>
      </c>
      <c r="W208" s="296" t="s">
        <v>89</v>
      </c>
      <c r="X208" s="262" t="s">
        <v>149</v>
      </c>
      <c r="Y208" s="261"/>
      <c r="Z208" s="261"/>
      <c r="AA208" s="246"/>
      <c r="AB208" s="246"/>
    </row>
    <row r="209" spans="1:28" ht="23.1" x14ac:dyDescent="0.2">
      <c r="A209" s="234" t="s">
        <v>511</v>
      </c>
      <c r="B209" s="235" t="s">
        <v>158</v>
      </c>
      <c r="C209" s="236" t="s">
        <v>512</v>
      </c>
      <c r="D209" s="237">
        <v>6.21</v>
      </c>
      <c r="E209" s="235" t="s">
        <v>498</v>
      </c>
      <c r="F209" s="238">
        <v>8</v>
      </c>
      <c r="G209" s="235" t="s">
        <v>135</v>
      </c>
      <c r="H209" s="239">
        <v>2520</v>
      </c>
      <c r="I209" s="239">
        <v>2210</v>
      </c>
      <c r="J209" s="236" t="s">
        <v>136</v>
      </c>
      <c r="K209" s="236" t="s">
        <v>163</v>
      </c>
      <c r="L209" s="236" t="s">
        <v>434</v>
      </c>
      <c r="M209" s="240">
        <v>70</v>
      </c>
      <c r="N209" s="236" t="s">
        <v>164</v>
      </c>
      <c r="O209" s="236" t="s">
        <v>165</v>
      </c>
      <c r="P209" s="241"/>
      <c r="Q209" s="241"/>
      <c r="R209" s="241"/>
      <c r="S209" s="242" t="s">
        <v>90</v>
      </c>
      <c r="T209" s="236" t="s">
        <v>138</v>
      </c>
      <c r="U209" s="236" t="s">
        <v>136</v>
      </c>
      <c r="V209" s="236" t="s">
        <v>202</v>
      </c>
      <c r="W209" s="243" t="s">
        <v>165</v>
      </c>
      <c r="X209" s="297" t="s">
        <v>435</v>
      </c>
      <c r="Y209" s="243" t="s">
        <v>89</v>
      </c>
      <c r="Z209" s="236" t="s">
        <v>168</v>
      </c>
      <c r="AA209" s="203">
        <v>219.98</v>
      </c>
      <c r="AB209" s="185" t="s">
        <v>548</v>
      </c>
    </row>
  </sheetData>
  <autoFilter ref="A2:AB209" xr:uid="{DE171BD9-936A-411D-956C-28069B708D8B}">
    <filterColumn colId="1" showButton="0"/>
    <filterColumn colId="2" showButton="0"/>
    <filterColumn colId="7" showButton="0"/>
    <filterColumn colId="10" showButton="0"/>
    <filterColumn colId="11" showButton="0"/>
    <filterColumn colId="12" showButton="0"/>
    <filterColumn colId="13" showButton="0"/>
    <filterColumn colId="16" showButton="0"/>
    <filterColumn colId="18" showButton="0"/>
    <filterColumn colId="19" showButton="0"/>
    <filterColumn colId="21" showButton="0"/>
  </autoFilter>
  <mergeCells count="17">
    <mergeCell ref="X2:X3"/>
    <mergeCell ref="Y2:Y3"/>
    <mergeCell ref="Z2:Z3"/>
    <mergeCell ref="B198:C198"/>
    <mergeCell ref="B199:C199"/>
    <mergeCell ref="J2:J3"/>
    <mergeCell ref="K2:O2"/>
    <mergeCell ref="P2:P3"/>
    <mergeCell ref="Q2:R2"/>
    <mergeCell ref="S2:U2"/>
    <mergeCell ref="V2:W2"/>
    <mergeCell ref="A2:A3"/>
    <mergeCell ref="B2:D2"/>
    <mergeCell ref="E2:E3"/>
    <mergeCell ref="F2:F3"/>
    <mergeCell ref="G2:G3"/>
    <mergeCell ref="H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Door Comparison</vt:lpstr>
      <vt:lpstr>Door Labour</vt:lpstr>
      <vt:lpstr>Ironmongery</vt:lpstr>
      <vt:lpstr>Door Materials</vt:lpstr>
      <vt:lpstr>Door Summary</vt:lpstr>
      <vt:lpstr>JMS 1</vt:lpstr>
      <vt:lpstr>JMS 2</vt:lpstr>
      <vt:lpstr>JMS 3</vt:lpstr>
      <vt:lpstr>JMS combined</vt:lpstr>
      <vt:lpstr>'Door Comparison'!Print_Titles</vt:lpstr>
      <vt:lpstr>'Door Labour'!Print_Titles</vt:lpstr>
      <vt:lpstr>'Door Materials'!Print_Titles</vt:lpstr>
      <vt:lpstr>'Door Summary'!Print_Titles</vt:lpstr>
      <vt:lpstr>Ironmongery!Print_Titles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2019-04-11T07:00:06Z</cp:lastPrinted>
  <dcterms:created xsi:type="dcterms:W3CDTF">2001-04-04T13:06:35Z</dcterms:created>
  <dcterms:modified xsi:type="dcterms:W3CDTF">2020-07-27T07:00:29Z</dcterms:modified>
</cp:coreProperties>
</file>