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Simon\Desktop\RCL temp\Xmas 2020\Moorfields\"/>
    </mc:Choice>
  </mc:AlternateContent>
  <xr:revisionPtr revIDLastSave="0" documentId="13_ncr:1_{B1F7A0E1-8178-4401-B393-341D285EF279}" xr6:coauthVersionLast="45" xr6:coauthVersionMax="45" xr10:uidLastSave="{00000000-0000-0000-0000-000000000000}"/>
  <bookViews>
    <workbookView xWindow="-109" yWindow="-109" windowWidth="26301" windowHeight="14305" xr2:uid="{98470D3D-F865-406C-B97E-E67D0263ECBF}"/>
  </bookViews>
  <sheets>
    <sheet name="RCL" sheetId="1" r:id="rId1"/>
  </sheets>
  <definedNames>
    <definedName name="_xlnm._FilterDatabase" localSheetId="0" hidden="1">RCL!$B$8:$S$58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2" i="1" l="1"/>
  <c r="M42" i="1"/>
  <c r="L42" i="1"/>
  <c r="J42" i="1"/>
  <c r="H42" i="1"/>
  <c r="F42" i="1"/>
  <c r="S38" i="1"/>
  <c r="M38" i="1"/>
  <c r="N38" i="1" s="1"/>
  <c r="L38" i="1"/>
  <c r="J38" i="1"/>
  <c r="H38" i="1"/>
  <c r="F38" i="1"/>
  <c r="S34" i="1"/>
  <c r="M34" i="1"/>
  <c r="L34" i="1"/>
  <c r="J34" i="1"/>
  <c r="H34" i="1"/>
  <c r="F34" i="1"/>
  <c r="K37" i="1"/>
  <c r="K33" i="1"/>
  <c r="E45" i="1"/>
  <c r="E41" i="1"/>
  <c r="E37" i="1" s="1"/>
  <c r="E25" i="1"/>
  <c r="E14" i="1"/>
  <c r="N34" i="1" l="1"/>
  <c r="O34" i="1" s="1"/>
  <c r="P34" i="1" s="1"/>
  <c r="O38" i="1"/>
  <c r="P38" i="1" s="1"/>
  <c r="N42" i="1"/>
  <c r="O42" i="1" s="1"/>
  <c r="P42" i="1" s="1"/>
  <c r="E33" i="1"/>
  <c r="M53" i="1" l="1"/>
  <c r="N53" i="1" s="1"/>
  <c r="L53" i="1"/>
  <c r="J53" i="1"/>
  <c r="H53" i="1"/>
  <c r="F53" i="1"/>
  <c r="M52" i="1"/>
  <c r="N52" i="1" s="1"/>
  <c r="L52" i="1"/>
  <c r="J52" i="1"/>
  <c r="H52" i="1"/>
  <c r="F52" i="1"/>
  <c r="M51" i="1"/>
  <c r="N51" i="1" s="1"/>
  <c r="L51" i="1"/>
  <c r="J51" i="1"/>
  <c r="H51" i="1"/>
  <c r="F51" i="1"/>
  <c r="M48" i="1"/>
  <c r="N48" i="1" s="1"/>
  <c r="L48" i="1"/>
  <c r="J48" i="1"/>
  <c r="H48" i="1"/>
  <c r="F48" i="1"/>
  <c r="M45" i="1"/>
  <c r="N45" i="1" s="1"/>
  <c r="L45" i="1"/>
  <c r="J45" i="1"/>
  <c r="H45" i="1"/>
  <c r="F45" i="1"/>
  <c r="M41" i="1"/>
  <c r="N41" i="1" s="1"/>
  <c r="L41" i="1"/>
  <c r="J41" i="1"/>
  <c r="H41" i="1"/>
  <c r="F41" i="1"/>
  <c r="M37" i="1"/>
  <c r="N37" i="1" s="1"/>
  <c r="L37" i="1"/>
  <c r="J37" i="1"/>
  <c r="H37" i="1"/>
  <c r="F37" i="1"/>
  <c r="M33" i="1"/>
  <c r="N33" i="1" s="1"/>
  <c r="L33" i="1"/>
  <c r="J33" i="1"/>
  <c r="H33" i="1"/>
  <c r="F33" i="1"/>
  <c r="M25" i="1"/>
  <c r="N25" i="1" s="1"/>
  <c r="L25" i="1"/>
  <c r="J25" i="1"/>
  <c r="H25" i="1"/>
  <c r="F25" i="1"/>
  <c r="M22" i="1"/>
  <c r="N22" i="1" s="1"/>
  <c r="L22" i="1"/>
  <c r="J22" i="1"/>
  <c r="H22" i="1"/>
  <c r="F22" i="1"/>
  <c r="M15" i="1"/>
  <c r="N15" i="1" s="1"/>
  <c r="L15" i="1"/>
  <c r="J15" i="1"/>
  <c r="H15" i="1"/>
  <c r="F15" i="1"/>
  <c r="M14" i="1"/>
  <c r="N14" i="1" s="1"/>
  <c r="L14" i="1"/>
  <c r="J14" i="1"/>
  <c r="H14" i="1"/>
  <c r="F14" i="1"/>
  <c r="O22" i="1" l="1"/>
  <c r="P22" i="1" s="1"/>
  <c r="O15" i="1"/>
  <c r="R22" i="1"/>
  <c r="S22" i="1" s="1"/>
  <c r="O25" i="1"/>
  <c r="O33" i="1"/>
  <c r="O37" i="1"/>
  <c r="O41" i="1"/>
  <c r="O45" i="1"/>
  <c r="O48" i="1"/>
  <c r="O51" i="1"/>
  <c r="O52" i="1"/>
  <c r="O53" i="1"/>
  <c r="O14" i="1"/>
  <c r="P14" i="1" s="1"/>
  <c r="P52" i="1" l="1"/>
  <c r="S52" i="1"/>
  <c r="P48" i="1"/>
  <c r="P41" i="1"/>
  <c r="R41" i="1" s="1"/>
  <c r="S41" i="1" s="1"/>
  <c r="P33" i="1"/>
  <c r="R33" i="1" s="1"/>
  <c r="S33" i="1" s="1"/>
  <c r="P53" i="1"/>
  <c r="S53" i="1" s="1"/>
  <c r="P51" i="1"/>
  <c r="S51" i="1" s="1"/>
  <c r="P45" i="1"/>
  <c r="R45" i="1" s="1"/>
  <c r="S45" i="1" s="1"/>
  <c r="P37" i="1"/>
  <c r="R37" i="1" s="1"/>
  <c r="S37" i="1" s="1"/>
  <c r="P25" i="1"/>
  <c r="R25" i="1" s="1"/>
  <c r="S25" i="1" s="1"/>
  <c r="P15" i="1"/>
  <c r="S15" i="1"/>
  <c r="R14" i="1"/>
  <c r="S14" i="1" s="1"/>
  <c r="S57" i="1" l="1"/>
</calcChain>
</file>

<file path=xl/sharedStrings.xml><?xml version="1.0" encoding="utf-8"?>
<sst xmlns="http://schemas.openxmlformats.org/spreadsheetml/2006/main" count="114" uniqueCount="76">
  <si>
    <t>PROJECT: 21 MOORFIELDS</t>
  </si>
  <si>
    <t>PRICING DOCUMENT</t>
  </si>
  <si>
    <t>COMPARE TO MOST RECENT DRAWINGS</t>
  </si>
  <si>
    <t>3.0 SCHEDULE OF WORKS</t>
  </si>
  <si>
    <t>CHECK AGAINST BADAR MARK UP AND EMAILS</t>
  </si>
  <si>
    <t>WP7340 - GENERAL JOINERY</t>
  </si>
  <si>
    <t>Item</t>
  </si>
  <si>
    <t>Item Description</t>
  </si>
  <si>
    <t>Measure</t>
  </si>
  <si>
    <t>Unit</t>
  </si>
  <si>
    <t>Rate</t>
  </si>
  <si>
    <t>Total</t>
  </si>
  <si>
    <t>GENERAL JOINERY</t>
  </si>
  <si>
    <t>LEVEL 1</t>
  </si>
  <si>
    <t>TIMBER WALL PANELLING</t>
  </si>
  <si>
    <t>Walnut timber veneer panels with lacquered finish, to match finish of LIN 803 as described below, class 0 surface spread of flame rating, edge and joint profiles as per design drawings, and incorporating concealed fixings;</t>
  </si>
  <si>
    <t>To Café bar recess, ~2870mm high</t>
  </si>
  <si>
    <t>Extra Over to incorporate concealed pivot swing door, including all associated ironmogery and signage</t>
  </si>
  <si>
    <t>m2</t>
  </si>
  <si>
    <t>TIMBER CEILING</t>
  </si>
  <si>
    <t>Prefabricated timber veneer ceiling panel lining system, configured as indicated;</t>
  </si>
  <si>
    <t>Suitable concealed support structure;</t>
  </si>
  <si>
    <t>Providing support to café bar ceiling</t>
  </si>
  <si>
    <t>Solid timber veneer ceiling panels, walnut veneer to match wall panelling type LIN 803 as described below, with lacquered finish, class 0 surface spread of flame rating. The Sub Contractor to set out and incorporate penetrations for lighting by others.</t>
  </si>
  <si>
    <t>Café bar ceiling</t>
  </si>
  <si>
    <t>Extra over to install free issue ventilation grilles</t>
  </si>
  <si>
    <t>Walnut wall panelling, with lacquered finish, class 1 surface spread of flame rating, edge and joint profiles as per design drawings, and incorporating concealed fixings. System shall incorporate two profiles to create ribbed finish as indicated on the design drawings;</t>
  </si>
  <si>
    <t>Core 1, Lift Lobby, ~2870mm high</t>
  </si>
  <si>
    <t>Extra Over to incorporate lift off panel / door in lobby end wall</t>
  </si>
  <si>
    <t>Extra Over to incorporate cut outs for lift control panels, and additonal metal supports / pattressing for control panels</t>
  </si>
  <si>
    <t>Core 2, Lift Lobby 1, ~2870mm high</t>
  </si>
  <si>
    <t>Core 2, Lift Lobby 2, ~2870mm high</t>
  </si>
  <si>
    <t>Either side of Café bar recess, ~2870mm high</t>
  </si>
  <si>
    <t>Metal channel edging, comprising stainless steel folded to required section shape, product name; Granex M1A, by Rimex Metals, colour; black, with concealed fixings;</t>
  </si>
  <si>
    <t>Horizontal, "C" profile, separating all timber panelling described from the stone panelling above</t>
  </si>
  <si>
    <t>Vertical, "S" profile, enveloping the guide rails for the smoke screens, i.e. installed either side of all guide rails, to guide rails at the entrance to both sides of each Lift Lobby;</t>
  </si>
  <si>
    <t xml:space="preserve">                                                                                                                                                                                                                                                                                                                                                                                                                                                                                                                                                                                                                                                                                                                                                                                                                                                                                                                                                                                                                                                                                                                                                                                                                                                                                                                                                                                                                                                                                                                                                                                                                                                                                                                                                                                                                                                                                                                                                                                                                                                                                                                                                                           </t>
  </si>
  <si>
    <t>Sub-total to Main Summary</t>
  </si>
  <si>
    <t>MISC</t>
  </si>
  <si>
    <t>TOTAL</t>
  </si>
  <si>
    <t>SUPPLY</t>
  </si>
  <si>
    <t>J M S</t>
  </si>
  <si>
    <t>LAB</t>
  </si>
  <si>
    <t>OH &amp; P</t>
  </si>
  <si>
    <t>NETT</t>
  </si>
  <si>
    <t>MCD</t>
  </si>
  <si>
    <t>&amp; FIX</t>
  </si>
  <si>
    <t>RCL</t>
  </si>
  <si>
    <t>3.010</t>
  </si>
  <si>
    <t>3.015</t>
  </si>
  <si>
    <t>3.016</t>
  </si>
  <si>
    <t>3.017</t>
  </si>
  <si>
    <t>3.018</t>
  </si>
  <si>
    <t>3.019</t>
  </si>
  <si>
    <t>3.020</t>
  </si>
  <si>
    <t>3.021</t>
  </si>
  <si>
    <t>3.036</t>
  </si>
  <si>
    <t>3.037</t>
  </si>
  <si>
    <t>3.038</t>
  </si>
  <si>
    <t>3.039</t>
  </si>
  <si>
    <t>3.041</t>
  </si>
  <si>
    <t>3.042</t>
  </si>
  <si>
    <t>3.043</t>
  </si>
  <si>
    <t>3.045</t>
  </si>
  <si>
    <t>3.046</t>
  </si>
  <si>
    <t>3.047</t>
  </si>
  <si>
    <t>Included</t>
  </si>
  <si>
    <t>3.049</t>
  </si>
  <si>
    <t>3.051</t>
  </si>
  <si>
    <t>3.052</t>
  </si>
  <si>
    <t>3.053</t>
  </si>
  <si>
    <t>3.054</t>
  </si>
  <si>
    <t>3.055</t>
  </si>
  <si>
    <t>3.056</t>
  </si>
  <si>
    <t>3.057</t>
  </si>
  <si>
    <t>EXTRA OVER FOR METAL TRIMS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</si>
</sst>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quot;£&quot;#,##0.00"/>
    <numFmt numFmtId="165" formatCode="0.0%"/>
  </numFmts>
  <fonts count="12" x14ac:knownFonts="1">
    <font>
      <sz val="11"/>
      <color theme="1"/>
      <name val="Calibri"/>
      <family val="2"/>
      <scheme val="minor"/>
    </font>
    <font>
      <sz val="10"/>
      <name val="Arial"/>
      <family val="2"/>
    </font>
    <font>
      <sz val="12"/>
      <name val="Times New Roman"/>
      <family val="1"/>
    </font>
    <font>
      <b/>
      <sz val="10"/>
      <name val="Arial"/>
      <family val="2"/>
    </font>
    <font>
      <sz val="11"/>
      <name val="Times New Roman"/>
      <family val="1"/>
    </font>
    <font>
      <b/>
      <sz val="10"/>
      <color rgb="FFFF0000"/>
      <name val="Arial"/>
      <family val="2"/>
    </font>
    <font>
      <sz val="10"/>
      <color rgb="FFFF0000"/>
      <name val="Arial"/>
      <family val="2"/>
    </font>
    <font>
      <b/>
      <u/>
      <sz val="11"/>
      <name val="Arial"/>
      <family val="2"/>
    </font>
    <font>
      <b/>
      <sz val="11"/>
      <name val="Arial"/>
      <family val="2"/>
    </font>
    <font>
      <sz val="10"/>
      <color indexed="8"/>
      <name val="Arial"/>
      <family val="2"/>
    </font>
    <font>
      <sz val="10"/>
      <name val="MS Sans Serif"/>
      <family val="2"/>
    </font>
    <font>
      <sz val="8"/>
      <name val="Calibri"/>
      <family val="2"/>
      <scheme val="minor"/>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tint="-0.14999847407452621"/>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2" fillId="0" borderId="0"/>
    <xf numFmtId="0" fontId="4" fillId="0" borderId="0"/>
    <xf numFmtId="0" fontId="10" fillId="0" borderId="0"/>
  </cellStyleXfs>
  <cellXfs count="135">
    <xf numFmtId="0" fontId="0" fillId="0" borderId="0" xfId="0"/>
    <xf numFmtId="0" fontId="1" fillId="2" borderId="0" xfId="0" applyFont="1" applyFill="1" applyAlignment="1">
      <alignment vertical="center" wrapText="1"/>
    </xf>
    <xf numFmtId="2" fontId="1" fillId="2" borderId="0" xfId="0" applyNumberFormat="1" applyFont="1" applyFill="1" applyAlignment="1" applyProtection="1">
      <alignment horizontal="center" vertical="center" wrapText="1"/>
      <protection locked="0"/>
    </xf>
    <xf numFmtId="0" fontId="1" fillId="2" borderId="0" xfId="0" applyFont="1" applyFill="1" applyAlignment="1" applyProtection="1">
      <alignment horizontal="center" vertical="center" wrapText="1"/>
      <protection locked="0"/>
    </xf>
    <xf numFmtId="44" fontId="1" fillId="0" borderId="0" xfId="0" applyNumberFormat="1" applyFont="1" applyAlignment="1" applyProtection="1">
      <alignment horizontal="center" vertical="center" wrapText="1"/>
      <protection locked="0"/>
    </xf>
    <xf numFmtId="0" fontId="1" fillId="0" borderId="0" xfId="0" applyFont="1" applyAlignment="1">
      <alignment vertical="center" wrapText="1"/>
    </xf>
    <xf numFmtId="0" fontId="5" fillId="3" borderId="0" xfId="2" applyFont="1" applyFill="1" applyAlignment="1">
      <alignment vertical="center"/>
    </xf>
    <xf numFmtId="0" fontId="5" fillId="3" borderId="0" xfId="0" applyFont="1" applyFill="1" applyAlignment="1">
      <alignment vertical="center"/>
    </xf>
    <xf numFmtId="0" fontId="3" fillId="4" borderId="1" xfId="0" applyFont="1" applyFill="1" applyBorder="1" applyAlignment="1">
      <alignment horizontal="left" vertical="center" wrapText="1"/>
    </xf>
    <xf numFmtId="2" fontId="3" fillId="4" borderId="1" xfId="0" applyNumberFormat="1"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164" fontId="3" fillId="4" borderId="1" xfId="0" applyNumberFormat="1" applyFont="1" applyFill="1" applyBorder="1" applyAlignment="1" applyProtection="1">
      <alignment horizontal="center" vertical="center" wrapText="1"/>
      <protection locked="0"/>
    </xf>
    <xf numFmtId="44" fontId="3" fillId="4" borderId="1" xfId="0" applyNumberFormat="1" applyFont="1" applyFill="1" applyBorder="1" applyAlignment="1" applyProtection="1">
      <alignment horizontal="center" vertical="center" wrapText="1"/>
      <protection locked="0"/>
    </xf>
    <xf numFmtId="0" fontId="1" fillId="0" borderId="2" xfId="0" applyFont="1" applyBorder="1" applyAlignment="1">
      <alignment vertical="center"/>
    </xf>
    <xf numFmtId="2" fontId="1" fillId="0" borderId="2" xfId="0" applyNumberFormat="1"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44" fontId="1" fillId="0" borderId="3" xfId="0" applyNumberFormat="1" applyFont="1" applyBorder="1" applyAlignment="1" applyProtection="1">
      <alignment horizontal="center" vertical="center"/>
      <protection locked="0"/>
    </xf>
    <xf numFmtId="0" fontId="7" fillId="0" borderId="6" xfId="0" applyFont="1" applyBorder="1" applyAlignment="1">
      <alignment vertical="center"/>
    </xf>
    <xf numFmtId="2" fontId="1" fillId="0" borderId="6" xfId="0" applyNumberFormat="1"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164" fontId="1" fillId="0" borderId="6" xfId="0" applyNumberFormat="1" applyFont="1" applyBorder="1" applyAlignment="1" applyProtection="1">
      <alignment horizontal="center" vertical="center"/>
      <protection locked="0"/>
    </xf>
    <xf numFmtId="44" fontId="1" fillId="0" borderId="4" xfId="0" applyNumberFormat="1" applyFont="1" applyBorder="1" applyAlignment="1" applyProtection="1">
      <alignment horizontal="center" vertical="center"/>
      <protection locked="0"/>
    </xf>
    <xf numFmtId="0" fontId="3" fillId="0" borderId="7" xfId="0" applyFont="1" applyBorder="1" applyAlignment="1">
      <alignment horizontal="left" vertical="center" wrapText="1"/>
    </xf>
    <xf numFmtId="0" fontId="1" fillId="0" borderId="7" xfId="0" applyFont="1" applyBorder="1" applyAlignment="1">
      <alignment horizontal="left" vertical="center" wrapText="1" indent="1"/>
    </xf>
    <xf numFmtId="0" fontId="1" fillId="0" borderId="7" xfId="0" applyFont="1" applyBorder="1" applyAlignment="1">
      <alignment horizontal="left" vertical="center" wrapText="1" indent="2"/>
    </xf>
    <xf numFmtId="0" fontId="1" fillId="3" borderId="7" xfId="0" applyFont="1" applyFill="1" applyBorder="1" applyAlignment="1">
      <alignment horizontal="left" vertical="center" wrapText="1"/>
    </xf>
    <xf numFmtId="0" fontId="1" fillId="3" borderId="7" xfId="0" applyFont="1" applyFill="1" applyBorder="1" applyAlignment="1">
      <alignment horizontal="left" vertical="center" wrapText="1" indent="1"/>
    </xf>
    <xf numFmtId="0" fontId="1" fillId="3" borderId="7" xfId="0" applyFont="1" applyFill="1" applyBorder="1" applyAlignment="1">
      <alignment horizontal="left" vertical="center" wrapText="1" indent="2"/>
    </xf>
    <xf numFmtId="0" fontId="1" fillId="0" borderId="7" xfId="0" applyFont="1" applyBorder="1" applyAlignment="1">
      <alignment horizontal="left" vertical="center" wrapText="1"/>
    </xf>
    <xf numFmtId="0" fontId="1" fillId="0" borderId="7" xfId="0" applyFont="1" applyBorder="1" applyAlignment="1">
      <alignment horizontal="left" vertical="center" wrapText="1" indent="3"/>
    </xf>
    <xf numFmtId="0" fontId="8" fillId="0" borderId="7" xfId="1" applyFont="1" applyBorder="1"/>
    <xf numFmtId="2" fontId="8" fillId="0" borderId="6" xfId="1" applyNumberFormat="1" applyFont="1" applyBorder="1" applyAlignment="1" applyProtection="1">
      <alignment horizontal="center" vertical="center"/>
      <protection locked="0"/>
    </xf>
    <xf numFmtId="1" fontId="8" fillId="0" borderId="6" xfId="1" applyNumberFormat="1" applyFont="1" applyBorder="1" applyAlignment="1" applyProtection="1">
      <alignment horizontal="center" vertical="center"/>
      <protection locked="0"/>
    </xf>
    <xf numFmtId="44" fontId="8" fillId="0" borderId="8" xfId="1" applyNumberFormat="1" applyFont="1" applyBorder="1" applyAlignment="1" applyProtection="1">
      <alignment horizontal="center"/>
      <protection locked="0"/>
    </xf>
    <xf numFmtId="0" fontId="1" fillId="0" borderId="9" xfId="0" applyFont="1" applyBorder="1" applyAlignment="1">
      <alignment vertical="center" wrapText="1"/>
    </xf>
    <xf numFmtId="2" fontId="1" fillId="0" borderId="9" xfId="0" applyNumberFormat="1" applyFont="1" applyBorder="1" applyAlignment="1" applyProtection="1">
      <alignment horizontal="center" vertical="center" wrapText="1"/>
      <protection locked="0"/>
    </xf>
    <xf numFmtId="1" fontId="1" fillId="0" borderId="9" xfId="0" applyNumberFormat="1" applyFont="1" applyBorder="1" applyAlignment="1" applyProtection="1">
      <alignment horizontal="center" vertical="center" wrapText="1"/>
      <protection locked="0"/>
    </xf>
    <xf numFmtId="44" fontId="1" fillId="0" borderId="10" xfId="0" applyNumberFormat="1" applyFont="1" applyBorder="1" applyAlignment="1" applyProtection="1">
      <alignment horizontal="center" vertical="center" wrapText="1"/>
      <protection locked="0"/>
    </xf>
    <xf numFmtId="2" fontId="1" fillId="0" borderId="0" xfId="0" applyNumberFormat="1"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9" fillId="0" borderId="0" xfId="0" applyFont="1" applyAlignment="1">
      <alignment vertical="center" wrapText="1"/>
    </xf>
    <xf numFmtId="2" fontId="9" fillId="0" borderId="0" xfId="0" applyNumberFormat="1" applyFont="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44" fontId="9" fillId="0" borderId="0" xfId="0" applyNumberFormat="1" applyFont="1" applyAlignment="1" applyProtection="1">
      <alignment horizontal="center" vertical="center" wrapText="1"/>
      <protection locked="0"/>
    </xf>
    <xf numFmtId="0" fontId="1" fillId="3" borderId="0" xfId="2" applyFont="1" applyFill="1" applyAlignment="1" applyProtection="1">
      <alignment horizontal="center" vertical="center"/>
      <protection locked="0"/>
    </xf>
    <xf numFmtId="0" fontId="1" fillId="3" borderId="0" xfId="0" applyFont="1" applyFill="1" applyAlignment="1" applyProtection="1">
      <alignment horizontal="center" vertical="center"/>
      <protection locked="0"/>
    </xf>
    <xf numFmtId="1" fontId="3" fillId="0" borderId="0" xfId="1" applyNumberFormat="1" applyFont="1" applyFill="1" applyAlignment="1">
      <alignment horizontal="left" vertical="center"/>
    </xf>
    <xf numFmtId="2" fontId="1" fillId="0" borderId="0" xfId="2" applyNumberFormat="1" applyFont="1" applyFill="1" applyAlignment="1" applyProtection="1">
      <alignment horizontal="center" vertical="center"/>
      <protection locked="0"/>
    </xf>
    <xf numFmtId="0" fontId="1" fillId="0" borderId="0" xfId="2" applyFont="1" applyFill="1" applyAlignment="1" applyProtection="1">
      <alignment horizontal="center" vertical="center"/>
      <protection locked="0"/>
    </xf>
    <xf numFmtId="44" fontId="1" fillId="0" borderId="0" xfId="2" applyNumberFormat="1" applyFont="1" applyFill="1" applyAlignment="1" applyProtection="1">
      <alignment horizontal="center" vertical="center"/>
      <protection locked="0"/>
    </xf>
    <xf numFmtId="0" fontId="1" fillId="0" borderId="0" xfId="0" applyFont="1" applyFill="1" applyAlignment="1">
      <alignment vertical="center" wrapText="1"/>
    </xf>
    <xf numFmtId="1" fontId="5" fillId="0" borderId="0" xfId="2" applyNumberFormat="1" applyFont="1" applyFill="1" applyAlignment="1">
      <alignment horizontal="left" vertical="center"/>
    </xf>
    <xf numFmtId="2"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center" vertical="center"/>
      <protection locked="0"/>
    </xf>
    <xf numFmtId="44" fontId="1" fillId="0" borderId="0" xfId="0" applyNumberFormat="1" applyFont="1" applyFill="1" applyAlignment="1" applyProtection="1">
      <alignment horizontal="center" vertical="center"/>
      <protection locked="0"/>
    </xf>
    <xf numFmtId="0" fontId="3" fillId="0" borderId="0" xfId="0" applyFont="1" applyFill="1" applyAlignment="1">
      <alignment horizontal="left" vertical="center"/>
    </xf>
    <xf numFmtId="0" fontId="1" fillId="0" borderId="0" xfId="0" applyFont="1" applyFill="1" applyAlignment="1">
      <alignment vertical="center"/>
    </xf>
    <xf numFmtId="2" fontId="1" fillId="0" borderId="0" xfId="0" applyNumberFormat="1" applyFont="1" applyAlignment="1">
      <alignment horizontal="right"/>
    </xf>
    <xf numFmtId="2" fontId="1" fillId="0" borderId="0" xfId="0" applyNumberFormat="1" applyFont="1"/>
    <xf numFmtId="0" fontId="1" fillId="2" borderId="0" xfId="0" applyFont="1" applyFill="1" applyBorder="1" applyAlignment="1" applyProtection="1">
      <alignment horizontal="center" vertical="center" wrapText="1"/>
      <protection locked="0"/>
    </xf>
    <xf numFmtId="0" fontId="1" fillId="0" borderId="0" xfId="2" applyFont="1" applyFill="1" applyBorder="1" applyAlignment="1" applyProtection="1">
      <alignment horizontal="center" vertical="center"/>
      <protection locked="0"/>
    </xf>
    <xf numFmtId="0" fontId="1" fillId="3" borderId="0" xfId="2" applyFont="1" applyFill="1" applyBorder="1" applyAlignment="1" applyProtection="1">
      <alignment horizontal="center" vertical="center"/>
      <protection locked="0"/>
    </xf>
    <xf numFmtId="0" fontId="1" fillId="3" borderId="0"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protection locked="0"/>
    </xf>
    <xf numFmtId="2" fontId="1" fillId="0" borderId="0" xfId="0" applyNumberFormat="1"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right"/>
    </xf>
    <xf numFmtId="2" fontId="1" fillId="0" borderId="0" xfId="0" applyNumberFormat="1" applyFont="1" applyBorder="1" applyAlignment="1">
      <alignment horizontal="right"/>
    </xf>
    <xf numFmtId="2" fontId="1" fillId="0" borderId="0" xfId="0" applyNumberFormat="1" applyFont="1" applyBorder="1"/>
    <xf numFmtId="49" fontId="1" fillId="0" borderId="0" xfId="0" applyNumberFormat="1" applyFont="1" applyBorder="1" applyAlignment="1">
      <alignment horizontal="center"/>
    </xf>
    <xf numFmtId="165" fontId="1" fillId="0" borderId="0" xfId="0" applyNumberFormat="1" applyFont="1" applyBorder="1"/>
    <xf numFmtId="0" fontId="1" fillId="0" borderId="0" xfId="0" applyFont="1" applyBorder="1"/>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164" fontId="1" fillId="0" borderId="7" xfId="0" applyNumberFormat="1" applyFont="1" applyBorder="1" applyAlignment="1" applyProtection="1">
      <alignment horizontal="center" vertical="center"/>
      <protection locked="0"/>
    </xf>
    <xf numFmtId="164" fontId="1" fillId="0" borderId="0" xfId="0" applyNumberFormat="1" applyFont="1" applyBorder="1" applyAlignment="1" applyProtection="1">
      <alignment horizontal="center" vertical="center"/>
      <protection locked="0"/>
    </xf>
    <xf numFmtId="164" fontId="1" fillId="0" borderId="5" xfId="0" applyNumberFormat="1" applyFont="1" applyBorder="1" applyAlignment="1" applyProtection="1">
      <alignment horizontal="center" vertical="center"/>
      <protection locked="0"/>
    </xf>
    <xf numFmtId="1" fontId="8" fillId="0" borderId="7" xfId="1" applyNumberFormat="1" applyFont="1" applyBorder="1" applyAlignment="1" applyProtection="1">
      <alignment horizontal="center" vertical="center"/>
      <protection locked="0"/>
    </xf>
    <xf numFmtId="1" fontId="8" fillId="0" borderId="0" xfId="1" applyNumberFormat="1" applyFont="1" applyBorder="1" applyAlignment="1" applyProtection="1">
      <alignment horizontal="center" vertical="center"/>
      <protection locked="0"/>
    </xf>
    <xf numFmtId="1" fontId="8" fillId="0" borderId="5" xfId="1" applyNumberFormat="1" applyFont="1" applyBorder="1" applyAlignment="1" applyProtection="1">
      <alignment horizontal="center" vertical="center"/>
      <protection locked="0"/>
    </xf>
    <xf numFmtId="1" fontId="1" fillId="0" borderId="7" xfId="0" applyNumberFormat="1" applyFont="1" applyBorder="1" applyAlignment="1" applyProtection="1">
      <alignment horizontal="center" vertical="center" wrapText="1"/>
      <protection locked="0"/>
    </xf>
    <xf numFmtId="1" fontId="1" fillId="0" borderId="0" xfId="0" applyNumberFormat="1" applyFont="1" applyBorder="1" applyAlignment="1" applyProtection="1">
      <alignment horizontal="center" vertical="center" wrapText="1"/>
      <protection locked="0"/>
    </xf>
    <xf numFmtId="1" fontId="1" fillId="0" borderId="5" xfId="0" applyNumberFormat="1"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wrapText="1"/>
      <protection locked="0"/>
    </xf>
    <xf numFmtId="2" fontId="1" fillId="0" borderId="0" xfId="3" applyNumberFormat="1" applyFont="1"/>
    <xf numFmtId="164" fontId="1" fillId="2" borderId="0" xfId="0" applyNumberFormat="1" applyFont="1" applyFill="1" applyAlignment="1" applyProtection="1">
      <alignment horizontal="right" vertical="center" wrapText="1"/>
      <protection locked="0"/>
    </xf>
    <xf numFmtId="164" fontId="1" fillId="0" borderId="0" xfId="2" applyNumberFormat="1" applyFont="1" applyFill="1" applyAlignment="1" applyProtection="1">
      <alignment horizontal="right" vertical="center"/>
      <protection locked="0"/>
    </xf>
    <xf numFmtId="164" fontId="1" fillId="0" borderId="0" xfId="0" applyNumberFormat="1" applyFont="1" applyFill="1" applyAlignment="1" applyProtection="1">
      <alignment horizontal="right" vertical="center"/>
      <protection locked="0"/>
    </xf>
    <xf numFmtId="164" fontId="1" fillId="0" borderId="2" xfId="0" applyNumberFormat="1" applyFont="1" applyBorder="1" applyAlignment="1" applyProtection="1">
      <alignment horizontal="right" vertical="center"/>
      <protection locked="0"/>
    </xf>
    <xf numFmtId="164" fontId="1" fillId="0" borderId="6" xfId="0" applyNumberFormat="1" applyFont="1" applyBorder="1" applyAlignment="1" applyProtection="1">
      <alignment horizontal="right" vertical="center"/>
      <protection locked="0"/>
    </xf>
    <xf numFmtId="164" fontId="1" fillId="0" borderId="6" xfId="0" applyNumberFormat="1" applyFont="1" applyBorder="1" applyAlignment="1">
      <alignment horizontal="right"/>
    </xf>
    <xf numFmtId="164" fontId="8" fillId="0" borderId="6" xfId="1" applyNumberFormat="1" applyFont="1" applyBorder="1" applyAlignment="1" applyProtection="1">
      <alignment horizontal="right" vertical="center"/>
      <protection locked="0"/>
    </xf>
    <xf numFmtId="164" fontId="1" fillId="0" borderId="9" xfId="0" applyNumberFormat="1" applyFont="1" applyBorder="1" applyAlignment="1" applyProtection="1">
      <alignment horizontal="right" vertical="center" wrapText="1"/>
      <protection locked="0"/>
    </xf>
    <xf numFmtId="164" fontId="1" fillId="0" borderId="0" xfId="0" applyNumberFormat="1" applyFont="1" applyAlignment="1" applyProtection="1">
      <alignment horizontal="right" vertical="center" wrapText="1"/>
      <protection locked="0"/>
    </xf>
    <xf numFmtId="164" fontId="9" fillId="0" borderId="0" xfId="0" applyNumberFormat="1" applyFont="1" applyAlignment="1" applyProtection="1">
      <alignment horizontal="right" vertical="center" wrapText="1"/>
      <protection locked="0"/>
    </xf>
    <xf numFmtId="0" fontId="6" fillId="2" borderId="0" xfId="0" applyFont="1" applyFill="1" applyBorder="1" applyAlignment="1" applyProtection="1">
      <alignment horizontal="center" vertical="center" wrapText="1"/>
      <protection locked="0"/>
    </xf>
    <xf numFmtId="0" fontId="6" fillId="0" borderId="0" xfId="2"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0" fontId="6" fillId="0" borderId="0" xfId="0" applyFont="1" applyBorder="1"/>
    <xf numFmtId="0" fontId="6" fillId="0" borderId="5" xfId="0" applyFont="1" applyBorder="1" applyAlignment="1" applyProtection="1">
      <alignment horizontal="center" vertical="center"/>
      <protection locked="0"/>
    </xf>
    <xf numFmtId="2" fontId="6" fillId="0" borderId="0" xfId="3" applyNumberFormat="1" applyFont="1"/>
    <xf numFmtId="0" fontId="6" fillId="0" borderId="0" xfId="0" applyFont="1" applyBorder="1" applyAlignment="1" applyProtection="1">
      <alignment horizontal="center" vertical="center" wrapText="1"/>
      <protection locked="0"/>
    </xf>
    <xf numFmtId="0" fontId="1" fillId="3" borderId="0" xfId="0" applyFont="1" applyFill="1" applyBorder="1" applyAlignment="1">
      <alignment horizontal="center"/>
    </xf>
    <xf numFmtId="0" fontId="6" fillId="3" borderId="0" xfId="0" applyFont="1" applyFill="1" applyBorder="1" applyAlignment="1">
      <alignment horizontal="center"/>
    </xf>
    <xf numFmtId="164" fontId="1" fillId="0" borderId="4" xfId="0" applyNumberFormat="1" applyFont="1" applyBorder="1"/>
    <xf numFmtId="49" fontId="1" fillId="0" borderId="0" xfId="0" applyNumberFormat="1" applyFont="1" applyAlignment="1">
      <alignment vertical="center" wrapText="1"/>
    </xf>
    <xf numFmtId="49" fontId="1" fillId="0" borderId="0" xfId="0" applyNumberFormat="1" applyFont="1" applyFill="1" applyAlignment="1">
      <alignment vertical="center" wrapText="1"/>
    </xf>
    <xf numFmtId="2" fontId="6" fillId="0" borderId="0" xfId="0" applyNumberFormat="1" applyFont="1"/>
    <xf numFmtId="164" fontId="1" fillId="0" borderId="6" xfId="0" applyNumberFormat="1" applyFont="1" applyFill="1" applyBorder="1" applyAlignment="1" applyProtection="1">
      <alignment horizontal="right" vertical="center"/>
      <protection locked="0"/>
    </xf>
    <xf numFmtId="164" fontId="1" fillId="0" borderId="4" xfId="0" applyNumberFormat="1" applyFont="1" applyBorder="1" applyAlignment="1">
      <alignment horizontal="center"/>
    </xf>
    <xf numFmtId="0" fontId="1" fillId="0" borderId="7" xfId="0" applyFont="1" applyFill="1" applyBorder="1" applyAlignment="1">
      <alignment horizontal="left" vertical="center" wrapText="1" indent="2"/>
    </xf>
    <xf numFmtId="2" fontId="1" fillId="0" borderId="6" xfId="0" applyNumberFormat="1" applyFont="1" applyFill="1" applyBorder="1" applyAlignment="1" applyProtection="1">
      <alignment horizontal="center" vertical="center"/>
      <protection locked="0"/>
    </xf>
    <xf numFmtId="164" fontId="1" fillId="0" borderId="6" xfId="0" applyNumberFormat="1" applyFont="1" applyFill="1" applyBorder="1" applyAlignment="1" applyProtection="1">
      <alignment horizontal="center" vertical="center"/>
      <protection locked="0"/>
    </xf>
    <xf numFmtId="164" fontId="1" fillId="0" borderId="7" xfId="0" applyNumberFormat="1" applyFont="1" applyFill="1" applyBorder="1" applyAlignment="1" applyProtection="1">
      <alignment horizontal="center" vertical="center"/>
      <protection locked="0"/>
    </xf>
    <xf numFmtId="164" fontId="1" fillId="0" borderId="0" xfId="0" applyNumberFormat="1" applyFont="1" applyFill="1" applyBorder="1" applyAlignment="1" applyProtection="1">
      <alignment horizontal="center" vertical="center"/>
      <protection locked="0"/>
    </xf>
    <xf numFmtId="164" fontId="1" fillId="0" borderId="5" xfId="0" applyNumberFormat="1" applyFont="1" applyFill="1" applyBorder="1" applyAlignment="1" applyProtection="1">
      <alignment horizontal="center" vertical="center"/>
      <protection locked="0"/>
    </xf>
    <xf numFmtId="44" fontId="1" fillId="0" borderId="4" xfId="0" applyNumberFormat="1" applyFont="1" applyFill="1" applyBorder="1" applyAlignment="1" applyProtection="1">
      <alignment horizontal="center" vertical="center"/>
      <protection locked="0"/>
    </xf>
    <xf numFmtId="0" fontId="1" fillId="0" borderId="7" xfId="0" applyFont="1" applyFill="1" applyBorder="1" applyAlignment="1">
      <alignment horizontal="left" vertical="center" wrapText="1"/>
    </xf>
    <xf numFmtId="0" fontId="1" fillId="0" borderId="7" xfId="0" applyFont="1" applyFill="1" applyBorder="1" applyAlignment="1">
      <alignment horizontal="left" vertical="center" wrapText="1" indent="3"/>
    </xf>
    <xf numFmtId="2" fontId="1" fillId="0" borderId="0" xfId="0" applyNumberFormat="1" applyFont="1" applyFill="1"/>
    <xf numFmtId="2" fontId="1" fillId="0" borderId="0" xfId="0" applyNumberFormat="1" applyFont="1" applyFill="1" applyAlignment="1">
      <alignment horizontal="right"/>
    </xf>
    <xf numFmtId="2" fontId="1" fillId="0" borderId="0" xfId="3" applyNumberFormat="1" applyFont="1" applyFill="1"/>
    <xf numFmtId="2" fontId="6" fillId="0" borderId="0" xfId="3" applyNumberFormat="1" applyFont="1" applyFill="1"/>
    <xf numFmtId="0" fontId="1" fillId="0" borderId="7" xfId="0" applyFont="1" applyBorder="1" applyAlignment="1">
      <alignment horizontal="left" wrapText="1" indent="1"/>
    </xf>
    <xf numFmtId="0" fontId="1" fillId="0" borderId="0" xfId="0" applyFont="1" applyAlignment="1">
      <alignment horizontal="right" wrapText="1"/>
    </xf>
    <xf numFmtId="2" fontId="1" fillId="0" borderId="6" xfId="0" applyNumberFormat="1" applyFont="1" applyBorder="1" applyAlignment="1" applyProtection="1">
      <alignment horizontal="center"/>
      <protection locked="0"/>
    </xf>
    <xf numFmtId="164" fontId="1" fillId="0" borderId="6" xfId="0" applyNumberFormat="1" applyFont="1" applyBorder="1" applyAlignment="1" applyProtection="1">
      <alignment horizontal="center"/>
      <protection locked="0"/>
    </xf>
    <xf numFmtId="0" fontId="3" fillId="3" borderId="7" xfId="0" applyFont="1" applyFill="1" applyBorder="1" applyAlignment="1">
      <alignment horizontal="left" vertical="center" wrapText="1"/>
    </xf>
    <xf numFmtId="2" fontId="6" fillId="3" borderId="0" xfId="0" applyNumberFormat="1" applyFont="1" applyFill="1" applyAlignment="1">
      <alignment horizontal="right"/>
    </xf>
    <xf numFmtId="164" fontId="1" fillId="3" borderId="7" xfId="0" applyNumberFormat="1" applyFont="1" applyFill="1" applyBorder="1" applyAlignment="1" applyProtection="1">
      <alignment horizontal="right"/>
      <protection locked="0"/>
    </xf>
    <xf numFmtId="2" fontId="1" fillId="3" borderId="0" xfId="0" applyNumberFormat="1" applyFont="1" applyFill="1" applyAlignment="1">
      <alignment horizontal="right"/>
    </xf>
    <xf numFmtId="2" fontId="1" fillId="3" borderId="0" xfId="3" applyNumberFormat="1" applyFont="1" applyFill="1" applyAlignment="1">
      <alignment horizontal="right"/>
    </xf>
    <xf numFmtId="2" fontId="6" fillId="3" borderId="0" xfId="3" applyNumberFormat="1" applyFont="1" applyFill="1" applyAlignment="1">
      <alignment horizontal="right"/>
    </xf>
  </cellXfs>
  <cellStyles count="4">
    <cellStyle name="Normal" xfId="0" builtinId="0"/>
    <cellStyle name="Normal_9500" xfId="2" xr:uid="{700E83AF-EFC6-4FC1-89B9-45BF4FF340B4}"/>
    <cellStyle name="Normal_CWPSissue1" xfId="1" xr:uid="{8C28C005-9359-40FF-83BB-8602E129D984}"/>
    <cellStyle name="Normal_TenderA" xfId="3" xr:uid="{E70F6174-4952-46AD-AD7D-7E9CC3472A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18</xdr:col>
      <xdr:colOff>384921</xdr:colOff>
      <xdr:row>1</xdr:row>
      <xdr:rowOff>133911</xdr:rowOff>
    </xdr:from>
    <xdr:to>
      <xdr:col>18</xdr:col>
      <xdr:colOff>1562100</xdr:colOff>
      <xdr:row>5</xdr:row>
      <xdr:rowOff>6693</xdr:rowOff>
    </xdr:to>
    <xdr:pic>
      <xdr:nvPicPr>
        <xdr:cNvPr id="2" name="Picture 3">
          <a:extLst>
            <a:ext uri="{FF2B5EF4-FFF2-40B4-BE49-F238E27FC236}">
              <a16:creationId xmlns:a16="http://schemas.microsoft.com/office/drawing/2014/main" id="{3258F261-01CB-40A0-BFAD-6C5B6016D7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0397" y="200413"/>
          <a:ext cx="1177179" cy="5045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384921</xdr:colOff>
      <xdr:row>1</xdr:row>
      <xdr:rowOff>133911</xdr:rowOff>
    </xdr:from>
    <xdr:to>
      <xdr:col>18</xdr:col>
      <xdr:colOff>1562100</xdr:colOff>
      <xdr:row>5</xdr:row>
      <xdr:rowOff>6693</xdr:rowOff>
    </xdr:to>
    <xdr:pic>
      <xdr:nvPicPr>
        <xdr:cNvPr id="4" name="Picture 3">
          <a:extLst>
            <a:ext uri="{FF2B5EF4-FFF2-40B4-BE49-F238E27FC236}">
              <a16:creationId xmlns:a16="http://schemas.microsoft.com/office/drawing/2014/main" id="{EEB8C1A7-3908-4F43-B49B-9B72D53D34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993555" y="205162"/>
          <a:ext cx="1177179" cy="49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73C90-396D-4296-96EC-A40A04EEBF14}">
  <dimension ref="A1:T80"/>
  <sheetViews>
    <sheetView tabSelected="1" topLeftCell="B23" zoomScale="70" zoomScaleNormal="70" workbookViewId="0">
      <selection activeCell="K39" sqref="K39"/>
    </sheetView>
  </sheetViews>
  <sheetFormatPr defaultColWidth="8.125" defaultRowHeight="12.9" x14ac:dyDescent="0.25"/>
  <cols>
    <col min="1" max="1" width="8.125" style="107"/>
    <col min="2" max="2" width="57.75" style="5" customWidth="1"/>
    <col min="3" max="3" width="11.5" style="38" customWidth="1"/>
    <col min="4" max="4" width="11.5" style="39" customWidth="1"/>
    <col min="5" max="16" width="11.5" style="84" customWidth="1"/>
    <col min="17" max="17" width="11.5" style="103" customWidth="1"/>
    <col min="18" max="18" width="11.5" style="95" customWidth="1"/>
    <col min="19" max="19" width="22.75" style="4" customWidth="1"/>
    <col min="20" max="16384" width="8.125" style="5"/>
  </cols>
  <sheetData>
    <row r="1" spans="1:19" ht="5.3" customHeight="1" x14ac:dyDescent="0.25">
      <c r="B1" s="1"/>
      <c r="C1" s="2"/>
      <c r="D1" s="3"/>
      <c r="E1" s="59"/>
      <c r="F1" s="59"/>
      <c r="G1" s="59"/>
      <c r="H1" s="59"/>
      <c r="I1" s="59"/>
      <c r="J1" s="59"/>
      <c r="K1" s="59"/>
      <c r="L1" s="59"/>
      <c r="M1" s="59"/>
      <c r="N1" s="59"/>
      <c r="O1" s="59"/>
      <c r="P1" s="59"/>
      <c r="Q1" s="97"/>
      <c r="R1" s="87"/>
    </row>
    <row r="2" spans="1:19" s="50" customFormat="1" ht="12.75" customHeight="1" x14ac:dyDescent="0.25">
      <c r="A2" s="108"/>
      <c r="B2" s="46" t="s">
        <v>0</v>
      </c>
      <c r="C2" s="47"/>
      <c r="D2" s="48"/>
      <c r="E2" s="60"/>
      <c r="F2" s="60"/>
      <c r="G2" s="60"/>
      <c r="H2" s="60"/>
      <c r="I2" s="60"/>
      <c r="J2" s="60"/>
      <c r="K2" s="60"/>
      <c r="L2" s="60"/>
      <c r="M2" s="60"/>
      <c r="N2" s="60"/>
      <c r="O2" s="60"/>
      <c r="P2" s="60"/>
      <c r="Q2" s="98"/>
      <c r="R2" s="88"/>
      <c r="S2" s="49"/>
    </row>
    <row r="3" spans="1:19" s="50" customFormat="1" ht="12.75" customHeight="1" x14ac:dyDescent="0.25">
      <c r="A3" s="108"/>
      <c r="B3" s="46" t="s">
        <v>1</v>
      </c>
      <c r="C3" s="6" t="s">
        <v>2</v>
      </c>
      <c r="D3" s="44"/>
      <c r="E3" s="61"/>
      <c r="F3" s="61"/>
      <c r="G3" s="60"/>
      <c r="H3" s="60"/>
      <c r="I3" s="60"/>
      <c r="J3" s="60"/>
      <c r="K3" s="60"/>
      <c r="L3" s="60"/>
      <c r="M3" s="60"/>
      <c r="N3" s="60"/>
      <c r="O3" s="60"/>
      <c r="P3" s="60"/>
      <c r="Q3" s="98"/>
      <c r="R3" s="88"/>
      <c r="S3" s="49"/>
    </row>
    <row r="4" spans="1:19" s="50" customFormat="1" ht="12.75" customHeight="1" x14ac:dyDescent="0.25">
      <c r="A4" s="108"/>
      <c r="B4" s="51" t="s">
        <v>3</v>
      </c>
      <c r="C4" s="7" t="s">
        <v>4</v>
      </c>
      <c r="D4" s="45"/>
      <c r="E4" s="62"/>
      <c r="F4" s="62"/>
      <c r="G4" s="62"/>
      <c r="H4" s="63"/>
      <c r="I4" s="63"/>
      <c r="J4" s="63"/>
      <c r="K4" s="63"/>
      <c r="L4" s="63"/>
      <c r="M4" s="63"/>
      <c r="N4" s="63"/>
      <c r="O4" s="63"/>
      <c r="P4" s="63"/>
      <c r="Q4" s="99"/>
      <c r="R4" s="89"/>
      <c r="S4" s="54"/>
    </row>
    <row r="5" spans="1:19" s="50" customFormat="1" ht="12.75" customHeight="1" x14ac:dyDescent="0.25">
      <c r="A5" s="108"/>
      <c r="B5" s="55" t="s">
        <v>5</v>
      </c>
      <c r="C5" s="6" t="s">
        <v>75</v>
      </c>
      <c r="D5" s="44"/>
      <c r="E5" s="61"/>
      <c r="F5" s="61"/>
      <c r="G5" s="63"/>
      <c r="H5" s="63"/>
      <c r="I5" s="63"/>
      <c r="J5" s="63"/>
      <c r="K5" s="63"/>
      <c r="L5" s="63"/>
      <c r="M5" s="63"/>
      <c r="N5" s="63"/>
      <c r="O5" s="63"/>
      <c r="P5" s="63"/>
      <c r="Q5" s="99"/>
      <c r="R5" s="89"/>
      <c r="S5" s="54"/>
    </row>
    <row r="6" spans="1:19" s="50" customFormat="1" ht="13.6" customHeight="1" thickBot="1" x14ac:dyDescent="0.25">
      <c r="A6" s="108"/>
      <c r="B6" s="56"/>
      <c r="C6" s="52"/>
      <c r="D6" s="53"/>
      <c r="E6" s="64" t="s">
        <v>38</v>
      </c>
      <c r="F6" s="64" t="s">
        <v>39</v>
      </c>
      <c r="G6" s="64" t="s">
        <v>40</v>
      </c>
      <c r="H6" s="64" t="s">
        <v>39</v>
      </c>
      <c r="I6" s="64" t="s">
        <v>41</v>
      </c>
      <c r="J6" s="65" t="s">
        <v>39</v>
      </c>
      <c r="K6" s="64" t="s">
        <v>42</v>
      </c>
      <c r="L6" s="65" t="s">
        <v>39</v>
      </c>
      <c r="M6" s="64" t="s">
        <v>40</v>
      </c>
      <c r="N6" s="66" t="s">
        <v>43</v>
      </c>
      <c r="O6" s="65" t="s">
        <v>44</v>
      </c>
      <c r="P6" s="104" t="s">
        <v>45</v>
      </c>
      <c r="Q6" s="105" t="s">
        <v>47</v>
      </c>
      <c r="R6" s="89"/>
      <c r="S6" s="54"/>
    </row>
    <row r="7" spans="1:19" ht="14.3" thickBot="1" x14ac:dyDescent="0.25">
      <c r="A7" s="107" t="s">
        <v>6</v>
      </c>
      <c r="B7" s="8" t="s">
        <v>7</v>
      </c>
      <c r="C7" s="9" t="s">
        <v>8</v>
      </c>
      <c r="D7" s="10" t="s">
        <v>9</v>
      </c>
      <c r="E7" s="67"/>
      <c r="F7" s="64" t="s">
        <v>38</v>
      </c>
      <c r="G7" s="68"/>
      <c r="H7" s="64" t="s">
        <v>40</v>
      </c>
      <c r="I7" s="69"/>
      <c r="J7" s="64" t="s">
        <v>41</v>
      </c>
      <c r="K7" s="68"/>
      <c r="L7" s="65" t="s">
        <v>42</v>
      </c>
      <c r="M7" s="65" t="s">
        <v>46</v>
      </c>
      <c r="N7" s="70">
        <v>0.1</v>
      </c>
      <c r="O7" s="71"/>
      <c r="P7" s="65"/>
      <c r="Q7" s="100"/>
      <c r="R7" s="11" t="s">
        <v>10</v>
      </c>
      <c r="S7" s="12" t="s">
        <v>11</v>
      </c>
    </row>
    <row r="8" spans="1:19" ht="12.75" customHeight="1" x14ac:dyDescent="0.25">
      <c r="B8" s="13"/>
      <c r="C8" s="14"/>
      <c r="D8" s="15"/>
      <c r="E8" s="72"/>
      <c r="F8" s="73"/>
      <c r="G8" s="73"/>
      <c r="H8" s="73"/>
      <c r="I8" s="73"/>
      <c r="J8" s="73"/>
      <c r="K8" s="73"/>
      <c r="L8" s="73"/>
      <c r="M8" s="73"/>
      <c r="N8" s="73"/>
      <c r="O8" s="73"/>
      <c r="P8" s="73"/>
      <c r="Q8" s="101"/>
      <c r="R8" s="90"/>
      <c r="S8" s="16"/>
    </row>
    <row r="9" spans="1:19" ht="15.8" customHeight="1" x14ac:dyDescent="0.25">
      <c r="B9" s="17" t="s">
        <v>12</v>
      </c>
      <c r="C9" s="18"/>
      <c r="D9" s="19"/>
      <c r="E9" s="72"/>
      <c r="F9" s="73"/>
      <c r="G9" s="73"/>
      <c r="H9" s="73"/>
      <c r="I9" s="73"/>
      <c r="J9" s="73"/>
      <c r="K9" s="73"/>
      <c r="L9" s="73"/>
      <c r="M9" s="73"/>
      <c r="N9" s="73"/>
      <c r="O9" s="73"/>
      <c r="P9" s="73"/>
      <c r="Q9" s="74"/>
      <c r="R9" s="91"/>
      <c r="S9" s="21"/>
    </row>
    <row r="10" spans="1:19" ht="13.6" x14ac:dyDescent="0.25">
      <c r="B10" s="22" t="s">
        <v>13</v>
      </c>
      <c r="C10" s="18"/>
      <c r="D10" s="20"/>
      <c r="E10" s="75"/>
      <c r="F10" s="76"/>
      <c r="G10" s="76"/>
      <c r="H10" s="76"/>
      <c r="I10" s="76"/>
      <c r="J10" s="76"/>
      <c r="K10" s="76"/>
      <c r="L10" s="76"/>
      <c r="M10" s="76"/>
      <c r="N10" s="76"/>
      <c r="O10" s="76"/>
      <c r="P10" s="76"/>
      <c r="Q10" s="77"/>
      <c r="R10" s="91"/>
      <c r="S10" s="21"/>
    </row>
    <row r="11" spans="1:19" ht="13.6" x14ac:dyDescent="0.25">
      <c r="B11" s="22" t="s">
        <v>14</v>
      </c>
      <c r="C11" s="18"/>
      <c r="D11" s="20"/>
      <c r="E11" s="75"/>
      <c r="F11" s="76"/>
      <c r="G11" s="76"/>
      <c r="H11" s="76"/>
      <c r="I11" s="76"/>
      <c r="J11" s="76"/>
      <c r="K11" s="76"/>
      <c r="L11" s="76"/>
      <c r="M11" s="76"/>
      <c r="N11" s="76"/>
      <c r="O11" s="76"/>
      <c r="P11" s="76"/>
      <c r="Q11" s="77"/>
      <c r="R11" s="91"/>
      <c r="S11" s="21"/>
    </row>
    <row r="12" spans="1:19" x14ac:dyDescent="0.25">
      <c r="B12" s="23"/>
      <c r="C12" s="18"/>
      <c r="D12" s="20"/>
      <c r="E12" s="75"/>
      <c r="F12" s="76"/>
      <c r="G12" s="76"/>
      <c r="H12" s="76"/>
      <c r="I12" s="76"/>
      <c r="J12" s="76"/>
      <c r="K12" s="76"/>
      <c r="L12" s="76"/>
      <c r="M12" s="76"/>
      <c r="N12" s="76"/>
      <c r="O12" s="76"/>
      <c r="P12" s="76"/>
      <c r="Q12" s="77"/>
      <c r="R12" s="91"/>
      <c r="S12" s="21"/>
    </row>
    <row r="13" spans="1:19" ht="57.6" customHeight="1" x14ac:dyDescent="0.25">
      <c r="A13" s="107">
        <v>3.008</v>
      </c>
      <c r="B13" s="26" t="s">
        <v>15</v>
      </c>
      <c r="C13" s="18"/>
      <c r="D13" s="20"/>
      <c r="E13" s="75"/>
      <c r="F13" s="76"/>
      <c r="G13" s="76"/>
      <c r="H13" s="76"/>
      <c r="I13" s="76"/>
      <c r="J13" s="76"/>
      <c r="K13" s="76"/>
      <c r="L13" s="76"/>
      <c r="M13" s="76"/>
      <c r="N13" s="76"/>
      <c r="O13" s="76"/>
      <c r="P13" s="76"/>
      <c r="Q13" s="77"/>
      <c r="R13" s="91"/>
      <c r="S13" s="21"/>
    </row>
    <row r="14" spans="1:19" ht="15.15" customHeight="1" x14ac:dyDescent="0.2">
      <c r="A14" s="107">
        <v>3.0089999999999999</v>
      </c>
      <c r="B14" s="27" t="s">
        <v>16</v>
      </c>
      <c r="C14" s="18">
        <v>1</v>
      </c>
      <c r="D14" s="20" t="s">
        <v>6</v>
      </c>
      <c r="E14" s="58">
        <f>K14/154*10</f>
        <v>120</v>
      </c>
      <c r="F14" s="58">
        <f t="shared" ref="F14" si="0">C14*E14</f>
        <v>120</v>
      </c>
      <c r="G14" s="58">
        <v>100</v>
      </c>
      <c r="H14" s="58">
        <f t="shared" ref="H14" si="1">C14*G14</f>
        <v>100</v>
      </c>
      <c r="I14" s="58">
        <v>4226.82</v>
      </c>
      <c r="J14" s="58">
        <f t="shared" ref="J14" si="2">C14*I14</f>
        <v>4226.82</v>
      </c>
      <c r="K14" s="58">
        <v>1848</v>
      </c>
      <c r="L14" s="58">
        <f t="shared" ref="L14" si="3">C14*K14</f>
        <v>1848</v>
      </c>
      <c r="M14" s="58">
        <f t="shared" ref="M14" si="4">E14+G14+I14+K14</f>
        <v>6294.82</v>
      </c>
      <c r="N14" s="58">
        <f>M14*N$7</f>
        <v>629.48</v>
      </c>
      <c r="O14" s="57">
        <f t="shared" ref="O14" si="5">M14+N14</f>
        <v>6924.3</v>
      </c>
      <c r="P14" s="86">
        <f>O14/19</f>
        <v>364.44</v>
      </c>
      <c r="Q14" s="102">
        <v>0</v>
      </c>
      <c r="R14" s="92">
        <f t="shared" ref="R14" si="6">O14+P14+Q14</f>
        <v>7288.74</v>
      </c>
      <c r="S14" s="106">
        <f t="shared" ref="S14" si="7">C14*R14</f>
        <v>7288.74</v>
      </c>
    </row>
    <row r="15" spans="1:19" ht="29.4" customHeight="1" x14ac:dyDescent="0.2">
      <c r="A15" s="107" t="s">
        <v>48</v>
      </c>
      <c r="B15" s="27" t="s">
        <v>17</v>
      </c>
      <c r="C15" s="18">
        <v>1</v>
      </c>
      <c r="D15" s="20" t="s">
        <v>6</v>
      </c>
      <c r="E15" s="75"/>
      <c r="F15" s="58">
        <f t="shared" ref="F15" si="8">C15*E15</f>
        <v>0</v>
      </c>
      <c r="G15" s="58"/>
      <c r="H15" s="58">
        <f t="shared" ref="H15" si="9">C15*G15</f>
        <v>0</v>
      </c>
      <c r="I15" s="58"/>
      <c r="J15" s="58">
        <f t="shared" ref="J15" si="10">C15*I15</f>
        <v>0</v>
      </c>
      <c r="K15" s="58"/>
      <c r="L15" s="58">
        <f t="shared" ref="L15" si="11">C15*K15</f>
        <v>0</v>
      </c>
      <c r="M15" s="58">
        <f t="shared" ref="M15" si="12">E15+G15+I15+K15</f>
        <v>0</v>
      </c>
      <c r="N15" s="58">
        <f t="shared" ref="N15" si="13">M15*N$7</f>
        <v>0</v>
      </c>
      <c r="O15" s="57">
        <f t="shared" ref="O15" si="14">M15+N15</f>
        <v>0</v>
      </c>
      <c r="P15" s="86">
        <f t="shared" ref="P15" si="15">O15/19</f>
        <v>0</v>
      </c>
      <c r="Q15" s="102">
        <v>0</v>
      </c>
      <c r="R15" s="92">
        <v>1559.46</v>
      </c>
      <c r="S15" s="106">
        <f t="shared" ref="S15" si="16">C15*R15</f>
        <v>1559.46</v>
      </c>
    </row>
    <row r="16" spans="1:19" x14ac:dyDescent="0.25">
      <c r="B16" s="27"/>
      <c r="C16" s="18"/>
      <c r="D16" s="20"/>
      <c r="E16" s="75"/>
      <c r="F16" s="76"/>
      <c r="G16" s="76"/>
      <c r="H16" s="76"/>
      <c r="I16" s="76"/>
      <c r="J16" s="76"/>
      <c r="K16" s="76"/>
      <c r="L16" s="76"/>
      <c r="M16" s="76"/>
      <c r="N16" s="76"/>
      <c r="O16" s="76"/>
      <c r="P16" s="76"/>
      <c r="Q16" s="77"/>
      <c r="R16" s="91"/>
      <c r="S16" s="21"/>
    </row>
    <row r="17" spans="1:19" x14ac:dyDescent="0.25">
      <c r="B17" s="27"/>
      <c r="C17" s="18"/>
      <c r="D17" s="20"/>
      <c r="E17" s="75"/>
      <c r="F17" s="76"/>
      <c r="G17" s="76"/>
      <c r="H17" s="76"/>
      <c r="I17" s="76"/>
      <c r="J17" s="76"/>
      <c r="K17" s="76"/>
      <c r="L17" s="76"/>
      <c r="M17" s="76"/>
      <c r="N17" s="76"/>
      <c r="O17" s="76"/>
      <c r="P17" s="76"/>
      <c r="Q17" s="77"/>
      <c r="R17" s="91"/>
      <c r="S17" s="21"/>
    </row>
    <row r="18" spans="1:19" x14ac:dyDescent="0.25">
      <c r="B18" s="27"/>
      <c r="C18" s="18"/>
      <c r="D18" s="20"/>
      <c r="E18" s="75"/>
      <c r="F18" s="76"/>
      <c r="G18" s="76"/>
      <c r="H18" s="76"/>
      <c r="I18" s="76"/>
      <c r="J18" s="76"/>
      <c r="K18" s="76"/>
      <c r="L18" s="76"/>
      <c r="M18" s="76"/>
      <c r="N18" s="76"/>
      <c r="O18" s="76"/>
      <c r="P18" s="76"/>
      <c r="Q18" s="77"/>
      <c r="R18" s="91"/>
      <c r="S18" s="21"/>
    </row>
    <row r="19" spans="1:19" ht="13.6" x14ac:dyDescent="0.25">
      <c r="B19" s="129" t="s">
        <v>19</v>
      </c>
      <c r="C19" s="18"/>
      <c r="D19" s="20"/>
      <c r="E19" s="75"/>
      <c r="F19" s="76"/>
      <c r="G19" s="76"/>
      <c r="H19" s="76"/>
      <c r="I19" s="76"/>
      <c r="J19" s="76"/>
      <c r="K19" s="76"/>
      <c r="L19" s="76"/>
      <c r="M19" s="76"/>
      <c r="N19" s="76"/>
      <c r="O19" s="76"/>
      <c r="P19" s="76"/>
      <c r="Q19" s="77"/>
      <c r="R19" s="91"/>
      <c r="S19" s="21"/>
    </row>
    <row r="20" spans="1:19" ht="25.85" x14ac:dyDescent="0.25">
      <c r="A20" s="107" t="s">
        <v>49</v>
      </c>
      <c r="B20" s="25" t="s">
        <v>20</v>
      </c>
      <c r="C20" s="18"/>
      <c r="D20" s="20"/>
      <c r="E20" s="75"/>
      <c r="F20" s="76"/>
      <c r="G20" s="76"/>
      <c r="H20" s="76"/>
      <c r="I20" s="76"/>
      <c r="J20" s="76"/>
      <c r="K20" s="76"/>
      <c r="L20" s="76"/>
      <c r="M20" s="76"/>
      <c r="N20" s="76"/>
      <c r="O20" s="76"/>
      <c r="P20" s="76"/>
      <c r="Q20" s="77"/>
      <c r="R20" s="91"/>
      <c r="S20" s="21"/>
    </row>
    <row r="21" spans="1:19" x14ac:dyDescent="0.25">
      <c r="A21" s="107" t="s">
        <v>50</v>
      </c>
      <c r="B21" s="26" t="s">
        <v>21</v>
      </c>
      <c r="C21" s="18"/>
      <c r="D21" s="20"/>
      <c r="E21" s="75"/>
      <c r="F21" s="76"/>
      <c r="G21" s="76"/>
      <c r="H21" s="76"/>
      <c r="I21" s="76"/>
      <c r="J21" s="76"/>
      <c r="K21" s="76"/>
      <c r="L21" s="76"/>
      <c r="M21" s="76"/>
      <c r="N21" s="76"/>
      <c r="O21" s="76"/>
      <c r="P21" s="76"/>
      <c r="Q21" s="77"/>
      <c r="R21" s="91"/>
      <c r="S21" s="21"/>
    </row>
    <row r="22" spans="1:19" x14ac:dyDescent="0.2">
      <c r="A22" s="107" t="s">
        <v>51</v>
      </c>
      <c r="B22" s="27" t="s">
        <v>22</v>
      </c>
      <c r="C22" s="18">
        <v>12</v>
      </c>
      <c r="D22" s="20" t="s">
        <v>18</v>
      </c>
      <c r="E22" s="75"/>
      <c r="F22" s="58">
        <f t="shared" ref="F22" si="17">C22*E22</f>
        <v>0</v>
      </c>
      <c r="G22" s="109">
        <v>94.23</v>
      </c>
      <c r="H22" s="58">
        <f t="shared" ref="H22" si="18">C22*G22</f>
        <v>1130.76</v>
      </c>
      <c r="I22" s="58"/>
      <c r="J22" s="58">
        <f t="shared" ref="J22" si="19">C22*I22</f>
        <v>0</v>
      </c>
      <c r="K22" s="58">
        <v>78.5</v>
      </c>
      <c r="L22" s="58">
        <f t="shared" ref="L22" si="20">C22*K22</f>
        <v>942</v>
      </c>
      <c r="M22" s="58">
        <f t="shared" ref="M22" si="21">E22+G22+I22+K22</f>
        <v>172.73</v>
      </c>
      <c r="N22" s="58">
        <f>M22*N$7</f>
        <v>17.27</v>
      </c>
      <c r="O22" s="57">
        <f t="shared" ref="O22" si="22">M22+N22</f>
        <v>190</v>
      </c>
      <c r="P22" s="86">
        <f>O22/19</f>
        <v>10</v>
      </c>
      <c r="Q22" s="102">
        <v>0</v>
      </c>
      <c r="R22" s="92">
        <f t="shared" ref="R22" si="23">O22+P22+Q22</f>
        <v>200</v>
      </c>
      <c r="S22" s="106">
        <f t="shared" ref="S22" si="24">C22*R22</f>
        <v>2400</v>
      </c>
    </row>
    <row r="23" spans="1:19" x14ac:dyDescent="0.25">
      <c r="A23" s="107" t="s">
        <v>52</v>
      </c>
      <c r="B23" s="25"/>
      <c r="C23" s="18"/>
      <c r="D23" s="20"/>
      <c r="E23" s="75"/>
      <c r="F23" s="76"/>
      <c r="G23" s="76"/>
      <c r="H23" s="76"/>
      <c r="I23" s="76"/>
      <c r="J23" s="76"/>
      <c r="K23" s="76"/>
      <c r="L23" s="76"/>
      <c r="M23" s="76"/>
      <c r="N23" s="76"/>
      <c r="O23" s="76"/>
      <c r="P23" s="76"/>
      <c r="Q23" s="77"/>
      <c r="R23" s="91"/>
      <c r="S23" s="21"/>
    </row>
    <row r="24" spans="1:19" ht="51.65" x14ac:dyDescent="0.25">
      <c r="A24" s="107" t="s">
        <v>53</v>
      </c>
      <c r="B24" s="26" t="s">
        <v>23</v>
      </c>
      <c r="C24" s="18"/>
      <c r="D24" s="20"/>
      <c r="E24" s="75"/>
      <c r="F24" s="76"/>
      <c r="G24" s="76"/>
      <c r="H24" s="76"/>
      <c r="I24" s="76"/>
      <c r="J24" s="76"/>
      <c r="K24" s="76"/>
      <c r="L24" s="76"/>
      <c r="M24" s="76"/>
      <c r="N24" s="76"/>
      <c r="O24" s="76"/>
      <c r="P24" s="76"/>
      <c r="Q24" s="77"/>
      <c r="R24" s="91"/>
      <c r="S24" s="21"/>
    </row>
    <row r="25" spans="1:19" x14ac:dyDescent="0.2">
      <c r="A25" s="107" t="s">
        <v>54</v>
      </c>
      <c r="B25" s="27" t="s">
        <v>24</v>
      </c>
      <c r="C25" s="18">
        <v>1</v>
      </c>
      <c r="D25" s="20" t="s">
        <v>6</v>
      </c>
      <c r="E25" s="58">
        <f>K25/154*10</f>
        <v>100</v>
      </c>
      <c r="F25" s="58">
        <f t="shared" ref="F25" si="25">C25*E25</f>
        <v>100</v>
      </c>
      <c r="G25" s="58">
        <v>50</v>
      </c>
      <c r="H25" s="58">
        <f t="shared" ref="H25" si="26">C25*G25</f>
        <v>50</v>
      </c>
      <c r="I25" s="58">
        <v>2352.34</v>
      </c>
      <c r="J25" s="58">
        <f t="shared" ref="J25" si="27">C25*I25</f>
        <v>2352.34</v>
      </c>
      <c r="K25" s="58">
        <v>1540</v>
      </c>
      <c r="L25" s="58">
        <f t="shared" ref="L25" si="28">C25*K25</f>
        <v>1540</v>
      </c>
      <c r="M25" s="58">
        <f t="shared" ref="M25" si="29">E25+G25+I25+K25</f>
        <v>4042.34</v>
      </c>
      <c r="N25" s="58">
        <f t="shared" ref="N25" si="30">M25*N$7</f>
        <v>404.23</v>
      </c>
      <c r="O25" s="57">
        <f t="shared" ref="O25" si="31">M25+N25</f>
        <v>4446.57</v>
      </c>
      <c r="P25" s="86">
        <f t="shared" ref="P25" si="32">O25/19</f>
        <v>234.03</v>
      </c>
      <c r="Q25" s="102">
        <v>0</v>
      </c>
      <c r="R25" s="92">
        <f t="shared" ref="R25" si="33">O25+P25+Q25</f>
        <v>4680.6000000000004</v>
      </c>
      <c r="S25" s="106">
        <f t="shared" ref="S25" si="34">C25*R25</f>
        <v>4680.6000000000004</v>
      </c>
    </row>
    <row r="26" spans="1:19" x14ac:dyDescent="0.2">
      <c r="A26" s="107" t="s">
        <v>55</v>
      </c>
      <c r="B26" s="27" t="s">
        <v>25</v>
      </c>
      <c r="C26" s="18">
        <v>1</v>
      </c>
      <c r="D26" s="20" t="s">
        <v>6</v>
      </c>
      <c r="E26" s="115"/>
      <c r="F26" s="121"/>
      <c r="G26" s="121"/>
      <c r="H26" s="121"/>
      <c r="I26" s="121"/>
      <c r="J26" s="121"/>
      <c r="K26" s="121"/>
      <c r="L26" s="121"/>
      <c r="M26" s="121"/>
      <c r="N26" s="121"/>
      <c r="O26" s="122"/>
      <c r="P26" s="123"/>
      <c r="Q26" s="124"/>
      <c r="R26" s="92"/>
      <c r="S26" s="111" t="s">
        <v>66</v>
      </c>
    </row>
    <row r="27" spans="1:19" x14ac:dyDescent="0.25">
      <c r="B27" s="28"/>
      <c r="C27" s="18"/>
      <c r="D27" s="20"/>
      <c r="E27" s="75"/>
      <c r="F27" s="76"/>
      <c r="G27" s="76"/>
      <c r="H27" s="76"/>
      <c r="I27" s="76"/>
      <c r="J27" s="76"/>
      <c r="K27" s="76"/>
      <c r="L27" s="76"/>
      <c r="M27" s="76"/>
      <c r="N27" s="76"/>
      <c r="O27" s="76"/>
      <c r="P27" s="76"/>
      <c r="Q27" s="77"/>
      <c r="R27" s="91"/>
      <c r="S27" s="21"/>
    </row>
    <row r="28" spans="1:19" x14ac:dyDescent="0.25">
      <c r="B28" s="28"/>
      <c r="C28" s="18"/>
      <c r="D28" s="20"/>
      <c r="E28" s="75"/>
      <c r="F28" s="76"/>
      <c r="G28" s="76"/>
      <c r="H28" s="76"/>
      <c r="I28" s="76"/>
      <c r="J28" s="76"/>
      <c r="K28" s="76"/>
      <c r="L28" s="76"/>
      <c r="M28" s="76"/>
      <c r="N28" s="76"/>
      <c r="O28" s="76"/>
      <c r="P28" s="76"/>
      <c r="Q28" s="77"/>
      <c r="R28" s="91"/>
      <c r="S28" s="21"/>
    </row>
    <row r="29" spans="1:19" x14ac:dyDescent="0.25">
      <c r="B29" s="28"/>
      <c r="C29" s="18"/>
      <c r="D29" s="20"/>
      <c r="E29" s="75"/>
      <c r="F29" s="76"/>
      <c r="G29" s="76"/>
      <c r="H29" s="76"/>
      <c r="I29" s="76"/>
      <c r="J29" s="76"/>
      <c r="K29" s="76"/>
      <c r="L29" s="76"/>
      <c r="M29" s="76"/>
      <c r="N29" s="76"/>
      <c r="O29" s="76"/>
      <c r="P29" s="76"/>
      <c r="Q29" s="77"/>
      <c r="R29" s="91"/>
      <c r="S29" s="21"/>
    </row>
    <row r="30" spans="1:19" ht="13.6" x14ac:dyDescent="0.25">
      <c r="B30" s="22" t="s">
        <v>14</v>
      </c>
      <c r="C30" s="18"/>
      <c r="D30" s="20"/>
      <c r="E30" s="75"/>
      <c r="F30" s="76"/>
      <c r="G30" s="76"/>
      <c r="H30" s="76"/>
      <c r="I30" s="76"/>
      <c r="J30" s="76"/>
      <c r="K30" s="76"/>
      <c r="L30" s="76"/>
      <c r="M30" s="76"/>
      <c r="N30" s="76"/>
      <c r="O30" s="76"/>
      <c r="P30" s="76"/>
      <c r="Q30" s="77"/>
      <c r="R30" s="91"/>
      <c r="S30" s="21"/>
    </row>
    <row r="31" spans="1:19" x14ac:dyDescent="0.25">
      <c r="B31" s="29"/>
      <c r="C31" s="18"/>
      <c r="D31" s="20"/>
      <c r="E31" s="75"/>
      <c r="F31" s="76"/>
      <c r="G31" s="76"/>
      <c r="H31" s="76"/>
      <c r="I31" s="76"/>
      <c r="J31" s="76"/>
      <c r="K31" s="76"/>
      <c r="L31" s="76"/>
      <c r="M31" s="76"/>
      <c r="N31" s="76"/>
      <c r="O31" s="76"/>
      <c r="P31" s="76"/>
      <c r="Q31" s="77"/>
      <c r="R31" s="91"/>
      <c r="S31" s="21"/>
    </row>
    <row r="32" spans="1:19" ht="64.55" x14ac:dyDescent="0.25">
      <c r="A32" s="107" t="s">
        <v>56</v>
      </c>
      <c r="B32" s="23" t="s">
        <v>26</v>
      </c>
      <c r="C32" s="18"/>
      <c r="D32" s="20"/>
      <c r="E32" s="75"/>
      <c r="F32" s="76"/>
      <c r="G32" s="76"/>
      <c r="H32" s="76"/>
      <c r="I32" s="76"/>
      <c r="J32" s="76"/>
      <c r="K32" s="76"/>
      <c r="L32" s="76"/>
      <c r="M32" s="76"/>
      <c r="N32" s="76"/>
      <c r="O32" s="76"/>
      <c r="P32" s="76"/>
      <c r="Q32" s="77"/>
      <c r="R32" s="91"/>
      <c r="S32" s="21"/>
    </row>
    <row r="33" spans="1:20" x14ac:dyDescent="0.2">
      <c r="A33" s="107" t="s">
        <v>57</v>
      </c>
      <c r="B33" s="24" t="s">
        <v>27</v>
      </c>
      <c r="C33" s="18">
        <v>1</v>
      </c>
      <c r="D33" s="20" t="s">
        <v>6</v>
      </c>
      <c r="E33" s="58">
        <f>E41/62*48</f>
        <v>232.9</v>
      </c>
      <c r="F33" s="58">
        <f t="shared" ref="F33:F34" si="35">C33*E33</f>
        <v>232.9</v>
      </c>
      <c r="G33" s="58"/>
      <c r="H33" s="58">
        <f t="shared" ref="H33:H34" si="36">C33*G33</f>
        <v>0</v>
      </c>
      <c r="I33" s="58">
        <v>18271.52</v>
      </c>
      <c r="J33" s="58">
        <f t="shared" ref="J33:J34" si="37">C33*I33</f>
        <v>18271.52</v>
      </c>
      <c r="K33" s="58">
        <f>K41/62*48</f>
        <v>3586.67</v>
      </c>
      <c r="L33" s="58">
        <f t="shared" ref="L33:L34" si="38">C33*K33</f>
        <v>3586.67</v>
      </c>
      <c r="M33" s="58">
        <f t="shared" ref="M33:M34" si="39">E33+G33+I33+K33</f>
        <v>22091.09</v>
      </c>
      <c r="N33" s="58">
        <f t="shared" ref="N33:N34" si="40">M33*N$7</f>
        <v>2209.11</v>
      </c>
      <c r="O33" s="57">
        <f t="shared" ref="O33:O34" si="41">M33+N33</f>
        <v>24300.2</v>
      </c>
      <c r="P33" s="86">
        <f t="shared" ref="P33:P34" si="42">O33/19</f>
        <v>1278.96</v>
      </c>
      <c r="Q33" s="102">
        <v>11860.84</v>
      </c>
      <c r="R33" s="92">
        <f t="shared" ref="R33" si="43">O33+P33+Q33</f>
        <v>37440</v>
      </c>
      <c r="S33" s="106">
        <f t="shared" ref="S33:S34" si="44">C33*R33</f>
        <v>37440</v>
      </c>
    </row>
    <row r="34" spans="1:20" x14ac:dyDescent="0.2">
      <c r="A34" s="107" t="s">
        <v>58</v>
      </c>
      <c r="B34" s="29" t="s">
        <v>28</v>
      </c>
      <c r="C34" s="18">
        <v>1</v>
      </c>
      <c r="D34" s="20" t="s">
        <v>6</v>
      </c>
      <c r="E34" s="75"/>
      <c r="F34" s="58">
        <f t="shared" si="35"/>
        <v>0</v>
      </c>
      <c r="G34" s="58"/>
      <c r="H34" s="58">
        <f t="shared" si="36"/>
        <v>0</v>
      </c>
      <c r="I34" s="58"/>
      <c r="J34" s="58">
        <f t="shared" si="37"/>
        <v>0</v>
      </c>
      <c r="K34" s="58"/>
      <c r="L34" s="58">
        <f t="shared" si="38"/>
        <v>0</v>
      </c>
      <c r="M34" s="58">
        <f t="shared" si="39"/>
        <v>0</v>
      </c>
      <c r="N34" s="58">
        <f t="shared" si="40"/>
        <v>0</v>
      </c>
      <c r="O34" s="57">
        <f t="shared" si="41"/>
        <v>0</v>
      </c>
      <c r="P34" s="86">
        <f t="shared" si="42"/>
        <v>0</v>
      </c>
      <c r="Q34" s="102">
        <v>0</v>
      </c>
      <c r="R34" s="92">
        <v>1559.46</v>
      </c>
      <c r="S34" s="106">
        <f t="shared" si="44"/>
        <v>1559.46</v>
      </c>
    </row>
    <row r="35" spans="1:20" s="50" customFormat="1" ht="25.85" x14ac:dyDescent="0.2">
      <c r="A35" s="108" t="s">
        <v>59</v>
      </c>
      <c r="B35" s="120" t="s">
        <v>29</v>
      </c>
      <c r="C35" s="18">
        <v>1</v>
      </c>
      <c r="D35" s="20" t="s">
        <v>6</v>
      </c>
      <c r="E35" s="115"/>
      <c r="F35" s="121"/>
      <c r="G35" s="121"/>
      <c r="H35" s="121"/>
      <c r="I35" s="121"/>
      <c r="J35" s="121"/>
      <c r="K35" s="121"/>
      <c r="L35" s="121"/>
      <c r="M35" s="121"/>
      <c r="N35" s="121"/>
      <c r="O35" s="122"/>
      <c r="P35" s="123"/>
      <c r="Q35" s="124"/>
      <c r="R35" s="92"/>
      <c r="S35" s="111" t="s">
        <v>66</v>
      </c>
    </row>
    <row r="36" spans="1:20" s="50" customFormat="1" x14ac:dyDescent="0.25">
      <c r="A36" s="108"/>
      <c r="B36" s="112"/>
      <c r="C36" s="113"/>
      <c r="D36" s="114"/>
      <c r="E36" s="115"/>
      <c r="F36" s="116"/>
      <c r="G36" s="116"/>
      <c r="H36" s="116"/>
      <c r="I36" s="116"/>
      <c r="J36" s="116"/>
      <c r="K36" s="116"/>
      <c r="L36" s="116"/>
      <c r="M36" s="116"/>
      <c r="N36" s="116"/>
      <c r="O36" s="116"/>
      <c r="P36" s="116"/>
      <c r="Q36" s="117"/>
      <c r="R36" s="110"/>
      <c r="S36" s="118"/>
    </row>
    <row r="37" spans="1:20" x14ac:dyDescent="0.2">
      <c r="A37" s="107" t="s">
        <v>60</v>
      </c>
      <c r="B37" s="24" t="s">
        <v>30</v>
      </c>
      <c r="C37" s="18">
        <v>1</v>
      </c>
      <c r="D37" s="20" t="s">
        <v>6</v>
      </c>
      <c r="E37" s="58">
        <f>E41/62*65</f>
        <v>315.39</v>
      </c>
      <c r="F37" s="58">
        <f t="shared" ref="F37:F38" si="45">C37*E37</f>
        <v>315.39</v>
      </c>
      <c r="G37" s="58"/>
      <c r="H37" s="58">
        <f t="shared" ref="H37:H38" si="46">C37*G37</f>
        <v>0</v>
      </c>
      <c r="I37" s="58">
        <v>34690.22</v>
      </c>
      <c r="J37" s="58">
        <f t="shared" ref="J37:J38" si="47">C37*I37</f>
        <v>34690.22</v>
      </c>
      <c r="K37" s="58">
        <f>K41/62*65</f>
        <v>4856.95</v>
      </c>
      <c r="L37" s="58">
        <f t="shared" ref="L37:L38" si="48">C37*K37</f>
        <v>4856.95</v>
      </c>
      <c r="M37" s="58">
        <f t="shared" ref="M37:M38" si="49">E37+G37+I37+K37</f>
        <v>39862.559999999998</v>
      </c>
      <c r="N37" s="58">
        <f t="shared" ref="N37:N38" si="50">M37*N$7</f>
        <v>3986.26</v>
      </c>
      <c r="O37" s="57">
        <f t="shared" ref="O37:O38" si="51">M37+N37</f>
        <v>43848.82</v>
      </c>
      <c r="P37" s="86">
        <f t="shared" ref="P37:P38" si="52">O37/19</f>
        <v>2307.83</v>
      </c>
      <c r="Q37" s="102">
        <v>4543.3500000000004</v>
      </c>
      <c r="R37" s="92">
        <f t="shared" ref="R37" si="53">O37+P37+Q37</f>
        <v>50700</v>
      </c>
      <c r="S37" s="106">
        <f t="shared" ref="S37:S38" si="54">C37*R37</f>
        <v>50700</v>
      </c>
    </row>
    <row r="38" spans="1:20" x14ac:dyDescent="0.2">
      <c r="A38" s="107" t="s">
        <v>61</v>
      </c>
      <c r="B38" s="29" t="s">
        <v>28</v>
      </c>
      <c r="C38" s="18">
        <v>1</v>
      </c>
      <c r="D38" s="20" t="s">
        <v>6</v>
      </c>
      <c r="E38" s="75"/>
      <c r="F38" s="58">
        <f t="shared" si="45"/>
        <v>0</v>
      </c>
      <c r="G38" s="58"/>
      <c r="H38" s="58">
        <f t="shared" si="46"/>
        <v>0</v>
      </c>
      <c r="I38" s="58"/>
      <c r="J38" s="58">
        <f t="shared" si="47"/>
        <v>0</v>
      </c>
      <c r="K38" s="58"/>
      <c r="L38" s="58">
        <f t="shared" si="48"/>
        <v>0</v>
      </c>
      <c r="M38" s="58">
        <f t="shared" si="49"/>
        <v>0</v>
      </c>
      <c r="N38" s="58">
        <f t="shared" si="50"/>
        <v>0</v>
      </c>
      <c r="O38" s="57">
        <f t="shared" si="51"/>
        <v>0</v>
      </c>
      <c r="P38" s="86">
        <f t="shared" si="52"/>
        <v>0</v>
      </c>
      <c r="Q38" s="102">
        <v>0</v>
      </c>
      <c r="R38" s="92">
        <v>1559.46</v>
      </c>
      <c r="S38" s="106">
        <f t="shared" si="54"/>
        <v>1559.46</v>
      </c>
    </row>
    <row r="39" spans="1:20" ht="25.85" x14ac:dyDescent="0.2">
      <c r="A39" s="107" t="s">
        <v>62</v>
      </c>
      <c r="B39" s="29" t="s">
        <v>29</v>
      </c>
      <c r="C39" s="18">
        <v>1</v>
      </c>
      <c r="D39" s="20" t="s">
        <v>6</v>
      </c>
      <c r="E39" s="115"/>
      <c r="F39" s="121"/>
      <c r="G39" s="121"/>
      <c r="H39" s="121"/>
      <c r="I39" s="121"/>
      <c r="J39" s="121"/>
      <c r="K39" s="121"/>
      <c r="L39" s="121"/>
      <c r="M39" s="121"/>
      <c r="N39" s="121"/>
      <c r="O39" s="122"/>
      <c r="P39" s="123"/>
      <c r="Q39" s="124"/>
      <c r="R39" s="92"/>
      <c r="S39" s="111" t="s">
        <v>66</v>
      </c>
    </row>
    <row r="40" spans="1:20" s="50" customFormat="1" x14ac:dyDescent="0.25">
      <c r="A40" s="108"/>
      <c r="B40" s="112"/>
      <c r="C40" s="113"/>
      <c r="D40" s="114"/>
      <c r="E40" s="115"/>
      <c r="F40" s="116"/>
      <c r="G40" s="116"/>
      <c r="H40" s="116"/>
      <c r="I40" s="116"/>
      <c r="J40" s="116"/>
      <c r="K40" s="116"/>
      <c r="L40" s="116"/>
      <c r="M40" s="116"/>
      <c r="N40" s="116"/>
      <c r="O40" s="116"/>
      <c r="P40" s="116"/>
      <c r="Q40" s="117"/>
      <c r="R40" s="110"/>
      <c r="S40" s="118"/>
    </row>
    <row r="41" spans="1:20" x14ac:dyDescent="0.2">
      <c r="A41" s="107" t="s">
        <v>63</v>
      </c>
      <c r="B41" s="24" t="s">
        <v>31</v>
      </c>
      <c r="C41" s="18">
        <v>1</v>
      </c>
      <c r="D41" s="20" t="s">
        <v>6</v>
      </c>
      <c r="E41" s="58">
        <f>K41/154*10</f>
        <v>300.83</v>
      </c>
      <c r="F41" s="58">
        <f t="shared" ref="F41:F42" si="55">C41*E41</f>
        <v>300.83</v>
      </c>
      <c r="G41" s="58">
        <v>167.13</v>
      </c>
      <c r="H41" s="58">
        <f t="shared" ref="H41:H42" si="56">C41*G41</f>
        <v>167.13</v>
      </c>
      <c r="I41" s="58">
        <v>31597.96</v>
      </c>
      <c r="J41" s="58">
        <f t="shared" ref="J41:J42" si="57">C41*I41</f>
        <v>31597.96</v>
      </c>
      <c r="K41" s="58">
        <v>4632.78</v>
      </c>
      <c r="L41" s="58">
        <f t="shared" ref="L41:L42" si="58">C41*K41</f>
        <v>4632.78</v>
      </c>
      <c r="M41" s="58">
        <f t="shared" ref="M41:M42" si="59">E41+G41+I41+K41</f>
        <v>36698.699999999997</v>
      </c>
      <c r="N41" s="58">
        <f t="shared" ref="N41:N42" si="60">M41*N$7</f>
        <v>3669.87</v>
      </c>
      <c r="O41" s="57">
        <f t="shared" ref="O41:O42" si="61">M41+N41</f>
        <v>40368.57</v>
      </c>
      <c r="P41" s="86">
        <f t="shared" ref="P41:P42" si="62">O41/19</f>
        <v>2124.66</v>
      </c>
      <c r="Q41" s="102">
        <v>5866.77</v>
      </c>
      <c r="R41" s="92">
        <f t="shared" ref="R41" si="63">O41+P41+Q41</f>
        <v>48360</v>
      </c>
      <c r="S41" s="106">
        <f t="shared" ref="S41:S42" si="64">C41*R41</f>
        <v>48360</v>
      </c>
    </row>
    <row r="42" spans="1:20" x14ac:dyDescent="0.2">
      <c r="A42" s="107" t="s">
        <v>64</v>
      </c>
      <c r="B42" s="29" t="s">
        <v>28</v>
      </c>
      <c r="C42" s="18">
        <v>1</v>
      </c>
      <c r="D42" s="20" t="s">
        <v>6</v>
      </c>
      <c r="E42" s="75"/>
      <c r="F42" s="58">
        <f t="shared" si="55"/>
        <v>0</v>
      </c>
      <c r="G42" s="58"/>
      <c r="H42" s="58">
        <f t="shared" si="56"/>
        <v>0</v>
      </c>
      <c r="I42" s="58"/>
      <c r="J42" s="58">
        <f t="shared" si="57"/>
        <v>0</v>
      </c>
      <c r="K42" s="58"/>
      <c r="L42" s="58">
        <f t="shared" si="58"/>
        <v>0</v>
      </c>
      <c r="M42" s="58">
        <f t="shared" si="59"/>
        <v>0</v>
      </c>
      <c r="N42" s="58">
        <f t="shared" si="60"/>
        <v>0</v>
      </c>
      <c r="O42" s="57">
        <f t="shared" si="61"/>
        <v>0</v>
      </c>
      <c r="P42" s="86">
        <f t="shared" si="62"/>
        <v>0</v>
      </c>
      <c r="Q42" s="102">
        <v>0</v>
      </c>
      <c r="R42" s="92">
        <v>1559.46</v>
      </c>
      <c r="S42" s="106">
        <f t="shared" si="64"/>
        <v>1559.46</v>
      </c>
    </row>
    <row r="43" spans="1:20" ht="25.85" x14ac:dyDescent="0.2">
      <c r="A43" s="107" t="s">
        <v>65</v>
      </c>
      <c r="B43" s="29" t="s">
        <v>29</v>
      </c>
      <c r="C43" s="18">
        <v>1</v>
      </c>
      <c r="D43" s="20" t="s">
        <v>6</v>
      </c>
      <c r="E43" s="115"/>
      <c r="F43" s="121"/>
      <c r="G43" s="121"/>
      <c r="H43" s="121"/>
      <c r="I43" s="121"/>
      <c r="J43" s="121"/>
      <c r="K43" s="121"/>
      <c r="L43" s="121"/>
      <c r="M43" s="121"/>
      <c r="N43" s="121"/>
      <c r="O43" s="122"/>
      <c r="P43" s="123"/>
      <c r="Q43" s="124"/>
      <c r="R43" s="92"/>
      <c r="S43" s="111" t="s">
        <v>66</v>
      </c>
    </row>
    <row r="44" spans="1:20" s="50" customFormat="1" x14ac:dyDescent="0.25">
      <c r="A44" s="108"/>
      <c r="B44" s="119"/>
      <c r="C44" s="113"/>
      <c r="D44" s="114"/>
      <c r="E44" s="115"/>
      <c r="F44" s="116"/>
      <c r="G44" s="116"/>
      <c r="H44" s="116"/>
      <c r="I44" s="116"/>
      <c r="J44" s="116"/>
      <c r="K44" s="116"/>
      <c r="L44" s="116"/>
      <c r="M44" s="116"/>
      <c r="N44" s="116"/>
      <c r="O44" s="116"/>
      <c r="P44" s="116"/>
      <c r="Q44" s="117"/>
      <c r="R44" s="110"/>
      <c r="S44" s="118"/>
    </row>
    <row r="45" spans="1:20" x14ac:dyDescent="0.2">
      <c r="A45" s="107" t="s">
        <v>67</v>
      </c>
      <c r="B45" s="27" t="s">
        <v>32</v>
      </c>
      <c r="C45" s="18">
        <v>1</v>
      </c>
      <c r="D45" s="20" t="s">
        <v>6</v>
      </c>
      <c r="E45" s="58">
        <f>K45/154*10</f>
        <v>59.17</v>
      </c>
      <c r="F45" s="58">
        <f t="shared" ref="F45" si="65">C45*E45</f>
        <v>59.17</v>
      </c>
      <c r="G45" s="58">
        <v>32.869999999999997</v>
      </c>
      <c r="H45" s="58">
        <f t="shared" ref="H45" si="66">C45*G45</f>
        <v>32.869999999999997</v>
      </c>
      <c r="I45" s="58">
        <v>7161.03</v>
      </c>
      <c r="J45" s="58">
        <f t="shared" ref="J45" si="67">C45*I45</f>
        <v>7161.03</v>
      </c>
      <c r="K45" s="58">
        <v>911.22</v>
      </c>
      <c r="L45" s="58">
        <f t="shared" ref="L45" si="68">C45*K45</f>
        <v>911.22</v>
      </c>
      <c r="M45" s="58">
        <f t="shared" ref="M45" si="69">E45+G45+I45+K45</f>
        <v>8164.29</v>
      </c>
      <c r="N45" s="58">
        <f>M45*N$7</f>
        <v>816.43</v>
      </c>
      <c r="O45" s="57">
        <f t="shared" ref="O45" si="70">M45+N45</f>
        <v>8980.7199999999993</v>
      </c>
      <c r="P45" s="86">
        <f>O45/19</f>
        <v>472.67</v>
      </c>
      <c r="Q45" s="102">
        <v>-93.39</v>
      </c>
      <c r="R45" s="92">
        <f t="shared" ref="R45" si="71">O45+P45+Q45</f>
        <v>9360</v>
      </c>
      <c r="S45" s="106">
        <f t="shared" ref="S45" si="72">C45*R45</f>
        <v>9360</v>
      </c>
    </row>
    <row r="46" spans="1:20" s="50" customFormat="1" x14ac:dyDescent="0.25">
      <c r="A46" s="108"/>
      <c r="B46" s="119"/>
      <c r="C46" s="113"/>
      <c r="D46" s="114"/>
      <c r="E46" s="115"/>
      <c r="F46" s="116"/>
      <c r="G46" s="116"/>
      <c r="H46" s="116"/>
      <c r="I46" s="116"/>
      <c r="J46" s="116"/>
      <c r="K46" s="116"/>
      <c r="L46" s="116"/>
      <c r="M46" s="116"/>
      <c r="N46" s="116"/>
      <c r="O46" s="116"/>
      <c r="P46" s="116"/>
      <c r="Q46" s="117"/>
      <c r="R46" s="110"/>
      <c r="S46" s="118"/>
    </row>
    <row r="47" spans="1:20" ht="38.75" x14ac:dyDescent="0.25">
      <c r="A47" s="107" t="s">
        <v>68</v>
      </c>
      <c r="B47" s="28" t="s">
        <v>33</v>
      </c>
      <c r="C47" s="18"/>
      <c r="D47" s="20"/>
      <c r="E47" s="75"/>
      <c r="F47" s="76"/>
      <c r="G47" s="76"/>
      <c r="H47" s="76"/>
      <c r="I47" s="76"/>
      <c r="J47" s="76"/>
      <c r="K47" s="76"/>
      <c r="L47" s="76"/>
      <c r="M47" s="76"/>
      <c r="N47" s="76"/>
      <c r="O47" s="76"/>
      <c r="P47" s="76"/>
      <c r="Q47" s="77"/>
      <c r="R47" s="91"/>
      <c r="S47" s="21"/>
    </row>
    <row r="48" spans="1:20" ht="25.85" x14ac:dyDescent="0.2">
      <c r="A48" s="107" t="s">
        <v>69</v>
      </c>
      <c r="B48" s="125" t="s">
        <v>34</v>
      </c>
      <c r="C48" s="127">
        <v>1</v>
      </c>
      <c r="D48" s="128" t="s">
        <v>6</v>
      </c>
      <c r="E48" s="131">
        <v>100</v>
      </c>
      <c r="F48" s="132">
        <f t="shared" ref="F48" si="73">C48*E48</f>
        <v>100</v>
      </c>
      <c r="G48" s="132"/>
      <c r="H48" s="132">
        <f t="shared" ref="H48" si="74">C48*G48</f>
        <v>0</v>
      </c>
      <c r="I48" s="130">
        <v>2421.98</v>
      </c>
      <c r="J48" s="132">
        <f t="shared" ref="J48" si="75">C48*I48</f>
        <v>2421.98</v>
      </c>
      <c r="K48" s="132">
        <v>1540</v>
      </c>
      <c r="L48" s="132">
        <f t="shared" ref="L48" si="76">C48*K48</f>
        <v>1540</v>
      </c>
      <c r="M48" s="132">
        <f t="shared" ref="M48" si="77">E48+G48+I48+K48</f>
        <v>4061.98</v>
      </c>
      <c r="N48" s="132">
        <f>M48*N$7</f>
        <v>406.2</v>
      </c>
      <c r="O48" s="132">
        <f t="shared" ref="O48" si="78">M48+N48</f>
        <v>4468.18</v>
      </c>
      <c r="P48" s="133">
        <f>O48/19</f>
        <v>235.17</v>
      </c>
      <c r="Q48" s="134">
        <v>1.65</v>
      </c>
      <c r="R48" s="92"/>
      <c r="S48" s="111" t="s">
        <v>66</v>
      </c>
      <c r="T48" s="126"/>
    </row>
    <row r="49" spans="1:19" x14ac:dyDescent="0.25">
      <c r="A49" s="107" t="s">
        <v>70</v>
      </c>
      <c r="B49" s="28"/>
      <c r="C49" s="18"/>
      <c r="D49" s="20"/>
      <c r="E49" s="75"/>
      <c r="F49" s="76"/>
      <c r="G49" s="76"/>
      <c r="H49" s="76"/>
      <c r="I49" s="76"/>
      <c r="J49" s="76"/>
      <c r="K49" s="76"/>
      <c r="L49" s="76"/>
      <c r="M49" s="76"/>
      <c r="N49" s="76"/>
      <c r="O49" s="76"/>
      <c r="P49" s="76"/>
      <c r="Q49" s="77"/>
      <c r="R49" s="91"/>
      <c r="S49" s="21"/>
    </row>
    <row r="50" spans="1:19" ht="38.75" x14ac:dyDescent="0.25">
      <c r="A50" s="107" t="s">
        <v>71</v>
      </c>
      <c r="B50" s="26" t="s">
        <v>35</v>
      </c>
      <c r="C50" s="18"/>
      <c r="D50" s="20"/>
      <c r="E50" s="75"/>
      <c r="F50" s="76"/>
      <c r="G50" s="76"/>
      <c r="H50" s="76"/>
      <c r="I50" s="76"/>
      <c r="J50" s="76"/>
      <c r="K50" s="76"/>
      <c r="L50" s="76"/>
      <c r="M50" s="76"/>
      <c r="N50" s="76"/>
      <c r="O50" s="76"/>
      <c r="P50" s="76"/>
      <c r="Q50" s="77"/>
      <c r="R50" s="91"/>
      <c r="S50" s="21"/>
    </row>
    <row r="51" spans="1:19" x14ac:dyDescent="0.2">
      <c r="A51" s="107" t="s">
        <v>72</v>
      </c>
      <c r="B51" s="27" t="s">
        <v>27</v>
      </c>
      <c r="C51" s="18">
        <v>1</v>
      </c>
      <c r="D51" s="20" t="s">
        <v>6</v>
      </c>
      <c r="E51" s="75"/>
      <c r="F51" s="58">
        <f t="shared" ref="F51:F53" si="79">C51*E51</f>
        <v>0</v>
      </c>
      <c r="G51" s="58"/>
      <c r="H51" s="58">
        <f t="shared" ref="H51:H53" si="80">C51*G51</f>
        <v>0</v>
      </c>
      <c r="I51" s="58"/>
      <c r="J51" s="58">
        <f t="shared" ref="J51:J53" si="81">C51*I51</f>
        <v>0</v>
      </c>
      <c r="K51" s="58"/>
      <c r="L51" s="58">
        <f t="shared" ref="L51:L53" si="82">C51*K51</f>
        <v>0</v>
      </c>
      <c r="M51" s="58">
        <f t="shared" ref="M51:M53" si="83">E51+G51+I51+K51</f>
        <v>0</v>
      </c>
      <c r="N51" s="58">
        <f t="shared" ref="N51:N53" si="84">M51*N$7</f>
        <v>0</v>
      </c>
      <c r="O51" s="57">
        <f t="shared" ref="O51:O53" si="85">M51+N51</f>
        <v>0</v>
      </c>
      <c r="P51" s="86">
        <f t="shared" ref="P51:P53" si="86">O51/19</f>
        <v>0</v>
      </c>
      <c r="Q51" s="102">
        <v>0</v>
      </c>
      <c r="R51" s="92">
        <v>2000</v>
      </c>
      <c r="S51" s="106">
        <f t="shared" ref="S51:S53" si="87">C51*R51</f>
        <v>2000</v>
      </c>
    </row>
    <row r="52" spans="1:19" x14ac:dyDescent="0.2">
      <c r="A52" s="107" t="s">
        <v>73</v>
      </c>
      <c r="B52" s="27" t="s">
        <v>30</v>
      </c>
      <c r="C52" s="18">
        <v>1</v>
      </c>
      <c r="D52" s="20" t="s">
        <v>6</v>
      </c>
      <c r="E52" s="75"/>
      <c r="F52" s="58">
        <f t="shared" si="79"/>
        <v>0</v>
      </c>
      <c r="G52" s="58"/>
      <c r="H52" s="58">
        <f t="shared" si="80"/>
        <v>0</v>
      </c>
      <c r="I52" s="58"/>
      <c r="J52" s="58">
        <f t="shared" si="81"/>
        <v>0</v>
      </c>
      <c r="K52" s="58"/>
      <c r="L52" s="58">
        <f t="shared" si="82"/>
        <v>0</v>
      </c>
      <c r="M52" s="58">
        <f t="shared" si="83"/>
        <v>0</v>
      </c>
      <c r="N52" s="58">
        <f t="shared" si="84"/>
        <v>0</v>
      </c>
      <c r="O52" s="57">
        <f t="shared" si="85"/>
        <v>0</v>
      </c>
      <c r="P52" s="86">
        <f t="shared" si="86"/>
        <v>0</v>
      </c>
      <c r="Q52" s="102">
        <v>0</v>
      </c>
      <c r="R52" s="92">
        <v>2000</v>
      </c>
      <c r="S52" s="106">
        <f t="shared" si="87"/>
        <v>2000</v>
      </c>
    </row>
    <row r="53" spans="1:19" x14ac:dyDescent="0.2">
      <c r="A53" s="107" t="s">
        <v>74</v>
      </c>
      <c r="B53" s="27" t="s">
        <v>31</v>
      </c>
      <c r="C53" s="18">
        <v>1</v>
      </c>
      <c r="D53" s="20" t="s">
        <v>6</v>
      </c>
      <c r="E53" s="75"/>
      <c r="F53" s="58">
        <f t="shared" si="79"/>
        <v>0</v>
      </c>
      <c r="G53" s="58"/>
      <c r="H53" s="58">
        <f t="shared" si="80"/>
        <v>0</v>
      </c>
      <c r="I53" s="58"/>
      <c r="J53" s="58">
        <f t="shared" si="81"/>
        <v>0</v>
      </c>
      <c r="K53" s="58"/>
      <c r="L53" s="58">
        <f t="shared" si="82"/>
        <v>0</v>
      </c>
      <c r="M53" s="58">
        <f t="shared" si="83"/>
        <v>0</v>
      </c>
      <c r="N53" s="58">
        <f t="shared" si="84"/>
        <v>0</v>
      </c>
      <c r="O53" s="57">
        <f t="shared" si="85"/>
        <v>0</v>
      </c>
      <c r="P53" s="86">
        <f t="shared" si="86"/>
        <v>0</v>
      </c>
      <c r="Q53" s="102">
        <v>0</v>
      </c>
      <c r="R53" s="92">
        <v>2000</v>
      </c>
      <c r="S53" s="106">
        <f t="shared" si="87"/>
        <v>2000</v>
      </c>
    </row>
    <row r="54" spans="1:19" x14ac:dyDescent="0.25">
      <c r="B54" s="28"/>
      <c r="C54" s="18"/>
      <c r="D54" s="20"/>
      <c r="E54" s="75"/>
      <c r="F54" s="76"/>
      <c r="G54" s="76"/>
      <c r="H54" s="76"/>
      <c r="I54" s="76"/>
      <c r="J54" s="76"/>
      <c r="K54" s="76"/>
      <c r="L54" s="76"/>
      <c r="M54" s="76"/>
      <c r="N54" s="76"/>
      <c r="O54" s="76"/>
      <c r="P54" s="76"/>
      <c r="Q54" s="77"/>
      <c r="R54" s="91"/>
      <c r="S54" s="21"/>
    </row>
    <row r="55" spans="1:19" x14ac:dyDescent="0.25">
      <c r="B55" s="28" t="s">
        <v>36</v>
      </c>
      <c r="C55" s="18"/>
      <c r="D55" s="20"/>
      <c r="E55" s="75"/>
      <c r="F55" s="76"/>
      <c r="G55" s="76"/>
      <c r="H55" s="76"/>
      <c r="I55" s="76"/>
      <c r="J55" s="76"/>
      <c r="K55" s="76"/>
      <c r="L55" s="76"/>
      <c r="M55" s="76"/>
      <c r="N55" s="76"/>
      <c r="O55" s="76"/>
      <c r="P55" s="76"/>
      <c r="Q55" s="77"/>
      <c r="R55" s="91"/>
      <c r="S55" s="21"/>
    </row>
    <row r="56" spans="1:19" ht="13.6" thickBot="1" x14ac:dyDescent="0.3">
      <c r="B56" s="28"/>
      <c r="C56" s="18"/>
      <c r="D56" s="20"/>
      <c r="E56" s="75"/>
      <c r="F56" s="76"/>
      <c r="G56" s="76"/>
      <c r="H56" s="76"/>
      <c r="I56" s="76"/>
      <c r="J56" s="76"/>
      <c r="K56" s="76"/>
      <c r="L56" s="76"/>
      <c r="M56" s="76"/>
      <c r="N56" s="76"/>
      <c r="O56" s="76"/>
      <c r="P56" s="76"/>
      <c r="Q56" s="77"/>
      <c r="R56" s="91"/>
      <c r="S56" s="21"/>
    </row>
    <row r="57" spans="1:19" ht="14.95" thickBot="1" x14ac:dyDescent="0.3">
      <c r="B57" s="30" t="s">
        <v>37</v>
      </c>
      <c r="C57" s="31"/>
      <c r="D57" s="32"/>
      <c r="E57" s="78"/>
      <c r="F57" s="79"/>
      <c r="G57" s="79"/>
      <c r="H57" s="79"/>
      <c r="I57" s="79"/>
      <c r="J57" s="79"/>
      <c r="K57" s="79"/>
      <c r="L57" s="79"/>
      <c r="M57" s="79"/>
      <c r="N57" s="79"/>
      <c r="O57" s="79"/>
      <c r="P57" s="79"/>
      <c r="Q57" s="80"/>
      <c r="R57" s="93"/>
      <c r="S57" s="33">
        <f>SUM(S8:S56)</f>
        <v>172467.18</v>
      </c>
    </row>
    <row r="58" spans="1:19" ht="14.3" thickTop="1" thickBot="1" x14ac:dyDescent="0.3">
      <c r="B58" s="34"/>
      <c r="C58" s="35"/>
      <c r="D58" s="36"/>
      <c r="E58" s="81"/>
      <c r="F58" s="82"/>
      <c r="G58" s="82"/>
      <c r="H58" s="82"/>
      <c r="I58" s="82"/>
      <c r="J58" s="82"/>
      <c r="K58" s="82"/>
      <c r="L58" s="82"/>
      <c r="M58" s="82"/>
      <c r="N58" s="82"/>
      <c r="O58" s="82"/>
      <c r="P58" s="82"/>
      <c r="Q58" s="83"/>
      <c r="R58" s="94"/>
      <c r="S58" s="37"/>
    </row>
    <row r="80" spans="2:19" x14ac:dyDescent="0.25">
      <c r="B80" s="40"/>
      <c r="C80" s="41"/>
      <c r="D80" s="42"/>
      <c r="E80" s="85"/>
      <c r="F80" s="85"/>
      <c r="G80" s="85"/>
      <c r="H80" s="85"/>
      <c r="I80" s="85"/>
      <c r="J80" s="85"/>
      <c r="K80" s="85"/>
      <c r="L80" s="85"/>
      <c r="M80" s="85"/>
      <c r="N80" s="85"/>
      <c r="O80" s="85"/>
      <c r="P80" s="85"/>
      <c r="R80" s="96"/>
      <c r="S80" s="43"/>
    </row>
  </sheetData>
  <autoFilter ref="B8:S58" xr:uid="{00E84AE8-88B3-4296-9447-D39E20ED6FB7}"/>
  <phoneticPr fontId="11"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RCL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Family</dc:creator>
  <cp:lastModifiedBy>Simon Thorpe</cp:lastModifiedBy>
  <dcterms:created xsi:type="dcterms:W3CDTF">2020-12-29T07:09:44Z</dcterms:created>
  <dcterms:modified xsi:type="dcterms:W3CDTF">2021-01-04T07:45:48Z</dcterms:modified>
</cp:coreProperties>
</file>