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Z:\Estimating &amp; Procurement\RCL desktop\Xmas 2020\Moorfields\"/>
    </mc:Choice>
  </mc:AlternateContent>
  <xr:revisionPtr revIDLastSave="0" documentId="13_ncr:1_{85978A26-F711-42E0-A126-C0D6481414F5}" xr6:coauthVersionLast="45" xr6:coauthVersionMax="45" xr10:uidLastSave="{00000000-0000-0000-0000-000000000000}"/>
  <bookViews>
    <workbookView xWindow="-108" yWindow="-108" windowWidth="23256" windowHeight="12576" xr2:uid="{98470D3D-F865-406C-B97E-E67D0263ECBF}"/>
  </bookViews>
  <sheets>
    <sheet name="RCL" sheetId="1" r:id="rId1"/>
  </sheets>
  <definedNames>
    <definedName name="_xlnm._FilterDatabase" localSheetId="0" hidden="1">RCL!$B$8:$S$60</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 i="1" l="1"/>
  <c r="M42" i="1"/>
  <c r="L42" i="1"/>
  <c r="J42" i="1"/>
  <c r="H42" i="1"/>
  <c r="F42" i="1"/>
  <c r="S38" i="1"/>
  <c r="M38" i="1"/>
  <c r="N38" i="1" s="1"/>
  <c r="L38" i="1"/>
  <c r="J38" i="1"/>
  <c r="H38" i="1"/>
  <c r="F38" i="1"/>
  <c r="S34" i="1"/>
  <c r="M34" i="1"/>
  <c r="L34" i="1"/>
  <c r="J34" i="1"/>
  <c r="H34" i="1"/>
  <c r="F34" i="1"/>
  <c r="K37" i="1"/>
  <c r="K33" i="1"/>
  <c r="E41" i="1"/>
  <c r="E37" i="1" s="1"/>
  <c r="E25" i="1"/>
  <c r="N34" i="1" l="1"/>
  <c r="O34" i="1" s="1"/>
  <c r="P34" i="1" s="1"/>
  <c r="O38" i="1"/>
  <c r="P38" i="1" s="1"/>
  <c r="N42" i="1"/>
  <c r="O42" i="1" s="1"/>
  <c r="P42" i="1" s="1"/>
  <c r="E33" i="1"/>
  <c r="M41" i="1" l="1"/>
  <c r="N41" i="1" s="1"/>
  <c r="L41" i="1"/>
  <c r="J41" i="1"/>
  <c r="H41" i="1"/>
  <c r="F41" i="1"/>
  <c r="M37" i="1"/>
  <c r="N37" i="1" s="1"/>
  <c r="L37" i="1"/>
  <c r="J37" i="1"/>
  <c r="H37" i="1"/>
  <c r="F37" i="1"/>
  <c r="M33" i="1"/>
  <c r="N33" i="1" s="1"/>
  <c r="L33" i="1"/>
  <c r="J33" i="1"/>
  <c r="H33" i="1"/>
  <c r="F33" i="1"/>
  <c r="M25" i="1"/>
  <c r="N25" i="1" s="1"/>
  <c r="L25" i="1"/>
  <c r="J25" i="1"/>
  <c r="H25" i="1"/>
  <c r="F25" i="1"/>
  <c r="R22" i="1" l="1"/>
  <c r="O25" i="1"/>
  <c r="O33" i="1"/>
  <c r="O37" i="1"/>
  <c r="O41" i="1"/>
  <c r="P41" i="1" l="1"/>
  <c r="R41" i="1" s="1"/>
  <c r="S41" i="1" s="1"/>
  <c r="P33" i="1"/>
  <c r="R33" i="1" s="1"/>
  <c r="S33" i="1" s="1"/>
  <c r="R45" i="1"/>
  <c r="P37" i="1"/>
  <c r="R37" i="1" s="1"/>
  <c r="S37" i="1" s="1"/>
  <c r="P25" i="1"/>
  <c r="R25" i="1" s="1"/>
  <c r="R14" i="1"/>
  <c r="S59" i="1" l="1"/>
</calcChain>
</file>

<file path=xl/sharedStrings.xml><?xml version="1.0" encoding="utf-8"?>
<sst xmlns="http://schemas.openxmlformats.org/spreadsheetml/2006/main" count="119" uniqueCount="77">
  <si>
    <t>PROJECT: 21 MOORFIELDS</t>
  </si>
  <si>
    <t>PRICING DOCUMENT</t>
  </si>
  <si>
    <t>3.0 SCHEDULE OF WORKS</t>
  </si>
  <si>
    <t>WP7340 - GENERAL JOINERY</t>
  </si>
  <si>
    <t>Item</t>
  </si>
  <si>
    <t>Item Description</t>
  </si>
  <si>
    <t>Measure</t>
  </si>
  <si>
    <t>Unit</t>
  </si>
  <si>
    <t>Rate</t>
  </si>
  <si>
    <t>Total</t>
  </si>
  <si>
    <t>GENERAL JOINERY</t>
  </si>
  <si>
    <t>LEVEL 1</t>
  </si>
  <si>
    <t>TIMBER WALL PANELLING</t>
  </si>
  <si>
    <t>Walnut timber veneer panels with lacquered finish, to match finish of LIN 803 as described below, class 0 surface spread of flame rating, edge and joint profiles as per design drawings, and incorporating concealed fixings;</t>
  </si>
  <si>
    <t>To Café bar recess, ~2870mm high</t>
  </si>
  <si>
    <t>Extra Over to incorporate concealed pivot swing door, including all associated ironmogery and signage</t>
  </si>
  <si>
    <t>m2</t>
  </si>
  <si>
    <t>TIMBER CEILING</t>
  </si>
  <si>
    <t>Prefabricated timber veneer ceiling panel lining system, configured as indicated;</t>
  </si>
  <si>
    <t>Suitable concealed support structure;</t>
  </si>
  <si>
    <t>Providing support to café bar ceiling</t>
  </si>
  <si>
    <t>Solid timber veneer ceiling panels, walnut veneer to match wall panelling type LIN 803 as described below, with lacquered finish, class 0 surface spread of flame rating. The Sub Contractor to set out and incorporate penetrations for lighting by others.</t>
  </si>
  <si>
    <t>Café bar ceiling</t>
  </si>
  <si>
    <t>Extra over to install free issue ventilation grilles</t>
  </si>
  <si>
    <t>Walnut wall panelling, with lacquered finish, class 1 surface spread of flame rating, edge and joint profiles as per design drawings, and incorporating concealed fixings. System shall incorporate two profiles to create ribbed finish as indicated on the design drawings;</t>
  </si>
  <si>
    <t>Core 1, Lift Lobby, ~2870mm high</t>
  </si>
  <si>
    <t>Extra Over to incorporate lift off panel / door in lobby end wall</t>
  </si>
  <si>
    <t>Extra Over to incorporate cut outs for lift control panels, and additonal metal supports / pattressing for control panels</t>
  </si>
  <si>
    <t>Core 2, Lift Lobby 1, ~2870mm high</t>
  </si>
  <si>
    <t>Core 2, Lift Lobby 2, ~2870mm high</t>
  </si>
  <si>
    <t>Either side of Café bar recess, ~2870mm high</t>
  </si>
  <si>
    <t>Metal channel edging, comprising stainless steel folded to required section shape, product name; Granex M1A, by Rimex Metals, colour; black, with concealed fixings;</t>
  </si>
  <si>
    <t>Horizontal, "C" profile, separating all timber panelling described from the stone panelling above</t>
  </si>
  <si>
    <t>Vertical, "S" profile, enveloping the guide rails for the smoke screens, i.e. installed either side of all guide rails, to guide rails at the entrance to both sides of each Lift Lobby;</t>
  </si>
  <si>
    <t xml:space="preserve">                                                                                                                                                                                                                                                                                                                                                                                                                                                                                                                                                                                                                                                                                                                                                                                                                                                                                                                                                                                                                                                                                                                                                                                                                                                                                                                                                                                                                                                                                                                                                                                                                                                                                                                                                                                                                                                                                                                                                                                                                                                                                                                                                                           </t>
  </si>
  <si>
    <t>Sub-total to Main Summary</t>
  </si>
  <si>
    <t>MISC</t>
  </si>
  <si>
    <t>TOTAL</t>
  </si>
  <si>
    <t>SUPPLY</t>
  </si>
  <si>
    <t>J M S</t>
  </si>
  <si>
    <t>LAB</t>
  </si>
  <si>
    <t>OH &amp; P</t>
  </si>
  <si>
    <t>NETT</t>
  </si>
  <si>
    <t>MCD</t>
  </si>
  <si>
    <t>&amp; FIX</t>
  </si>
  <si>
    <t>RCL</t>
  </si>
  <si>
    <t>3.010</t>
  </si>
  <si>
    <t>3.015</t>
  </si>
  <si>
    <t>3.016</t>
  </si>
  <si>
    <t>3.017</t>
  </si>
  <si>
    <t>3.018</t>
  </si>
  <si>
    <t>3.019</t>
  </si>
  <si>
    <t>3.020</t>
  </si>
  <si>
    <t>3.021</t>
  </si>
  <si>
    <t>3.036</t>
  </si>
  <si>
    <t>3.037</t>
  </si>
  <si>
    <t>3.038</t>
  </si>
  <si>
    <t>3.039</t>
  </si>
  <si>
    <t>3.041</t>
  </si>
  <si>
    <t>3.042</t>
  </si>
  <si>
    <t>3.043</t>
  </si>
  <si>
    <t>3.045</t>
  </si>
  <si>
    <t>3.046</t>
  </si>
  <si>
    <t>3.047</t>
  </si>
  <si>
    <t>Included</t>
  </si>
  <si>
    <t>3.049</t>
  </si>
  <si>
    <t>3.051</t>
  </si>
  <si>
    <t>3.052</t>
  </si>
  <si>
    <t>3.053</t>
  </si>
  <si>
    <t>3.054</t>
  </si>
  <si>
    <t>3.055</t>
  </si>
  <si>
    <t>3.056</t>
  </si>
  <si>
    <t>3.057</t>
  </si>
  <si>
    <t>Quant now increased but by others</t>
  </si>
  <si>
    <t>By others</t>
  </si>
  <si>
    <t>Omitted</t>
  </si>
  <si>
    <t>Door reveal trims as RCL (ST) email to SRM (EL) 30.11.20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</si>
</sst>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12" x14ac:knownFonts="1">
    <font>
      <sz val="11"/>
      <color theme="1"/>
      <name val="Calibri"/>
      <family val="2"/>
      <scheme val="minor"/>
    </font>
    <font>
      <sz val="10"/>
      <name val="Arial"/>
      <family val="2"/>
    </font>
    <font>
      <sz val="12"/>
      <name val="Times New Roman"/>
      <family val="1"/>
    </font>
    <font>
      <b/>
      <sz val="10"/>
      <name val="Arial"/>
      <family val="2"/>
    </font>
    <font>
      <sz val="11"/>
      <name val="Times New Roman"/>
      <family val="1"/>
    </font>
    <font>
      <b/>
      <sz val="10"/>
      <color rgb="FFFF0000"/>
      <name val="Arial"/>
      <family val="2"/>
    </font>
    <font>
      <sz val="10"/>
      <color rgb="FFFF0000"/>
      <name val="Arial"/>
      <family val="2"/>
    </font>
    <font>
      <b/>
      <u/>
      <sz val="11"/>
      <name val="Arial"/>
      <family val="2"/>
    </font>
    <font>
      <b/>
      <sz val="11"/>
      <name val="Arial"/>
      <family val="2"/>
    </font>
    <font>
      <sz val="10"/>
      <color indexed="8"/>
      <name val="Arial"/>
      <family val="2"/>
    </font>
    <font>
      <sz val="10"/>
      <name val="MS Sans Serif"/>
      <family val="2"/>
    </font>
    <font>
      <sz val="8"/>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2" fillId="0" borderId="0"/>
    <xf numFmtId="0" fontId="4" fillId="0" borderId="0"/>
    <xf numFmtId="0" fontId="10" fillId="0" borderId="0"/>
  </cellStyleXfs>
  <cellXfs count="130">
    <xf numFmtId="0" fontId="0" fillId="0" borderId="0" xfId="0"/>
    <xf numFmtId="0" fontId="1" fillId="2" borderId="0" xfId="0" applyFont="1" applyFill="1" applyAlignment="1">
      <alignment vertical="center" wrapText="1"/>
    </xf>
    <xf numFmtId="2" fontId="1" fillId="2" borderId="0" xfId="0" applyNumberFormat="1" applyFont="1" applyFill="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4" fontId="1" fillId="0" borderId="0" xfId="0" applyNumberFormat="1" applyFont="1" applyAlignment="1" applyProtection="1">
      <alignment horizontal="center" vertical="center" wrapText="1"/>
      <protection locked="0"/>
    </xf>
    <xf numFmtId="0" fontId="1" fillId="0" borderId="0" xfId="0" applyFont="1" applyAlignment="1">
      <alignment vertical="center" wrapText="1"/>
    </xf>
    <xf numFmtId="0" fontId="3" fillId="4" borderId="1" xfId="0" applyFont="1" applyFill="1" applyBorder="1" applyAlignment="1">
      <alignment horizontal="left" vertical="center" wrapText="1"/>
    </xf>
    <xf numFmtId="2" fontId="3" fillId="4"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64" fontId="3" fillId="4" borderId="1" xfId="0" applyNumberFormat="1" applyFont="1" applyFill="1" applyBorder="1" applyAlignment="1" applyProtection="1">
      <alignment horizontal="center" vertical="center" wrapText="1"/>
      <protection locked="0"/>
    </xf>
    <xf numFmtId="44" fontId="3" fillId="4" borderId="1" xfId="0" applyNumberFormat="1" applyFont="1" applyFill="1" applyBorder="1" applyAlignment="1" applyProtection="1">
      <alignment horizontal="center" vertical="center" wrapText="1"/>
      <protection locked="0"/>
    </xf>
    <xf numFmtId="0" fontId="1" fillId="0" borderId="2" xfId="0" applyFont="1" applyBorder="1" applyAlignment="1">
      <alignment vertical="center"/>
    </xf>
    <xf numFmtId="2"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44" fontId="1" fillId="0" borderId="3" xfId="0" applyNumberFormat="1" applyFont="1" applyBorder="1" applyAlignment="1" applyProtection="1">
      <alignment horizontal="center" vertical="center"/>
      <protection locked="0"/>
    </xf>
    <xf numFmtId="0" fontId="7" fillId="0" borderId="6" xfId="0" applyFont="1" applyBorder="1" applyAlignment="1">
      <alignment vertical="center"/>
    </xf>
    <xf numFmtId="2" fontId="1" fillId="0" borderId="6" xfId="0" applyNumberFormat="1"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44" fontId="1" fillId="0" borderId="4" xfId="0" applyNumberFormat="1" applyFont="1" applyBorder="1" applyAlignment="1" applyProtection="1">
      <alignment horizontal="center" vertical="center"/>
      <protection locked="0"/>
    </xf>
    <xf numFmtId="0" fontId="3" fillId="0" borderId="7" xfId="0" applyFont="1" applyBorder="1" applyAlignment="1">
      <alignment horizontal="left" vertical="center" wrapText="1"/>
    </xf>
    <xf numFmtId="0" fontId="1" fillId="0" borderId="7" xfId="0" applyFont="1" applyBorder="1" applyAlignment="1">
      <alignment horizontal="left" vertical="center" wrapText="1" indent="1"/>
    </xf>
    <xf numFmtId="0" fontId="1" fillId="0" borderId="7" xfId="0" applyFont="1" applyBorder="1" applyAlignment="1">
      <alignment horizontal="left" vertical="center" wrapText="1" indent="2"/>
    </xf>
    <xf numFmtId="0" fontId="1" fillId="0" borderId="7" xfId="0" applyFont="1" applyBorder="1" applyAlignment="1">
      <alignment horizontal="left" vertical="center" wrapText="1"/>
    </xf>
    <xf numFmtId="0" fontId="1" fillId="0" borderId="7" xfId="0" applyFont="1" applyBorder="1" applyAlignment="1">
      <alignment horizontal="left" vertical="center" wrapText="1" indent="3"/>
    </xf>
    <xf numFmtId="0" fontId="8" fillId="0" borderId="7" xfId="1" applyFont="1" applyBorder="1"/>
    <xf numFmtId="2" fontId="8" fillId="0" borderId="6" xfId="1" applyNumberFormat="1" applyFont="1" applyBorder="1" applyAlignment="1" applyProtection="1">
      <alignment horizontal="center" vertical="center"/>
      <protection locked="0"/>
    </xf>
    <xf numFmtId="1" fontId="8" fillId="0" borderId="6" xfId="1" applyNumberFormat="1" applyFont="1" applyBorder="1" applyAlignment="1" applyProtection="1">
      <alignment horizontal="center" vertical="center"/>
      <protection locked="0"/>
    </xf>
    <xf numFmtId="44" fontId="8" fillId="0" borderId="8" xfId="1" applyNumberFormat="1" applyFont="1" applyBorder="1" applyAlignment="1" applyProtection="1">
      <alignment horizontal="center"/>
      <protection locked="0"/>
    </xf>
    <xf numFmtId="0" fontId="1" fillId="0" borderId="9" xfId="0" applyFont="1" applyBorder="1" applyAlignment="1">
      <alignment vertical="center" wrapText="1"/>
    </xf>
    <xf numFmtId="2" fontId="1" fillId="0" borderId="9" xfId="0" applyNumberFormat="1" applyFont="1" applyBorder="1" applyAlignment="1" applyProtection="1">
      <alignment horizontal="center" vertical="center" wrapText="1"/>
      <protection locked="0"/>
    </xf>
    <xf numFmtId="1" fontId="1" fillId="0" borderId="9" xfId="0" applyNumberFormat="1" applyFont="1" applyBorder="1" applyAlignment="1" applyProtection="1">
      <alignment horizontal="center" vertical="center" wrapText="1"/>
      <protection locked="0"/>
    </xf>
    <xf numFmtId="44" fontId="1" fillId="0" borderId="10" xfId="0" applyNumberFormat="1" applyFont="1" applyBorder="1" applyAlignment="1" applyProtection="1">
      <alignment horizontal="center" vertical="center" wrapText="1"/>
      <protection locked="0"/>
    </xf>
    <xf numFmtId="2"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9" fillId="0" borderId="0" xfId="0" applyFont="1" applyAlignment="1">
      <alignment vertical="center" wrapText="1"/>
    </xf>
    <xf numFmtId="2" fontId="9" fillId="0" borderId="0" xfId="0" applyNumberFormat="1"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4" fontId="9" fillId="0" borderId="0" xfId="0" applyNumberFormat="1" applyFont="1" applyAlignment="1" applyProtection="1">
      <alignment horizontal="center" vertical="center" wrapText="1"/>
      <protection locked="0"/>
    </xf>
    <xf numFmtId="1" fontId="3" fillId="0" borderId="0" xfId="1" applyNumberFormat="1" applyFont="1" applyFill="1" applyAlignment="1">
      <alignment horizontal="left" vertical="center"/>
    </xf>
    <xf numFmtId="2" fontId="1" fillId="0" borderId="0" xfId="2" applyNumberFormat="1" applyFont="1" applyFill="1" applyAlignment="1" applyProtection="1">
      <alignment horizontal="center" vertical="center"/>
      <protection locked="0"/>
    </xf>
    <xf numFmtId="0" fontId="1" fillId="0" borderId="0" xfId="2" applyFont="1" applyFill="1" applyAlignment="1" applyProtection="1">
      <alignment horizontal="center" vertical="center"/>
      <protection locked="0"/>
    </xf>
    <xf numFmtId="44" fontId="1" fillId="0" borderId="0" xfId="2" applyNumberFormat="1" applyFont="1" applyFill="1" applyAlignment="1" applyProtection="1">
      <alignment horizontal="center" vertical="center"/>
      <protection locked="0"/>
    </xf>
    <xf numFmtId="0" fontId="1" fillId="0" borderId="0" xfId="0" applyFont="1" applyFill="1" applyAlignment="1">
      <alignment vertical="center" wrapText="1"/>
    </xf>
    <xf numFmtId="1" fontId="5" fillId="0" borderId="0" xfId="2" applyNumberFormat="1" applyFont="1" applyFill="1" applyAlignment="1">
      <alignment horizontal="left" vertical="center"/>
    </xf>
    <xf numFmtId="2" fontId="1" fillId="0" borderId="0" xfId="0" applyNumberFormat="1"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44" fontId="1" fillId="0" borderId="0" xfId="0" applyNumberFormat="1" applyFont="1" applyFill="1" applyAlignment="1" applyProtection="1">
      <alignment horizontal="center" vertical="center"/>
      <protection locked="0"/>
    </xf>
    <xf numFmtId="0" fontId="3" fillId="0" borderId="0" xfId="0" applyFont="1" applyFill="1" applyAlignment="1">
      <alignment horizontal="left" vertical="center"/>
    </xf>
    <xf numFmtId="0" fontId="1" fillId="0" borderId="0" xfId="0" applyFont="1" applyFill="1" applyAlignment="1">
      <alignment vertical="center"/>
    </xf>
    <xf numFmtId="2" fontId="1" fillId="0" borderId="0" xfId="0" applyNumberFormat="1" applyFont="1" applyAlignment="1">
      <alignment horizontal="right"/>
    </xf>
    <xf numFmtId="2" fontId="1" fillId="0" borderId="0" xfId="0" applyNumberFormat="1" applyFont="1"/>
    <xf numFmtId="0" fontId="1" fillId="2" borderId="0" xfId="0" applyFont="1" applyFill="1" applyBorder="1" applyAlignment="1" applyProtection="1">
      <alignment horizontal="center" vertical="center" wrapText="1"/>
      <protection locked="0"/>
    </xf>
    <xf numFmtId="0" fontId="1" fillId="0" borderId="0" xfId="2"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2" fontId="1" fillId="0" borderId="0" xfId="0" applyNumberFormat="1"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right"/>
    </xf>
    <xf numFmtId="2" fontId="1" fillId="0" borderId="0" xfId="0" applyNumberFormat="1" applyFont="1" applyBorder="1" applyAlignment="1">
      <alignment horizontal="right"/>
    </xf>
    <xf numFmtId="2" fontId="1" fillId="0" borderId="0" xfId="0" applyNumberFormat="1" applyFont="1" applyBorder="1"/>
    <xf numFmtId="49" fontId="1" fillId="0" borderId="0" xfId="0" applyNumberFormat="1" applyFont="1" applyBorder="1" applyAlignment="1">
      <alignment horizontal="center"/>
    </xf>
    <xf numFmtId="0" fontId="1" fillId="0" borderId="0" xfId="0" applyFont="1" applyBorder="1"/>
    <xf numFmtId="0" fontId="1" fillId="0" borderId="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1" fillId="0" borderId="7" xfId="0" applyNumberFormat="1" applyFont="1" applyBorder="1" applyAlignment="1" applyProtection="1">
      <alignment horizontal="center" vertical="center"/>
      <protection locked="0"/>
    </xf>
    <xf numFmtId="164" fontId="1" fillId="0" borderId="0" xfId="0" applyNumberFormat="1" applyFont="1" applyBorder="1" applyAlignment="1" applyProtection="1">
      <alignment horizontal="center" vertical="center"/>
      <protection locked="0"/>
    </xf>
    <xf numFmtId="164" fontId="1" fillId="0" borderId="5" xfId="0" applyNumberFormat="1" applyFont="1" applyBorder="1" applyAlignment="1" applyProtection="1">
      <alignment horizontal="center" vertical="center"/>
      <protection locked="0"/>
    </xf>
    <xf numFmtId="1" fontId="8" fillId="0" borderId="7" xfId="1" applyNumberFormat="1" applyFont="1" applyBorder="1" applyAlignment="1" applyProtection="1">
      <alignment horizontal="center" vertical="center"/>
      <protection locked="0"/>
    </xf>
    <xf numFmtId="1" fontId="8" fillId="0" borderId="0" xfId="1" applyNumberFormat="1" applyFont="1" applyBorder="1" applyAlignment="1" applyProtection="1">
      <alignment horizontal="center" vertical="center"/>
      <protection locked="0"/>
    </xf>
    <xf numFmtId="1" fontId="8" fillId="0" borderId="5" xfId="1" applyNumberFormat="1" applyFont="1" applyBorder="1" applyAlignment="1" applyProtection="1">
      <alignment horizontal="center" vertical="center"/>
      <protection locked="0"/>
    </xf>
    <xf numFmtId="1" fontId="1" fillId="0" borderId="7" xfId="0" applyNumberFormat="1" applyFont="1" applyBorder="1" applyAlignment="1" applyProtection="1">
      <alignment horizontal="center" vertical="center" wrapText="1"/>
      <protection locked="0"/>
    </xf>
    <xf numFmtId="1" fontId="1" fillId="0" borderId="0" xfId="0" applyNumberFormat="1" applyFont="1" applyBorder="1" applyAlignment="1" applyProtection="1">
      <alignment horizontal="center" vertical="center" wrapText="1"/>
      <protection locked="0"/>
    </xf>
    <xf numFmtId="1" fontId="1" fillId="0" borderId="5"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2" fontId="1" fillId="0" borderId="0" xfId="3" applyNumberFormat="1" applyFont="1"/>
    <xf numFmtId="164" fontId="1" fillId="2" borderId="0" xfId="0" applyNumberFormat="1" applyFont="1" applyFill="1" applyAlignment="1" applyProtection="1">
      <alignment horizontal="right" vertical="center" wrapText="1"/>
      <protection locked="0"/>
    </xf>
    <xf numFmtId="164" fontId="1" fillId="0" borderId="0" xfId="2" applyNumberFormat="1" applyFont="1" applyFill="1" applyAlignment="1" applyProtection="1">
      <alignment horizontal="right" vertical="center"/>
      <protection locked="0"/>
    </xf>
    <xf numFmtId="164" fontId="1" fillId="0" borderId="0" xfId="0" applyNumberFormat="1" applyFont="1" applyFill="1" applyAlignment="1" applyProtection="1">
      <alignment horizontal="right" vertical="center"/>
      <protection locked="0"/>
    </xf>
    <xf numFmtId="164" fontId="1" fillId="0" borderId="2" xfId="0" applyNumberFormat="1" applyFont="1" applyBorder="1" applyAlignment="1" applyProtection="1">
      <alignment horizontal="right" vertical="center"/>
      <protection locked="0"/>
    </xf>
    <xf numFmtId="164" fontId="1" fillId="0" borderId="6" xfId="0" applyNumberFormat="1" applyFont="1" applyBorder="1" applyAlignment="1" applyProtection="1">
      <alignment horizontal="right" vertical="center"/>
      <protection locked="0"/>
    </xf>
    <xf numFmtId="164" fontId="1" fillId="0" borderId="6" xfId="0" applyNumberFormat="1" applyFont="1" applyBorder="1" applyAlignment="1">
      <alignment horizontal="right"/>
    </xf>
    <xf numFmtId="164" fontId="8" fillId="0" borderId="6" xfId="1" applyNumberFormat="1" applyFont="1" applyBorder="1" applyAlignment="1" applyProtection="1">
      <alignment horizontal="right" vertical="center"/>
      <protection locked="0"/>
    </xf>
    <xf numFmtId="164" fontId="1" fillId="0" borderId="9" xfId="0" applyNumberFormat="1" applyFont="1" applyBorder="1" applyAlignment="1" applyProtection="1">
      <alignment horizontal="right" vertical="center" wrapText="1"/>
      <protection locked="0"/>
    </xf>
    <xf numFmtId="164" fontId="1" fillId="0" borderId="0" xfId="0" applyNumberFormat="1" applyFont="1" applyAlignment="1" applyProtection="1">
      <alignment horizontal="right" vertical="center" wrapText="1"/>
      <protection locked="0"/>
    </xf>
    <xf numFmtId="164" fontId="9" fillId="0" borderId="0" xfId="0" applyNumberFormat="1" applyFont="1" applyAlignment="1" applyProtection="1">
      <alignment horizontal="right" vertical="center" wrapText="1"/>
      <protection locked="0"/>
    </xf>
    <xf numFmtId="0" fontId="6" fillId="2" borderId="0" xfId="0" applyFont="1" applyFill="1" applyBorder="1" applyAlignment="1" applyProtection="1">
      <alignment horizontal="center" vertical="center" wrapText="1"/>
      <protection locked="0"/>
    </xf>
    <xf numFmtId="0" fontId="6" fillId="0" borderId="0" xfId="2"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Border="1"/>
    <xf numFmtId="0" fontId="6" fillId="0" borderId="5" xfId="0" applyFont="1" applyBorder="1" applyAlignment="1" applyProtection="1">
      <alignment horizontal="center" vertical="center"/>
      <protection locked="0"/>
    </xf>
    <xf numFmtId="2" fontId="6" fillId="0" borderId="0" xfId="3" applyNumberFormat="1" applyFont="1"/>
    <xf numFmtId="0" fontId="6" fillId="0" borderId="0" xfId="0" applyFont="1" applyBorder="1" applyAlignment="1" applyProtection="1">
      <alignment horizontal="center" vertical="center" wrapText="1"/>
      <protection locked="0"/>
    </xf>
    <xf numFmtId="0" fontId="1" fillId="3" borderId="0" xfId="0" applyFont="1" applyFill="1" applyBorder="1" applyAlignment="1">
      <alignment horizontal="center"/>
    </xf>
    <xf numFmtId="0" fontId="6" fillId="3" borderId="0" xfId="0" applyFont="1" applyFill="1" applyBorder="1" applyAlignment="1">
      <alignment horizontal="center"/>
    </xf>
    <xf numFmtId="164" fontId="1" fillId="0" borderId="4" xfId="0" applyNumberFormat="1" applyFont="1" applyBorder="1"/>
    <xf numFmtId="49" fontId="1" fillId="0" borderId="0" xfId="0" applyNumberFormat="1" applyFont="1" applyAlignment="1">
      <alignment vertical="center" wrapText="1"/>
    </xf>
    <xf numFmtId="49" fontId="1" fillId="0" borderId="0" xfId="0" applyNumberFormat="1" applyFont="1" applyFill="1" applyAlignment="1">
      <alignment vertical="center" wrapText="1"/>
    </xf>
    <xf numFmtId="2" fontId="6" fillId="0" borderId="0" xfId="0" applyNumberFormat="1" applyFont="1"/>
    <xf numFmtId="164" fontId="1" fillId="0" borderId="6" xfId="0" applyNumberFormat="1" applyFont="1" applyFill="1" applyBorder="1" applyAlignment="1" applyProtection="1">
      <alignment horizontal="right" vertical="center"/>
      <protection locked="0"/>
    </xf>
    <xf numFmtId="164" fontId="1" fillId="0" borderId="4" xfId="0" applyNumberFormat="1" applyFont="1" applyBorder="1" applyAlignment="1">
      <alignment horizontal="center"/>
    </xf>
    <xf numFmtId="0" fontId="1" fillId="0" borderId="7" xfId="0" applyFont="1" applyFill="1" applyBorder="1" applyAlignment="1">
      <alignment horizontal="left" vertical="center" wrapText="1" indent="2"/>
    </xf>
    <xf numFmtId="2" fontId="1" fillId="0" borderId="6" xfId="0" applyNumberFormat="1" applyFont="1" applyFill="1" applyBorder="1" applyAlignment="1" applyProtection="1">
      <alignment horizontal="center" vertical="center"/>
      <protection locked="0"/>
    </xf>
    <xf numFmtId="164" fontId="1" fillId="0" borderId="6" xfId="0" applyNumberFormat="1" applyFont="1" applyFill="1" applyBorder="1" applyAlignment="1" applyProtection="1">
      <alignment horizontal="center" vertical="center"/>
      <protection locked="0"/>
    </xf>
    <xf numFmtId="164" fontId="1" fillId="0" borderId="7" xfId="0" applyNumberFormat="1" applyFont="1" applyFill="1" applyBorder="1" applyAlignment="1" applyProtection="1">
      <alignment horizontal="center" vertical="center"/>
      <protection locked="0"/>
    </xf>
    <xf numFmtId="164" fontId="1" fillId="0" borderId="0" xfId="0" applyNumberFormat="1" applyFont="1" applyFill="1" applyBorder="1" applyAlignment="1" applyProtection="1">
      <alignment horizontal="center" vertical="center"/>
      <protection locked="0"/>
    </xf>
    <xf numFmtId="164" fontId="1" fillId="0" borderId="5" xfId="0" applyNumberFormat="1" applyFont="1" applyFill="1" applyBorder="1" applyAlignment="1" applyProtection="1">
      <alignment horizontal="center" vertical="center"/>
      <protection locked="0"/>
    </xf>
    <xf numFmtId="44" fontId="1" fillId="0" borderId="4" xfId="0" applyNumberFormat="1" applyFont="1" applyFill="1" applyBorder="1" applyAlignment="1" applyProtection="1">
      <alignment horizontal="center" vertical="center"/>
      <protection locked="0"/>
    </xf>
    <xf numFmtId="0" fontId="1" fillId="0" borderId="7" xfId="0" applyFont="1" applyFill="1" applyBorder="1" applyAlignment="1">
      <alignment horizontal="left" vertical="center" wrapText="1"/>
    </xf>
    <xf numFmtId="0" fontId="1" fillId="0" borderId="7" xfId="0" applyFont="1" applyFill="1" applyBorder="1" applyAlignment="1">
      <alignment horizontal="left" vertical="center" wrapText="1" indent="3"/>
    </xf>
    <xf numFmtId="2" fontId="1" fillId="0" borderId="0" xfId="0" applyNumberFormat="1" applyFont="1" applyFill="1"/>
    <xf numFmtId="2" fontId="1" fillId="0" borderId="0" xfId="0" applyNumberFormat="1" applyFont="1" applyFill="1" applyAlignment="1">
      <alignment horizontal="right"/>
    </xf>
    <xf numFmtId="2" fontId="1" fillId="0" borderId="0" xfId="3" applyNumberFormat="1" applyFont="1" applyFill="1"/>
    <xf numFmtId="2" fontId="6" fillId="0" borderId="0" xfId="3" applyNumberFormat="1" applyFont="1" applyFill="1"/>
    <xf numFmtId="0" fontId="1" fillId="0" borderId="0" xfId="0" applyFont="1" applyAlignment="1">
      <alignment horizontal="right" wrapText="1"/>
    </xf>
    <xf numFmtId="164" fontId="6" fillId="0" borderId="4" xfId="0" applyNumberFormat="1" applyFont="1" applyBorder="1" applyAlignment="1">
      <alignment horizontal="center"/>
    </xf>
    <xf numFmtId="164" fontId="6" fillId="0" borderId="4" xfId="0" applyNumberFormat="1" applyFont="1" applyBorder="1" applyAlignment="1">
      <alignment horizontal="center" wrapText="1"/>
    </xf>
    <xf numFmtId="0" fontId="5" fillId="0" borderId="0" xfId="2" applyFont="1" applyFill="1" applyAlignment="1">
      <alignment vertical="center"/>
    </xf>
    <xf numFmtId="0" fontId="5" fillId="0" borderId="0" xfId="0" applyFont="1" applyFill="1" applyAlignment="1">
      <alignment vertical="center"/>
    </xf>
    <xf numFmtId="0" fontId="1" fillId="0" borderId="7" xfId="0" applyFont="1" applyFill="1" applyBorder="1" applyAlignment="1">
      <alignment horizontal="left" vertical="center" wrapText="1" indent="1"/>
    </xf>
    <xf numFmtId="0" fontId="3" fillId="0" borderId="7" xfId="0" applyFont="1" applyFill="1" applyBorder="1" applyAlignment="1">
      <alignment horizontal="left" vertical="center" wrapText="1"/>
    </xf>
    <xf numFmtId="0" fontId="1" fillId="0" borderId="7" xfId="0" applyFont="1" applyFill="1" applyBorder="1" applyAlignment="1">
      <alignment horizontal="left" wrapText="1" indent="1"/>
    </xf>
    <xf numFmtId="2" fontId="1" fillId="0" borderId="6" xfId="0" applyNumberFormat="1" applyFont="1" applyFill="1" applyBorder="1" applyAlignment="1" applyProtection="1">
      <alignment horizontal="center"/>
      <protection locked="0"/>
    </xf>
    <xf numFmtId="164" fontId="1" fillId="0" borderId="6" xfId="0" applyNumberFormat="1" applyFont="1" applyFill="1" applyBorder="1" applyAlignment="1" applyProtection="1">
      <alignment horizontal="center"/>
      <protection locked="0"/>
    </xf>
    <xf numFmtId="164" fontId="1" fillId="0" borderId="7" xfId="0" applyNumberFormat="1" applyFont="1" applyFill="1" applyBorder="1" applyAlignment="1" applyProtection="1">
      <alignment horizontal="right"/>
      <protection locked="0"/>
    </xf>
    <xf numFmtId="2" fontId="6" fillId="0" borderId="0" xfId="0" applyNumberFormat="1" applyFont="1" applyFill="1" applyAlignment="1">
      <alignment horizontal="right"/>
    </xf>
    <xf numFmtId="2" fontId="1" fillId="0" borderId="0" xfId="3" applyNumberFormat="1" applyFont="1" applyFill="1" applyAlignment="1">
      <alignment horizontal="right"/>
    </xf>
    <xf numFmtId="2" fontId="6" fillId="0" borderId="0" xfId="3" applyNumberFormat="1" applyFont="1" applyFill="1" applyAlignment="1">
      <alignment horizontal="right"/>
    </xf>
    <xf numFmtId="165" fontId="6" fillId="0" borderId="0" xfId="0" applyNumberFormat="1" applyFont="1" applyBorder="1"/>
  </cellXfs>
  <cellStyles count="4">
    <cellStyle name="Normal" xfId="0" builtinId="0"/>
    <cellStyle name="Normal_9500" xfId="2" xr:uid="{700E83AF-EFC6-4FC1-89B9-45BF4FF340B4}"/>
    <cellStyle name="Normal_CWPSissue1" xfId="1" xr:uid="{8C28C005-9359-40FF-83BB-8602E129D984}"/>
    <cellStyle name="Normal_TenderA" xfId="3" xr:uid="{E70F6174-4952-46AD-AD7D-7E9CC3472A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384921</xdr:colOff>
      <xdr:row>1</xdr:row>
      <xdr:rowOff>133911</xdr:rowOff>
    </xdr:from>
    <xdr:to>
      <xdr:col>18</xdr:col>
      <xdr:colOff>1562100</xdr:colOff>
      <xdr:row>5</xdr:row>
      <xdr:rowOff>6693</xdr:rowOff>
    </xdr:to>
    <xdr:pic>
      <xdr:nvPicPr>
        <xdr:cNvPr id="2" name="Picture 3">
          <a:extLst>
            <a:ext uri="{FF2B5EF4-FFF2-40B4-BE49-F238E27FC236}">
              <a16:creationId xmlns:a16="http://schemas.microsoft.com/office/drawing/2014/main" id="{3258F261-01CB-40A0-BFAD-6C5B6016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0397" y="200413"/>
          <a:ext cx="1177179" cy="504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384921</xdr:colOff>
      <xdr:row>1</xdr:row>
      <xdr:rowOff>133911</xdr:rowOff>
    </xdr:from>
    <xdr:to>
      <xdr:col>18</xdr:col>
      <xdr:colOff>1562100</xdr:colOff>
      <xdr:row>5</xdr:row>
      <xdr:rowOff>6693</xdr:rowOff>
    </xdr:to>
    <xdr:pic>
      <xdr:nvPicPr>
        <xdr:cNvPr id="4" name="Picture 3">
          <a:extLst>
            <a:ext uri="{FF2B5EF4-FFF2-40B4-BE49-F238E27FC236}">
              <a16:creationId xmlns:a16="http://schemas.microsoft.com/office/drawing/2014/main" id="{EEB8C1A7-3908-4F43-B49B-9B72D53D34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93555" y="205162"/>
          <a:ext cx="1177179" cy="49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3C90-396D-4296-96EC-A40A04EEBF14}">
  <sheetPr>
    <pageSetUpPr fitToPage="1"/>
  </sheetPr>
  <dimension ref="A1:T82"/>
  <sheetViews>
    <sheetView tabSelected="1" topLeftCell="B33" zoomScale="70" zoomScaleNormal="70" workbookViewId="0">
      <selection activeCell="K65" sqref="K65"/>
    </sheetView>
  </sheetViews>
  <sheetFormatPr defaultColWidth="8.109375" defaultRowHeight="13.2" x14ac:dyDescent="0.3"/>
  <cols>
    <col min="1" max="1" width="8.109375" style="97"/>
    <col min="2" max="2" width="57.77734375" style="5" customWidth="1"/>
    <col min="3" max="3" width="11.44140625" style="33" customWidth="1"/>
    <col min="4" max="4" width="11.44140625" style="34" customWidth="1"/>
    <col min="5" max="16" width="11.44140625" style="74" customWidth="1"/>
    <col min="17" max="17" width="11.44140625" style="93" customWidth="1"/>
    <col min="18" max="18" width="11.44140625" style="85" customWidth="1"/>
    <col min="19" max="19" width="22.77734375" style="4" customWidth="1"/>
    <col min="20" max="16384" width="8.109375" style="5"/>
  </cols>
  <sheetData>
    <row r="1" spans="1:19" ht="5.25" customHeight="1" x14ac:dyDescent="0.3">
      <c r="B1" s="1"/>
      <c r="C1" s="2"/>
      <c r="D1" s="3"/>
      <c r="E1" s="52"/>
      <c r="F1" s="52"/>
      <c r="G1" s="52"/>
      <c r="H1" s="52"/>
      <c r="I1" s="52"/>
      <c r="J1" s="52"/>
      <c r="K1" s="52"/>
      <c r="L1" s="52"/>
      <c r="M1" s="52"/>
      <c r="N1" s="52"/>
      <c r="O1" s="52"/>
      <c r="P1" s="52"/>
      <c r="Q1" s="87"/>
      <c r="R1" s="77"/>
    </row>
    <row r="2" spans="1:19" s="43" customFormat="1" ht="12.75" customHeight="1" x14ac:dyDescent="0.3">
      <c r="A2" s="98"/>
      <c r="B2" s="39" t="s">
        <v>0</v>
      </c>
      <c r="C2" s="40"/>
      <c r="D2" s="41"/>
      <c r="E2" s="53"/>
      <c r="F2" s="53"/>
      <c r="G2" s="53"/>
      <c r="H2" s="53"/>
      <c r="I2" s="53"/>
      <c r="J2" s="53"/>
      <c r="K2" s="53"/>
      <c r="L2" s="53"/>
      <c r="M2" s="53"/>
      <c r="N2" s="53"/>
      <c r="O2" s="53"/>
      <c r="P2" s="53"/>
      <c r="Q2" s="88"/>
      <c r="R2" s="78"/>
      <c r="S2" s="42"/>
    </row>
    <row r="3" spans="1:19" s="43" customFormat="1" ht="12.75" customHeight="1" x14ac:dyDescent="0.3">
      <c r="A3" s="98"/>
      <c r="B3" s="39" t="s">
        <v>1</v>
      </c>
      <c r="C3" s="118"/>
      <c r="D3" s="41"/>
      <c r="E3" s="53"/>
      <c r="F3" s="53"/>
      <c r="G3" s="53"/>
      <c r="H3" s="53"/>
      <c r="I3" s="53"/>
      <c r="J3" s="53"/>
      <c r="K3" s="53"/>
      <c r="L3" s="53"/>
      <c r="M3" s="53"/>
      <c r="N3" s="53"/>
      <c r="O3" s="53"/>
      <c r="P3" s="53"/>
      <c r="Q3" s="88"/>
      <c r="R3" s="78"/>
      <c r="S3" s="42"/>
    </row>
    <row r="4" spans="1:19" s="43" customFormat="1" ht="12.75" customHeight="1" x14ac:dyDescent="0.3">
      <c r="A4" s="98"/>
      <c r="B4" s="44" t="s">
        <v>2</v>
      </c>
      <c r="C4" s="119"/>
      <c r="D4" s="46"/>
      <c r="E4" s="54"/>
      <c r="F4" s="54"/>
      <c r="G4" s="54"/>
      <c r="H4" s="54"/>
      <c r="I4" s="54"/>
      <c r="J4" s="54"/>
      <c r="K4" s="54"/>
      <c r="L4" s="54"/>
      <c r="M4" s="54"/>
      <c r="N4" s="54"/>
      <c r="O4" s="54"/>
      <c r="P4" s="54"/>
      <c r="Q4" s="89"/>
      <c r="R4" s="79"/>
      <c r="S4" s="47"/>
    </row>
    <row r="5" spans="1:19" s="43" customFormat="1" ht="12.75" customHeight="1" x14ac:dyDescent="0.3">
      <c r="A5" s="98"/>
      <c r="B5" s="48" t="s">
        <v>3</v>
      </c>
      <c r="C5" s="118"/>
      <c r="D5" s="41"/>
      <c r="E5" s="53"/>
      <c r="F5" s="53"/>
      <c r="G5" s="54"/>
      <c r="H5" s="54"/>
      <c r="I5" s="54"/>
      <c r="J5" s="54"/>
      <c r="K5" s="54"/>
      <c r="L5" s="54"/>
      <c r="M5" s="54"/>
      <c r="N5" s="54"/>
      <c r="O5" s="54"/>
      <c r="P5" s="54"/>
      <c r="Q5" s="89"/>
      <c r="R5" s="79"/>
      <c r="S5" s="47"/>
    </row>
    <row r="6" spans="1:19" s="43" customFormat="1" ht="13.65" customHeight="1" thickBot="1" x14ac:dyDescent="0.3">
      <c r="A6" s="98"/>
      <c r="B6" s="49"/>
      <c r="C6" s="45"/>
      <c r="D6" s="46"/>
      <c r="E6" s="55" t="s">
        <v>36</v>
      </c>
      <c r="F6" s="55" t="s">
        <v>37</v>
      </c>
      <c r="G6" s="55" t="s">
        <v>38</v>
      </c>
      <c r="H6" s="55" t="s">
        <v>37</v>
      </c>
      <c r="I6" s="55" t="s">
        <v>39</v>
      </c>
      <c r="J6" s="56" t="s">
        <v>37</v>
      </c>
      <c r="K6" s="55" t="s">
        <v>40</v>
      </c>
      <c r="L6" s="56" t="s">
        <v>37</v>
      </c>
      <c r="M6" s="55" t="s">
        <v>38</v>
      </c>
      <c r="N6" s="57" t="s">
        <v>41</v>
      </c>
      <c r="O6" s="56" t="s">
        <v>42</v>
      </c>
      <c r="P6" s="94" t="s">
        <v>43</v>
      </c>
      <c r="Q6" s="95" t="s">
        <v>45</v>
      </c>
      <c r="R6" s="79"/>
      <c r="S6" s="47"/>
    </row>
    <row r="7" spans="1:19" ht="13.8" thickBot="1" x14ac:dyDescent="0.3">
      <c r="A7" s="97" t="s">
        <v>4</v>
      </c>
      <c r="B7" s="6" t="s">
        <v>5</v>
      </c>
      <c r="C7" s="7" t="s">
        <v>6</v>
      </c>
      <c r="D7" s="8" t="s">
        <v>7</v>
      </c>
      <c r="E7" s="58"/>
      <c r="F7" s="55" t="s">
        <v>36</v>
      </c>
      <c r="G7" s="59"/>
      <c r="H7" s="55" t="s">
        <v>38</v>
      </c>
      <c r="I7" s="60"/>
      <c r="J7" s="55" t="s">
        <v>39</v>
      </c>
      <c r="K7" s="59"/>
      <c r="L7" s="56" t="s">
        <v>40</v>
      </c>
      <c r="M7" s="56" t="s">
        <v>44</v>
      </c>
      <c r="N7" s="129">
        <v>0.12</v>
      </c>
      <c r="O7" s="61"/>
      <c r="P7" s="56"/>
      <c r="Q7" s="90"/>
      <c r="R7" s="9" t="s">
        <v>8</v>
      </c>
      <c r="S7" s="10" t="s">
        <v>9</v>
      </c>
    </row>
    <row r="8" spans="1:19" ht="12.75" customHeight="1" x14ac:dyDescent="0.3">
      <c r="B8" s="11"/>
      <c r="C8" s="12"/>
      <c r="D8" s="13"/>
      <c r="E8" s="62"/>
      <c r="F8" s="63"/>
      <c r="G8" s="63"/>
      <c r="H8" s="63"/>
      <c r="I8" s="63"/>
      <c r="J8" s="63"/>
      <c r="K8" s="63"/>
      <c r="L8" s="63"/>
      <c r="M8" s="63"/>
      <c r="N8" s="63"/>
      <c r="O8" s="63"/>
      <c r="P8" s="63"/>
      <c r="Q8" s="91"/>
      <c r="R8" s="80"/>
      <c r="S8" s="14"/>
    </row>
    <row r="9" spans="1:19" ht="15.75" customHeight="1" x14ac:dyDescent="0.3">
      <c r="B9" s="15" t="s">
        <v>10</v>
      </c>
      <c r="C9" s="16"/>
      <c r="D9" s="17"/>
      <c r="E9" s="62"/>
      <c r="F9" s="63"/>
      <c r="G9" s="63"/>
      <c r="H9" s="63"/>
      <c r="I9" s="63"/>
      <c r="J9" s="63"/>
      <c r="K9" s="63"/>
      <c r="L9" s="63"/>
      <c r="M9" s="63"/>
      <c r="N9" s="63"/>
      <c r="O9" s="63"/>
      <c r="P9" s="63"/>
      <c r="Q9" s="64"/>
      <c r="R9" s="81"/>
      <c r="S9" s="19"/>
    </row>
    <row r="10" spans="1:19" x14ac:dyDescent="0.3">
      <c r="B10" s="20" t="s">
        <v>11</v>
      </c>
      <c r="C10" s="16"/>
      <c r="D10" s="18"/>
      <c r="E10" s="65"/>
      <c r="F10" s="66"/>
      <c r="G10" s="66"/>
      <c r="H10" s="66"/>
      <c r="I10" s="66"/>
      <c r="J10" s="66"/>
      <c r="K10" s="66"/>
      <c r="L10" s="66"/>
      <c r="M10" s="66"/>
      <c r="N10" s="66"/>
      <c r="O10" s="66"/>
      <c r="P10" s="66"/>
      <c r="Q10" s="67"/>
      <c r="R10" s="81"/>
      <c r="S10" s="19"/>
    </row>
    <row r="11" spans="1:19" x14ac:dyDescent="0.3">
      <c r="B11" s="20" t="s">
        <v>12</v>
      </c>
      <c r="C11" s="16"/>
      <c r="D11" s="18"/>
      <c r="E11" s="65"/>
      <c r="F11" s="66"/>
      <c r="G11" s="66"/>
      <c r="H11" s="66"/>
      <c r="I11" s="66"/>
      <c r="J11" s="66"/>
      <c r="K11" s="66"/>
      <c r="L11" s="66"/>
      <c r="M11" s="66"/>
      <c r="N11" s="66"/>
      <c r="O11" s="66"/>
      <c r="P11" s="66"/>
      <c r="Q11" s="67"/>
      <c r="R11" s="81"/>
      <c r="S11" s="19"/>
    </row>
    <row r="12" spans="1:19" x14ac:dyDescent="0.3">
      <c r="B12" s="21"/>
      <c r="C12" s="16"/>
      <c r="D12" s="18"/>
      <c r="E12" s="65"/>
      <c r="F12" s="66"/>
      <c r="G12" s="66"/>
      <c r="H12" s="66"/>
      <c r="I12" s="66"/>
      <c r="J12" s="66"/>
      <c r="K12" s="66"/>
      <c r="L12" s="66"/>
      <c r="M12" s="66"/>
      <c r="N12" s="66"/>
      <c r="O12" s="66"/>
      <c r="P12" s="66"/>
      <c r="Q12" s="67"/>
      <c r="R12" s="81"/>
      <c r="S12" s="19"/>
    </row>
    <row r="13" spans="1:19" ht="57.6" customHeight="1" x14ac:dyDescent="0.3">
      <c r="A13" s="97">
        <v>3.008</v>
      </c>
      <c r="B13" s="120" t="s">
        <v>13</v>
      </c>
      <c r="C13" s="16"/>
      <c r="D13" s="18"/>
      <c r="E13" s="65"/>
      <c r="F13" s="66"/>
      <c r="G13" s="66"/>
      <c r="H13" s="66"/>
      <c r="I13" s="66"/>
      <c r="J13" s="66"/>
      <c r="K13" s="66"/>
      <c r="L13" s="66"/>
      <c r="M13" s="66"/>
      <c r="N13" s="66"/>
      <c r="O13" s="66"/>
      <c r="P13" s="66"/>
      <c r="Q13" s="67"/>
      <c r="R13" s="81"/>
      <c r="S13" s="19"/>
    </row>
    <row r="14" spans="1:19" ht="15.15" customHeight="1" x14ac:dyDescent="0.25">
      <c r="A14" s="97">
        <v>3.0089999999999999</v>
      </c>
      <c r="B14" s="102" t="s">
        <v>14</v>
      </c>
      <c r="C14" s="16">
        <v>1</v>
      </c>
      <c r="D14" s="18" t="s">
        <v>4</v>
      </c>
      <c r="E14" s="51"/>
      <c r="F14" s="51"/>
      <c r="G14" s="51"/>
      <c r="H14" s="51"/>
      <c r="I14" s="51"/>
      <c r="J14" s="51"/>
      <c r="K14" s="51"/>
      <c r="L14" s="51"/>
      <c r="M14" s="51"/>
      <c r="N14" s="51"/>
      <c r="O14" s="50"/>
      <c r="P14" s="76"/>
      <c r="Q14" s="92"/>
      <c r="R14" s="82">
        <f t="shared" ref="R14" si="0">O14+P14+Q14</f>
        <v>0</v>
      </c>
      <c r="S14" s="116" t="s">
        <v>75</v>
      </c>
    </row>
    <row r="15" spans="1:19" ht="29.4" customHeight="1" x14ac:dyDescent="0.25">
      <c r="A15" s="97" t="s">
        <v>46</v>
      </c>
      <c r="B15" s="102" t="s">
        <v>15</v>
      </c>
      <c r="C15" s="16">
        <v>1</v>
      </c>
      <c r="D15" s="18" t="s">
        <v>4</v>
      </c>
      <c r="E15" s="65"/>
      <c r="F15" s="51"/>
      <c r="G15" s="51"/>
      <c r="H15" s="51"/>
      <c r="I15" s="51"/>
      <c r="J15" s="51"/>
      <c r="K15" s="51"/>
      <c r="L15" s="51"/>
      <c r="M15" s="51"/>
      <c r="N15" s="51"/>
      <c r="O15" s="50"/>
      <c r="P15" s="76"/>
      <c r="Q15" s="92"/>
      <c r="R15" s="82">
        <v>0</v>
      </c>
      <c r="S15" s="116" t="s">
        <v>75</v>
      </c>
    </row>
    <row r="16" spans="1:19" x14ac:dyDescent="0.3">
      <c r="B16" s="102"/>
      <c r="C16" s="16"/>
      <c r="D16" s="18"/>
      <c r="E16" s="65"/>
      <c r="F16" s="66"/>
      <c r="G16" s="66"/>
      <c r="H16" s="66"/>
      <c r="I16" s="66"/>
      <c r="J16" s="66"/>
      <c r="K16" s="66"/>
      <c r="L16" s="66"/>
      <c r="M16" s="66"/>
      <c r="N16" s="66"/>
      <c r="O16" s="66"/>
      <c r="P16" s="66"/>
      <c r="Q16" s="67"/>
      <c r="R16" s="81"/>
      <c r="S16" s="19"/>
    </row>
    <row r="17" spans="1:19" x14ac:dyDescent="0.3">
      <c r="B17" s="102"/>
      <c r="C17" s="16"/>
      <c r="D17" s="18"/>
      <c r="E17" s="65"/>
      <c r="F17" s="66"/>
      <c r="G17" s="66"/>
      <c r="H17" s="66"/>
      <c r="I17" s="66"/>
      <c r="J17" s="66"/>
      <c r="K17" s="66"/>
      <c r="L17" s="66"/>
      <c r="M17" s="66"/>
      <c r="N17" s="66"/>
      <c r="O17" s="66"/>
      <c r="P17" s="66"/>
      <c r="Q17" s="67"/>
      <c r="R17" s="81"/>
      <c r="S17" s="19"/>
    </row>
    <row r="18" spans="1:19" x14ac:dyDescent="0.3">
      <c r="B18" s="102"/>
      <c r="C18" s="16"/>
      <c r="D18" s="18"/>
      <c r="E18" s="65"/>
      <c r="F18" s="66"/>
      <c r="G18" s="66"/>
      <c r="H18" s="66"/>
      <c r="I18" s="66"/>
      <c r="J18" s="66"/>
      <c r="K18" s="66"/>
      <c r="L18" s="66"/>
      <c r="M18" s="66"/>
      <c r="N18" s="66"/>
      <c r="O18" s="66"/>
      <c r="P18" s="66"/>
      <c r="Q18" s="67"/>
      <c r="R18" s="81"/>
      <c r="S18" s="19"/>
    </row>
    <row r="19" spans="1:19" x14ac:dyDescent="0.3">
      <c r="B19" s="121" t="s">
        <v>17</v>
      </c>
      <c r="C19" s="16"/>
      <c r="D19" s="18"/>
      <c r="E19" s="65"/>
      <c r="F19" s="66"/>
      <c r="G19" s="66"/>
      <c r="H19" s="66"/>
      <c r="I19" s="66"/>
      <c r="J19" s="66"/>
      <c r="K19" s="66"/>
      <c r="L19" s="66"/>
      <c r="M19" s="66"/>
      <c r="N19" s="66"/>
      <c r="O19" s="66"/>
      <c r="P19" s="66"/>
      <c r="Q19" s="67"/>
      <c r="R19" s="81"/>
      <c r="S19" s="19"/>
    </row>
    <row r="20" spans="1:19" ht="26.4" x14ac:dyDescent="0.3">
      <c r="A20" s="97" t="s">
        <v>47</v>
      </c>
      <c r="B20" s="109" t="s">
        <v>18</v>
      </c>
      <c r="C20" s="16"/>
      <c r="D20" s="18"/>
      <c r="E20" s="65"/>
      <c r="F20" s="66"/>
      <c r="G20" s="66"/>
      <c r="H20" s="66"/>
      <c r="I20" s="66"/>
      <c r="J20" s="66"/>
      <c r="K20" s="66"/>
      <c r="L20" s="66"/>
      <c r="M20" s="66"/>
      <c r="N20" s="66"/>
      <c r="O20" s="66"/>
      <c r="P20" s="66"/>
      <c r="Q20" s="67"/>
      <c r="R20" s="81"/>
      <c r="S20" s="19"/>
    </row>
    <row r="21" spans="1:19" x14ac:dyDescent="0.3">
      <c r="A21" s="97" t="s">
        <v>48</v>
      </c>
      <c r="B21" s="120" t="s">
        <v>19</v>
      </c>
      <c r="C21" s="16"/>
      <c r="D21" s="18"/>
      <c r="E21" s="65"/>
      <c r="F21" s="66"/>
      <c r="G21" s="66"/>
      <c r="H21" s="66"/>
      <c r="I21" s="66"/>
      <c r="J21" s="66"/>
      <c r="K21" s="66"/>
      <c r="L21" s="66"/>
      <c r="M21" s="66"/>
      <c r="N21" s="66"/>
      <c r="O21" s="66"/>
      <c r="P21" s="66"/>
      <c r="Q21" s="67"/>
      <c r="R21" s="81"/>
      <c r="S21" s="19"/>
    </row>
    <row r="22" spans="1:19" x14ac:dyDescent="0.25">
      <c r="A22" s="97" t="s">
        <v>49</v>
      </c>
      <c r="B22" s="102" t="s">
        <v>20</v>
      </c>
      <c r="C22" s="16">
        <v>12</v>
      </c>
      <c r="D22" s="18" t="s">
        <v>16</v>
      </c>
      <c r="E22" s="65"/>
      <c r="F22" s="51"/>
      <c r="G22" s="99"/>
      <c r="H22" s="51"/>
      <c r="I22" s="51"/>
      <c r="J22" s="51"/>
      <c r="K22" s="51"/>
      <c r="L22" s="51"/>
      <c r="M22" s="51"/>
      <c r="N22" s="51"/>
      <c r="O22" s="50"/>
      <c r="P22" s="76"/>
      <c r="Q22" s="92"/>
      <c r="R22" s="82">
        <f t="shared" ref="R22" si="1">O22+P22+Q22</f>
        <v>0</v>
      </c>
      <c r="S22" s="116" t="s">
        <v>74</v>
      </c>
    </row>
    <row r="23" spans="1:19" x14ac:dyDescent="0.3">
      <c r="A23" s="97" t="s">
        <v>50</v>
      </c>
      <c r="B23" s="109"/>
      <c r="C23" s="16"/>
      <c r="D23" s="18"/>
      <c r="E23" s="65"/>
      <c r="F23" s="66"/>
      <c r="G23" s="66"/>
      <c r="H23" s="66"/>
      <c r="I23" s="66"/>
      <c r="J23" s="66"/>
      <c r="K23" s="66"/>
      <c r="L23" s="66"/>
      <c r="M23" s="66"/>
      <c r="N23" s="66"/>
      <c r="O23" s="66"/>
      <c r="P23" s="66"/>
      <c r="Q23" s="67"/>
      <c r="R23" s="81"/>
      <c r="S23" s="19"/>
    </row>
    <row r="24" spans="1:19" ht="63" customHeight="1" x14ac:dyDescent="0.3">
      <c r="A24" s="97" t="s">
        <v>51</v>
      </c>
      <c r="B24" s="120" t="s">
        <v>21</v>
      </c>
      <c r="C24" s="16"/>
      <c r="D24" s="18"/>
      <c r="E24" s="65"/>
      <c r="F24" s="66"/>
      <c r="G24" s="66"/>
      <c r="H24" s="66"/>
      <c r="I24" s="66"/>
      <c r="J24" s="66"/>
      <c r="K24" s="66"/>
      <c r="L24" s="66"/>
      <c r="M24" s="66"/>
      <c r="N24" s="66"/>
      <c r="O24" s="66"/>
      <c r="P24" s="66"/>
      <c r="Q24" s="67"/>
      <c r="R24" s="81"/>
      <c r="S24" s="19"/>
    </row>
    <row r="25" spans="1:19" x14ac:dyDescent="0.25">
      <c r="A25" s="97" t="s">
        <v>52</v>
      </c>
      <c r="B25" s="102" t="s">
        <v>22</v>
      </c>
      <c r="C25" s="16">
        <v>1</v>
      </c>
      <c r="D25" s="18" t="s">
        <v>4</v>
      </c>
      <c r="E25" s="51">
        <f>K25/154*10</f>
        <v>100</v>
      </c>
      <c r="F25" s="51">
        <f t="shared" ref="F25" si="2">C25*E25</f>
        <v>100</v>
      </c>
      <c r="G25" s="51">
        <v>50</v>
      </c>
      <c r="H25" s="51">
        <f t="shared" ref="H25" si="3">C25*G25</f>
        <v>50</v>
      </c>
      <c r="I25" s="51">
        <v>2352.34</v>
      </c>
      <c r="J25" s="51">
        <f t="shared" ref="J25" si="4">C25*I25</f>
        <v>2352.34</v>
      </c>
      <c r="K25" s="51">
        <v>1540</v>
      </c>
      <c r="L25" s="51">
        <f t="shared" ref="L25" si="5">C25*K25</f>
        <v>1540</v>
      </c>
      <c r="M25" s="51">
        <f t="shared" ref="M25" si="6">E25+G25+I25+K25</f>
        <v>4042.34</v>
      </c>
      <c r="N25" s="51">
        <f t="shared" ref="N25" si="7">M25*N$7</f>
        <v>485.08</v>
      </c>
      <c r="O25" s="50">
        <f t="shared" ref="O25" si="8">M25+N25</f>
        <v>4527.42</v>
      </c>
      <c r="P25" s="76">
        <f t="shared" ref="P25" si="9">O25/19</f>
        <v>238.29</v>
      </c>
      <c r="Q25" s="92">
        <v>-85.11</v>
      </c>
      <c r="R25" s="82">
        <f t="shared" ref="R25" si="10">O25+P25+Q25</f>
        <v>4680.6000000000004</v>
      </c>
      <c r="S25" s="96"/>
    </row>
    <row r="26" spans="1:19" x14ac:dyDescent="0.25">
      <c r="A26" s="97" t="s">
        <v>53</v>
      </c>
      <c r="B26" s="102" t="s">
        <v>23</v>
      </c>
      <c r="C26" s="16">
        <v>1</v>
      </c>
      <c r="D26" s="18" t="s">
        <v>4</v>
      </c>
      <c r="E26" s="105"/>
      <c r="F26" s="111"/>
      <c r="G26" s="111"/>
      <c r="H26" s="111"/>
      <c r="I26" s="111"/>
      <c r="J26" s="111"/>
      <c r="K26" s="111"/>
      <c r="L26" s="111"/>
      <c r="M26" s="111"/>
      <c r="N26" s="111"/>
      <c r="O26" s="112"/>
      <c r="P26" s="113"/>
      <c r="Q26" s="114"/>
      <c r="R26" s="82"/>
      <c r="S26" s="101" t="s">
        <v>64</v>
      </c>
    </row>
    <row r="27" spans="1:19" x14ac:dyDescent="0.3">
      <c r="B27" s="23"/>
      <c r="C27" s="16"/>
      <c r="D27" s="18"/>
      <c r="E27" s="65"/>
      <c r="F27" s="66"/>
      <c r="G27" s="66"/>
      <c r="H27" s="66"/>
      <c r="I27" s="66"/>
      <c r="J27" s="66"/>
      <c r="K27" s="66"/>
      <c r="L27" s="66"/>
      <c r="M27" s="66"/>
      <c r="N27" s="66"/>
      <c r="O27" s="66"/>
      <c r="P27" s="66"/>
      <c r="Q27" s="67"/>
      <c r="R27" s="81"/>
      <c r="S27" s="19"/>
    </row>
    <row r="28" spans="1:19" x14ac:dyDescent="0.3">
      <c r="B28" s="23"/>
      <c r="C28" s="16"/>
      <c r="D28" s="18"/>
      <c r="E28" s="65"/>
      <c r="F28" s="66"/>
      <c r="G28" s="66"/>
      <c r="H28" s="66"/>
      <c r="I28" s="66"/>
      <c r="J28" s="66"/>
      <c r="K28" s="66"/>
      <c r="L28" s="66"/>
      <c r="M28" s="66"/>
      <c r="N28" s="66"/>
      <c r="O28" s="66"/>
      <c r="P28" s="66"/>
      <c r="Q28" s="67"/>
      <c r="R28" s="81"/>
      <c r="S28" s="19"/>
    </row>
    <row r="29" spans="1:19" x14ac:dyDescent="0.3">
      <c r="B29" s="23"/>
      <c r="C29" s="16"/>
      <c r="D29" s="18"/>
      <c r="E29" s="65"/>
      <c r="F29" s="66"/>
      <c r="G29" s="66"/>
      <c r="H29" s="66"/>
      <c r="I29" s="66"/>
      <c r="J29" s="66"/>
      <c r="K29" s="66"/>
      <c r="L29" s="66"/>
      <c r="M29" s="66"/>
      <c r="N29" s="66"/>
      <c r="O29" s="66"/>
      <c r="P29" s="66"/>
      <c r="Q29" s="67"/>
      <c r="R29" s="81"/>
      <c r="S29" s="19"/>
    </row>
    <row r="30" spans="1:19" x14ac:dyDescent="0.3">
      <c r="B30" s="20" t="s">
        <v>12</v>
      </c>
      <c r="C30" s="16"/>
      <c r="D30" s="18"/>
      <c r="E30" s="65"/>
      <c r="F30" s="66"/>
      <c r="G30" s="66"/>
      <c r="H30" s="66"/>
      <c r="I30" s="66"/>
      <c r="J30" s="66"/>
      <c r="K30" s="66"/>
      <c r="L30" s="66"/>
      <c r="M30" s="66"/>
      <c r="N30" s="66"/>
      <c r="O30" s="66"/>
      <c r="P30" s="66"/>
      <c r="Q30" s="67"/>
      <c r="R30" s="81"/>
      <c r="S30" s="19"/>
    </row>
    <row r="31" spans="1:19" x14ac:dyDescent="0.3">
      <c r="B31" s="24"/>
      <c r="C31" s="16"/>
      <c r="D31" s="18"/>
      <c r="E31" s="65"/>
      <c r="F31" s="66"/>
      <c r="G31" s="66"/>
      <c r="H31" s="66"/>
      <c r="I31" s="66"/>
      <c r="J31" s="66"/>
      <c r="K31" s="66"/>
      <c r="L31" s="66"/>
      <c r="M31" s="66"/>
      <c r="N31" s="66"/>
      <c r="O31" s="66"/>
      <c r="P31" s="66"/>
      <c r="Q31" s="67"/>
      <c r="R31" s="81"/>
      <c r="S31" s="19"/>
    </row>
    <row r="32" spans="1:19" ht="64.2" customHeight="1" x14ac:dyDescent="0.3">
      <c r="A32" s="97" t="s">
        <v>54</v>
      </c>
      <c r="B32" s="21" t="s">
        <v>24</v>
      </c>
      <c r="C32" s="16"/>
      <c r="D32" s="18"/>
      <c r="E32" s="65"/>
      <c r="F32" s="66"/>
      <c r="G32" s="66"/>
      <c r="H32" s="66"/>
      <c r="I32" s="66"/>
      <c r="J32" s="66"/>
      <c r="K32" s="66"/>
      <c r="L32" s="66"/>
      <c r="M32" s="66"/>
      <c r="N32" s="66"/>
      <c r="O32" s="66"/>
      <c r="P32" s="66"/>
      <c r="Q32" s="67"/>
      <c r="R32" s="81"/>
      <c r="S32" s="19"/>
    </row>
    <row r="33" spans="1:19" x14ac:dyDescent="0.25">
      <c r="A33" s="97" t="s">
        <v>55</v>
      </c>
      <c r="B33" s="22" t="s">
        <v>25</v>
      </c>
      <c r="C33" s="16">
        <v>1</v>
      </c>
      <c r="D33" s="18" t="s">
        <v>4</v>
      </c>
      <c r="E33" s="51">
        <f>E41/62*48</f>
        <v>232.9</v>
      </c>
      <c r="F33" s="51">
        <f t="shared" ref="F33:F34" si="11">C33*E33</f>
        <v>232.9</v>
      </c>
      <c r="G33" s="51"/>
      <c r="H33" s="51">
        <f t="shared" ref="H33:H34" si="12">C33*G33</f>
        <v>0</v>
      </c>
      <c r="I33" s="51">
        <v>18271.52</v>
      </c>
      <c r="J33" s="51">
        <f t="shared" ref="J33:J34" si="13">C33*I33</f>
        <v>18271.52</v>
      </c>
      <c r="K33" s="51">
        <f>K41/62*48</f>
        <v>3586.67</v>
      </c>
      <c r="L33" s="51">
        <f t="shared" ref="L33:L34" si="14">C33*K33</f>
        <v>3586.67</v>
      </c>
      <c r="M33" s="51">
        <f t="shared" ref="M33:M34" si="15">E33+G33+I33+K33</f>
        <v>22091.09</v>
      </c>
      <c r="N33" s="51">
        <f t="shared" ref="N33:N34" si="16">M33*N$7</f>
        <v>2650.93</v>
      </c>
      <c r="O33" s="50">
        <f t="shared" ref="O33:O34" si="17">M33+N33</f>
        <v>24742.02</v>
      </c>
      <c r="P33" s="76">
        <f t="shared" ref="P33:P34" si="18">O33/19</f>
        <v>1302.21</v>
      </c>
      <c r="Q33" s="92">
        <v>11395.77</v>
      </c>
      <c r="R33" s="82">
        <f t="shared" ref="R33" si="19">O33+P33+Q33</f>
        <v>37440</v>
      </c>
      <c r="S33" s="96">
        <f t="shared" ref="S33:S34" si="20">C33*R33</f>
        <v>37440</v>
      </c>
    </row>
    <row r="34" spans="1:19" x14ac:dyDescent="0.25">
      <c r="A34" s="97" t="s">
        <v>56</v>
      </c>
      <c r="B34" s="24" t="s">
        <v>26</v>
      </c>
      <c r="C34" s="16">
        <v>1</v>
      </c>
      <c r="D34" s="18" t="s">
        <v>4</v>
      </c>
      <c r="E34" s="65"/>
      <c r="F34" s="51">
        <f t="shared" si="11"/>
        <v>0</v>
      </c>
      <c r="G34" s="51"/>
      <c r="H34" s="51">
        <f t="shared" si="12"/>
        <v>0</v>
      </c>
      <c r="I34" s="51"/>
      <c r="J34" s="51">
        <f t="shared" si="13"/>
        <v>0</v>
      </c>
      <c r="K34" s="51"/>
      <c r="L34" s="51">
        <f t="shared" si="14"/>
        <v>0</v>
      </c>
      <c r="M34" s="51">
        <f t="shared" si="15"/>
        <v>0</v>
      </c>
      <c r="N34" s="51">
        <f t="shared" si="16"/>
        <v>0</v>
      </c>
      <c r="O34" s="50">
        <f t="shared" si="17"/>
        <v>0</v>
      </c>
      <c r="P34" s="76">
        <f t="shared" si="18"/>
        <v>0</v>
      </c>
      <c r="Q34" s="92">
        <v>0</v>
      </c>
      <c r="R34" s="82">
        <v>1559.46</v>
      </c>
      <c r="S34" s="96">
        <f t="shared" si="20"/>
        <v>1559.46</v>
      </c>
    </row>
    <row r="35" spans="1:19" s="43" customFormat="1" ht="26.4" x14ac:dyDescent="0.25">
      <c r="A35" s="98" t="s">
        <v>57</v>
      </c>
      <c r="B35" s="110" t="s">
        <v>27</v>
      </c>
      <c r="C35" s="16">
        <v>1</v>
      </c>
      <c r="D35" s="18" t="s">
        <v>4</v>
      </c>
      <c r="E35" s="105"/>
      <c r="F35" s="111"/>
      <c r="G35" s="111"/>
      <c r="H35" s="111"/>
      <c r="I35" s="111"/>
      <c r="J35" s="111"/>
      <c r="K35" s="111"/>
      <c r="L35" s="111"/>
      <c r="M35" s="111"/>
      <c r="N35" s="111"/>
      <c r="O35" s="112"/>
      <c r="P35" s="113"/>
      <c r="Q35" s="114"/>
      <c r="R35" s="82"/>
      <c r="S35" s="101" t="s">
        <v>64</v>
      </c>
    </row>
    <row r="36" spans="1:19" s="43" customFormat="1" x14ac:dyDescent="0.3">
      <c r="A36" s="98"/>
      <c r="B36" s="102"/>
      <c r="C36" s="103"/>
      <c r="D36" s="104"/>
      <c r="E36" s="105"/>
      <c r="F36" s="106"/>
      <c r="G36" s="106"/>
      <c r="H36" s="106"/>
      <c r="I36" s="106"/>
      <c r="J36" s="106"/>
      <c r="K36" s="106"/>
      <c r="L36" s="106"/>
      <c r="M36" s="106"/>
      <c r="N36" s="106"/>
      <c r="O36" s="106"/>
      <c r="P36" s="106"/>
      <c r="Q36" s="107"/>
      <c r="R36" s="100"/>
      <c r="S36" s="108"/>
    </row>
    <row r="37" spans="1:19" x14ac:dyDescent="0.25">
      <c r="A37" s="97" t="s">
        <v>58</v>
      </c>
      <c r="B37" s="22" t="s">
        <v>28</v>
      </c>
      <c r="C37" s="16">
        <v>1</v>
      </c>
      <c r="D37" s="18" t="s">
        <v>4</v>
      </c>
      <c r="E37" s="51">
        <f>E41/62*65</f>
        <v>315.39</v>
      </c>
      <c r="F37" s="51">
        <f t="shared" ref="F37:F38" si="21">C37*E37</f>
        <v>315.39</v>
      </c>
      <c r="G37" s="51"/>
      <c r="H37" s="51">
        <f t="shared" ref="H37:H38" si="22">C37*G37</f>
        <v>0</v>
      </c>
      <c r="I37" s="51">
        <v>34690.22</v>
      </c>
      <c r="J37" s="51">
        <f t="shared" ref="J37:J38" si="23">C37*I37</f>
        <v>34690.22</v>
      </c>
      <c r="K37" s="51">
        <f>K41/62*65</f>
        <v>4856.95</v>
      </c>
      <c r="L37" s="51">
        <f t="shared" ref="L37:L38" si="24">C37*K37</f>
        <v>4856.95</v>
      </c>
      <c r="M37" s="51">
        <f t="shared" ref="M37:M38" si="25">E37+G37+I37+K37</f>
        <v>39862.559999999998</v>
      </c>
      <c r="N37" s="51">
        <f t="shared" ref="N37:N38" si="26">M37*N$7</f>
        <v>4783.51</v>
      </c>
      <c r="O37" s="50">
        <f t="shared" ref="O37:O38" si="27">M37+N37</f>
        <v>44646.07</v>
      </c>
      <c r="P37" s="76">
        <f t="shared" ref="P37:P38" si="28">O37/19</f>
        <v>2349.79</v>
      </c>
      <c r="Q37" s="92">
        <v>3704.14</v>
      </c>
      <c r="R37" s="82">
        <f t="shared" ref="R37" si="29">O37+P37+Q37</f>
        <v>50700</v>
      </c>
      <c r="S37" s="96">
        <f t="shared" ref="S37:S38" si="30">C37*R37</f>
        <v>50700</v>
      </c>
    </row>
    <row r="38" spans="1:19" x14ac:dyDescent="0.25">
      <c r="A38" s="97" t="s">
        <v>59</v>
      </c>
      <c r="B38" s="24" t="s">
        <v>26</v>
      </c>
      <c r="C38" s="16">
        <v>1</v>
      </c>
      <c r="D38" s="18" t="s">
        <v>4</v>
      </c>
      <c r="E38" s="65"/>
      <c r="F38" s="51">
        <f t="shared" si="21"/>
        <v>0</v>
      </c>
      <c r="G38" s="51"/>
      <c r="H38" s="51">
        <f t="shared" si="22"/>
        <v>0</v>
      </c>
      <c r="I38" s="51"/>
      <c r="J38" s="51">
        <f t="shared" si="23"/>
        <v>0</v>
      </c>
      <c r="K38" s="51"/>
      <c r="L38" s="51">
        <f t="shared" si="24"/>
        <v>0</v>
      </c>
      <c r="M38" s="51">
        <f t="shared" si="25"/>
        <v>0</v>
      </c>
      <c r="N38" s="51">
        <f t="shared" si="26"/>
        <v>0</v>
      </c>
      <c r="O38" s="50">
        <f t="shared" si="27"/>
        <v>0</v>
      </c>
      <c r="P38" s="76">
        <f t="shared" si="28"/>
        <v>0</v>
      </c>
      <c r="Q38" s="92">
        <v>0</v>
      </c>
      <c r="R38" s="82">
        <v>1559.46</v>
      </c>
      <c r="S38" s="96">
        <f t="shared" si="30"/>
        <v>1559.46</v>
      </c>
    </row>
    <row r="39" spans="1:19" ht="26.4" x14ac:dyDescent="0.25">
      <c r="A39" s="97" t="s">
        <v>60</v>
      </c>
      <c r="B39" s="24" t="s">
        <v>27</v>
      </c>
      <c r="C39" s="16">
        <v>1</v>
      </c>
      <c r="D39" s="18" t="s">
        <v>4</v>
      </c>
      <c r="E39" s="105"/>
      <c r="F39" s="111"/>
      <c r="G39" s="111"/>
      <c r="H39" s="111"/>
      <c r="I39" s="111"/>
      <c r="J39" s="111"/>
      <c r="K39" s="111"/>
      <c r="L39" s="111"/>
      <c r="M39" s="111"/>
      <c r="N39" s="111"/>
      <c r="O39" s="112"/>
      <c r="P39" s="113"/>
      <c r="Q39" s="114"/>
      <c r="R39" s="82"/>
      <c r="S39" s="101" t="s">
        <v>64</v>
      </c>
    </row>
    <row r="40" spans="1:19" s="43" customFormat="1" x14ac:dyDescent="0.3">
      <c r="A40" s="98"/>
      <c r="B40" s="102"/>
      <c r="C40" s="103"/>
      <c r="D40" s="104"/>
      <c r="E40" s="105"/>
      <c r="F40" s="106"/>
      <c r="G40" s="106"/>
      <c r="H40" s="106"/>
      <c r="I40" s="106"/>
      <c r="J40" s="106"/>
      <c r="K40" s="106"/>
      <c r="L40" s="106"/>
      <c r="M40" s="106"/>
      <c r="N40" s="106"/>
      <c r="O40" s="106"/>
      <c r="P40" s="106"/>
      <c r="Q40" s="107"/>
      <c r="R40" s="100"/>
      <c r="S40" s="108"/>
    </row>
    <row r="41" spans="1:19" x14ac:dyDescent="0.25">
      <c r="A41" s="97" t="s">
        <v>61</v>
      </c>
      <c r="B41" s="22" t="s">
        <v>29</v>
      </c>
      <c r="C41" s="16">
        <v>1</v>
      </c>
      <c r="D41" s="18" t="s">
        <v>4</v>
      </c>
      <c r="E41" s="51">
        <f>K41/154*10</f>
        <v>300.83</v>
      </c>
      <c r="F41" s="51">
        <f t="shared" ref="F41:F42" si="31">C41*E41</f>
        <v>300.83</v>
      </c>
      <c r="G41" s="51">
        <v>167.13</v>
      </c>
      <c r="H41" s="51">
        <f t="shared" ref="H41:H42" si="32">C41*G41</f>
        <v>167.13</v>
      </c>
      <c r="I41" s="51">
        <v>31597.96</v>
      </c>
      <c r="J41" s="51">
        <f t="shared" ref="J41:J42" si="33">C41*I41</f>
        <v>31597.96</v>
      </c>
      <c r="K41" s="51">
        <v>4632.78</v>
      </c>
      <c r="L41" s="51">
        <f t="shared" ref="L41:L42" si="34">C41*K41</f>
        <v>4632.78</v>
      </c>
      <c r="M41" s="51">
        <f t="shared" ref="M41:M42" si="35">E41+G41+I41+K41</f>
        <v>36698.699999999997</v>
      </c>
      <c r="N41" s="51">
        <f t="shared" ref="N41:N42" si="36">M41*N$7</f>
        <v>4403.84</v>
      </c>
      <c r="O41" s="50">
        <f t="shared" ref="O41:O42" si="37">M41+N41</f>
        <v>41102.54</v>
      </c>
      <c r="P41" s="76">
        <f t="shared" ref="P41:P42" si="38">O41/19</f>
        <v>2163.29</v>
      </c>
      <c r="Q41" s="92">
        <v>5094.17</v>
      </c>
      <c r="R41" s="82">
        <f t="shared" ref="R41" si="39">O41+P41+Q41</f>
        <v>48360</v>
      </c>
      <c r="S41" s="96">
        <f t="shared" ref="S41:S42" si="40">C41*R41</f>
        <v>48360</v>
      </c>
    </row>
    <row r="42" spans="1:19" x14ac:dyDescent="0.25">
      <c r="A42" s="97" t="s">
        <v>62</v>
      </c>
      <c r="B42" s="24" t="s">
        <v>26</v>
      </c>
      <c r="C42" s="16">
        <v>1</v>
      </c>
      <c r="D42" s="18" t="s">
        <v>4</v>
      </c>
      <c r="E42" s="65"/>
      <c r="F42" s="51">
        <f t="shared" si="31"/>
        <v>0</v>
      </c>
      <c r="G42" s="51"/>
      <c r="H42" s="51">
        <f t="shared" si="32"/>
        <v>0</v>
      </c>
      <c r="I42" s="51"/>
      <c r="J42" s="51">
        <f t="shared" si="33"/>
        <v>0</v>
      </c>
      <c r="K42" s="51"/>
      <c r="L42" s="51">
        <f t="shared" si="34"/>
        <v>0</v>
      </c>
      <c r="M42" s="51">
        <f t="shared" si="35"/>
        <v>0</v>
      </c>
      <c r="N42" s="51">
        <f t="shared" si="36"/>
        <v>0</v>
      </c>
      <c r="O42" s="50">
        <f t="shared" si="37"/>
        <v>0</v>
      </c>
      <c r="P42" s="76">
        <f t="shared" si="38"/>
        <v>0</v>
      </c>
      <c r="Q42" s="92">
        <v>0</v>
      </c>
      <c r="R42" s="82">
        <v>1559.46</v>
      </c>
      <c r="S42" s="96">
        <f t="shared" si="40"/>
        <v>1559.46</v>
      </c>
    </row>
    <row r="43" spans="1:19" ht="26.4" x14ac:dyDescent="0.25">
      <c r="A43" s="97" t="s">
        <v>63</v>
      </c>
      <c r="B43" s="24" t="s">
        <v>27</v>
      </c>
      <c r="C43" s="16">
        <v>1</v>
      </c>
      <c r="D43" s="18" t="s">
        <v>4</v>
      </c>
      <c r="E43" s="105"/>
      <c r="F43" s="111"/>
      <c r="G43" s="111"/>
      <c r="H43" s="111"/>
      <c r="I43" s="111"/>
      <c r="J43" s="111"/>
      <c r="K43" s="111"/>
      <c r="L43" s="111"/>
      <c r="M43" s="111"/>
      <c r="N43" s="111"/>
      <c r="O43" s="112"/>
      <c r="P43" s="113"/>
      <c r="Q43" s="114"/>
      <c r="R43" s="82"/>
      <c r="S43" s="101" t="s">
        <v>64</v>
      </c>
    </row>
    <row r="44" spans="1:19" s="43" customFormat="1" x14ac:dyDescent="0.3">
      <c r="A44" s="98"/>
      <c r="B44" s="109"/>
      <c r="C44" s="103"/>
      <c r="D44" s="104"/>
      <c r="E44" s="105"/>
      <c r="F44" s="106"/>
      <c r="G44" s="106"/>
      <c r="H44" s="106"/>
      <c r="I44" s="106"/>
      <c r="J44" s="106"/>
      <c r="K44" s="106"/>
      <c r="L44" s="106"/>
      <c r="M44" s="106"/>
      <c r="N44" s="106"/>
      <c r="O44" s="106"/>
      <c r="P44" s="106"/>
      <c r="Q44" s="107"/>
      <c r="R44" s="100"/>
      <c r="S44" s="108"/>
    </row>
    <row r="45" spans="1:19" x14ac:dyDescent="0.25">
      <c r="A45" s="97" t="s">
        <v>65</v>
      </c>
      <c r="B45" s="102" t="s">
        <v>30</v>
      </c>
      <c r="C45" s="103">
        <v>1</v>
      </c>
      <c r="D45" s="104" t="s">
        <v>4</v>
      </c>
      <c r="E45" s="111"/>
      <c r="F45" s="111"/>
      <c r="G45" s="111"/>
      <c r="H45" s="111"/>
      <c r="I45" s="111"/>
      <c r="J45" s="111"/>
      <c r="K45" s="111"/>
      <c r="L45" s="111"/>
      <c r="M45" s="111"/>
      <c r="N45" s="111"/>
      <c r="O45" s="112"/>
      <c r="P45" s="113"/>
      <c r="Q45" s="114"/>
      <c r="R45" s="82">
        <f t="shared" ref="R45" si="41">O45+P45+Q45</f>
        <v>0</v>
      </c>
      <c r="S45" s="116" t="s">
        <v>75</v>
      </c>
    </row>
    <row r="46" spans="1:19" s="43" customFormat="1" x14ac:dyDescent="0.3">
      <c r="A46" s="98"/>
      <c r="B46" s="109"/>
      <c r="C46" s="103"/>
      <c r="D46" s="104"/>
      <c r="E46" s="105"/>
      <c r="F46" s="106"/>
      <c r="G46" s="106"/>
      <c r="H46" s="106"/>
      <c r="I46" s="106"/>
      <c r="J46" s="106"/>
      <c r="K46" s="106"/>
      <c r="L46" s="106"/>
      <c r="M46" s="106"/>
      <c r="N46" s="106"/>
      <c r="O46" s="106"/>
      <c r="P46" s="106"/>
      <c r="Q46" s="107"/>
      <c r="R46" s="100"/>
      <c r="S46" s="108"/>
    </row>
    <row r="47" spans="1:19" s="43" customFormat="1" x14ac:dyDescent="0.3">
      <c r="A47" s="98"/>
      <c r="B47" s="23" t="s">
        <v>76</v>
      </c>
      <c r="C47" s="103"/>
      <c r="D47" s="104"/>
      <c r="E47" s="105"/>
      <c r="F47" s="106"/>
      <c r="G47" s="106"/>
      <c r="H47" s="106"/>
      <c r="I47" s="106"/>
      <c r="J47" s="106"/>
      <c r="K47" s="106"/>
      <c r="L47" s="106"/>
      <c r="M47" s="106"/>
      <c r="N47" s="106"/>
      <c r="O47" s="106"/>
      <c r="P47" s="106"/>
      <c r="Q47" s="107"/>
      <c r="R47" s="100"/>
      <c r="S47" s="108">
        <v>2878</v>
      </c>
    </row>
    <row r="48" spans="1:19" s="43" customFormat="1" x14ac:dyDescent="0.3">
      <c r="A48" s="98"/>
      <c r="B48" s="109"/>
      <c r="C48" s="103"/>
      <c r="D48" s="104"/>
      <c r="E48" s="105"/>
      <c r="F48" s="106"/>
      <c r="G48" s="106"/>
      <c r="H48" s="106"/>
      <c r="I48" s="106"/>
      <c r="J48" s="106"/>
      <c r="K48" s="106"/>
      <c r="L48" s="106"/>
      <c r="M48" s="106"/>
      <c r="N48" s="106"/>
      <c r="O48" s="106"/>
      <c r="P48" s="106"/>
      <c r="Q48" s="107"/>
      <c r="R48" s="100"/>
      <c r="S48" s="108"/>
    </row>
    <row r="49" spans="1:20" ht="39.6" x14ac:dyDescent="0.3">
      <c r="A49" s="97" t="s">
        <v>66</v>
      </c>
      <c r="B49" s="109" t="s">
        <v>31</v>
      </c>
      <c r="C49" s="103"/>
      <c r="D49" s="104"/>
      <c r="E49" s="105"/>
      <c r="F49" s="106"/>
      <c r="G49" s="106"/>
      <c r="H49" s="106"/>
      <c r="I49" s="106"/>
      <c r="J49" s="106"/>
      <c r="K49" s="106"/>
      <c r="L49" s="106"/>
      <c r="M49" s="106"/>
      <c r="N49" s="106"/>
      <c r="O49" s="106"/>
      <c r="P49" s="106"/>
      <c r="Q49" s="107"/>
      <c r="R49" s="81"/>
      <c r="S49" s="19"/>
    </row>
    <row r="50" spans="1:20" ht="26.4" x14ac:dyDescent="0.25">
      <c r="A50" s="97" t="s">
        <v>67</v>
      </c>
      <c r="B50" s="122" t="s">
        <v>32</v>
      </c>
      <c r="C50" s="123">
        <v>1</v>
      </c>
      <c r="D50" s="124" t="s">
        <v>4</v>
      </c>
      <c r="E50" s="125"/>
      <c r="F50" s="112"/>
      <c r="G50" s="112"/>
      <c r="H50" s="112"/>
      <c r="I50" s="126"/>
      <c r="J50" s="112"/>
      <c r="K50" s="112"/>
      <c r="L50" s="112"/>
      <c r="M50" s="112"/>
      <c r="N50" s="112"/>
      <c r="O50" s="112"/>
      <c r="P50" s="127"/>
      <c r="Q50" s="128"/>
      <c r="R50" s="82"/>
      <c r="S50" s="117" t="s">
        <v>73</v>
      </c>
      <c r="T50" s="115"/>
    </row>
    <row r="51" spans="1:20" x14ac:dyDescent="0.3">
      <c r="A51" s="97" t="s">
        <v>68</v>
      </c>
      <c r="B51" s="109"/>
      <c r="C51" s="103"/>
      <c r="D51" s="104"/>
      <c r="E51" s="105"/>
      <c r="F51" s="106"/>
      <c r="G51" s="106"/>
      <c r="H51" s="106"/>
      <c r="I51" s="106"/>
      <c r="J51" s="106"/>
      <c r="K51" s="106"/>
      <c r="L51" s="106"/>
      <c r="M51" s="106"/>
      <c r="N51" s="106"/>
      <c r="O51" s="106"/>
      <c r="P51" s="106"/>
      <c r="Q51" s="107"/>
      <c r="R51" s="81"/>
      <c r="S51" s="19"/>
    </row>
    <row r="52" spans="1:20" ht="39.6" x14ac:dyDescent="0.3">
      <c r="A52" s="97" t="s">
        <v>69</v>
      </c>
      <c r="B52" s="120" t="s">
        <v>33</v>
      </c>
      <c r="C52" s="103"/>
      <c r="D52" s="104"/>
      <c r="E52" s="105"/>
      <c r="F52" s="106"/>
      <c r="G52" s="106"/>
      <c r="H52" s="106"/>
      <c r="I52" s="106"/>
      <c r="J52" s="106"/>
      <c r="K52" s="106"/>
      <c r="L52" s="106"/>
      <c r="M52" s="106"/>
      <c r="N52" s="106"/>
      <c r="O52" s="106"/>
      <c r="P52" s="106"/>
      <c r="Q52" s="107"/>
      <c r="R52" s="81"/>
      <c r="S52" s="19"/>
    </row>
    <row r="53" spans="1:20" x14ac:dyDescent="0.25">
      <c r="A53" s="97" t="s">
        <v>70</v>
      </c>
      <c r="B53" s="102" t="s">
        <v>25</v>
      </c>
      <c r="C53" s="103">
        <v>1</v>
      </c>
      <c r="D53" s="104" t="s">
        <v>4</v>
      </c>
      <c r="E53" s="105"/>
      <c r="F53" s="111"/>
      <c r="G53" s="111"/>
      <c r="H53" s="111"/>
      <c r="I53" s="111"/>
      <c r="J53" s="111"/>
      <c r="K53" s="111"/>
      <c r="L53" s="111"/>
      <c r="M53" s="111"/>
      <c r="N53" s="111"/>
      <c r="O53" s="112"/>
      <c r="P53" s="113"/>
      <c r="Q53" s="114"/>
      <c r="R53" s="82">
        <v>2000</v>
      </c>
      <c r="S53" s="116" t="s">
        <v>74</v>
      </c>
    </row>
    <row r="54" spans="1:20" x14ac:dyDescent="0.25">
      <c r="A54" s="97" t="s">
        <v>71</v>
      </c>
      <c r="B54" s="102" t="s">
        <v>28</v>
      </c>
      <c r="C54" s="103">
        <v>1</v>
      </c>
      <c r="D54" s="104" t="s">
        <v>4</v>
      </c>
      <c r="E54" s="105"/>
      <c r="F54" s="111"/>
      <c r="G54" s="111"/>
      <c r="H54" s="111"/>
      <c r="I54" s="111"/>
      <c r="J54" s="111"/>
      <c r="K54" s="111"/>
      <c r="L54" s="111"/>
      <c r="M54" s="111"/>
      <c r="N54" s="111"/>
      <c r="O54" s="112"/>
      <c r="P54" s="113"/>
      <c r="Q54" s="114"/>
      <c r="R54" s="82">
        <v>2000</v>
      </c>
      <c r="S54" s="116" t="s">
        <v>74</v>
      </c>
    </row>
    <row r="55" spans="1:20" x14ac:dyDescent="0.25">
      <c r="A55" s="97" t="s">
        <v>72</v>
      </c>
      <c r="B55" s="102" t="s">
        <v>29</v>
      </c>
      <c r="C55" s="103">
        <v>1</v>
      </c>
      <c r="D55" s="104" t="s">
        <v>4</v>
      </c>
      <c r="E55" s="105"/>
      <c r="F55" s="111"/>
      <c r="G55" s="111"/>
      <c r="H55" s="111"/>
      <c r="I55" s="111"/>
      <c r="J55" s="111"/>
      <c r="K55" s="111"/>
      <c r="L55" s="111"/>
      <c r="M55" s="111"/>
      <c r="N55" s="111"/>
      <c r="O55" s="112"/>
      <c r="P55" s="113"/>
      <c r="Q55" s="114"/>
      <c r="R55" s="82">
        <v>2000</v>
      </c>
      <c r="S55" s="116" t="s">
        <v>74</v>
      </c>
    </row>
    <row r="56" spans="1:20" x14ac:dyDescent="0.3">
      <c r="B56" s="109"/>
      <c r="C56" s="103"/>
      <c r="D56" s="104"/>
      <c r="E56" s="105"/>
      <c r="F56" s="106"/>
      <c r="G56" s="106"/>
      <c r="H56" s="106"/>
      <c r="I56" s="106"/>
      <c r="J56" s="106"/>
      <c r="K56" s="106"/>
      <c r="L56" s="106"/>
      <c r="M56" s="106"/>
      <c r="N56" s="106"/>
      <c r="O56" s="106"/>
      <c r="P56" s="106"/>
      <c r="Q56" s="107"/>
      <c r="R56" s="81"/>
      <c r="S56" s="19"/>
    </row>
    <row r="57" spans="1:20" x14ac:dyDescent="0.3">
      <c r="B57" s="23" t="s">
        <v>34</v>
      </c>
      <c r="C57" s="16"/>
      <c r="D57" s="18"/>
      <c r="E57" s="65"/>
      <c r="F57" s="66"/>
      <c r="G57" s="66"/>
      <c r="H57" s="66"/>
      <c r="I57" s="66"/>
      <c r="J57" s="66"/>
      <c r="K57" s="66"/>
      <c r="L57" s="66"/>
      <c r="M57" s="66"/>
      <c r="N57" s="66"/>
      <c r="O57" s="66"/>
      <c r="P57" s="66"/>
      <c r="Q57" s="67"/>
      <c r="R57" s="81"/>
      <c r="S57" s="19"/>
    </row>
    <row r="58" spans="1:20" ht="13.8" thickBot="1" x14ac:dyDescent="0.35">
      <c r="B58" s="23"/>
      <c r="C58" s="16"/>
      <c r="D58" s="18"/>
      <c r="E58" s="65"/>
      <c r="F58" s="66"/>
      <c r="G58" s="66"/>
      <c r="H58" s="66"/>
      <c r="I58" s="66"/>
      <c r="J58" s="66"/>
      <c r="K58" s="66"/>
      <c r="L58" s="66"/>
      <c r="M58" s="66"/>
      <c r="N58" s="66"/>
      <c r="O58" s="66"/>
      <c r="P58" s="66"/>
      <c r="Q58" s="67"/>
      <c r="R58" s="81"/>
      <c r="S58" s="19"/>
    </row>
    <row r="59" spans="1:20" ht="14.4" thickBot="1" x14ac:dyDescent="0.3">
      <c r="B59" s="25" t="s">
        <v>35</v>
      </c>
      <c r="C59" s="26"/>
      <c r="D59" s="27"/>
      <c r="E59" s="68"/>
      <c r="F59" s="69"/>
      <c r="G59" s="69"/>
      <c r="H59" s="69"/>
      <c r="I59" s="69"/>
      <c r="J59" s="69"/>
      <c r="K59" s="69"/>
      <c r="L59" s="69"/>
      <c r="M59" s="69"/>
      <c r="N59" s="69"/>
      <c r="O59" s="69"/>
      <c r="P59" s="69"/>
      <c r="Q59" s="70"/>
      <c r="R59" s="83"/>
      <c r="S59" s="28">
        <f>SUM(S8:S58)</f>
        <v>144056.38</v>
      </c>
    </row>
    <row r="60" spans="1:20" ht="14.4" thickTop="1" thickBot="1" x14ac:dyDescent="0.35">
      <c r="B60" s="29"/>
      <c r="C60" s="30"/>
      <c r="D60" s="31"/>
      <c r="E60" s="71"/>
      <c r="F60" s="72"/>
      <c r="G60" s="72"/>
      <c r="H60" s="72"/>
      <c r="I60" s="72"/>
      <c r="J60" s="72"/>
      <c r="K60" s="72"/>
      <c r="L60" s="72"/>
      <c r="M60" s="72"/>
      <c r="N60" s="72"/>
      <c r="O60" s="72"/>
      <c r="P60" s="72"/>
      <c r="Q60" s="73"/>
      <c r="R60" s="84"/>
      <c r="S60" s="32"/>
    </row>
    <row r="82" spans="2:19" x14ac:dyDescent="0.3">
      <c r="B82" s="35"/>
      <c r="C82" s="36"/>
      <c r="D82" s="37"/>
      <c r="E82" s="75"/>
      <c r="F82" s="75"/>
      <c r="G82" s="75"/>
      <c r="H82" s="75"/>
      <c r="I82" s="75"/>
      <c r="J82" s="75"/>
      <c r="K82" s="75"/>
      <c r="L82" s="75"/>
      <c r="M82" s="75"/>
      <c r="N82" s="75"/>
      <c r="O82" s="75"/>
      <c r="P82" s="75"/>
      <c r="R82" s="86"/>
      <c r="S82" s="38"/>
    </row>
  </sheetData>
  <autoFilter ref="B8:S60" xr:uid="{00E84AE8-88B3-4296-9447-D39E20ED6FB7}"/>
  <phoneticPr fontId="11" type="noConversion"/>
  <pageMargins left="0.7" right="0.7" top="0.75" bottom="0.75" header="0.3" footer="0.3"/>
  <pageSetup paperSize="8"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RCL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Family</dc:creator>
  <cp:lastModifiedBy>Simon Thorpe</cp:lastModifiedBy>
  <cp:lastPrinted>2021-01-12T11:55:18Z</cp:lastPrinted>
  <dcterms:created xsi:type="dcterms:W3CDTF">2020-12-29T07:09:44Z</dcterms:created>
  <dcterms:modified xsi:type="dcterms:W3CDTF">2021-01-12T12:31:30Z</dcterms:modified>
</cp:coreProperties>
</file>