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Patri\Desktop\RCL\Xmas 2020\Moorfields\"/>
    </mc:Choice>
  </mc:AlternateContent>
  <xr:revisionPtr revIDLastSave="0" documentId="13_ncr:1_{67F2E3EA-E66A-4231-9395-6B3B897BB7F5}" xr6:coauthVersionLast="45" xr6:coauthVersionMax="45" xr10:uidLastSave="{00000000-0000-0000-0000-000000000000}"/>
  <bookViews>
    <workbookView xWindow="-118" yWindow="-118" windowWidth="25370" windowHeight="13759" xr2:uid="{98470D3D-F865-406C-B97E-E67D0263ECBF}"/>
  </bookViews>
  <sheets>
    <sheet name="RCL" sheetId="1" r:id="rId1"/>
    <sheet name="SRM" sheetId="2" r:id="rId2"/>
  </sheets>
  <externalReferences>
    <externalReference r:id="rId3"/>
  </externalReferences>
  <definedNames>
    <definedName name="_xlnm._FilterDatabase" localSheetId="0" hidden="1">RCL!$B$8:$S$58</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42" i="1" l="1"/>
  <c r="M42" i="1"/>
  <c r="L42" i="1"/>
  <c r="J42" i="1"/>
  <c r="H42" i="1"/>
  <c r="F42" i="1"/>
  <c r="S38" i="1"/>
  <c r="N38" i="1"/>
  <c r="M38" i="1"/>
  <c r="L38" i="1"/>
  <c r="J38" i="1"/>
  <c r="H38" i="1"/>
  <c r="F38" i="1"/>
  <c r="S34" i="1"/>
  <c r="M34" i="1"/>
  <c r="L34" i="1"/>
  <c r="J34" i="1"/>
  <c r="H34" i="1"/>
  <c r="F34" i="1"/>
  <c r="K37" i="1"/>
  <c r="I37" i="1"/>
  <c r="K33" i="1"/>
  <c r="I33" i="1"/>
  <c r="E45" i="1"/>
  <c r="E41" i="1"/>
  <c r="E37" i="1" s="1"/>
  <c r="E25" i="1"/>
  <c r="E14" i="1"/>
  <c r="O197" i="2"/>
  <c r="N197" i="2"/>
  <c r="O196" i="2"/>
  <c r="N196" i="2"/>
  <c r="O195" i="2"/>
  <c r="N195" i="2"/>
  <c r="O194" i="2"/>
  <c r="N194" i="2"/>
  <c r="I194" i="2"/>
  <c r="O193" i="2"/>
  <c r="N193" i="2"/>
  <c r="I193" i="2"/>
  <c r="O192" i="2"/>
  <c r="N192" i="2"/>
  <c r="I192" i="2"/>
  <c r="O191" i="2"/>
  <c r="N191" i="2"/>
  <c r="I191" i="2"/>
  <c r="O190" i="2"/>
  <c r="N190" i="2"/>
  <c r="I190" i="2"/>
  <c r="O189" i="2"/>
  <c r="N189" i="2"/>
  <c r="I189" i="2"/>
  <c r="O188" i="2"/>
  <c r="N188" i="2"/>
  <c r="I188" i="2"/>
  <c r="O187" i="2"/>
  <c r="N187" i="2"/>
  <c r="I187" i="2"/>
  <c r="O186" i="2"/>
  <c r="N186" i="2"/>
  <c r="I186" i="2"/>
  <c r="O185" i="2"/>
  <c r="N185" i="2"/>
  <c r="I185" i="2"/>
  <c r="O184" i="2"/>
  <c r="N184" i="2"/>
  <c r="I184" i="2"/>
  <c r="O183" i="2"/>
  <c r="N183" i="2"/>
  <c r="I183" i="2"/>
  <c r="O182" i="2"/>
  <c r="N182" i="2"/>
  <c r="I182" i="2"/>
  <c r="O181" i="2"/>
  <c r="N181" i="2"/>
  <c r="I181" i="2"/>
  <c r="O180" i="2"/>
  <c r="N180" i="2"/>
  <c r="I180" i="2"/>
  <c r="O179" i="2"/>
  <c r="N179" i="2"/>
  <c r="I179" i="2"/>
  <c r="O178" i="2"/>
  <c r="N178" i="2"/>
  <c r="I178" i="2"/>
  <c r="O177" i="2"/>
  <c r="N177" i="2"/>
  <c r="O176" i="2"/>
  <c r="N176" i="2"/>
  <c r="O175" i="2"/>
  <c r="N175" i="2"/>
  <c r="O174" i="2"/>
  <c r="N174" i="2"/>
  <c r="O173" i="2"/>
  <c r="N173" i="2"/>
  <c r="O172" i="2"/>
  <c r="N172" i="2"/>
  <c r="O171" i="2"/>
  <c r="N171" i="2"/>
  <c r="O170" i="2"/>
  <c r="N170" i="2"/>
  <c r="O169" i="2"/>
  <c r="N169" i="2"/>
  <c r="O168" i="2"/>
  <c r="N168" i="2"/>
  <c r="O167" i="2"/>
  <c r="N167" i="2"/>
  <c r="O166" i="2"/>
  <c r="N166" i="2"/>
  <c r="O165" i="2"/>
  <c r="N165" i="2"/>
  <c r="O164" i="2"/>
  <c r="N164" i="2"/>
  <c r="O163" i="2"/>
  <c r="N163" i="2"/>
  <c r="O162" i="2"/>
  <c r="N162" i="2"/>
  <c r="O161" i="2"/>
  <c r="N161" i="2"/>
  <c r="O160" i="2"/>
  <c r="N160" i="2"/>
  <c r="O159" i="2"/>
  <c r="N159" i="2"/>
  <c r="O158" i="2"/>
  <c r="N158" i="2"/>
  <c r="O157" i="2"/>
  <c r="N157" i="2"/>
  <c r="O156" i="2"/>
  <c r="N156" i="2"/>
  <c r="I156" i="2"/>
  <c r="O155" i="2"/>
  <c r="N155" i="2"/>
  <c r="O154" i="2"/>
  <c r="N154" i="2"/>
  <c r="O153" i="2"/>
  <c r="N153" i="2"/>
  <c r="O152" i="2"/>
  <c r="N152" i="2"/>
  <c r="O151" i="2"/>
  <c r="N151" i="2"/>
  <c r="O150" i="2"/>
  <c r="N150" i="2"/>
  <c r="O149" i="2"/>
  <c r="N149" i="2"/>
  <c r="O148" i="2"/>
  <c r="N148" i="2"/>
  <c r="O147" i="2"/>
  <c r="N147" i="2"/>
  <c r="O146" i="2"/>
  <c r="N146" i="2"/>
  <c r="O145" i="2"/>
  <c r="N145" i="2"/>
  <c r="O144" i="2"/>
  <c r="N144" i="2"/>
  <c r="O143" i="2"/>
  <c r="N143" i="2"/>
  <c r="O142" i="2"/>
  <c r="N142" i="2"/>
  <c r="O141" i="2"/>
  <c r="N141" i="2"/>
  <c r="O140" i="2"/>
  <c r="N140" i="2"/>
  <c r="O139" i="2"/>
  <c r="N139" i="2"/>
  <c r="O138" i="2"/>
  <c r="N138" i="2"/>
  <c r="O137" i="2"/>
  <c r="N137" i="2"/>
  <c r="O136" i="2"/>
  <c r="N136" i="2"/>
  <c r="O135" i="2"/>
  <c r="N135" i="2"/>
  <c r="O134" i="2"/>
  <c r="N134" i="2"/>
  <c r="O133" i="2"/>
  <c r="N133" i="2"/>
  <c r="O132" i="2"/>
  <c r="N132" i="2"/>
  <c r="O131" i="2"/>
  <c r="N131" i="2"/>
  <c r="O130" i="2"/>
  <c r="N130" i="2"/>
  <c r="O129" i="2"/>
  <c r="N129" i="2"/>
  <c r="O128" i="2"/>
  <c r="N128" i="2"/>
  <c r="O127" i="2"/>
  <c r="N127" i="2"/>
  <c r="O126" i="2"/>
  <c r="N126" i="2"/>
  <c r="O125" i="2"/>
  <c r="N125" i="2"/>
  <c r="O124" i="2"/>
  <c r="N124" i="2"/>
  <c r="O123" i="2"/>
  <c r="N123" i="2"/>
  <c r="O122" i="2"/>
  <c r="N122" i="2"/>
  <c r="O121" i="2"/>
  <c r="N121" i="2"/>
  <c r="O120" i="2"/>
  <c r="N120" i="2"/>
  <c r="I120" i="2"/>
  <c r="O119" i="2"/>
  <c r="N119" i="2"/>
  <c r="I119" i="2"/>
  <c r="O118" i="2"/>
  <c r="N118" i="2"/>
  <c r="I118" i="2"/>
  <c r="O117" i="2"/>
  <c r="N117" i="2"/>
  <c r="O116" i="2"/>
  <c r="N116" i="2"/>
  <c r="O115" i="2"/>
  <c r="N115" i="2"/>
  <c r="O114" i="2"/>
  <c r="N114" i="2"/>
  <c r="O113" i="2"/>
  <c r="N113" i="2"/>
  <c r="O112" i="2"/>
  <c r="N112" i="2"/>
  <c r="O111" i="2"/>
  <c r="N111" i="2"/>
  <c r="O110" i="2"/>
  <c r="N110" i="2"/>
  <c r="O109" i="2"/>
  <c r="N109" i="2"/>
  <c r="O108" i="2"/>
  <c r="N108" i="2"/>
  <c r="O107" i="2"/>
  <c r="N107" i="2"/>
  <c r="O106" i="2"/>
  <c r="N106" i="2"/>
  <c r="O105" i="2"/>
  <c r="N105" i="2"/>
  <c r="O104" i="2"/>
  <c r="N104" i="2"/>
  <c r="O103" i="2"/>
  <c r="N103" i="2"/>
  <c r="O102" i="2"/>
  <c r="N102" i="2"/>
  <c r="O101" i="2"/>
  <c r="N101" i="2"/>
  <c r="O100" i="2"/>
  <c r="N100" i="2"/>
  <c r="O99" i="2"/>
  <c r="N99" i="2"/>
  <c r="O98" i="2"/>
  <c r="N98" i="2"/>
  <c r="O97" i="2"/>
  <c r="N97" i="2"/>
  <c r="O96" i="2"/>
  <c r="N96" i="2"/>
  <c r="O95" i="2"/>
  <c r="N95" i="2"/>
  <c r="O94" i="2"/>
  <c r="N94" i="2"/>
  <c r="O93" i="2"/>
  <c r="N93" i="2"/>
  <c r="O92" i="2"/>
  <c r="N92" i="2"/>
  <c r="O91" i="2"/>
  <c r="I91" i="2"/>
  <c r="N91" i="2" s="1"/>
  <c r="O90" i="2"/>
  <c r="N90" i="2"/>
  <c r="O89" i="2"/>
  <c r="N89" i="2"/>
  <c r="O88" i="2"/>
  <c r="N88" i="2"/>
  <c r="O87" i="2"/>
  <c r="N87" i="2"/>
  <c r="O86" i="2"/>
  <c r="N86" i="2"/>
  <c r="O85" i="2"/>
  <c r="N85" i="2"/>
  <c r="O84" i="2"/>
  <c r="N84" i="2"/>
  <c r="O83" i="2"/>
  <c r="N83" i="2"/>
  <c r="O82" i="2"/>
  <c r="N82" i="2"/>
  <c r="O81" i="2"/>
  <c r="N81" i="2"/>
  <c r="O80" i="2"/>
  <c r="N80" i="2"/>
  <c r="O79" i="2"/>
  <c r="N79" i="2"/>
  <c r="O78" i="2"/>
  <c r="N78" i="2"/>
  <c r="O77" i="2"/>
  <c r="N77" i="2"/>
  <c r="O76" i="2"/>
  <c r="N76" i="2"/>
  <c r="O75" i="2"/>
  <c r="N75" i="2"/>
  <c r="O74" i="2"/>
  <c r="N74" i="2"/>
  <c r="O73" i="2"/>
  <c r="N73" i="2"/>
  <c r="O72" i="2"/>
  <c r="I72" i="2"/>
  <c r="N72" i="2" s="1"/>
  <c r="O71" i="2"/>
  <c r="N71" i="2"/>
  <c r="O70" i="2"/>
  <c r="N70" i="2"/>
  <c r="O69" i="2"/>
  <c r="N69" i="2"/>
  <c r="O68" i="2"/>
  <c r="N68" i="2"/>
  <c r="O67" i="2"/>
  <c r="N67" i="2"/>
  <c r="O66" i="2"/>
  <c r="N66" i="2"/>
  <c r="O65" i="2"/>
  <c r="N65" i="2"/>
  <c r="O64" i="2"/>
  <c r="N64" i="2"/>
  <c r="O63" i="2"/>
  <c r="N63" i="2"/>
  <c r="O62" i="2"/>
  <c r="N62" i="2"/>
  <c r="O61" i="2"/>
  <c r="N61" i="2"/>
  <c r="O60" i="2"/>
  <c r="N60" i="2"/>
  <c r="O59" i="2"/>
  <c r="N59" i="2"/>
  <c r="O58" i="2"/>
  <c r="N58" i="2"/>
  <c r="O57" i="2"/>
  <c r="N57" i="2"/>
  <c r="O56" i="2"/>
  <c r="N56" i="2"/>
  <c r="O55" i="2"/>
  <c r="N55" i="2"/>
  <c r="O54" i="2"/>
  <c r="N54" i="2"/>
  <c r="O53" i="2"/>
  <c r="N53" i="2"/>
  <c r="O52" i="2"/>
  <c r="N52" i="2"/>
  <c r="O51" i="2"/>
  <c r="N51" i="2"/>
  <c r="O50" i="2"/>
  <c r="N50" i="2"/>
  <c r="O49" i="2"/>
  <c r="N49" i="2"/>
  <c r="O48" i="2"/>
  <c r="N48" i="2"/>
  <c r="O47" i="2"/>
  <c r="N47" i="2"/>
  <c r="O46" i="2"/>
  <c r="N46" i="2"/>
  <c r="O45" i="2"/>
  <c r="N45" i="2"/>
  <c r="O44" i="2"/>
  <c r="N44" i="2"/>
  <c r="O43" i="2"/>
  <c r="N43" i="2"/>
  <c r="O42" i="2"/>
  <c r="N42" i="2"/>
  <c r="I42" i="2"/>
  <c r="O41" i="2"/>
  <c r="N41" i="2"/>
  <c r="O40" i="2"/>
  <c r="N40" i="2"/>
  <c r="I40" i="2"/>
  <c r="O39" i="2"/>
  <c r="N39" i="2"/>
  <c r="O38" i="2"/>
  <c r="N38" i="2"/>
  <c r="I38" i="2"/>
  <c r="O37" i="2"/>
  <c r="N37" i="2"/>
  <c r="O36" i="2"/>
  <c r="N36" i="2"/>
  <c r="I36" i="2"/>
  <c r="O35" i="2"/>
  <c r="N35" i="2"/>
  <c r="O34" i="2"/>
  <c r="N34" i="2"/>
  <c r="O33" i="2"/>
  <c r="N33" i="2"/>
  <c r="O32" i="2"/>
  <c r="N32" i="2"/>
  <c r="O31" i="2"/>
  <c r="N31" i="2"/>
  <c r="O30" i="2"/>
  <c r="N30" i="2"/>
  <c r="O29" i="2"/>
  <c r="N29" i="2"/>
  <c r="O28" i="2"/>
  <c r="N28" i="2"/>
  <c r="I28" i="2"/>
  <c r="O27" i="2"/>
  <c r="N27" i="2"/>
  <c r="O26" i="2"/>
  <c r="N26" i="2"/>
  <c r="O25" i="2"/>
  <c r="N25" i="2"/>
  <c r="I25" i="2"/>
  <c r="O24" i="2"/>
  <c r="N24" i="2"/>
  <c r="O23" i="2"/>
  <c r="N23" i="2"/>
  <c r="O22" i="2"/>
  <c r="N22" i="2"/>
  <c r="O21" i="2"/>
  <c r="N21" i="2"/>
  <c r="O20" i="2"/>
  <c r="N20" i="2"/>
  <c r="O19" i="2"/>
  <c r="N19" i="2"/>
  <c r="O18" i="2"/>
  <c r="N18" i="2"/>
  <c r="O17" i="2"/>
  <c r="N17" i="2"/>
  <c r="I17" i="2"/>
  <c r="O16" i="2"/>
  <c r="N16" i="2"/>
  <c r="O15" i="2"/>
  <c r="N15" i="2"/>
  <c r="O14" i="2"/>
  <c r="N14" i="2"/>
  <c r="I14" i="2"/>
  <c r="O13" i="2"/>
  <c r="N13" i="2"/>
  <c r="O12" i="2"/>
  <c r="N12" i="2"/>
  <c r="O11" i="2"/>
  <c r="N11" i="2"/>
  <c r="O10" i="2"/>
  <c r="N10" i="2"/>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O9" i="2"/>
  <c r="N9" i="2"/>
  <c r="O8" i="2"/>
  <c r="N8" i="2"/>
  <c r="N198" i="2" s="1"/>
  <c r="A5" i="2"/>
  <c r="A2" i="2"/>
  <c r="N34" i="1" l="1"/>
  <c r="O34" i="1" s="1"/>
  <c r="P34" i="1" s="1"/>
  <c r="O38" i="1"/>
  <c r="P38" i="1" s="1"/>
  <c r="N42" i="1"/>
  <c r="O42" i="1" s="1"/>
  <c r="P42" i="1" s="1"/>
  <c r="E33" i="1"/>
  <c r="O198" i="2"/>
  <c r="I198" i="2"/>
  <c r="M53" i="1" l="1"/>
  <c r="N53" i="1" s="1"/>
  <c r="L53" i="1"/>
  <c r="J53" i="1"/>
  <c r="H53" i="1"/>
  <c r="F53" i="1"/>
  <c r="M52" i="1"/>
  <c r="N52" i="1" s="1"/>
  <c r="L52" i="1"/>
  <c r="J52" i="1"/>
  <c r="H52" i="1"/>
  <c r="F52" i="1"/>
  <c r="M51" i="1"/>
  <c r="N51" i="1" s="1"/>
  <c r="L51" i="1"/>
  <c r="J51" i="1"/>
  <c r="H51" i="1"/>
  <c r="F51" i="1"/>
  <c r="M48" i="1"/>
  <c r="N48" i="1" s="1"/>
  <c r="L48" i="1"/>
  <c r="J48" i="1"/>
  <c r="H48" i="1"/>
  <c r="F48" i="1"/>
  <c r="M45" i="1"/>
  <c r="N45" i="1" s="1"/>
  <c r="L45" i="1"/>
  <c r="J45" i="1"/>
  <c r="H45" i="1"/>
  <c r="F45" i="1"/>
  <c r="M41" i="1"/>
  <c r="N41" i="1" s="1"/>
  <c r="L41" i="1"/>
  <c r="J41" i="1"/>
  <c r="H41" i="1"/>
  <c r="F41" i="1"/>
  <c r="M37" i="1"/>
  <c r="N37" i="1" s="1"/>
  <c r="L37" i="1"/>
  <c r="J37" i="1"/>
  <c r="H37" i="1"/>
  <c r="F37" i="1"/>
  <c r="M33" i="1"/>
  <c r="N33" i="1" s="1"/>
  <c r="L33" i="1"/>
  <c r="J33" i="1"/>
  <c r="H33" i="1"/>
  <c r="F33" i="1"/>
  <c r="M25" i="1"/>
  <c r="N25" i="1" s="1"/>
  <c r="L25" i="1"/>
  <c r="J25" i="1"/>
  <c r="H25" i="1"/>
  <c r="F25" i="1"/>
  <c r="M22" i="1"/>
  <c r="N22" i="1" s="1"/>
  <c r="L22" i="1"/>
  <c r="J22" i="1"/>
  <c r="H22" i="1"/>
  <c r="F22" i="1"/>
  <c r="M15" i="1"/>
  <c r="N15" i="1" s="1"/>
  <c r="L15" i="1"/>
  <c r="J15" i="1"/>
  <c r="H15" i="1"/>
  <c r="F15" i="1"/>
  <c r="M14" i="1"/>
  <c r="N14" i="1" s="1"/>
  <c r="L14" i="1"/>
  <c r="J14" i="1"/>
  <c r="H14" i="1"/>
  <c r="F14" i="1"/>
  <c r="O22" i="1" l="1"/>
  <c r="P22" i="1" s="1"/>
  <c r="O15" i="1"/>
  <c r="R22" i="1"/>
  <c r="S22" i="1" s="1"/>
  <c r="O25" i="1"/>
  <c r="O33" i="1"/>
  <c r="O37" i="1"/>
  <c r="O41" i="1"/>
  <c r="O45" i="1"/>
  <c r="O48" i="1"/>
  <c r="O51" i="1"/>
  <c r="O52" i="1"/>
  <c r="O53" i="1"/>
  <c r="O14" i="1"/>
  <c r="P14" i="1" s="1"/>
  <c r="P52" i="1" l="1"/>
  <c r="S52" i="1"/>
  <c r="P48" i="1"/>
  <c r="R48" i="1"/>
  <c r="S48" i="1" s="1"/>
  <c r="P41" i="1"/>
  <c r="R41" i="1" s="1"/>
  <c r="S41" i="1" s="1"/>
  <c r="P33" i="1"/>
  <c r="R33" i="1" s="1"/>
  <c r="S33" i="1" s="1"/>
  <c r="P53" i="1"/>
  <c r="S53" i="1" s="1"/>
  <c r="P51" i="1"/>
  <c r="S51" i="1" s="1"/>
  <c r="P45" i="1"/>
  <c r="R45" i="1" s="1"/>
  <c r="S45" i="1" s="1"/>
  <c r="P37" i="1"/>
  <c r="R37" i="1" s="1"/>
  <c r="S37" i="1" s="1"/>
  <c r="P25" i="1"/>
  <c r="R25" i="1" s="1"/>
  <c r="S25" i="1" s="1"/>
  <c r="P15" i="1"/>
  <c r="S15" i="1"/>
  <c r="R14" i="1"/>
  <c r="S14" i="1" s="1"/>
  <c r="S57" i="1" l="1"/>
</calcChain>
</file>

<file path=xl/sharedStrings.xml><?xml version="1.0" encoding="utf-8"?>
<sst xmlns="http://schemas.openxmlformats.org/spreadsheetml/2006/main" count="847" uniqueCount="179">
  <si>
    <t>PROJECT: 21 MOORFIELDS</t>
  </si>
  <si>
    <t>PRICING DOCUMENT</t>
  </si>
  <si>
    <t>COMPARE TO MOST RECENT DRAWINGS</t>
  </si>
  <si>
    <t>3.0 SCHEDULE OF WORKS</t>
  </si>
  <si>
    <t>CHECK AGAINST BADAR MARK UP AND EMAILS</t>
  </si>
  <si>
    <t>WP7340 - GENERAL JOINERY</t>
  </si>
  <si>
    <t>Item</t>
  </si>
  <si>
    <t>Item Description</t>
  </si>
  <si>
    <t>Measure</t>
  </si>
  <si>
    <t>Unit</t>
  </si>
  <si>
    <t>Rate</t>
  </si>
  <si>
    <t>Total</t>
  </si>
  <si>
    <t>GENERAL JOINERY</t>
  </si>
  <si>
    <t>LEVEL 1</t>
  </si>
  <si>
    <t>TIMBER WALL PANELLING</t>
  </si>
  <si>
    <t>Walnut timber veneer panels with lacquered finish, to match finish of LIN 803 as described below, class 0 surface spread of flame rating, edge and joint profiles as per design drawings, and incorporating concealed fixings;</t>
  </si>
  <si>
    <t>To Café bar recess, ~2870mm high</t>
  </si>
  <si>
    <t>Extra Over to incorporate concealed pivot swing door, including all associated ironmogery and signage</t>
  </si>
  <si>
    <t>m2</t>
  </si>
  <si>
    <t>TIMBER CEILING</t>
  </si>
  <si>
    <t>Prefabricated timber veneer ceiling panel lining system, configured as indicated;</t>
  </si>
  <si>
    <t>Suitable concealed support structure;</t>
  </si>
  <si>
    <t>Providing support to café bar ceiling</t>
  </si>
  <si>
    <t>Solid timber veneer ceiling panels, walnut veneer to match wall panelling type LIN 803 as described below, with lacquered finish, class 0 surface spread of flame rating. The Sub Contractor to set out and incorporate penetrations for lighting by others.</t>
  </si>
  <si>
    <t>Café bar ceiling</t>
  </si>
  <si>
    <t>Extra over to install free issue ventilation grilles</t>
  </si>
  <si>
    <t>Walnut wall panelling, with lacquered finish, class 1 surface spread of flame rating, edge and joint profiles as per design drawings, and incorporating concealed fixings. System shall incorporate two profiles to create ribbed finish as indicated on the design drawings;</t>
  </si>
  <si>
    <t>Core 1, Lift Lobby, ~2870mm high</t>
  </si>
  <si>
    <t>Extra Over to incorporate lift off panel / door in lobby end wall</t>
  </si>
  <si>
    <t>Extra Over to incorporate cut outs for lift control panels, and additonal metal supports / pattressing for control panels</t>
  </si>
  <si>
    <t>Core 2, Lift Lobby 1, ~2870mm high</t>
  </si>
  <si>
    <t>Core 2, Lift Lobby 2, ~2870mm high</t>
  </si>
  <si>
    <t>Either side of Café bar recess, ~2870mm high</t>
  </si>
  <si>
    <t>Metal channel edging, comprising stainless steel folded to required section shape, product name; Granex M1A, by Rimex Metals, colour; black, with concealed fixings;</t>
  </si>
  <si>
    <t>Horizontal, "C" profile, separating all timber panelling described from the stone panelling above</t>
  </si>
  <si>
    <t>m</t>
  </si>
  <si>
    <t>Vertical, "S" profile, enveloping the guide rails for the smoke screens, i.e. installed either side of all guide rails, to guide rails at the entrance to both sides of each Lift Lobby;</t>
  </si>
  <si>
    <t xml:space="preserve">                                                                                                                                                                                                                                                                                                                                                                                                                                                                                                                                                                                                                                                                                                                                                                                                                                                                                                                                                                                                                                                                                                                                                                                                                                                                                                                                                                                                                                                                                                                                                                                                                                                                                                                                                                                                                                                                                                                                                                                                                                                                                                                                                                           </t>
  </si>
  <si>
    <t>Sub-total to Main Summary</t>
  </si>
  <si>
    <t>MISC</t>
  </si>
  <si>
    <t>TOTAL</t>
  </si>
  <si>
    <t>SUPPLY</t>
  </si>
  <si>
    <t>J M S</t>
  </si>
  <si>
    <t>LAB</t>
  </si>
  <si>
    <t>OH &amp; P</t>
  </si>
  <si>
    <t>NETT</t>
  </si>
  <si>
    <t>MCD</t>
  </si>
  <si>
    <t>&amp; FIX</t>
  </si>
  <si>
    <t>RCL</t>
  </si>
  <si>
    <t>3.010</t>
  </si>
  <si>
    <t>3.015</t>
  </si>
  <si>
    <t>3.016</t>
  </si>
  <si>
    <t>3.017</t>
  </si>
  <si>
    <t>3.018</t>
  </si>
  <si>
    <t>3.019</t>
  </si>
  <si>
    <t>3.020</t>
  </si>
  <si>
    <t>3.021</t>
  </si>
  <si>
    <t>3.036</t>
  </si>
  <si>
    <t>3.037</t>
  </si>
  <si>
    <t>3.038</t>
  </si>
  <si>
    <t>3.039</t>
  </si>
  <si>
    <t>3.041</t>
  </si>
  <si>
    <t>3.042</t>
  </si>
  <si>
    <t>3.043</t>
  </si>
  <si>
    <t>3.045</t>
  </si>
  <si>
    <t>3.046</t>
  </si>
  <si>
    <t>3.047</t>
  </si>
  <si>
    <t>Level</t>
  </si>
  <si>
    <t>Spec. Ref</t>
  </si>
  <si>
    <t>Pricing Status</t>
  </si>
  <si>
    <t>Main Summary Tags</t>
  </si>
  <si>
    <t>Drop Down Menus</t>
  </si>
  <si>
    <t>Provisional Sums</t>
  </si>
  <si>
    <t>Remeasurable Works</t>
  </si>
  <si>
    <t>Timber Wall Panelling</t>
  </si>
  <si>
    <t>K13 LIN 802</t>
  </si>
  <si>
    <t>Bespoke Solid walnut strips forming ribbed timber wall lining configured as indicated;</t>
  </si>
  <si>
    <t>Fixed Price / Lump Sum</t>
  </si>
  <si>
    <t>Aluminium / galvanised steel support frame fixed back to structure, and structural floor;</t>
  </si>
  <si>
    <t>Defined Provisional Sum</t>
  </si>
  <si>
    <t>To Café bar recess, ~3020 high</t>
  </si>
  <si>
    <t>Provisional Sum</t>
  </si>
  <si>
    <t>Re-Measurable</t>
  </si>
  <si>
    <t>Timber Ceilings</t>
  </si>
  <si>
    <t>K40 CLG 701</t>
  </si>
  <si>
    <t>Included</t>
  </si>
  <si>
    <t>K13 LIN 803</t>
  </si>
  <si>
    <t>Core 1, Lift Lobby, ~3020mm high</t>
  </si>
  <si>
    <t>Core 2, Lift Lobby 1, ~3020mm high</t>
  </si>
  <si>
    <t>Core 2, Lift Lobby 2, ~3020mm high</t>
  </si>
  <si>
    <t>Either side of Café bar recess, ~3020mm high</t>
  </si>
  <si>
    <t>Incuded</t>
  </si>
  <si>
    <t>L31 AMW 312</t>
  </si>
  <si>
    <t>N20 FFE 611</t>
  </si>
  <si>
    <t>RECEPTION DESK</t>
  </si>
  <si>
    <t>Reception Desk</t>
  </si>
  <si>
    <t>Purpose made solid Walnut Reception desk incorporting all required;</t>
  </si>
  <si>
    <t>Support framing, incorporating</t>
  </si>
  <si>
    <t>fully concealed internal painted mild steel and timber support frame, mechacnically anchored to primary structure, with mechanically fixed carcassing panels, and all configured to provide appropriate servicing voids, and compartmentation, including formation of discreet removable panels with in the rear of the storage space for access to services</t>
  </si>
  <si>
    <t>Front Panels, comprising;</t>
  </si>
  <si>
    <r>
      <t xml:space="preserve">Solid Walnut angled vertically slatted with varying profiles to sizes and configurations as per the drawings, with concealed fixings, finishes </t>
    </r>
    <r>
      <rPr>
        <b/>
        <sz val="10"/>
        <color rgb="FFFF0000"/>
        <rFont val="Arial"/>
        <family val="2"/>
      </rPr>
      <t>TBA</t>
    </r>
  </si>
  <si>
    <t>Included in Line Item 3.064</t>
  </si>
  <si>
    <t>Worktops, comprising;</t>
  </si>
  <si>
    <r>
      <t xml:space="preserve">Clear toughened safety glass, low Iron with polished edges. Corners slightly radiused, finish </t>
    </r>
    <r>
      <rPr>
        <b/>
        <sz val="10"/>
        <color rgb="FFFF0000"/>
        <rFont val="Arial"/>
        <family val="2"/>
      </rPr>
      <t>TBA</t>
    </r>
  </si>
  <si>
    <r>
      <t xml:space="preserve">Solid Walnut to sizes, profiles and configuration as per the drawings, with concealed fixings, finish </t>
    </r>
    <r>
      <rPr>
        <b/>
        <sz val="10"/>
        <color rgb="FFFF0000"/>
        <rFont val="Arial"/>
        <family val="2"/>
      </rPr>
      <t>TBA</t>
    </r>
    <r>
      <rPr>
        <sz val="10"/>
        <rFont val="Arial"/>
        <family val="2"/>
      </rPr>
      <t>, fire resistance; class 0 spread of flame</t>
    </r>
  </si>
  <si>
    <t>Leaning Shelf, comprising;</t>
  </si>
  <si>
    <t>Integrated lighting</t>
  </si>
  <si>
    <t>N20 FFE 612</t>
  </si>
  <si>
    <t>CAFÉ COUNTER</t>
  </si>
  <si>
    <t>Café Counter</t>
  </si>
  <si>
    <t>Purpose made solid Walnut Café Counter incorporting all required;</t>
  </si>
  <si>
    <r>
      <t xml:space="preserve">Solid Walnut angled vertically slatted with varying profiles to sizes and configurations as per the drawings, with concealed fixings, finishes </t>
    </r>
    <r>
      <rPr>
        <b/>
        <sz val="10"/>
        <color rgb="FFFF0000"/>
        <rFont val="Arial"/>
        <family val="2"/>
      </rPr>
      <t>TBA</t>
    </r>
    <r>
      <rPr>
        <sz val="10"/>
        <rFont val="Arial"/>
        <family val="2"/>
      </rPr>
      <t>, fire resistance; class 0 spread of flame</t>
    </r>
  </si>
  <si>
    <t>Included in Line Item 3.083</t>
  </si>
  <si>
    <t>Plinth Panels, comprising;</t>
  </si>
  <si>
    <t>N20 FFE 613</t>
  </si>
  <si>
    <t>SECURITY MANAGER DESK</t>
  </si>
  <si>
    <t>Security Managers Desk</t>
  </si>
  <si>
    <r>
      <t xml:space="preserve">MU06 System Intech solution desk, with mono style operator console, with venting space, and dropped back for increased fielfd of vision, finish from manufacturers range </t>
    </r>
    <r>
      <rPr>
        <b/>
        <sz val="10"/>
        <color rgb="FFFF0000"/>
        <rFont val="Arial"/>
        <family val="2"/>
      </rPr>
      <t>TBA</t>
    </r>
    <r>
      <rPr>
        <sz val="10"/>
        <rFont val="Arial"/>
        <family val="2"/>
      </rPr>
      <t xml:space="preserve"> with Employer.</t>
    </r>
  </si>
  <si>
    <t>Excluded</t>
  </si>
  <si>
    <t>Mono VES monitor wall with support for 4 x 2 x 42" monitors complete with supporting base storage units, finish from manufacturers range TBA with Employer.</t>
  </si>
  <si>
    <t>00M</t>
  </si>
  <si>
    <t>LEVEL 00M</t>
  </si>
  <si>
    <t>Internal Windows</t>
  </si>
  <si>
    <t>IWS-511</t>
  </si>
  <si>
    <t>INTERNAL WINDOWS TO LOADING BAY OFFICE</t>
  </si>
  <si>
    <t>IWS-512</t>
  </si>
  <si>
    <t>Idealcombi Futura+ internal window to loading bay office, thermally broken &amp; insulated, composite timber, polyurethane and aluminium profile framed system, with hermetically sealed double glazed units, achieving minimum U-Value 1.31 W/m²K configured as indicated on the design drawings and specifications.</t>
  </si>
  <si>
    <t>IWS-513</t>
  </si>
  <si>
    <t>Loading Bay Office - 900 x 1200mm</t>
  </si>
  <si>
    <t>IWS-514</t>
  </si>
  <si>
    <t>IWS-515</t>
  </si>
  <si>
    <t>N11 FFE 601</t>
  </si>
  <si>
    <t>FITTED KITCHEN</t>
  </si>
  <si>
    <t>Fitted Kitchens</t>
  </si>
  <si>
    <t>Kitchen Cabinets, wall and base units, all as specifed</t>
  </si>
  <si>
    <t>Worktops, all as specifed</t>
  </si>
  <si>
    <t>Splashbacks, all as specifed</t>
  </si>
  <si>
    <t>Stainless Steel Sink</t>
  </si>
  <si>
    <t>Zip Hydro Tap 3in1 G4</t>
  </si>
  <si>
    <t>Tall Mixer Tap</t>
  </si>
  <si>
    <t>Integrated Full Ladder Fridge</t>
  </si>
  <si>
    <t>Integrated Dishwasher</t>
  </si>
  <si>
    <t>Base Unit Hi-line Bin</t>
  </si>
  <si>
    <t>Base Unit Hi-line Recycle Bin</t>
  </si>
  <si>
    <t>SKIRTINGS</t>
  </si>
  <si>
    <t>Skirtings</t>
  </si>
  <si>
    <t>P20 TRM 151</t>
  </si>
  <si>
    <t>PLANTED MDF SKIRTINGS</t>
  </si>
  <si>
    <r>
      <t>MDF Skirtings to sizes and profiles as indicated on the design drawings, surface mounted (</t>
    </r>
    <r>
      <rPr>
        <sz val="10"/>
        <color rgb="FFFF0000"/>
        <rFont val="Arial"/>
        <family val="2"/>
      </rPr>
      <t>Note; Level 5 is typical of Levels 1 - 15</t>
    </r>
    <r>
      <rPr>
        <sz val="10"/>
        <rFont val="Arial"/>
        <family val="2"/>
      </rPr>
      <t>);</t>
    </r>
  </si>
  <si>
    <t>Level 00, Skirtings</t>
  </si>
  <si>
    <t>Level 00M, Skirtings</t>
  </si>
  <si>
    <t>Included in Line Item 3.148</t>
  </si>
  <si>
    <t>Level 1, Skirtings</t>
  </si>
  <si>
    <t>Level 2, Skirtings</t>
  </si>
  <si>
    <t>Level 3, Skirtings</t>
  </si>
  <si>
    <t>Level 4, Skirtings</t>
  </si>
  <si>
    <t>Level 5, Skirtings</t>
  </si>
  <si>
    <t>Level 6, Skirtings</t>
  </si>
  <si>
    <t>Level 7, Skirtings</t>
  </si>
  <si>
    <t>Level 8, Skirtings</t>
  </si>
  <si>
    <t>Level 9, Skirtings</t>
  </si>
  <si>
    <t>Level 10, Skirtings</t>
  </si>
  <si>
    <t>Level 11, Skirtings</t>
  </si>
  <si>
    <t>Level 12, Skirtings</t>
  </si>
  <si>
    <t>Level 13, Skirtings</t>
  </si>
  <si>
    <t>Level 14, Skirtings</t>
  </si>
  <si>
    <t>Level 15, Skirtings</t>
  </si>
  <si>
    <t>P20 TRM 163</t>
  </si>
  <si>
    <t>PLANTED STAINLESS STEEL SKIRTINGS</t>
  </si>
  <si>
    <r>
      <t>Brushed Stainless Steel Skirtings to sizes and profiles as indicated on the design drawings, face fixed to substrate (</t>
    </r>
    <r>
      <rPr>
        <sz val="10"/>
        <color rgb="FFFF0000"/>
        <rFont val="Arial"/>
        <family val="2"/>
      </rPr>
      <t>Note; Level 5 is typical of Levels 1 - 15</t>
    </r>
    <r>
      <rPr>
        <sz val="10"/>
        <rFont val="Arial"/>
        <family val="2"/>
      </rPr>
      <t>);</t>
    </r>
  </si>
  <si>
    <t>3.049</t>
  </si>
  <si>
    <t>3.051</t>
  </si>
  <si>
    <t>3.052</t>
  </si>
  <si>
    <t>3.053</t>
  </si>
  <si>
    <t>3.054</t>
  </si>
  <si>
    <t>3.055</t>
  </si>
  <si>
    <t>3.056</t>
  </si>
  <si>
    <t>3.057</t>
  </si>
  <si>
    <t>EXTRA OVER FOR METAL TRIMS MATERIAL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</si>
</sst>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quot;£&quot;#,##0.00"/>
    <numFmt numFmtId="165" formatCode="0.0%"/>
    <numFmt numFmtId="166" formatCode="0.000"/>
    <numFmt numFmtId="167" formatCode="_(* #,##0_);_(* \(#,##0\);_(* &quot;-&quot;??_);_(@_)"/>
  </numFmts>
  <fonts count="14" x14ac:knownFonts="1">
    <font>
      <sz val="11"/>
      <color theme="1"/>
      <name val="Calibri"/>
      <family val="2"/>
      <scheme val="minor"/>
    </font>
    <font>
      <sz val="10"/>
      <name val="Arial"/>
      <family val="2"/>
    </font>
    <font>
      <sz val="12"/>
      <name val="Times New Roman"/>
      <family val="1"/>
    </font>
    <font>
      <b/>
      <sz val="10"/>
      <name val="Arial"/>
      <family val="2"/>
    </font>
    <font>
      <sz val="11"/>
      <name val="Times New Roman"/>
      <family val="1"/>
    </font>
    <font>
      <b/>
      <sz val="10"/>
      <color rgb="FFFF0000"/>
      <name val="Arial"/>
      <family val="2"/>
    </font>
    <font>
      <sz val="10"/>
      <color rgb="FFFF0000"/>
      <name val="Arial"/>
      <family val="2"/>
    </font>
    <font>
      <b/>
      <u/>
      <sz val="11"/>
      <name val="Arial"/>
      <family val="2"/>
    </font>
    <font>
      <b/>
      <sz val="11"/>
      <name val="Arial"/>
      <family val="2"/>
    </font>
    <font>
      <sz val="10"/>
      <color indexed="8"/>
      <name val="Arial"/>
      <family val="2"/>
    </font>
    <font>
      <sz val="10"/>
      <name val="MS Sans Serif"/>
      <family val="2"/>
    </font>
    <font>
      <sz val="11"/>
      <color theme="1"/>
      <name val="Calibri"/>
      <family val="2"/>
      <scheme val="minor"/>
    </font>
    <font>
      <sz val="8"/>
      <name val="Calibri"/>
      <family val="2"/>
      <scheme val="minor"/>
    </font>
    <font>
      <sz val="11"/>
      <name val="Arial"/>
      <family val="2"/>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auto="1"/>
      </left>
      <right style="medium">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s>
  <cellStyleXfs count="5">
    <xf numFmtId="0" fontId="0" fillId="0" borderId="0"/>
    <xf numFmtId="0" fontId="2" fillId="0" borderId="0"/>
    <xf numFmtId="0" fontId="4" fillId="0" borderId="0"/>
    <xf numFmtId="0" fontId="10" fillId="0" borderId="0"/>
    <xf numFmtId="43" fontId="11" fillId="0" borderId="0" applyFont="0" applyFill="0" applyBorder="0" applyAlignment="0" applyProtection="0"/>
  </cellStyleXfs>
  <cellXfs count="209">
    <xf numFmtId="0" fontId="0" fillId="0" borderId="0" xfId="0"/>
    <xf numFmtId="0" fontId="1" fillId="2" borderId="0" xfId="0" applyFont="1" applyFill="1" applyAlignment="1">
      <alignment vertical="center" wrapText="1"/>
    </xf>
    <xf numFmtId="2" fontId="1" fillId="2" borderId="0" xfId="0" applyNumberFormat="1" applyFont="1" applyFill="1" applyAlignment="1" applyProtection="1">
      <alignment horizontal="center" vertical="center" wrapText="1"/>
      <protection locked="0"/>
    </xf>
    <xf numFmtId="0" fontId="1" fillId="2" borderId="0" xfId="0" applyFont="1" applyFill="1" applyAlignment="1" applyProtection="1">
      <alignment horizontal="center" vertical="center" wrapText="1"/>
      <protection locked="0"/>
    </xf>
    <xf numFmtId="44" fontId="1" fillId="0" borderId="0" xfId="0" applyNumberFormat="1" applyFont="1" applyAlignment="1" applyProtection="1">
      <alignment horizontal="center" vertical="center" wrapText="1"/>
      <protection locked="0"/>
    </xf>
    <xf numFmtId="0" fontId="1" fillId="0" borderId="0" xfId="0" applyFont="1" applyAlignment="1">
      <alignment vertical="center" wrapText="1"/>
    </xf>
    <xf numFmtId="0" fontId="5" fillId="3" borderId="0" xfId="2" applyFont="1" applyFill="1" applyAlignment="1">
      <alignment vertical="center"/>
    </xf>
    <xf numFmtId="0" fontId="5" fillId="3" borderId="0" xfId="0" applyFont="1" applyFill="1" applyAlignment="1">
      <alignment vertical="center"/>
    </xf>
    <xf numFmtId="0" fontId="3" fillId="4" borderId="1" xfId="0" applyFont="1" applyFill="1" applyBorder="1" applyAlignment="1">
      <alignment horizontal="left" vertical="center" wrapText="1"/>
    </xf>
    <xf numFmtId="2" fontId="3" fillId="4"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64" fontId="3" fillId="4" borderId="1" xfId="0" applyNumberFormat="1" applyFont="1" applyFill="1" applyBorder="1" applyAlignment="1" applyProtection="1">
      <alignment horizontal="center" vertical="center" wrapText="1"/>
      <protection locked="0"/>
    </xf>
    <xf numFmtId="44" fontId="3" fillId="4" borderId="1" xfId="0" applyNumberFormat="1" applyFont="1" applyFill="1" applyBorder="1" applyAlignment="1" applyProtection="1">
      <alignment horizontal="center" vertical="center" wrapText="1"/>
      <protection locked="0"/>
    </xf>
    <xf numFmtId="0" fontId="1" fillId="0" borderId="2" xfId="0" applyFont="1" applyBorder="1" applyAlignment="1">
      <alignment vertical="center"/>
    </xf>
    <xf numFmtId="2"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44" fontId="1" fillId="0" borderId="3" xfId="0" applyNumberFormat="1" applyFont="1" applyBorder="1" applyAlignment="1" applyProtection="1">
      <alignment horizontal="center" vertical="center"/>
      <protection locked="0"/>
    </xf>
    <xf numFmtId="0" fontId="7" fillId="0" borderId="6" xfId="0" applyFont="1" applyBorder="1" applyAlignment="1">
      <alignment vertical="center"/>
    </xf>
    <xf numFmtId="2" fontId="1" fillId="0" borderId="6" xfId="0" applyNumberFormat="1"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164" fontId="1" fillId="0" borderId="6" xfId="0" applyNumberFormat="1" applyFont="1" applyBorder="1" applyAlignment="1" applyProtection="1">
      <alignment horizontal="center" vertical="center"/>
      <protection locked="0"/>
    </xf>
    <xf numFmtId="44" fontId="1" fillId="0" borderId="4" xfId="0" applyNumberFormat="1" applyFont="1" applyBorder="1" applyAlignment="1" applyProtection="1">
      <alignment horizontal="center" vertical="center"/>
      <protection locked="0"/>
    </xf>
    <xf numFmtId="0" fontId="3" fillId="0" borderId="7" xfId="0" applyFont="1" applyBorder="1" applyAlignment="1">
      <alignment horizontal="left" vertical="center" wrapText="1"/>
    </xf>
    <xf numFmtId="0" fontId="1" fillId="0" borderId="7" xfId="0" applyFont="1" applyBorder="1" applyAlignment="1">
      <alignment horizontal="left" vertical="center" wrapText="1" indent="1"/>
    </xf>
    <xf numFmtId="0" fontId="1" fillId="0" borderId="7" xfId="0" applyFont="1" applyBorder="1" applyAlignment="1">
      <alignment horizontal="left" vertical="center" wrapText="1" indent="2"/>
    </xf>
    <xf numFmtId="0" fontId="1" fillId="3" borderId="7" xfId="0" applyFont="1" applyFill="1" applyBorder="1" applyAlignment="1">
      <alignment horizontal="left" vertical="center" wrapText="1"/>
    </xf>
    <xf numFmtId="0" fontId="1" fillId="3" borderId="7" xfId="0" applyFont="1" applyFill="1" applyBorder="1" applyAlignment="1">
      <alignment horizontal="left" vertical="center" wrapText="1" indent="1"/>
    </xf>
    <xf numFmtId="0" fontId="1" fillId="3" borderId="7" xfId="0" applyFont="1" applyFill="1" applyBorder="1" applyAlignment="1">
      <alignment horizontal="left" vertical="center" wrapText="1" indent="2"/>
    </xf>
    <xf numFmtId="0" fontId="1" fillId="0" borderId="7" xfId="0" applyFont="1" applyBorder="1" applyAlignment="1">
      <alignment horizontal="left" vertical="center" wrapText="1"/>
    </xf>
    <xf numFmtId="0" fontId="1" fillId="0" borderId="7" xfId="0" applyFont="1" applyBorder="1" applyAlignment="1">
      <alignment horizontal="left" vertical="center" wrapText="1" indent="3"/>
    </xf>
    <xf numFmtId="0" fontId="8" fillId="0" borderId="7" xfId="1" applyFont="1" applyBorder="1"/>
    <xf numFmtId="2" fontId="8" fillId="0" borderId="6" xfId="1" applyNumberFormat="1" applyFont="1" applyBorder="1" applyAlignment="1" applyProtection="1">
      <alignment horizontal="center" vertical="center"/>
      <protection locked="0"/>
    </xf>
    <xf numFmtId="1" fontId="8" fillId="0" borderId="6" xfId="1" applyNumberFormat="1" applyFont="1" applyBorder="1" applyAlignment="1" applyProtection="1">
      <alignment horizontal="center" vertical="center"/>
      <protection locked="0"/>
    </xf>
    <xf numFmtId="44" fontId="8" fillId="0" borderId="8" xfId="1" applyNumberFormat="1" applyFont="1" applyBorder="1" applyAlignment="1" applyProtection="1">
      <alignment horizontal="center"/>
      <protection locked="0"/>
    </xf>
    <xf numFmtId="0" fontId="1" fillId="0" borderId="9" xfId="0" applyFont="1" applyBorder="1" applyAlignment="1">
      <alignment vertical="center" wrapText="1"/>
    </xf>
    <xf numFmtId="2" fontId="1" fillId="0" borderId="9" xfId="0" applyNumberFormat="1" applyFont="1" applyBorder="1" applyAlignment="1" applyProtection="1">
      <alignment horizontal="center" vertical="center" wrapText="1"/>
      <protection locked="0"/>
    </xf>
    <xf numFmtId="1" fontId="1" fillId="0" borderId="9" xfId="0" applyNumberFormat="1" applyFont="1" applyBorder="1" applyAlignment="1" applyProtection="1">
      <alignment horizontal="center" vertical="center" wrapText="1"/>
      <protection locked="0"/>
    </xf>
    <xf numFmtId="44" fontId="1" fillId="0" borderId="10" xfId="0" applyNumberFormat="1" applyFont="1" applyBorder="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9" fillId="0" borderId="0" xfId="0" applyFont="1" applyAlignment="1">
      <alignment vertical="center" wrapText="1"/>
    </xf>
    <xf numFmtId="2" fontId="9" fillId="0" borderId="0" xfId="0" applyNumberFormat="1"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4" fontId="9" fillId="0" borderId="0" xfId="0" applyNumberFormat="1" applyFont="1" applyAlignment="1" applyProtection="1">
      <alignment horizontal="center" vertical="center" wrapText="1"/>
      <protection locked="0"/>
    </xf>
    <xf numFmtId="0" fontId="1" fillId="3" borderId="0" xfId="2" applyFont="1" applyFill="1" applyAlignment="1" applyProtection="1">
      <alignment horizontal="center" vertical="center"/>
      <protection locked="0"/>
    </xf>
    <xf numFmtId="0" fontId="1" fillId="3" borderId="0" xfId="0" applyFont="1" applyFill="1" applyAlignment="1" applyProtection="1">
      <alignment horizontal="center" vertical="center"/>
      <protection locked="0"/>
    </xf>
    <xf numFmtId="1" fontId="3" fillId="0" borderId="0" xfId="1" applyNumberFormat="1" applyFont="1" applyFill="1" applyAlignment="1">
      <alignment horizontal="left" vertical="center"/>
    </xf>
    <xf numFmtId="2" fontId="1" fillId="0" borderId="0" xfId="2" applyNumberFormat="1" applyFont="1" applyFill="1" applyAlignment="1" applyProtection="1">
      <alignment horizontal="center" vertical="center"/>
      <protection locked="0"/>
    </xf>
    <xf numFmtId="0" fontId="1" fillId="0" borderId="0" xfId="2" applyFont="1" applyFill="1" applyAlignment="1" applyProtection="1">
      <alignment horizontal="center" vertical="center"/>
      <protection locked="0"/>
    </xf>
    <xf numFmtId="44" fontId="1" fillId="0" borderId="0" xfId="2" applyNumberFormat="1" applyFont="1" applyFill="1" applyAlignment="1" applyProtection="1">
      <alignment horizontal="center" vertical="center"/>
      <protection locked="0"/>
    </xf>
    <xf numFmtId="0" fontId="1" fillId="0" borderId="0" xfId="0" applyFont="1" applyFill="1" applyAlignment="1">
      <alignment vertical="center" wrapText="1"/>
    </xf>
    <xf numFmtId="1" fontId="5" fillId="0" borderId="0" xfId="2" applyNumberFormat="1" applyFont="1" applyFill="1" applyAlignment="1">
      <alignment horizontal="left" vertical="center"/>
    </xf>
    <xf numFmtId="2" fontId="1" fillId="0" borderId="0" xfId="0" applyNumberFormat="1" applyFont="1" applyFill="1" applyAlignment="1" applyProtection="1">
      <alignment horizontal="center" vertical="center"/>
      <protection locked="0"/>
    </xf>
    <xf numFmtId="0" fontId="1" fillId="0" borderId="0" xfId="0" applyFont="1" applyFill="1" applyAlignment="1" applyProtection="1">
      <alignment horizontal="center" vertical="center"/>
      <protection locked="0"/>
    </xf>
    <xf numFmtId="44" fontId="1" fillId="0" borderId="0" xfId="0" applyNumberFormat="1" applyFont="1" applyFill="1" applyAlignment="1" applyProtection="1">
      <alignment horizontal="center" vertical="center"/>
      <protection locked="0"/>
    </xf>
    <xf numFmtId="0" fontId="3" fillId="0" borderId="0" xfId="0" applyFont="1" applyFill="1" applyAlignment="1">
      <alignment horizontal="left" vertical="center"/>
    </xf>
    <xf numFmtId="0" fontId="1" fillId="0" borderId="0" xfId="0" applyFont="1" applyFill="1" applyAlignment="1">
      <alignment vertical="center"/>
    </xf>
    <xf numFmtId="2" fontId="1" fillId="0" borderId="0" xfId="0" applyNumberFormat="1" applyFont="1" applyAlignment="1">
      <alignment horizontal="right"/>
    </xf>
    <xf numFmtId="2" fontId="1" fillId="0" borderId="0" xfId="0" applyNumberFormat="1" applyFont="1"/>
    <xf numFmtId="0" fontId="1" fillId="2" borderId="0" xfId="0" applyFont="1" applyFill="1" applyBorder="1" applyAlignment="1" applyProtection="1">
      <alignment horizontal="center" vertical="center" wrapText="1"/>
      <protection locked="0"/>
    </xf>
    <xf numFmtId="0" fontId="1" fillId="0" borderId="0" xfId="2" applyFont="1" applyFill="1" applyBorder="1" applyAlignment="1" applyProtection="1">
      <alignment horizontal="center" vertical="center"/>
      <protection locked="0"/>
    </xf>
    <xf numFmtId="0" fontId="1" fillId="3" borderId="0" xfId="2"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2" fontId="1" fillId="0" borderId="0" xfId="0" applyNumberFormat="1" applyFont="1" applyBorder="1" applyAlignment="1">
      <alignment horizontal="center"/>
    </xf>
    <xf numFmtId="0" fontId="1" fillId="0" borderId="0" xfId="0" applyFont="1" applyBorder="1" applyAlignment="1">
      <alignment horizontal="center"/>
    </xf>
    <xf numFmtId="0" fontId="1" fillId="0" borderId="0" xfId="0" applyFont="1" applyBorder="1" applyAlignment="1">
      <alignment horizontal="right"/>
    </xf>
    <xf numFmtId="2" fontId="1" fillId="0" borderId="0" xfId="0" applyNumberFormat="1" applyFont="1" applyBorder="1" applyAlignment="1">
      <alignment horizontal="right"/>
    </xf>
    <xf numFmtId="2" fontId="1" fillId="0" borderId="0" xfId="0" applyNumberFormat="1" applyFont="1" applyBorder="1"/>
    <xf numFmtId="49" fontId="1" fillId="0" borderId="0" xfId="0" applyNumberFormat="1" applyFont="1" applyBorder="1" applyAlignment="1">
      <alignment horizontal="center"/>
    </xf>
    <xf numFmtId="165" fontId="1" fillId="0" borderId="0" xfId="0" applyNumberFormat="1" applyFont="1" applyBorder="1"/>
    <xf numFmtId="0" fontId="1" fillId="0" borderId="0" xfId="0" applyFont="1" applyBorder="1"/>
    <xf numFmtId="0" fontId="1" fillId="0" borderId="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164" fontId="1" fillId="0" borderId="7" xfId="0" applyNumberFormat="1" applyFont="1" applyBorder="1" applyAlignment="1" applyProtection="1">
      <alignment horizontal="center" vertical="center"/>
      <protection locked="0"/>
    </xf>
    <xf numFmtId="164" fontId="1" fillId="0" borderId="0" xfId="0" applyNumberFormat="1" applyFont="1" applyBorder="1" applyAlignment="1" applyProtection="1">
      <alignment horizontal="center" vertical="center"/>
      <protection locked="0"/>
    </xf>
    <xf numFmtId="164" fontId="1" fillId="0" borderId="5" xfId="0" applyNumberFormat="1" applyFont="1" applyBorder="1" applyAlignment="1" applyProtection="1">
      <alignment horizontal="center" vertical="center"/>
      <protection locked="0"/>
    </xf>
    <xf numFmtId="1" fontId="8" fillId="0" borderId="7" xfId="1" applyNumberFormat="1" applyFont="1" applyBorder="1" applyAlignment="1" applyProtection="1">
      <alignment horizontal="center" vertical="center"/>
      <protection locked="0"/>
    </xf>
    <xf numFmtId="1" fontId="8" fillId="0" borderId="0" xfId="1" applyNumberFormat="1" applyFont="1" applyBorder="1" applyAlignment="1" applyProtection="1">
      <alignment horizontal="center" vertical="center"/>
      <protection locked="0"/>
    </xf>
    <xf numFmtId="1" fontId="8" fillId="0" borderId="5" xfId="1" applyNumberFormat="1" applyFont="1" applyBorder="1" applyAlignment="1" applyProtection="1">
      <alignment horizontal="center" vertical="center"/>
      <protection locked="0"/>
    </xf>
    <xf numFmtId="1" fontId="1" fillId="0" borderId="7" xfId="0" applyNumberFormat="1" applyFont="1" applyBorder="1" applyAlignment="1" applyProtection="1">
      <alignment horizontal="center" vertical="center" wrapText="1"/>
      <protection locked="0"/>
    </xf>
    <xf numFmtId="1" fontId="1" fillId="0" borderId="0" xfId="0" applyNumberFormat="1" applyFont="1" applyBorder="1" applyAlignment="1" applyProtection="1">
      <alignment horizontal="center" vertical="center" wrapText="1"/>
      <protection locked="0"/>
    </xf>
    <xf numFmtId="1" fontId="1" fillId="0" borderId="5" xfId="0" applyNumberFormat="1"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2" fontId="1" fillId="0" borderId="0" xfId="3" applyNumberFormat="1" applyFont="1"/>
    <xf numFmtId="164" fontId="1" fillId="2" borderId="0" xfId="0" applyNumberFormat="1" applyFont="1" applyFill="1" applyAlignment="1" applyProtection="1">
      <alignment horizontal="right" vertical="center" wrapText="1"/>
      <protection locked="0"/>
    </xf>
    <xf numFmtId="164" fontId="1" fillId="0" borderId="0" xfId="2" applyNumberFormat="1" applyFont="1" applyFill="1" applyAlignment="1" applyProtection="1">
      <alignment horizontal="right" vertical="center"/>
      <protection locked="0"/>
    </xf>
    <xf numFmtId="164" fontId="1" fillId="0" borderId="0" xfId="0" applyNumberFormat="1" applyFont="1" applyFill="1" applyAlignment="1" applyProtection="1">
      <alignment horizontal="right" vertical="center"/>
      <protection locked="0"/>
    </xf>
    <xf numFmtId="164" fontId="1" fillId="0" borderId="2" xfId="0" applyNumberFormat="1" applyFont="1" applyBorder="1" applyAlignment="1" applyProtection="1">
      <alignment horizontal="right" vertical="center"/>
      <protection locked="0"/>
    </xf>
    <xf numFmtId="164" fontId="1" fillId="0" borderId="6" xfId="0" applyNumberFormat="1" applyFont="1" applyBorder="1" applyAlignment="1" applyProtection="1">
      <alignment horizontal="right" vertical="center"/>
      <protection locked="0"/>
    </xf>
    <xf numFmtId="164" fontId="1" fillId="0" borderId="6" xfId="0" applyNumberFormat="1" applyFont="1" applyBorder="1" applyAlignment="1">
      <alignment horizontal="right"/>
    </xf>
    <xf numFmtId="164" fontId="8" fillId="0" borderId="6" xfId="1" applyNumberFormat="1" applyFont="1" applyBorder="1" applyAlignment="1" applyProtection="1">
      <alignment horizontal="right" vertical="center"/>
      <protection locked="0"/>
    </xf>
    <xf numFmtId="164" fontId="1" fillId="0" borderId="9" xfId="0" applyNumberFormat="1" applyFont="1" applyBorder="1" applyAlignment="1" applyProtection="1">
      <alignment horizontal="right" vertical="center" wrapText="1"/>
      <protection locked="0"/>
    </xf>
    <xf numFmtId="164" fontId="1" fillId="0" borderId="0" xfId="0" applyNumberFormat="1" applyFont="1" applyAlignment="1" applyProtection="1">
      <alignment horizontal="right" vertical="center" wrapText="1"/>
      <protection locked="0"/>
    </xf>
    <xf numFmtId="164" fontId="9" fillId="0" borderId="0" xfId="0" applyNumberFormat="1" applyFont="1" applyAlignment="1" applyProtection="1">
      <alignment horizontal="right" vertical="center" wrapText="1"/>
      <protection locked="0"/>
    </xf>
    <xf numFmtId="0" fontId="6" fillId="2" borderId="0" xfId="0" applyFont="1" applyFill="1" applyBorder="1" applyAlignment="1" applyProtection="1">
      <alignment horizontal="center" vertical="center" wrapText="1"/>
      <protection locked="0"/>
    </xf>
    <xf numFmtId="0" fontId="6" fillId="0" borderId="0" xfId="2"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0" xfId="0" applyFont="1" applyBorder="1"/>
    <xf numFmtId="0" fontId="6" fillId="0" borderId="5" xfId="0" applyFont="1" applyBorder="1" applyAlignment="1" applyProtection="1">
      <alignment horizontal="center" vertical="center"/>
      <protection locked="0"/>
    </xf>
    <xf numFmtId="2" fontId="6" fillId="0" borderId="0" xfId="3" applyNumberFormat="1" applyFont="1"/>
    <xf numFmtId="0" fontId="6" fillId="0" borderId="0" xfId="0" applyFont="1" applyBorder="1" applyAlignment="1" applyProtection="1">
      <alignment horizontal="center" vertical="center" wrapText="1"/>
      <protection locked="0"/>
    </xf>
    <xf numFmtId="0" fontId="1" fillId="3" borderId="0" xfId="0" applyFont="1" applyFill="1" applyBorder="1" applyAlignment="1">
      <alignment horizontal="center"/>
    </xf>
    <xf numFmtId="0" fontId="6" fillId="3" borderId="0" xfId="0" applyFont="1" applyFill="1" applyBorder="1" applyAlignment="1">
      <alignment horizontal="center"/>
    </xf>
    <xf numFmtId="164" fontId="1" fillId="0" borderId="4" xfId="0" applyNumberFormat="1" applyFont="1" applyBorder="1"/>
    <xf numFmtId="49" fontId="1" fillId="0" borderId="0" xfId="0" applyNumberFormat="1" applyFont="1" applyAlignment="1">
      <alignment vertical="center" wrapText="1"/>
    </xf>
    <xf numFmtId="49" fontId="1" fillId="0" borderId="0" xfId="0" applyNumberFormat="1" applyFont="1" applyFill="1" applyAlignment="1">
      <alignment vertical="center" wrapText="1"/>
    </xf>
    <xf numFmtId="1" fontId="1" fillId="2" borderId="0" xfId="0" applyNumberFormat="1" applyFont="1" applyFill="1" applyAlignment="1">
      <alignment horizontal="center" vertical="center" wrapText="1"/>
    </xf>
    <xf numFmtId="0" fontId="1" fillId="2" borderId="0" xfId="0" applyFont="1" applyFill="1" applyAlignment="1" applyProtection="1">
      <alignment vertical="center" wrapText="1"/>
      <protection locked="0"/>
    </xf>
    <xf numFmtId="164" fontId="1" fillId="2" borderId="0" xfId="0" applyNumberFormat="1" applyFont="1" applyFill="1" applyAlignment="1" applyProtection="1">
      <alignment horizontal="center" vertical="center" wrapText="1"/>
      <protection locked="0"/>
    </xf>
    <xf numFmtId="44" fontId="1" fillId="2" borderId="0" xfId="0" applyNumberFormat="1" applyFont="1" applyFill="1" applyAlignment="1" applyProtection="1">
      <alignment horizontal="center" vertical="center" wrapText="1"/>
      <protection locked="0"/>
    </xf>
    <xf numFmtId="0" fontId="1" fillId="0" borderId="0" xfId="0" applyFont="1" applyAlignment="1">
      <alignment vertical="center"/>
    </xf>
    <xf numFmtId="44" fontId="1" fillId="0" borderId="0" xfId="0" applyNumberFormat="1" applyFont="1" applyAlignment="1">
      <alignment horizontal="center" vertical="center" wrapText="1"/>
    </xf>
    <xf numFmtId="1" fontId="3" fillId="0" borderId="0" xfId="1" applyNumberFormat="1" applyFont="1" applyAlignment="1">
      <alignment horizontal="left" vertical="center"/>
    </xf>
    <xf numFmtId="1" fontId="1" fillId="0" borderId="0" xfId="1" applyNumberFormat="1" applyFont="1" applyAlignment="1">
      <alignment horizontal="left" vertical="center"/>
    </xf>
    <xf numFmtId="0" fontId="1" fillId="0" borderId="0" xfId="2" applyFont="1" applyAlignment="1">
      <alignment vertical="center"/>
    </xf>
    <xf numFmtId="0" fontId="1" fillId="0" borderId="0" xfId="2" applyFont="1" applyAlignment="1" applyProtection="1">
      <alignment vertical="center"/>
      <protection locked="0"/>
    </xf>
    <xf numFmtId="2" fontId="1" fillId="0" borderId="0" xfId="2" applyNumberFormat="1" applyFont="1" applyAlignment="1" applyProtection="1">
      <alignment horizontal="center" vertical="center"/>
      <protection locked="0"/>
    </xf>
    <xf numFmtId="0" fontId="1" fillId="0" borderId="0" xfId="2" applyFont="1" applyAlignment="1" applyProtection="1">
      <alignment horizontal="center" vertical="center"/>
      <protection locked="0"/>
    </xf>
    <xf numFmtId="164" fontId="1" fillId="0" borderId="0" xfId="2" applyNumberFormat="1" applyFont="1" applyAlignment="1" applyProtection="1">
      <alignment horizontal="center" vertical="center"/>
      <protection locked="0"/>
    </xf>
    <xf numFmtId="44" fontId="1" fillId="0" borderId="0" xfId="2" applyNumberFormat="1" applyFont="1" applyAlignment="1" applyProtection="1">
      <alignment horizontal="center" vertical="center"/>
      <protection locked="0"/>
    </xf>
    <xf numFmtId="0" fontId="3" fillId="0" borderId="0" xfId="1" applyFont="1" applyAlignment="1">
      <alignment vertical="center"/>
    </xf>
    <xf numFmtId="1" fontId="5" fillId="0" borderId="0" xfId="2" applyNumberFormat="1" applyFont="1" applyAlignment="1">
      <alignment horizontal="left" vertical="center"/>
    </xf>
    <xf numFmtId="1" fontId="6" fillId="0" borderId="0" xfId="2" applyNumberFormat="1" applyFont="1" applyAlignment="1">
      <alignment horizontal="left" vertical="center"/>
    </xf>
    <xf numFmtId="0" fontId="1" fillId="0" borderId="0" xfId="0" applyFont="1" applyAlignment="1" applyProtection="1">
      <alignment vertical="center"/>
      <protection locked="0"/>
    </xf>
    <xf numFmtId="2"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164" fontId="1" fillId="0" borderId="0" xfId="0" applyNumberFormat="1" applyFont="1" applyAlignment="1" applyProtection="1">
      <alignment horizontal="center" vertical="center"/>
      <protection locked="0"/>
    </xf>
    <xf numFmtId="44" fontId="1" fillId="0" borderId="0" xfId="0" applyNumberFormat="1" applyFont="1" applyAlignment="1" applyProtection="1">
      <alignment horizontal="center" vertical="center"/>
      <protection locked="0"/>
    </xf>
    <xf numFmtId="0" fontId="3" fillId="0" borderId="0" xfId="0" applyFont="1" applyAlignment="1">
      <alignment horizontal="left" vertical="center"/>
    </xf>
    <xf numFmtId="1" fontId="1" fillId="0" borderId="0" xfId="0" applyNumberFormat="1" applyFont="1" applyAlignment="1">
      <alignment horizontal="left" vertical="center"/>
    </xf>
    <xf numFmtId="0" fontId="3" fillId="0" borderId="0" xfId="0" applyFont="1" applyAlignment="1">
      <alignment horizontal="center" vertical="center"/>
    </xf>
    <xf numFmtId="1" fontId="1" fillId="0" borderId="0" xfId="0" applyNumberFormat="1" applyFont="1" applyAlignment="1">
      <alignment horizontal="center" vertical="center"/>
    </xf>
    <xf numFmtId="1" fontId="3" fillId="4" borderId="1" xfId="0" applyNumberFormat="1" applyFont="1" applyFill="1" applyBorder="1" applyAlignment="1">
      <alignment horizontal="center" vertical="center" wrapText="1"/>
    </xf>
    <xf numFmtId="0" fontId="3" fillId="4" borderId="1" xfId="0" applyFont="1" applyFill="1" applyBorder="1" applyAlignment="1" applyProtection="1">
      <alignment horizontal="left" vertical="center" wrapText="1"/>
      <protection locked="0"/>
    </xf>
    <xf numFmtId="0" fontId="3" fillId="0" borderId="0" xfId="0" applyFont="1" applyAlignment="1">
      <alignment vertical="center"/>
    </xf>
    <xf numFmtId="44" fontId="3" fillId="0" borderId="1" xfId="0" applyNumberFormat="1" applyFont="1" applyBorder="1" applyAlignment="1">
      <alignment horizontal="center" vertical="center" wrapText="1"/>
    </xf>
    <xf numFmtId="0" fontId="1" fillId="0" borderId="11" xfId="0" applyFont="1" applyBorder="1" applyAlignment="1">
      <alignment horizontal="center" vertical="center"/>
    </xf>
    <xf numFmtId="1" fontId="1" fillId="0" borderId="12" xfId="0" applyNumberFormat="1"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pplyProtection="1">
      <alignment vertical="center"/>
      <protection locked="0"/>
    </xf>
    <xf numFmtId="164" fontId="1" fillId="0" borderId="2" xfId="0" applyNumberFormat="1" applyFont="1" applyBorder="1" applyAlignment="1" applyProtection="1">
      <alignment horizontal="center" vertical="center"/>
      <protection locked="0"/>
    </xf>
    <xf numFmtId="44" fontId="1" fillId="0" borderId="13" xfId="0" applyNumberFormat="1" applyFont="1" applyBorder="1" applyAlignment="1">
      <alignment horizontal="center" vertical="center" wrapText="1"/>
    </xf>
    <xf numFmtId="44" fontId="1" fillId="0" borderId="4" xfId="0" applyNumberFormat="1" applyFont="1" applyBorder="1" applyAlignment="1">
      <alignment horizontal="center" vertical="center" wrapText="1"/>
    </xf>
    <xf numFmtId="166" fontId="1" fillId="0" borderId="13" xfId="0" applyNumberFormat="1" applyFont="1" applyBorder="1" applyAlignment="1">
      <alignment horizontal="center" vertical="center"/>
    </xf>
    <xf numFmtId="1" fontId="1" fillId="0" borderId="5" xfId="0" applyNumberFormat="1" applyFont="1" applyBorder="1" applyAlignment="1">
      <alignment horizontal="center" vertical="center"/>
    </xf>
    <xf numFmtId="166" fontId="1" fillId="0" borderId="5" xfId="0" applyNumberFormat="1" applyFont="1" applyBorder="1" applyAlignment="1">
      <alignment horizontal="center" vertical="center"/>
    </xf>
    <xf numFmtId="0" fontId="7" fillId="0" borderId="6" xfId="0" applyFont="1" applyBorder="1" applyAlignment="1" applyProtection="1">
      <alignment vertical="center"/>
      <protection locked="0"/>
    </xf>
    <xf numFmtId="1" fontId="1" fillId="0" borderId="6" xfId="0" applyNumberFormat="1" applyFont="1" applyBorder="1" applyAlignment="1">
      <alignment horizontal="center" vertical="center"/>
    </xf>
    <xf numFmtId="166" fontId="1" fillId="0" borderId="0" xfId="0" applyNumberFormat="1" applyFont="1" applyAlignment="1">
      <alignment horizontal="center" vertical="center"/>
    </xf>
    <xf numFmtId="0" fontId="1" fillId="0" borderId="7" xfId="0" applyFont="1" applyBorder="1" applyAlignment="1" applyProtection="1">
      <alignment vertical="center" wrapText="1"/>
      <protection locked="0"/>
    </xf>
    <xf numFmtId="0" fontId="3" fillId="0" borderId="1"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44" fontId="1" fillId="5" borderId="4" xfId="0" applyNumberFormat="1" applyFont="1" applyFill="1" applyBorder="1" applyAlignment="1" applyProtection="1">
      <alignment horizontal="center" vertical="center"/>
      <protection locked="0"/>
    </xf>
    <xf numFmtId="0" fontId="1" fillId="0" borderId="16" xfId="0" applyFont="1" applyBorder="1" applyAlignment="1">
      <alignment vertical="center"/>
    </xf>
    <xf numFmtId="44" fontId="1" fillId="0" borderId="4" xfId="0" applyNumberFormat="1" applyFont="1" applyBorder="1" applyAlignment="1" applyProtection="1">
      <alignment horizontal="right" vertical="center"/>
      <protection locked="0"/>
    </xf>
    <xf numFmtId="0" fontId="13" fillId="0" borderId="0" xfId="0" applyFont="1" applyAlignment="1">
      <alignment vertical="center"/>
    </xf>
    <xf numFmtId="0" fontId="13" fillId="0" borderId="0" xfId="0" applyFont="1" applyAlignment="1">
      <alignment vertical="center" wrapText="1"/>
    </xf>
    <xf numFmtId="0" fontId="1" fillId="0" borderId="7" xfId="0" applyFont="1" applyBorder="1" applyAlignment="1">
      <alignment vertical="center" wrapText="1"/>
    </xf>
    <xf numFmtId="1" fontId="13" fillId="0" borderId="5" xfId="0" applyNumberFormat="1" applyFont="1" applyBorder="1" applyAlignment="1">
      <alignment horizontal="center" vertical="center"/>
    </xf>
    <xf numFmtId="166" fontId="8" fillId="0" borderId="0" xfId="0" applyNumberFormat="1" applyFont="1" applyAlignment="1">
      <alignment horizontal="center" vertical="center"/>
    </xf>
    <xf numFmtId="0" fontId="8" fillId="0" borderId="7" xfId="1" applyFont="1" applyBorder="1" applyProtection="1">
      <protection locked="0"/>
    </xf>
    <xf numFmtId="164" fontId="8" fillId="0" borderId="6" xfId="1" applyNumberFormat="1" applyFont="1" applyBorder="1" applyAlignment="1" applyProtection="1">
      <alignment horizontal="center" vertical="center"/>
      <protection locked="0"/>
    </xf>
    <xf numFmtId="44" fontId="8" fillId="0" borderId="13" xfId="0" applyNumberFormat="1" applyFont="1" applyBorder="1" applyAlignment="1">
      <alignment horizontal="center" vertical="center" wrapText="1"/>
    </xf>
    <xf numFmtId="44" fontId="8" fillId="0" borderId="4" xfId="0" applyNumberFormat="1" applyFont="1" applyBorder="1" applyAlignment="1">
      <alignment horizontal="center" vertical="center" wrapText="1"/>
    </xf>
    <xf numFmtId="2" fontId="9" fillId="0" borderId="17" xfId="4" applyNumberFormat="1" applyFont="1" applyFill="1" applyBorder="1" applyAlignment="1" applyProtection="1">
      <alignment horizontal="center" vertical="center" wrapText="1"/>
    </xf>
    <xf numFmtId="1" fontId="9" fillId="0" borderId="18" xfId="4" applyNumberFormat="1" applyFont="1" applyFill="1" applyBorder="1" applyAlignment="1" applyProtection="1">
      <alignment horizontal="center" vertical="center" wrapText="1"/>
    </xf>
    <xf numFmtId="2" fontId="9" fillId="0" borderId="18" xfId="4" applyNumberFormat="1" applyFont="1" applyFill="1" applyBorder="1" applyAlignment="1" applyProtection="1">
      <alignment horizontal="center" vertical="center" wrapText="1"/>
    </xf>
    <xf numFmtId="0" fontId="1" fillId="0" borderId="9" xfId="0" applyFont="1" applyBorder="1" applyAlignment="1" applyProtection="1">
      <alignment vertical="center" wrapText="1"/>
      <protection locked="0"/>
    </xf>
    <xf numFmtId="164" fontId="1" fillId="0" borderId="9" xfId="0" applyNumberFormat="1" applyFont="1" applyBorder="1" applyAlignment="1" applyProtection="1">
      <alignment horizontal="center" vertical="center" wrapText="1"/>
      <protection locked="0"/>
    </xf>
    <xf numFmtId="44" fontId="1" fillId="0" borderId="17" xfId="0" applyNumberFormat="1" applyFont="1" applyBorder="1" applyAlignment="1">
      <alignment horizontal="center" vertical="center" wrapText="1"/>
    </xf>
    <xf numFmtId="44" fontId="1" fillId="0" borderId="10" xfId="0" applyNumberFormat="1" applyFont="1" applyBorder="1" applyAlignment="1">
      <alignment horizontal="center" vertical="center" wrapText="1"/>
    </xf>
    <xf numFmtId="167" fontId="9" fillId="0" borderId="0" xfId="4" applyNumberFormat="1" applyFont="1" applyFill="1" applyBorder="1" applyAlignment="1" applyProtection="1">
      <alignment horizontal="center" vertical="center" wrapText="1"/>
    </xf>
    <xf numFmtId="1" fontId="9" fillId="0" borderId="0" xfId="4" applyNumberFormat="1"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164" fontId="1" fillId="0" borderId="0" xfId="0" applyNumberFormat="1" applyFont="1" applyAlignment="1" applyProtection="1">
      <alignment horizontal="center" vertical="center" wrapText="1"/>
      <protection locked="0"/>
    </xf>
    <xf numFmtId="0" fontId="9" fillId="0" borderId="0" xfId="0" applyFont="1" applyAlignment="1">
      <alignment horizontal="center" vertical="center" wrapText="1"/>
    </xf>
    <xf numFmtId="1" fontId="9" fillId="0" borderId="0" xfId="0" applyNumberFormat="1" applyFont="1" applyAlignment="1">
      <alignment horizontal="center" vertical="center" wrapText="1"/>
    </xf>
    <xf numFmtId="0" fontId="9" fillId="0" borderId="0" xfId="0" applyFont="1" applyAlignment="1" applyProtection="1">
      <alignment vertical="center" wrapText="1"/>
      <protection locked="0"/>
    </xf>
    <xf numFmtId="164" fontId="9" fillId="0" borderId="0" xfId="0" applyNumberFormat="1" applyFont="1" applyAlignment="1" applyProtection="1">
      <alignment horizontal="center" vertical="center" wrapText="1"/>
      <protection locked="0"/>
    </xf>
    <xf numFmtId="1" fontId="1" fillId="0" borderId="0" xfId="0" applyNumberFormat="1" applyFont="1" applyAlignment="1">
      <alignment horizontal="center" vertical="center" wrapText="1"/>
    </xf>
    <xf numFmtId="2" fontId="6" fillId="0" borderId="0" xfId="0" applyNumberFormat="1" applyFont="1"/>
    <xf numFmtId="164" fontId="1" fillId="0" borderId="6" xfId="0" applyNumberFormat="1" applyFont="1" applyFill="1" applyBorder="1" applyAlignment="1" applyProtection="1">
      <alignment horizontal="right" vertical="center"/>
      <protection locked="0"/>
    </xf>
    <xf numFmtId="164" fontId="1" fillId="0" borderId="4" xfId="0" applyNumberFormat="1" applyFont="1" applyBorder="1" applyAlignment="1">
      <alignment horizontal="center"/>
    </xf>
    <xf numFmtId="0" fontId="1" fillId="0" borderId="7" xfId="0" applyFont="1" applyFill="1" applyBorder="1" applyAlignment="1">
      <alignment horizontal="left" vertical="center" wrapText="1" indent="2"/>
    </xf>
    <xf numFmtId="2" fontId="1" fillId="0" borderId="6" xfId="0" applyNumberFormat="1" applyFont="1" applyFill="1" applyBorder="1" applyAlignment="1" applyProtection="1">
      <alignment horizontal="center" vertical="center"/>
      <protection locked="0"/>
    </xf>
    <xf numFmtId="164" fontId="1" fillId="0" borderId="6" xfId="0" applyNumberFormat="1" applyFont="1" applyFill="1" applyBorder="1" applyAlignment="1" applyProtection="1">
      <alignment horizontal="center" vertical="center"/>
      <protection locked="0"/>
    </xf>
    <xf numFmtId="164" fontId="1" fillId="0" borderId="7" xfId="0" applyNumberFormat="1" applyFont="1" applyFill="1" applyBorder="1" applyAlignment="1" applyProtection="1">
      <alignment horizontal="center" vertical="center"/>
      <protection locked="0"/>
    </xf>
    <xf numFmtId="164" fontId="1" fillId="0" borderId="0" xfId="0" applyNumberFormat="1" applyFont="1" applyFill="1" applyBorder="1" applyAlignment="1" applyProtection="1">
      <alignment horizontal="center" vertical="center"/>
      <protection locked="0"/>
    </xf>
    <xf numFmtId="164" fontId="1" fillId="0" borderId="5" xfId="0" applyNumberFormat="1" applyFont="1" applyFill="1" applyBorder="1" applyAlignment="1" applyProtection="1">
      <alignment horizontal="center" vertical="center"/>
      <protection locked="0"/>
    </xf>
    <xf numFmtId="44" fontId="1" fillId="0" borderId="4" xfId="0" applyNumberFormat="1" applyFont="1" applyFill="1" applyBorder="1" applyAlignment="1" applyProtection="1">
      <alignment horizontal="center" vertical="center"/>
      <protection locked="0"/>
    </xf>
    <xf numFmtId="0" fontId="1" fillId="0" borderId="7" xfId="0" applyFont="1" applyFill="1" applyBorder="1" applyAlignment="1">
      <alignment horizontal="left" vertical="center" wrapText="1"/>
    </xf>
    <xf numFmtId="0" fontId="1" fillId="0" borderId="7" xfId="0" applyFont="1" applyFill="1" applyBorder="1" applyAlignment="1">
      <alignment horizontal="left" vertical="center" wrapText="1" indent="3"/>
    </xf>
    <xf numFmtId="2" fontId="1" fillId="0" borderId="0" xfId="0" applyNumberFormat="1" applyFont="1" applyFill="1"/>
    <xf numFmtId="2" fontId="1" fillId="0" borderId="0" xfId="0" applyNumberFormat="1" applyFont="1" applyFill="1" applyAlignment="1">
      <alignment horizontal="right"/>
    </xf>
    <xf numFmtId="2" fontId="1" fillId="0" borderId="0" xfId="3" applyNumberFormat="1" applyFont="1" applyFill="1"/>
    <xf numFmtId="2" fontId="6" fillId="0" borderId="0" xfId="3" applyNumberFormat="1" applyFont="1" applyFill="1"/>
    <xf numFmtId="2" fontId="6" fillId="0" borderId="0" xfId="0" applyNumberFormat="1" applyFont="1" applyAlignment="1">
      <alignment horizontal="right"/>
    </xf>
    <xf numFmtId="2" fontId="1" fillId="0" borderId="0" xfId="3" applyNumberFormat="1" applyFont="1" applyAlignment="1">
      <alignment horizontal="right"/>
    </xf>
    <xf numFmtId="2" fontId="6" fillId="0" borderId="0" xfId="3" applyNumberFormat="1" applyFont="1" applyAlignment="1">
      <alignment horizontal="right"/>
    </xf>
    <xf numFmtId="164" fontId="1" fillId="0" borderId="4" xfId="0" applyNumberFormat="1" applyFont="1" applyBorder="1" applyAlignment="1">
      <alignment horizontal="right"/>
    </xf>
    <xf numFmtId="0" fontId="1" fillId="0" borderId="7" xfId="0" applyFont="1" applyBorder="1" applyAlignment="1">
      <alignment horizontal="left" wrapText="1" indent="1"/>
    </xf>
    <xf numFmtId="164" fontId="1" fillId="0" borderId="7" xfId="0" applyNumberFormat="1" applyFont="1" applyBorder="1" applyAlignment="1" applyProtection="1">
      <alignment horizontal="right"/>
      <protection locked="0"/>
    </xf>
    <xf numFmtId="0" fontId="1" fillId="0" borderId="0" xfId="0" applyFont="1" applyAlignment="1">
      <alignment horizontal="right" wrapText="1"/>
    </xf>
    <xf numFmtId="2" fontId="1" fillId="0" borderId="6" xfId="0" applyNumberFormat="1" applyFont="1" applyBorder="1" applyAlignment="1" applyProtection="1">
      <alignment horizontal="center"/>
      <protection locked="0"/>
    </xf>
    <xf numFmtId="164" fontId="1" fillId="0" borderId="6" xfId="0" applyNumberFormat="1" applyFont="1" applyBorder="1" applyAlignment="1" applyProtection="1">
      <alignment horizontal="center"/>
      <protection locked="0"/>
    </xf>
  </cellXfs>
  <cellStyles count="5">
    <cellStyle name="Comma" xfId="4" builtinId="3"/>
    <cellStyle name="Normal" xfId="0" builtinId="0"/>
    <cellStyle name="Normal_9500" xfId="2" xr:uid="{700E83AF-EFC6-4FC1-89B9-45BF4FF340B4}"/>
    <cellStyle name="Normal_CWPSissue1" xfId="1" xr:uid="{8C28C005-9359-40FF-83BB-8602E129D984}"/>
    <cellStyle name="Normal_TenderA" xfId="3" xr:uid="{E70F6174-4952-46AD-AD7D-7E9CC3472A16}"/>
  </cellStyles>
  <dxfs count="120">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
      <font>
        <color rgb="FF9C0006"/>
      </font>
      <fill>
        <patternFill>
          <bgColor rgb="FFFFC7CE"/>
        </patternFill>
      </fill>
    </dxf>
    <dxf>
      <font>
        <color rgb="FF9C0006"/>
      </font>
      <fill>
        <patternFill>
          <bgColor rgb="FFFFC7CE"/>
        </patternFill>
      </fill>
    </dxf>
    <dxf>
      <font>
        <color rgb="FFFF0000"/>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384921</xdr:colOff>
      <xdr:row>1</xdr:row>
      <xdr:rowOff>133911</xdr:rowOff>
    </xdr:from>
    <xdr:to>
      <xdr:col>18</xdr:col>
      <xdr:colOff>1562100</xdr:colOff>
      <xdr:row>5</xdr:row>
      <xdr:rowOff>6693</xdr:rowOff>
    </xdr:to>
    <xdr:pic>
      <xdr:nvPicPr>
        <xdr:cNvPr id="2" name="Picture 3">
          <a:extLst>
            <a:ext uri="{FF2B5EF4-FFF2-40B4-BE49-F238E27FC236}">
              <a16:creationId xmlns:a16="http://schemas.microsoft.com/office/drawing/2014/main" id="{3258F261-01CB-40A0-BFAD-6C5B6016D7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0397" y="200413"/>
          <a:ext cx="1177179" cy="504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384921</xdr:colOff>
      <xdr:row>1</xdr:row>
      <xdr:rowOff>133911</xdr:rowOff>
    </xdr:from>
    <xdr:to>
      <xdr:col>8</xdr:col>
      <xdr:colOff>1562100</xdr:colOff>
      <xdr:row>5</xdr:row>
      <xdr:rowOff>6693</xdr:rowOff>
    </xdr:to>
    <xdr:pic>
      <xdr:nvPicPr>
        <xdr:cNvPr id="2" name="Picture 3">
          <a:extLst>
            <a:ext uri="{FF2B5EF4-FFF2-40B4-BE49-F238E27FC236}">
              <a16:creationId xmlns:a16="http://schemas.microsoft.com/office/drawing/2014/main" id="{365F41D1-EF77-449E-B7F7-F976D1F2D4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0397" y="200413"/>
          <a:ext cx="1177179" cy="5045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Desktop/RCL/Moorfields/Joinery/1.0%20Offer%20(SRM%20Reformat)%20Raphael%20(16-01-19)%20R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
      <sheetName val="1 Main Summary"/>
      <sheetName val="2 Preliminaries"/>
      <sheetName val="3 Schedule of Works"/>
      <sheetName val="4 Scope of Works Verification"/>
      <sheetName val="5 OH&amp;P"/>
      <sheetName val="6 Alternatives"/>
    </sheetNames>
    <sheetDataSet>
      <sheetData sheetId="0">
        <row r="20">
          <cell r="A20" t="str">
            <v>PROJECT: 21 MOORFIELDS</v>
          </cell>
        </row>
        <row r="22">
          <cell r="A22" t="str">
            <v>WP7340 - GENERAL JOINERY</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3C90-396D-4296-96EC-A40A04EEBF14}">
  <dimension ref="A1:T80"/>
  <sheetViews>
    <sheetView tabSelected="1" topLeftCell="A10" zoomScale="70" zoomScaleNormal="70" workbookViewId="0">
      <selection activeCell="C6" sqref="C6"/>
    </sheetView>
  </sheetViews>
  <sheetFormatPr defaultColWidth="8.109375" defaultRowHeight="12.45" x14ac:dyDescent="0.3"/>
  <cols>
    <col min="1" max="1" width="8.109375" style="107"/>
    <col min="2" max="2" width="57.77734375" style="5" customWidth="1"/>
    <col min="3" max="3" width="11.44140625" style="38" customWidth="1"/>
    <col min="4" max="4" width="11.44140625" style="39" customWidth="1"/>
    <col min="5" max="16" width="11.44140625" style="84" customWidth="1"/>
    <col min="17" max="17" width="11.44140625" style="103" customWidth="1"/>
    <col min="18" max="18" width="11.44140625" style="95" customWidth="1"/>
    <col min="19" max="19" width="22.77734375" style="4" customWidth="1"/>
    <col min="20" max="16384" width="8.109375" style="5"/>
  </cols>
  <sheetData>
    <row r="1" spans="1:19" ht="5.25" customHeight="1" x14ac:dyDescent="0.3">
      <c r="B1" s="1"/>
      <c r="C1" s="2"/>
      <c r="D1" s="3"/>
      <c r="E1" s="59"/>
      <c r="F1" s="59"/>
      <c r="G1" s="59"/>
      <c r="H1" s="59"/>
      <c r="I1" s="59"/>
      <c r="J1" s="59"/>
      <c r="K1" s="59"/>
      <c r="L1" s="59"/>
      <c r="M1" s="59"/>
      <c r="N1" s="59"/>
      <c r="O1" s="59"/>
      <c r="P1" s="59"/>
      <c r="Q1" s="97"/>
      <c r="R1" s="87"/>
    </row>
    <row r="2" spans="1:19" s="50" customFormat="1" ht="12.8" customHeight="1" x14ac:dyDescent="0.3">
      <c r="A2" s="108"/>
      <c r="B2" s="46" t="s">
        <v>0</v>
      </c>
      <c r="C2" s="47"/>
      <c r="D2" s="48"/>
      <c r="E2" s="60"/>
      <c r="F2" s="60"/>
      <c r="G2" s="60"/>
      <c r="H2" s="60"/>
      <c r="I2" s="60"/>
      <c r="J2" s="60"/>
      <c r="K2" s="60"/>
      <c r="L2" s="60"/>
      <c r="M2" s="60"/>
      <c r="N2" s="60"/>
      <c r="O2" s="60"/>
      <c r="P2" s="60"/>
      <c r="Q2" s="98"/>
      <c r="R2" s="88"/>
      <c r="S2" s="49"/>
    </row>
    <row r="3" spans="1:19" s="50" customFormat="1" ht="12.8" customHeight="1" x14ac:dyDescent="0.3">
      <c r="A3" s="108"/>
      <c r="B3" s="46" t="s">
        <v>1</v>
      </c>
      <c r="C3" s="6" t="s">
        <v>2</v>
      </c>
      <c r="D3" s="44"/>
      <c r="E3" s="61"/>
      <c r="F3" s="61"/>
      <c r="G3" s="60"/>
      <c r="H3" s="60"/>
      <c r="I3" s="60"/>
      <c r="J3" s="60"/>
      <c r="K3" s="60"/>
      <c r="L3" s="60"/>
      <c r="M3" s="60"/>
      <c r="N3" s="60"/>
      <c r="O3" s="60"/>
      <c r="P3" s="60"/>
      <c r="Q3" s="98"/>
      <c r="R3" s="88"/>
      <c r="S3" s="49"/>
    </row>
    <row r="4" spans="1:19" s="50" customFormat="1" ht="12.8" customHeight="1" x14ac:dyDescent="0.3">
      <c r="A4" s="108"/>
      <c r="B4" s="51" t="s">
        <v>3</v>
      </c>
      <c r="C4" s="7" t="s">
        <v>4</v>
      </c>
      <c r="D4" s="45"/>
      <c r="E4" s="62"/>
      <c r="F4" s="62"/>
      <c r="G4" s="62"/>
      <c r="H4" s="63"/>
      <c r="I4" s="63"/>
      <c r="J4" s="63"/>
      <c r="K4" s="63"/>
      <c r="L4" s="63"/>
      <c r="M4" s="63"/>
      <c r="N4" s="63"/>
      <c r="O4" s="63"/>
      <c r="P4" s="63"/>
      <c r="Q4" s="99"/>
      <c r="R4" s="89"/>
      <c r="S4" s="54"/>
    </row>
    <row r="5" spans="1:19" s="50" customFormat="1" ht="12.8" customHeight="1" x14ac:dyDescent="0.3">
      <c r="A5" s="108"/>
      <c r="B5" s="55" t="s">
        <v>5</v>
      </c>
      <c r="C5" s="6" t="s">
        <v>178</v>
      </c>
      <c r="D5" s="44"/>
      <c r="E5" s="61"/>
      <c r="F5" s="61"/>
      <c r="G5" s="63"/>
      <c r="H5" s="63"/>
      <c r="I5" s="63"/>
      <c r="J5" s="63"/>
      <c r="K5" s="63"/>
      <c r="L5" s="63"/>
      <c r="M5" s="63"/>
      <c r="N5" s="63"/>
      <c r="O5" s="63"/>
      <c r="P5" s="63"/>
      <c r="Q5" s="99"/>
      <c r="R5" s="89"/>
      <c r="S5" s="54"/>
    </row>
    <row r="6" spans="1:19" s="50" customFormat="1" ht="13.6" customHeight="1" thickBot="1" x14ac:dyDescent="0.25">
      <c r="A6" s="108"/>
      <c r="B6" s="56"/>
      <c r="C6" s="52"/>
      <c r="D6" s="53"/>
      <c r="E6" s="64" t="s">
        <v>39</v>
      </c>
      <c r="F6" s="64" t="s">
        <v>40</v>
      </c>
      <c r="G6" s="64" t="s">
        <v>41</v>
      </c>
      <c r="H6" s="64" t="s">
        <v>40</v>
      </c>
      <c r="I6" s="64" t="s">
        <v>42</v>
      </c>
      <c r="J6" s="65" t="s">
        <v>40</v>
      </c>
      <c r="K6" s="64" t="s">
        <v>43</v>
      </c>
      <c r="L6" s="65" t="s">
        <v>40</v>
      </c>
      <c r="M6" s="64" t="s">
        <v>41</v>
      </c>
      <c r="N6" s="66" t="s">
        <v>44</v>
      </c>
      <c r="O6" s="65" t="s">
        <v>45</v>
      </c>
      <c r="P6" s="104" t="s">
        <v>46</v>
      </c>
      <c r="Q6" s="105" t="s">
        <v>48</v>
      </c>
      <c r="R6" s="89"/>
      <c r="S6" s="54"/>
    </row>
    <row r="7" spans="1:19" ht="13.75" thickBot="1" x14ac:dyDescent="0.25">
      <c r="A7" s="107" t="s">
        <v>6</v>
      </c>
      <c r="B7" s="8" t="s">
        <v>7</v>
      </c>
      <c r="C7" s="9" t="s">
        <v>8</v>
      </c>
      <c r="D7" s="10" t="s">
        <v>9</v>
      </c>
      <c r="E7" s="67"/>
      <c r="F7" s="64" t="s">
        <v>39</v>
      </c>
      <c r="G7" s="68"/>
      <c r="H7" s="64" t="s">
        <v>41</v>
      </c>
      <c r="I7" s="69"/>
      <c r="J7" s="64" t="s">
        <v>42</v>
      </c>
      <c r="K7" s="68"/>
      <c r="L7" s="65" t="s">
        <v>43</v>
      </c>
      <c r="M7" s="65" t="s">
        <v>47</v>
      </c>
      <c r="N7" s="70">
        <v>0.1</v>
      </c>
      <c r="O7" s="71"/>
      <c r="P7" s="65"/>
      <c r="Q7" s="100"/>
      <c r="R7" s="11" t="s">
        <v>10</v>
      </c>
      <c r="S7" s="12" t="s">
        <v>11</v>
      </c>
    </row>
    <row r="8" spans="1:19" ht="12.8" customHeight="1" x14ac:dyDescent="0.3">
      <c r="B8" s="13"/>
      <c r="C8" s="14"/>
      <c r="D8" s="15"/>
      <c r="E8" s="72"/>
      <c r="F8" s="73"/>
      <c r="G8" s="73"/>
      <c r="H8" s="73"/>
      <c r="I8" s="73"/>
      <c r="J8" s="73"/>
      <c r="K8" s="73"/>
      <c r="L8" s="73"/>
      <c r="M8" s="73"/>
      <c r="N8" s="73"/>
      <c r="O8" s="73"/>
      <c r="P8" s="73"/>
      <c r="Q8" s="101"/>
      <c r="R8" s="90"/>
      <c r="S8" s="16"/>
    </row>
    <row r="9" spans="1:19" ht="15.75" customHeight="1" x14ac:dyDescent="0.3">
      <c r="B9" s="17" t="s">
        <v>12</v>
      </c>
      <c r="C9" s="18"/>
      <c r="D9" s="19"/>
      <c r="E9" s="72"/>
      <c r="F9" s="73"/>
      <c r="G9" s="73"/>
      <c r="H9" s="73"/>
      <c r="I9" s="73"/>
      <c r="J9" s="73"/>
      <c r="K9" s="73"/>
      <c r="L9" s="73"/>
      <c r="M9" s="73"/>
      <c r="N9" s="73"/>
      <c r="O9" s="73"/>
      <c r="P9" s="73"/>
      <c r="Q9" s="74"/>
      <c r="R9" s="91"/>
      <c r="S9" s="21"/>
    </row>
    <row r="10" spans="1:19" ht="13.1" x14ac:dyDescent="0.3">
      <c r="B10" s="22" t="s">
        <v>13</v>
      </c>
      <c r="C10" s="18"/>
      <c r="D10" s="20"/>
      <c r="E10" s="75"/>
      <c r="F10" s="76"/>
      <c r="G10" s="76"/>
      <c r="H10" s="76"/>
      <c r="I10" s="76"/>
      <c r="J10" s="76"/>
      <c r="K10" s="76"/>
      <c r="L10" s="76"/>
      <c r="M10" s="76"/>
      <c r="N10" s="76"/>
      <c r="O10" s="76"/>
      <c r="P10" s="76"/>
      <c r="Q10" s="77"/>
      <c r="R10" s="91"/>
      <c r="S10" s="21"/>
    </row>
    <row r="11" spans="1:19" ht="13.1" x14ac:dyDescent="0.3">
      <c r="B11" s="22" t="s">
        <v>14</v>
      </c>
      <c r="C11" s="18"/>
      <c r="D11" s="20"/>
      <c r="E11" s="75"/>
      <c r="F11" s="76"/>
      <c r="G11" s="76"/>
      <c r="H11" s="76"/>
      <c r="I11" s="76"/>
      <c r="J11" s="76"/>
      <c r="K11" s="76"/>
      <c r="L11" s="76"/>
      <c r="M11" s="76"/>
      <c r="N11" s="76"/>
      <c r="O11" s="76"/>
      <c r="P11" s="76"/>
      <c r="Q11" s="77"/>
      <c r="R11" s="91"/>
      <c r="S11" s="21"/>
    </row>
    <row r="12" spans="1:19" x14ac:dyDescent="0.3">
      <c r="B12" s="23"/>
      <c r="C12" s="18"/>
      <c r="D12" s="20"/>
      <c r="E12" s="75"/>
      <c r="F12" s="76"/>
      <c r="G12" s="76"/>
      <c r="H12" s="76"/>
      <c r="I12" s="76"/>
      <c r="J12" s="76"/>
      <c r="K12" s="76"/>
      <c r="L12" s="76"/>
      <c r="M12" s="76"/>
      <c r="N12" s="76"/>
      <c r="O12" s="76"/>
      <c r="P12" s="76"/>
      <c r="Q12" s="77"/>
      <c r="R12" s="91"/>
      <c r="S12" s="21"/>
    </row>
    <row r="13" spans="1:19" ht="57.6" customHeight="1" x14ac:dyDescent="0.3">
      <c r="A13" s="107">
        <v>3.008</v>
      </c>
      <c r="B13" s="23" t="s">
        <v>15</v>
      </c>
      <c r="C13" s="18"/>
      <c r="D13" s="20"/>
      <c r="E13" s="75"/>
      <c r="F13" s="76"/>
      <c r="G13" s="76"/>
      <c r="H13" s="76"/>
      <c r="I13" s="76"/>
      <c r="J13" s="76"/>
      <c r="K13" s="76"/>
      <c r="L13" s="76"/>
      <c r="M13" s="76"/>
      <c r="N13" s="76"/>
      <c r="O13" s="76"/>
      <c r="P13" s="76"/>
      <c r="Q13" s="77"/>
      <c r="R13" s="91"/>
      <c r="S13" s="21"/>
    </row>
    <row r="14" spans="1:19" ht="15.05" customHeight="1" x14ac:dyDescent="0.2">
      <c r="A14" s="107">
        <v>3.0089999999999999</v>
      </c>
      <c r="B14" s="24" t="s">
        <v>16</v>
      </c>
      <c r="C14" s="18">
        <v>1</v>
      </c>
      <c r="D14" s="20" t="s">
        <v>6</v>
      </c>
      <c r="E14" s="58">
        <f>K14/154*10</f>
        <v>120</v>
      </c>
      <c r="F14" s="58">
        <f t="shared" ref="F14" si="0">C14*E14</f>
        <v>120</v>
      </c>
      <c r="G14" s="58">
        <v>100</v>
      </c>
      <c r="H14" s="58">
        <f t="shared" ref="H14" si="1">C14*G14</f>
        <v>100</v>
      </c>
      <c r="I14" s="58">
        <v>4226.82</v>
      </c>
      <c r="J14" s="58">
        <f t="shared" ref="J14" si="2">C14*I14</f>
        <v>4226.82</v>
      </c>
      <c r="K14" s="58">
        <v>1848</v>
      </c>
      <c r="L14" s="58">
        <f t="shared" ref="L14" si="3">C14*K14</f>
        <v>1848</v>
      </c>
      <c r="M14" s="58">
        <f t="shared" ref="M14" si="4">E14+G14+I14+K14</f>
        <v>6294.82</v>
      </c>
      <c r="N14" s="58">
        <f>M14*N$7</f>
        <v>629.48</v>
      </c>
      <c r="O14" s="57">
        <f t="shared" ref="O14" si="5">M14+N14</f>
        <v>6924.3</v>
      </c>
      <c r="P14" s="86">
        <f>O14/19</f>
        <v>364.44</v>
      </c>
      <c r="Q14" s="102">
        <v>0</v>
      </c>
      <c r="R14" s="92">
        <f t="shared" ref="R14" si="6">O14+P14+Q14</f>
        <v>7288.74</v>
      </c>
      <c r="S14" s="106">
        <f t="shared" ref="S14" si="7">C14*R14</f>
        <v>7288.74</v>
      </c>
    </row>
    <row r="15" spans="1:19" ht="29.45" customHeight="1" x14ac:dyDescent="0.2">
      <c r="A15" s="107" t="s">
        <v>49</v>
      </c>
      <c r="B15" s="24" t="s">
        <v>17</v>
      </c>
      <c r="C15" s="18">
        <v>1</v>
      </c>
      <c r="D15" s="20" t="s">
        <v>6</v>
      </c>
      <c r="E15" s="75"/>
      <c r="F15" s="58">
        <f t="shared" ref="F15" si="8">C15*E15</f>
        <v>0</v>
      </c>
      <c r="G15" s="58"/>
      <c r="H15" s="58">
        <f t="shared" ref="H15" si="9">C15*G15</f>
        <v>0</v>
      </c>
      <c r="I15" s="58"/>
      <c r="J15" s="58">
        <f t="shared" ref="J15" si="10">C15*I15</f>
        <v>0</v>
      </c>
      <c r="K15" s="58"/>
      <c r="L15" s="58">
        <f t="shared" ref="L15" si="11">C15*K15</f>
        <v>0</v>
      </c>
      <c r="M15" s="58">
        <f t="shared" ref="M15" si="12">E15+G15+I15+K15</f>
        <v>0</v>
      </c>
      <c r="N15" s="58">
        <f t="shared" ref="N15" si="13">M15*N$7</f>
        <v>0</v>
      </c>
      <c r="O15" s="57">
        <f t="shared" ref="O15" si="14">M15+N15</f>
        <v>0</v>
      </c>
      <c r="P15" s="86">
        <f t="shared" ref="P15" si="15">O15/19</f>
        <v>0</v>
      </c>
      <c r="Q15" s="102">
        <v>0</v>
      </c>
      <c r="R15" s="92">
        <v>1559.46</v>
      </c>
      <c r="S15" s="106">
        <f t="shared" ref="S15" si="16">C15*R15</f>
        <v>1559.46</v>
      </c>
    </row>
    <row r="16" spans="1:19" x14ac:dyDescent="0.3">
      <c r="B16" s="24"/>
      <c r="C16" s="18"/>
      <c r="D16" s="20"/>
      <c r="E16" s="75"/>
      <c r="F16" s="76"/>
      <c r="G16" s="76"/>
      <c r="H16" s="76"/>
      <c r="I16" s="76"/>
      <c r="J16" s="76"/>
      <c r="K16" s="76"/>
      <c r="L16" s="76"/>
      <c r="M16" s="76"/>
      <c r="N16" s="76"/>
      <c r="O16" s="76"/>
      <c r="P16" s="76"/>
      <c r="Q16" s="77"/>
      <c r="R16" s="91"/>
      <c r="S16" s="21"/>
    </row>
    <row r="17" spans="1:19" x14ac:dyDescent="0.3">
      <c r="B17" s="24"/>
      <c r="C17" s="18"/>
      <c r="D17" s="20"/>
      <c r="E17" s="75"/>
      <c r="F17" s="76"/>
      <c r="G17" s="76"/>
      <c r="H17" s="76"/>
      <c r="I17" s="76"/>
      <c r="J17" s="76"/>
      <c r="K17" s="76"/>
      <c r="L17" s="76"/>
      <c r="M17" s="76"/>
      <c r="N17" s="76"/>
      <c r="O17" s="76"/>
      <c r="P17" s="76"/>
      <c r="Q17" s="77"/>
      <c r="R17" s="91"/>
      <c r="S17" s="21"/>
    </row>
    <row r="18" spans="1:19" x14ac:dyDescent="0.3">
      <c r="B18" s="24"/>
      <c r="C18" s="18"/>
      <c r="D18" s="20"/>
      <c r="E18" s="75"/>
      <c r="F18" s="76"/>
      <c r="G18" s="76"/>
      <c r="H18" s="76"/>
      <c r="I18" s="76"/>
      <c r="J18" s="76"/>
      <c r="K18" s="76"/>
      <c r="L18" s="76"/>
      <c r="M18" s="76"/>
      <c r="N18" s="76"/>
      <c r="O18" s="76"/>
      <c r="P18" s="76"/>
      <c r="Q18" s="77"/>
      <c r="R18" s="91"/>
      <c r="S18" s="21"/>
    </row>
    <row r="19" spans="1:19" ht="13.1" x14ac:dyDescent="0.3">
      <c r="B19" s="22" t="s">
        <v>19</v>
      </c>
      <c r="C19" s="18"/>
      <c r="D19" s="20"/>
      <c r="E19" s="75"/>
      <c r="F19" s="76"/>
      <c r="G19" s="76"/>
      <c r="H19" s="76"/>
      <c r="I19" s="76"/>
      <c r="J19" s="76"/>
      <c r="K19" s="76"/>
      <c r="L19" s="76"/>
      <c r="M19" s="76"/>
      <c r="N19" s="76"/>
      <c r="O19" s="76"/>
      <c r="P19" s="76"/>
      <c r="Q19" s="77"/>
      <c r="R19" s="91"/>
      <c r="S19" s="21"/>
    </row>
    <row r="20" spans="1:19" ht="24.9" x14ac:dyDescent="0.3">
      <c r="A20" s="107" t="s">
        <v>50</v>
      </c>
      <c r="B20" s="25" t="s">
        <v>20</v>
      </c>
      <c r="C20" s="18"/>
      <c r="D20" s="20"/>
      <c r="E20" s="75"/>
      <c r="F20" s="76"/>
      <c r="G20" s="76"/>
      <c r="H20" s="76"/>
      <c r="I20" s="76"/>
      <c r="J20" s="76"/>
      <c r="K20" s="76"/>
      <c r="L20" s="76"/>
      <c r="M20" s="76"/>
      <c r="N20" s="76"/>
      <c r="O20" s="76"/>
      <c r="P20" s="76"/>
      <c r="Q20" s="77"/>
      <c r="R20" s="91"/>
      <c r="S20" s="21"/>
    </row>
    <row r="21" spans="1:19" x14ac:dyDescent="0.3">
      <c r="A21" s="107" t="s">
        <v>51</v>
      </c>
      <c r="B21" s="26" t="s">
        <v>21</v>
      </c>
      <c r="C21" s="18"/>
      <c r="D21" s="20"/>
      <c r="E21" s="75"/>
      <c r="F21" s="76"/>
      <c r="G21" s="76"/>
      <c r="H21" s="76"/>
      <c r="I21" s="76"/>
      <c r="J21" s="76"/>
      <c r="K21" s="76"/>
      <c r="L21" s="76"/>
      <c r="M21" s="76"/>
      <c r="N21" s="76"/>
      <c r="O21" s="76"/>
      <c r="P21" s="76"/>
      <c r="Q21" s="77"/>
      <c r="R21" s="91"/>
      <c r="S21" s="21"/>
    </row>
    <row r="22" spans="1:19" x14ac:dyDescent="0.2">
      <c r="A22" s="107" t="s">
        <v>52</v>
      </c>
      <c r="B22" s="27" t="s">
        <v>22</v>
      </c>
      <c r="C22" s="18">
        <v>12</v>
      </c>
      <c r="D22" s="20" t="s">
        <v>18</v>
      </c>
      <c r="E22" s="75"/>
      <c r="F22" s="58">
        <f t="shared" ref="F22" si="17">C22*E22</f>
        <v>0</v>
      </c>
      <c r="G22" s="184">
        <v>94.23</v>
      </c>
      <c r="H22" s="58">
        <f t="shared" ref="H22" si="18">C22*G22</f>
        <v>1130.76</v>
      </c>
      <c r="I22" s="58"/>
      <c r="J22" s="58">
        <f t="shared" ref="J22" si="19">C22*I22</f>
        <v>0</v>
      </c>
      <c r="K22" s="58">
        <v>78.5</v>
      </c>
      <c r="L22" s="58">
        <f t="shared" ref="L22" si="20">C22*K22</f>
        <v>942</v>
      </c>
      <c r="M22" s="58">
        <f t="shared" ref="M22" si="21">E22+G22+I22+K22</f>
        <v>172.73</v>
      </c>
      <c r="N22" s="58">
        <f>M22*N$7</f>
        <v>17.27</v>
      </c>
      <c r="O22" s="57">
        <f t="shared" ref="O22" si="22">M22+N22</f>
        <v>190</v>
      </c>
      <c r="P22" s="86">
        <f>O22/19</f>
        <v>10</v>
      </c>
      <c r="Q22" s="102">
        <v>0</v>
      </c>
      <c r="R22" s="92">
        <f t="shared" ref="R22" si="23">O22+P22+Q22</f>
        <v>200</v>
      </c>
      <c r="S22" s="106">
        <f t="shared" ref="S22" si="24">C22*R22</f>
        <v>2400</v>
      </c>
    </row>
    <row r="23" spans="1:19" x14ac:dyDescent="0.3">
      <c r="A23" s="107" t="s">
        <v>53</v>
      </c>
      <c r="B23" s="28"/>
      <c r="C23" s="18"/>
      <c r="D23" s="20"/>
      <c r="E23" s="75"/>
      <c r="F23" s="76"/>
      <c r="G23" s="76"/>
      <c r="H23" s="76"/>
      <c r="I23" s="76"/>
      <c r="J23" s="76"/>
      <c r="K23" s="76"/>
      <c r="L23" s="76"/>
      <c r="M23" s="76"/>
      <c r="N23" s="76"/>
      <c r="O23" s="76"/>
      <c r="P23" s="76"/>
      <c r="Q23" s="77"/>
      <c r="R23" s="91"/>
      <c r="S23" s="21"/>
    </row>
    <row r="24" spans="1:19" ht="49.75" x14ac:dyDescent="0.3">
      <c r="A24" s="107" t="s">
        <v>54</v>
      </c>
      <c r="B24" s="23" t="s">
        <v>23</v>
      </c>
      <c r="C24" s="18"/>
      <c r="D24" s="20"/>
      <c r="E24" s="75"/>
      <c r="F24" s="76"/>
      <c r="G24" s="76"/>
      <c r="H24" s="76"/>
      <c r="I24" s="76"/>
      <c r="J24" s="76"/>
      <c r="K24" s="76"/>
      <c r="L24" s="76"/>
      <c r="M24" s="76"/>
      <c r="N24" s="76"/>
      <c r="O24" s="76"/>
      <c r="P24" s="76"/>
      <c r="Q24" s="77"/>
      <c r="R24" s="91"/>
      <c r="S24" s="21"/>
    </row>
    <row r="25" spans="1:19" x14ac:dyDescent="0.2">
      <c r="A25" s="107" t="s">
        <v>55</v>
      </c>
      <c r="B25" s="24" t="s">
        <v>24</v>
      </c>
      <c r="C25" s="18">
        <v>1</v>
      </c>
      <c r="D25" s="20" t="s">
        <v>6</v>
      </c>
      <c r="E25" s="58">
        <f>K25/154*10</f>
        <v>100</v>
      </c>
      <c r="F25" s="58">
        <f t="shared" ref="F25" si="25">C25*E25</f>
        <v>100</v>
      </c>
      <c r="G25" s="58">
        <v>50</v>
      </c>
      <c r="H25" s="58">
        <f t="shared" ref="H25" si="26">C25*G25</f>
        <v>50</v>
      </c>
      <c r="I25" s="58">
        <v>2352.34</v>
      </c>
      <c r="J25" s="58">
        <f t="shared" ref="J25" si="27">C25*I25</f>
        <v>2352.34</v>
      </c>
      <c r="K25" s="58">
        <v>1540</v>
      </c>
      <c r="L25" s="58">
        <f t="shared" ref="L25" si="28">C25*K25</f>
        <v>1540</v>
      </c>
      <c r="M25" s="58">
        <f t="shared" ref="M25" si="29">E25+G25+I25+K25</f>
        <v>4042.34</v>
      </c>
      <c r="N25" s="58">
        <f t="shared" ref="N25" si="30">M25*N$7</f>
        <v>404.23</v>
      </c>
      <c r="O25" s="57">
        <f t="shared" ref="O25" si="31">M25+N25</f>
        <v>4446.57</v>
      </c>
      <c r="P25" s="86">
        <f t="shared" ref="P25" si="32">O25/19</f>
        <v>234.03</v>
      </c>
      <c r="Q25" s="102">
        <v>0</v>
      </c>
      <c r="R25" s="92">
        <f t="shared" ref="R25" si="33">O25+P25+Q25</f>
        <v>4680.6000000000004</v>
      </c>
      <c r="S25" s="106">
        <f t="shared" ref="S25" si="34">C25*R25</f>
        <v>4680.6000000000004</v>
      </c>
    </row>
    <row r="26" spans="1:19" x14ac:dyDescent="0.2">
      <c r="A26" s="107" t="s">
        <v>56</v>
      </c>
      <c r="B26" s="24" t="s">
        <v>25</v>
      </c>
      <c r="C26" s="18">
        <v>1</v>
      </c>
      <c r="D26" s="20" t="s">
        <v>6</v>
      </c>
      <c r="E26" s="190"/>
      <c r="F26" s="196"/>
      <c r="G26" s="196"/>
      <c r="H26" s="196"/>
      <c r="I26" s="196"/>
      <c r="J26" s="196"/>
      <c r="K26" s="196"/>
      <c r="L26" s="196"/>
      <c r="M26" s="196"/>
      <c r="N26" s="196"/>
      <c r="O26" s="197"/>
      <c r="P26" s="198"/>
      <c r="Q26" s="199"/>
      <c r="R26" s="92"/>
      <c r="S26" s="186" t="s">
        <v>85</v>
      </c>
    </row>
    <row r="27" spans="1:19" x14ac:dyDescent="0.3">
      <c r="B27" s="28"/>
      <c r="C27" s="18"/>
      <c r="D27" s="20"/>
      <c r="E27" s="75"/>
      <c r="F27" s="76"/>
      <c r="G27" s="76"/>
      <c r="H27" s="76"/>
      <c r="I27" s="76"/>
      <c r="J27" s="76"/>
      <c r="K27" s="76"/>
      <c r="L27" s="76"/>
      <c r="M27" s="76"/>
      <c r="N27" s="76"/>
      <c r="O27" s="76"/>
      <c r="P27" s="76"/>
      <c r="Q27" s="77"/>
      <c r="R27" s="91"/>
      <c r="S27" s="21"/>
    </row>
    <row r="28" spans="1:19" x14ac:dyDescent="0.3">
      <c r="B28" s="28"/>
      <c r="C28" s="18"/>
      <c r="D28" s="20"/>
      <c r="E28" s="75"/>
      <c r="F28" s="76"/>
      <c r="G28" s="76"/>
      <c r="H28" s="76"/>
      <c r="I28" s="76"/>
      <c r="J28" s="76"/>
      <c r="K28" s="76"/>
      <c r="L28" s="76"/>
      <c r="M28" s="76"/>
      <c r="N28" s="76"/>
      <c r="O28" s="76"/>
      <c r="P28" s="76"/>
      <c r="Q28" s="77"/>
      <c r="R28" s="91"/>
      <c r="S28" s="21"/>
    </row>
    <row r="29" spans="1:19" x14ac:dyDescent="0.3">
      <c r="B29" s="28"/>
      <c r="C29" s="18"/>
      <c r="D29" s="20"/>
      <c r="E29" s="75"/>
      <c r="F29" s="76"/>
      <c r="G29" s="76"/>
      <c r="H29" s="76"/>
      <c r="I29" s="76"/>
      <c r="J29" s="76"/>
      <c r="K29" s="76"/>
      <c r="L29" s="76"/>
      <c r="M29" s="76"/>
      <c r="N29" s="76"/>
      <c r="O29" s="76"/>
      <c r="P29" s="76"/>
      <c r="Q29" s="77"/>
      <c r="R29" s="91"/>
      <c r="S29" s="21"/>
    </row>
    <row r="30" spans="1:19" ht="13.1" x14ac:dyDescent="0.3">
      <c r="B30" s="22" t="s">
        <v>14</v>
      </c>
      <c r="C30" s="18"/>
      <c r="D30" s="20"/>
      <c r="E30" s="75"/>
      <c r="F30" s="76"/>
      <c r="G30" s="76"/>
      <c r="H30" s="76"/>
      <c r="I30" s="76"/>
      <c r="J30" s="76"/>
      <c r="K30" s="76"/>
      <c r="L30" s="76"/>
      <c r="M30" s="76"/>
      <c r="N30" s="76"/>
      <c r="O30" s="76"/>
      <c r="P30" s="76"/>
      <c r="Q30" s="77"/>
      <c r="R30" s="91"/>
      <c r="S30" s="21"/>
    </row>
    <row r="31" spans="1:19" x14ac:dyDescent="0.3">
      <c r="B31" s="29"/>
      <c r="C31" s="18"/>
      <c r="D31" s="20"/>
      <c r="E31" s="75"/>
      <c r="F31" s="76"/>
      <c r="G31" s="76"/>
      <c r="H31" s="76"/>
      <c r="I31" s="76"/>
      <c r="J31" s="76"/>
      <c r="K31" s="76"/>
      <c r="L31" s="76"/>
      <c r="M31" s="76"/>
      <c r="N31" s="76"/>
      <c r="O31" s="76"/>
      <c r="P31" s="76"/>
      <c r="Q31" s="77"/>
      <c r="R31" s="91"/>
      <c r="S31" s="21"/>
    </row>
    <row r="32" spans="1:19" ht="49.75" x14ac:dyDescent="0.3">
      <c r="A32" s="107" t="s">
        <v>57</v>
      </c>
      <c r="B32" s="23" t="s">
        <v>26</v>
      </c>
      <c r="C32" s="18"/>
      <c r="D32" s="20"/>
      <c r="E32" s="75"/>
      <c r="F32" s="76"/>
      <c r="G32" s="76"/>
      <c r="H32" s="76"/>
      <c r="I32" s="76"/>
      <c r="J32" s="76"/>
      <c r="K32" s="76"/>
      <c r="L32" s="76"/>
      <c r="M32" s="76"/>
      <c r="N32" s="76"/>
      <c r="O32" s="76"/>
      <c r="P32" s="76"/>
      <c r="Q32" s="77"/>
      <c r="R32" s="91"/>
      <c r="S32" s="21"/>
    </row>
    <row r="33" spans="1:20" x14ac:dyDescent="0.2">
      <c r="A33" s="107" t="s">
        <v>58</v>
      </c>
      <c r="B33" s="24" t="s">
        <v>27</v>
      </c>
      <c r="C33" s="18">
        <v>1</v>
      </c>
      <c r="D33" s="20" t="s">
        <v>6</v>
      </c>
      <c r="E33" s="58">
        <f>E41/62*48</f>
        <v>232.9</v>
      </c>
      <c r="F33" s="58">
        <f t="shared" ref="F33:F34" si="35">C33*E33</f>
        <v>232.9</v>
      </c>
      <c r="G33" s="58"/>
      <c r="H33" s="58">
        <f t="shared" ref="H33:H34" si="36">C33*G33</f>
        <v>0</v>
      </c>
      <c r="I33" s="184">
        <f>I41/62*48</f>
        <v>28186.68</v>
      </c>
      <c r="J33" s="58">
        <f t="shared" ref="J33:J34" si="37">C33*I33</f>
        <v>28186.68</v>
      </c>
      <c r="K33" s="58">
        <f>K41/62*48</f>
        <v>3586.67</v>
      </c>
      <c r="L33" s="58">
        <f t="shared" ref="L33:L34" si="38">C33*K33</f>
        <v>3586.67</v>
      </c>
      <c r="M33" s="58">
        <f t="shared" ref="M33:M34" si="39">E33+G33+I33+K33</f>
        <v>32006.25</v>
      </c>
      <c r="N33" s="58">
        <f t="shared" ref="N33:N34" si="40">M33*N$7</f>
        <v>3200.63</v>
      </c>
      <c r="O33" s="57">
        <f t="shared" ref="O33:O34" si="41">M33+N33</f>
        <v>35206.879999999997</v>
      </c>
      <c r="P33" s="86">
        <f t="shared" ref="P33:P34" si="42">O33/19</f>
        <v>1852.99</v>
      </c>
      <c r="Q33" s="102">
        <v>380.13</v>
      </c>
      <c r="R33" s="92">
        <f t="shared" ref="R33" si="43">O33+P33+Q33</f>
        <v>37440</v>
      </c>
      <c r="S33" s="106">
        <f t="shared" ref="S33:S34" si="44">C33*R33</f>
        <v>37440</v>
      </c>
    </row>
    <row r="34" spans="1:20" x14ac:dyDescent="0.2">
      <c r="A34" s="107" t="s">
        <v>59</v>
      </c>
      <c r="B34" s="29" t="s">
        <v>28</v>
      </c>
      <c r="C34" s="18">
        <v>1</v>
      </c>
      <c r="D34" s="20" t="s">
        <v>6</v>
      </c>
      <c r="E34" s="75"/>
      <c r="F34" s="58">
        <f t="shared" si="35"/>
        <v>0</v>
      </c>
      <c r="G34" s="58"/>
      <c r="H34" s="58">
        <f t="shared" si="36"/>
        <v>0</v>
      </c>
      <c r="I34" s="58"/>
      <c r="J34" s="58">
        <f t="shared" si="37"/>
        <v>0</v>
      </c>
      <c r="K34" s="58"/>
      <c r="L34" s="58">
        <f t="shared" si="38"/>
        <v>0</v>
      </c>
      <c r="M34" s="58">
        <f t="shared" si="39"/>
        <v>0</v>
      </c>
      <c r="N34" s="58">
        <f t="shared" si="40"/>
        <v>0</v>
      </c>
      <c r="O34" s="57">
        <f t="shared" si="41"/>
        <v>0</v>
      </c>
      <c r="P34" s="86">
        <f t="shared" si="42"/>
        <v>0</v>
      </c>
      <c r="Q34" s="102">
        <v>0</v>
      </c>
      <c r="R34" s="92">
        <v>1559.46</v>
      </c>
      <c r="S34" s="106">
        <f t="shared" si="44"/>
        <v>1559.46</v>
      </c>
    </row>
    <row r="35" spans="1:20" s="50" customFormat="1" ht="24.9" x14ac:dyDescent="0.2">
      <c r="A35" s="108" t="s">
        <v>60</v>
      </c>
      <c r="B35" s="195" t="s">
        <v>29</v>
      </c>
      <c r="C35" s="18">
        <v>1</v>
      </c>
      <c r="D35" s="20" t="s">
        <v>6</v>
      </c>
      <c r="E35" s="190"/>
      <c r="F35" s="196"/>
      <c r="G35" s="196"/>
      <c r="H35" s="196"/>
      <c r="I35" s="196"/>
      <c r="J35" s="196"/>
      <c r="K35" s="196"/>
      <c r="L35" s="196"/>
      <c r="M35" s="196"/>
      <c r="N35" s="196"/>
      <c r="O35" s="197"/>
      <c r="P35" s="198"/>
      <c r="Q35" s="199"/>
      <c r="R35" s="92"/>
      <c r="S35" s="186" t="s">
        <v>85</v>
      </c>
    </row>
    <row r="36" spans="1:20" s="50" customFormat="1" x14ac:dyDescent="0.3">
      <c r="A36" s="108"/>
      <c r="B36" s="187"/>
      <c r="C36" s="188"/>
      <c r="D36" s="189"/>
      <c r="E36" s="190"/>
      <c r="F36" s="191"/>
      <c r="G36" s="191"/>
      <c r="H36" s="191"/>
      <c r="I36" s="191"/>
      <c r="J36" s="191"/>
      <c r="K36" s="191"/>
      <c r="L36" s="191"/>
      <c r="M36" s="191"/>
      <c r="N36" s="191"/>
      <c r="O36" s="191"/>
      <c r="P36" s="191"/>
      <c r="Q36" s="192"/>
      <c r="R36" s="185"/>
      <c r="S36" s="193"/>
    </row>
    <row r="37" spans="1:20" x14ac:dyDescent="0.2">
      <c r="A37" s="107" t="s">
        <v>61</v>
      </c>
      <c r="B37" s="24" t="s">
        <v>30</v>
      </c>
      <c r="C37" s="18">
        <v>1</v>
      </c>
      <c r="D37" s="20" t="s">
        <v>6</v>
      </c>
      <c r="E37" s="58">
        <f>E41/62*65</f>
        <v>315.39</v>
      </c>
      <c r="F37" s="58">
        <f t="shared" ref="F37:F38" si="45">C37*E37</f>
        <v>315.39</v>
      </c>
      <c r="G37" s="58"/>
      <c r="H37" s="58">
        <f t="shared" ref="H37:H38" si="46">C37*G37</f>
        <v>0</v>
      </c>
      <c r="I37" s="184">
        <f>I41/62*65</f>
        <v>38169.47</v>
      </c>
      <c r="J37" s="58">
        <f t="shared" ref="J37:J38" si="47">C37*I37</f>
        <v>38169.47</v>
      </c>
      <c r="K37" s="58">
        <f>K41/62*65</f>
        <v>4856.95</v>
      </c>
      <c r="L37" s="58">
        <f t="shared" ref="L37:L38" si="48">C37*K37</f>
        <v>4856.95</v>
      </c>
      <c r="M37" s="58">
        <f t="shared" ref="M37:M38" si="49">E37+G37+I37+K37</f>
        <v>43341.81</v>
      </c>
      <c r="N37" s="58">
        <f t="shared" ref="N37:N38" si="50">M37*N$7</f>
        <v>4334.18</v>
      </c>
      <c r="O37" s="57">
        <f t="shared" ref="O37:O38" si="51">M37+N37</f>
        <v>47675.99</v>
      </c>
      <c r="P37" s="86">
        <f t="shared" ref="P37:P38" si="52">O37/19</f>
        <v>2509.2600000000002</v>
      </c>
      <c r="Q37" s="102">
        <v>514.76</v>
      </c>
      <c r="R37" s="92">
        <f t="shared" ref="R37" si="53">O37+P37+Q37</f>
        <v>50700.01</v>
      </c>
      <c r="S37" s="106">
        <f t="shared" ref="S37:S38" si="54">C37*R37</f>
        <v>50700.01</v>
      </c>
    </row>
    <row r="38" spans="1:20" x14ac:dyDescent="0.2">
      <c r="A38" s="107" t="s">
        <v>62</v>
      </c>
      <c r="B38" s="29" t="s">
        <v>28</v>
      </c>
      <c r="C38" s="18">
        <v>1</v>
      </c>
      <c r="D38" s="20" t="s">
        <v>6</v>
      </c>
      <c r="E38" s="75"/>
      <c r="F38" s="58">
        <f t="shared" si="45"/>
        <v>0</v>
      </c>
      <c r="G38" s="58"/>
      <c r="H38" s="58">
        <f t="shared" si="46"/>
        <v>0</v>
      </c>
      <c r="I38" s="58"/>
      <c r="J38" s="58">
        <f t="shared" si="47"/>
        <v>0</v>
      </c>
      <c r="K38" s="58"/>
      <c r="L38" s="58">
        <f t="shared" si="48"/>
        <v>0</v>
      </c>
      <c r="M38" s="58">
        <f t="shared" si="49"/>
        <v>0</v>
      </c>
      <c r="N38" s="58">
        <f t="shared" si="50"/>
        <v>0</v>
      </c>
      <c r="O38" s="57">
        <f t="shared" si="51"/>
        <v>0</v>
      </c>
      <c r="P38" s="86">
        <f t="shared" si="52"/>
        <v>0</v>
      </c>
      <c r="Q38" s="102">
        <v>0</v>
      </c>
      <c r="R38" s="92">
        <v>1559.46</v>
      </c>
      <c r="S38" s="106">
        <f t="shared" si="54"/>
        <v>1559.46</v>
      </c>
    </row>
    <row r="39" spans="1:20" ht="24.9" x14ac:dyDescent="0.2">
      <c r="A39" s="107" t="s">
        <v>63</v>
      </c>
      <c r="B39" s="29" t="s">
        <v>29</v>
      </c>
      <c r="C39" s="18">
        <v>1</v>
      </c>
      <c r="D39" s="20" t="s">
        <v>6</v>
      </c>
      <c r="E39" s="190"/>
      <c r="F39" s="196"/>
      <c r="G39" s="196"/>
      <c r="H39" s="196"/>
      <c r="I39" s="196"/>
      <c r="J39" s="196"/>
      <c r="K39" s="196"/>
      <c r="L39" s="196"/>
      <c r="M39" s="196"/>
      <c r="N39" s="196"/>
      <c r="O39" s="197"/>
      <c r="P39" s="198"/>
      <c r="Q39" s="199"/>
      <c r="R39" s="92"/>
      <c r="S39" s="186" t="s">
        <v>85</v>
      </c>
    </row>
    <row r="40" spans="1:20" s="50" customFormat="1" x14ac:dyDescent="0.3">
      <c r="A40" s="108"/>
      <c r="B40" s="187"/>
      <c r="C40" s="188"/>
      <c r="D40" s="189"/>
      <c r="E40" s="190"/>
      <c r="F40" s="191"/>
      <c r="G40" s="191"/>
      <c r="H40" s="191"/>
      <c r="I40" s="191"/>
      <c r="J40" s="191"/>
      <c r="K40" s="191"/>
      <c r="L40" s="191"/>
      <c r="M40" s="191"/>
      <c r="N40" s="191"/>
      <c r="O40" s="191"/>
      <c r="P40" s="191"/>
      <c r="Q40" s="192"/>
      <c r="R40" s="185"/>
      <c r="S40" s="193"/>
    </row>
    <row r="41" spans="1:20" x14ac:dyDescent="0.2">
      <c r="A41" s="107" t="s">
        <v>64</v>
      </c>
      <c r="B41" s="24" t="s">
        <v>31</v>
      </c>
      <c r="C41" s="18">
        <v>1</v>
      </c>
      <c r="D41" s="20" t="s">
        <v>6</v>
      </c>
      <c r="E41" s="58">
        <f>K41/154*10</f>
        <v>300.83</v>
      </c>
      <c r="F41" s="58">
        <f t="shared" ref="F41:F42" si="55">C41*E41</f>
        <v>300.83</v>
      </c>
      <c r="G41" s="58">
        <v>167.13</v>
      </c>
      <c r="H41" s="58">
        <f t="shared" ref="H41:H42" si="56">C41*G41</f>
        <v>167.13</v>
      </c>
      <c r="I41" s="58">
        <v>36407.800000000003</v>
      </c>
      <c r="J41" s="58">
        <f t="shared" ref="J41:J42" si="57">C41*I41</f>
        <v>36407.800000000003</v>
      </c>
      <c r="K41" s="58">
        <v>4632.78</v>
      </c>
      <c r="L41" s="58">
        <f t="shared" ref="L41:L42" si="58">C41*K41</f>
        <v>4632.78</v>
      </c>
      <c r="M41" s="58">
        <f t="shared" ref="M41:M42" si="59">E41+G41+I41+K41</f>
        <v>41508.54</v>
      </c>
      <c r="N41" s="58">
        <f t="shared" ref="N41:N42" si="60">M41*N$7</f>
        <v>4150.8500000000004</v>
      </c>
      <c r="O41" s="57">
        <f t="shared" ref="O41:O42" si="61">M41+N41</f>
        <v>45659.39</v>
      </c>
      <c r="P41" s="86">
        <f t="shared" ref="P41:P42" si="62">O41/19</f>
        <v>2403.13</v>
      </c>
      <c r="Q41" s="102">
        <v>297.48</v>
      </c>
      <c r="R41" s="92">
        <f t="shared" ref="R41" si="63">O41+P41+Q41</f>
        <v>48360</v>
      </c>
      <c r="S41" s="106">
        <f t="shared" ref="S41:S42" si="64">C41*R41</f>
        <v>48360</v>
      </c>
    </row>
    <row r="42" spans="1:20" x14ac:dyDescent="0.2">
      <c r="A42" s="107" t="s">
        <v>65</v>
      </c>
      <c r="B42" s="29" t="s">
        <v>28</v>
      </c>
      <c r="C42" s="18">
        <v>1</v>
      </c>
      <c r="D42" s="20" t="s">
        <v>6</v>
      </c>
      <c r="E42" s="75"/>
      <c r="F42" s="58">
        <f t="shared" si="55"/>
        <v>0</v>
      </c>
      <c r="G42" s="58"/>
      <c r="H42" s="58">
        <f t="shared" si="56"/>
        <v>0</v>
      </c>
      <c r="I42" s="58"/>
      <c r="J42" s="58">
        <f t="shared" si="57"/>
        <v>0</v>
      </c>
      <c r="K42" s="58"/>
      <c r="L42" s="58">
        <f t="shared" si="58"/>
        <v>0</v>
      </c>
      <c r="M42" s="58">
        <f t="shared" si="59"/>
        <v>0</v>
      </c>
      <c r="N42" s="58">
        <f t="shared" si="60"/>
        <v>0</v>
      </c>
      <c r="O42" s="57">
        <f t="shared" si="61"/>
        <v>0</v>
      </c>
      <c r="P42" s="86">
        <f t="shared" si="62"/>
        <v>0</v>
      </c>
      <c r="Q42" s="102">
        <v>0</v>
      </c>
      <c r="R42" s="92">
        <v>1559.46</v>
      </c>
      <c r="S42" s="106">
        <f t="shared" si="64"/>
        <v>1559.46</v>
      </c>
    </row>
    <row r="43" spans="1:20" ht="24.9" x14ac:dyDescent="0.2">
      <c r="A43" s="107" t="s">
        <v>66</v>
      </c>
      <c r="B43" s="29" t="s">
        <v>29</v>
      </c>
      <c r="C43" s="18">
        <v>1</v>
      </c>
      <c r="D43" s="20" t="s">
        <v>6</v>
      </c>
      <c r="E43" s="190"/>
      <c r="F43" s="196"/>
      <c r="G43" s="196"/>
      <c r="H43" s="196"/>
      <c r="I43" s="196"/>
      <c r="J43" s="196"/>
      <c r="K43" s="196"/>
      <c r="L43" s="196"/>
      <c r="M43" s="196"/>
      <c r="N43" s="196"/>
      <c r="O43" s="197"/>
      <c r="P43" s="198"/>
      <c r="Q43" s="199"/>
      <c r="R43" s="92"/>
      <c r="S43" s="186" t="s">
        <v>85</v>
      </c>
    </row>
    <row r="44" spans="1:20" s="50" customFormat="1" x14ac:dyDescent="0.3">
      <c r="A44" s="108"/>
      <c r="B44" s="194"/>
      <c r="C44" s="188"/>
      <c r="D44" s="189"/>
      <c r="E44" s="190"/>
      <c r="F44" s="191"/>
      <c r="G44" s="191"/>
      <c r="H44" s="191"/>
      <c r="I44" s="191"/>
      <c r="J44" s="191"/>
      <c r="K44" s="191"/>
      <c r="L44" s="191"/>
      <c r="M44" s="191"/>
      <c r="N44" s="191"/>
      <c r="O44" s="191"/>
      <c r="P44" s="191"/>
      <c r="Q44" s="192"/>
      <c r="R44" s="185"/>
      <c r="S44" s="193"/>
    </row>
    <row r="45" spans="1:20" x14ac:dyDescent="0.2">
      <c r="A45" s="107" t="s">
        <v>170</v>
      </c>
      <c r="B45" s="24" t="s">
        <v>32</v>
      </c>
      <c r="C45" s="18">
        <v>1</v>
      </c>
      <c r="D45" s="20" t="s">
        <v>6</v>
      </c>
      <c r="E45" s="58">
        <f>K45/154*10</f>
        <v>59.17</v>
      </c>
      <c r="F45" s="58">
        <f t="shared" ref="F45" si="65">C45*E45</f>
        <v>59.17</v>
      </c>
      <c r="G45" s="58">
        <v>32.869999999999997</v>
      </c>
      <c r="H45" s="58">
        <f t="shared" ref="H45" si="66">C45*G45</f>
        <v>32.869999999999997</v>
      </c>
      <c r="I45" s="58">
        <v>7161.03</v>
      </c>
      <c r="J45" s="58">
        <f t="shared" ref="J45" si="67">C45*I45</f>
        <v>7161.03</v>
      </c>
      <c r="K45" s="58">
        <v>911.22</v>
      </c>
      <c r="L45" s="58">
        <f t="shared" ref="L45" si="68">C45*K45</f>
        <v>911.22</v>
      </c>
      <c r="M45" s="58">
        <f t="shared" ref="M45" si="69">E45+G45+I45+K45</f>
        <v>8164.29</v>
      </c>
      <c r="N45" s="58">
        <f>M45*N$7</f>
        <v>816.43</v>
      </c>
      <c r="O45" s="57">
        <f t="shared" ref="O45" si="70">M45+N45</f>
        <v>8980.7199999999993</v>
      </c>
      <c r="P45" s="86">
        <f>O45/19</f>
        <v>472.67</v>
      </c>
      <c r="Q45" s="102">
        <v>-93.39</v>
      </c>
      <c r="R45" s="92">
        <f t="shared" ref="R45" si="71">O45+P45+Q45</f>
        <v>9360</v>
      </c>
      <c r="S45" s="106">
        <f t="shared" ref="S45" si="72">C45*R45</f>
        <v>9360</v>
      </c>
    </row>
    <row r="46" spans="1:20" s="50" customFormat="1" x14ac:dyDescent="0.3">
      <c r="A46" s="108"/>
      <c r="B46" s="194"/>
      <c r="C46" s="188"/>
      <c r="D46" s="189"/>
      <c r="E46" s="190"/>
      <c r="F46" s="191"/>
      <c r="G46" s="191"/>
      <c r="H46" s="191"/>
      <c r="I46" s="191"/>
      <c r="J46" s="191"/>
      <c r="K46" s="191"/>
      <c r="L46" s="191"/>
      <c r="M46" s="191"/>
      <c r="N46" s="191"/>
      <c r="O46" s="191"/>
      <c r="P46" s="191"/>
      <c r="Q46" s="192"/>
      <c r="R46" s="185"/>
      <c r="S46" s="193"/>
    </row>
    <row r="47" spans="1:20" ht="37.35" x14ac:dyDescent="0.3">
      <c r="A47" s="107" t="s">
        <v>171</v>
      </c>
      <c r="B47" s="28" t="s">
        <v>33</v>
      </c>
      <c r="C47" s="18"/>
      <c r="D47" s="20"/>
      <c r="E47" s="75"/>
      <c r="F47" s="76"/>
      <c r="G47" s="76"/>
      <c r="H47" s="76"/>
      <c r="I47" s="76"/>
      <c r="J47" s="76"/>
      <c r="K47" s="76"/>
      <c r="L47" s="76"/>
      <c r="M47" s="76"/>
      <c r="N47" s="76"/>
      <c r="O47" s="76"/>
      <c r="P47" s="76"/>
      <c r="Q47" s="77"/>
      <c r="R47" s="91"/>
      <c r="S47" s="21"/>
    </row>
    <row r="48" spans="1:20" ht="24.9" x14ac:dyDescent="0.2">
      <c r="A48" s="107" t="s">
        <v>172</v>
      </c>
      <c r="B48" s="204" t="s">
        <v>34</v>
      </c>
      <c r="C48" s="207">
        <v>1</v>
      </c>
      <c r="D48" s="208" t="s">
        <v>6</v>
      </c>
      <c r="E48" s="205">
        <v>100</v>
      </c>
      <c r="F48" s="57">
        <f t="shared" ref="F48" si="73">C48*E48</f>
        <v>100</v>
      </c>
      <c r="G48" s="57"/>
      <c r="H48" s="57">
        <f t="shared" ref="H48" si="74">C48*G48</f>
        <v>0</v>
      </c>
      <c r="I48" s="200">
        <v>2421.98</v>
      </c>
      <c r="J48" s="57">
        <f t="shared" ref="J48" si="75">C48*I48</f>
        <v>2421.98</v>
      </c>
      <c r="K48" s="57">
        <v>1540</v>
      </c>
      <c r="L48" s="57">
        <f t="shared" ref="L48" si="76">C48*K48</f>
        <v>1540</v>
      </c>
      <c r="M48" s="57">
        <f t="shared" ref="M48" si="77">E48+G48+I48+K48</f>
        <v>4061.98</v>
      </c>
      <c r="N48" s="57">
        <f>M48*N$7</f>
        <v>406.2</v>
      </c>
      <c r="O48" s="57">
        <f t="shared" ref="O48" si="78">M48+N48</f>
        <v>4468.18</v>
      </c>
      <c r="P48" s="201">
        <f>O48/19</f>
        <v>235.17</v>
      </c>
      <c r="Q48" s="202">
        <v>1.65</v>
      </c>
      <c r="R48" s="92">
        <f t="shared" ref="R48" si="79">O48+P48+Q48</f>
        <v>4705</v>
      </c>
      <c r="S48" s="203">
        <f t="shared" ref="S48" si="80">C48*R48</f>
        <v>4705</v>
      </c>
      <c r="T48" s="206"/>
    </row>
    <row r="49" spans="1:19" x14ac:dyDescent="0.3">
      <c r="A49" s="107" t="s">
        <v>173</v>
      </c>
      <c r="B49" s="28"/>
      <c r="C49" s="18"/>
      <c r="D49" s="20"/>
      <c r="E49" s="75"/>
      <c r="F49" s="76"/>
      <c r="G49" s="76"/>
      <c r="H49" s="76"/>
      <c r="I49" s="76"/>
      <c r="J49" s="76"/>
      <c r="K49" s="76"/>
      <c r="L49" s="76"/>
      <c r="M49" s="76"/>
      <c r="N49" s="76"/>
      <c r="O49" s="76"/>
      <c r="P49" s="76"/>
      <c r="Q49" s="77"/>
      <c r="R49" s="91"/>
      <c r="S49" s="21"/>
    </row>
    <row r="50" spans="1:19" ht="37.35" x14ac:dyDescent="0.3">
      <c r="A50" s="107" t="s">
        <v>174</v>
      </c>
      <c r="B50" s="23" t="s">
        <v>36</v>
      </c>
      <c r="C50" s="18"/>
      <c r="D50" s="20"/>
      <c r="E50" s="75"/>
      <c r="F50" s="76"/>
      <c r="G50" s="76"/>
      <c r="H50" s="76"/>
      <c r="I50" s="76"/>
      <c r="J50" s="76"/>
      <c r="K50" s="76"/>
      <c r="L50" s="76"/>
      <c r="M50" s="76"/>
      <c r="N50" s="76"/>
      <c r="O50" s="76"/>
      <c r="P50" s="76"/>
      <c r="Q50" s="77"/>
      <c r="R50" s="91"/>
      <c r="S50" s="21"/>
    </row>
    <row r="51" spans="1:19" x14ac:dyDescent="0.2">
      <c r="A51" s="107" t="s">
        <v>175</v>
      </c>
      <c r="B51" s="24" t="s">
        <v>27</v>
      </c>
      <c r="C51" s="18">
        <v>1</v>
      </c>
      <c r="D51" s="20" t="s">
        <v>6</v>
      </c>
      <c r="E51" s="75"/>
      <c r="F51" s="58">
        <f t="shared" ref="F51:F53" si="81">C51*E51</f>
        <v>0</v>
      </c>
      <c r="G51" s="58"/>
      <c r="H51" s="58">
        <f t="shared" ref="H51:H53" si="82">C51*G51</f>
        <v>0</v>
      </c>
      <c r="I51" s="58"/>
      <c r="J51" s="58">
        <f t="shared" ref="J51:J53" si="83">C51*I51</f>
        <v>0</v>
      </c>
      <c r="K51" s="58"/>
      <c r="L51" s="58">
        <f t="shared" ref="L51:L53" si="84">C51*K51</f>
        <v>0</v>
      </c>
      <c r="M51" s="58">
        <f t="shared" ref="M51:M53" si="85">E51+G51+I51+K51</f>
        <v>0</v>
      </c>
      <c r="N51" s="58">
        <f t="shared" ref="N51:N53" si="86">M51*N$7</f>
        <v>0</v>
      </c>
      <c r="O51" s="57">
        <f t="shared" ref="O51:O53" si="87">M51+N51</f>
        <v>0</v>
      </c>
      <c r="P51" s="86">
        <f t="shared" ref="P51:P53" si="88">O51/19</f>
        <v>0</v>
      </c>
      <c r="Q51" s="102">
        <v>0</v>
      </c>
      <c r="R51" s="92">
        <v>2000</v>
      </c>
      <c r="S51" s="106">
        <f t="shared" ref="S51:S53" si="89">C51*R51</f>
        <v>2000</v>
      </c>
    </row>
    <row r="52" spans="1:19" x14ac:dyDescent="0.2">
      <c r="A52" s="107" t="s">
        <v>176</v>
      </c>
      <c r="B52" s="24" t="s">
        <v>30</v>
      </c>
      <c r="C52" s="18">
        <v>1</v>
      </c>
      <c r="D52" s="20" t="s">
        <v>6</v>
      </c>
      <c r="E52" s="75"/>
      <c r="F52" s="58">
        <f t="shared" si="81"/>
        <v>0</v>
      </c>
      <c r="G52" s="58"/>
      <c r="H52" s="58">
        <f t="shared" si="82"/>
        <v>0</v>
      </c>
      <c r="I52" s="58"/>
      <c r="J52" s="58">
        <f t="shared" si="83"/>
        <v>0</v>
      </c>
      <c r="K52" s="58"/>
      <c r="L52" s="58">
        <f t="shared" si="84"/>
        <v>0</v>
      </c>
      <c r="M52" s="58">
        <f t="shared" si="85"/>
        <v>0</v>
      </c>
      <c r="N52" s="58">
        <f t="shared" si="86"/>
        <v>0</v>
      </c>
      <c r="O52" s="57">
        <f t="shared" si="87"/>
        <v>0</v>
      </c>
      <c r="P52" s="86">
        <f t="shared" si="88"/>
        <v>0</v>
      </c>
      <c r="Q52" s="102">
        <v>0</v>
      </c>
      <c r="R52" s="92">
        <v>2000</v>
      </c>
      <c r="S52" s="106">
        <f t="shared" si="89"/>
        <v>2000</v>
      </c>
    </row>
    <row r="53" spans="1:19" x14ac:dyDescent="0.2">
      <c r="A53" s="107" t="s">
        <v>177</v>
      </c>
      <c r="B53" s="24" t="s">
        <v>31</v>
      </c>
      <c r="C53" s="18">
        <v>1</v>
      </c>
      <c r="D53" s="20" t="s">
        <v>6</v>
      </c>
      <c r="E53" s="75"/>
      <c r="F53" s="58">
        <f t="shared" si="81"/>
        <v>0</v>
      </c>
      <c r="G53" s="58"/>
      <c r="H53" s="58">
        <f t="shared" si="82"/>
        <v>0</v>
      </c>
      <c r="I53" s="58"/>
      <c r="J53" s="58">
        <f t="shared" si="83"/>
        <v>0</v>
      </c>
      <c r="K53" s="58"/>
      <c r="L53" s="58">
        <f t="shared" si="84"/>
        <v>0</v>
      </c>
      <c r="M53" s="58">
        <f t="shared" si="85"/>
        <v>0</v>
      </c>
      <c r="N53" s="58">
        <f t="shared" si="86"/>
        <v>0</v>
      </c>
      <c r="O53" s="57">
        <f t="shared" si="87"/>
        <v>0</v>
      </c>
      <c r="P53" s="86">
        <f t="shared" si="88"/>
        <v>0</v>
      </c>
      <c r="Q53" s="102">
        <v>0</v>
      </c>
      <c r="R53" s="92">
        <v>2000</v>
      </c>
      <c r="S53" s="106">
        <f t="shared" si="89"/>
        <v>2000</v>
      </c>
    </row>
    <row r="54" spans="1:19" x14ac:dyDescent="0.3">
      <c r="B54" s="28"/>
      <c r="C54" s="18"/>
      <c r="D54" s="20"/>
      <c r="E54" s="75"/>
      <c r="F54" s="76"/>
      <c r="G54" s="76"/>
      <c r="H54" s="76"/>
      <c r="I54" s="76"/>
      <c r="J54" s="76"/>
      <c r="K54" s="76"/>
      <c r="L54" s="76"/>
      <c r="M54" s="76"/>
      <c r="N54" s="76"/>
      <c r="O54" s="76"/>
      <c r="P54" s="76"/>
      <c r="Q54" s="77"/>
      <c r="R54" s="91"/>
      <c r="S54" s="21"/>
    </row>
    <row r="55" spans="1:19" x14ac:dyDescent="0.3">
      <c r="B55" s="28" t="s">
        <v>37</v>
      </c>
      <c r="C55" s="18"/>
      <c r="D55" s="20"/>
      <c r="E55" s="75"/>
      <c r="F55" s="76"/>
      <c r="G55" s="76"/>
      <c r="H55" s="76"/>
      <c r="I55" s="76"/>
      <c r="J55" s="76"/>
      <c r="K55" s="76"/>
      <c r="L55" s="76"/>
      <c r="M55" s="76"/>
      <c r="N55" s="76"/>
      <c r="O55" s="76"/>
      <c r="P55" s="76"/>
      <c r="Q55" s="77"/>
      <c r="R55" s="91"/>
      <c r="S55" s="21"/>
    </row>
    <row r="56" spans="1:19" ht="13.1" thickBot="1" x14ac:dyDescent="0.35">
      <c r="B56" s="28"/>
      <c r="C56" s="18"/>
      <c r="D56" s="20"/>
      <c r="E56" s="75"/>
      <c r="F56" s="76"/>
      <c r="G56" s="76"/>
      <c r="H56" s="76"/>
      <c r="I56" s="76"/>
      <c r="J56" s="76"/>
      <c r="K56" s="76"/>
      <c r="L56" s="76"/>
      <c r="M56" s="76"/>
      <c r="N56" s="76"/>
      <c r="O56" s="76"/>
      <c r="P56" s="76"/>
      <c r="Q56" s="77"/>
      <c r="R56" s="91"/>
      <c r="S56" s="21"/>
    </row>
    <row r="57" spans="1:19" ht="15.05" thickBot="1" x14ac:dyDescent="0.3">
      <c r="B57" s="30" t="s">
        <v>38</v>
      </c>
      <c r="C57" s="31"/>
      <c r="D57" s="32"/>
      <c r="E57" s="78"/>
      <c r="F57" s="79"/>
      <c r="G57" s="79"/>
      <c r="H57" s="79"/>
      <c r="I57" s="79"/>
      <c r="J57" s="79"/>
      <c r="K57" s="79"/>
      <c r="L57" s="79"/>
      <c r="M57" s="79"/>
      <c r="N57" s="79"/>
      <c r="O57" s="79"/>
      <c r="P57" s="79"/>
      <c r="Q57" s="80"/>
      <c r="R57" s="93"/>
      <c r="S57" s="33">
        <f>SUM(S8:S56)</f>
        <v>177172.19</v>
      </c>
    </row>
    <row r="58" spans="1:19" ht="13.75" thickTop="1" thickBot="1" x14ac:dyDescent="0.35">
      <c r="B58" s="34"/>
      <c r="C58" s="35"/>
      <c r="D58" s="36"/>
      <c r="E58" s="81"/>
      <c r="F58" s="82"/>
      <c r="G58" s="82"/>
      <c r="H58" s="82"/>
      <c r="I58" s="82"/>
      <c r="J58" s="82"/>
      <c r="K58" s="82"/>
      <c r="L58" s="82"/>
      <c r="M58" s="82"/>
      <c r="N58" s="82"/>
      <c r="O58" s="82"/>
      <c r="P58" s="82"/>
      <c r="Q58" s="83"/>
      <c r="R58" s="94"/>
      <c r="S58" s="37"/>
    </row>
    <row r="80" spans="2:19" x14ac:dyDescent="0.3">
      <c r="B80" s="40"/>
      <c r="C80" s="41"/>
      <c r="D80" s="42"/>
      <c r="E80" s="85"/>
      <c r="F80" s="85"/>
      <c r="G80" s="85"/>
      <c r="H80" s="85"/>
      <c r="I80" s="85"/>
      <c r="J80" s="85"/>
      <c r="K80" s="85"/>
      <c r="L80" s="85"/>
      <c r="M80" s="85"/>
      <c r="N80" s="85"/>
      <c r="O80" s="85"/>
      <c r="P80" s="85"/>
      <c r="R80" s="96"/>
      <c r="S80" s="43"/>
    </row>
  </sheetData>
  <autoFilter ref="B8:S58" xr:uid="{00E84AE8-88B3-4296-9447-D39E20ED6FB7}"/>
  <phoneticPr fontId="12"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4DB2F-C27E-4457-9753-EDCA7936C70A}">
  <dimension ref="A1:O221"/>
  <sheetViews>
    <sheetView topLeftCell="A46" workbookViewId="0">
      <selection activeCell="C64" sqref="C64"/>
    </sheetView>
  </sheetViews>
  <sheetFormatPr defaultColWidth="8.109375" defaultRowHeight="12.45" x14ac:dyDescent="0.3"/>
  <cols>
    <col min="1" max="1" width="7.109375" style="183" customWidth="1"/>
    <col min="2" max="2" width="10.21875" style="183" customWidth="1"/>
    <col min="3" max="3" width="11.44140625" style="183" bestFit="1" customWidth="1"/>
    <col min="4" max="4" width="57.77734375" style="5" customWidth="1"/>
    <col min="5" max="5" width="20.33203125" style="177" customWidth="1"/>
    <col min="6" max="6" width="11.44140625" style="38" customWidth="1"/>
    <col min="7" max="7" width="11.44140625" style="39" customWidth="1"/>
    <col min="8" max="8" width="11.44140625" style="178" customWidth="1"/>
    <col min="9" max="9" width="22.77734375" style="4" customWidth="1"/>
    <col min="10" max="10" width="24.44140625" style="113" hidden="1" customWidth="1"/>
    <col min="11" max="11" width="1.77734375" style="5" hidden="1" customWidth="1"/>
    <col min="12" max="12" width="33.21875" style="113" hidden="1" customWidth="1"/>
    <col min="13" max="13" width="8.109375" style="5" hidden="1" customWidth="1"/>
    <col min="14" max="15" width="22.77734375" style="114" hidden="1" customWidth="1"/>
    <col min="16" max="16384" width="8.109375" style="5"/>
  </cols>
  <sheetData>
    <row r="1" spans="1:15" ht="5.25" customHeight="1" x14ac:dyDescent="0.3">
      <c r="A1" s="109"/>
      <c r="B1" s="109"/>
      <c r="C1" s="109"/>
      <c r="D1" s="1"/>
      <c r="E1" s="110"/>
      <c r="F1" s="2"/>
      <c r="G1" s="3"/>
      <c r="H1" s="111"/>
      <c r="I1" s="112"/>
    </row>
    <row r="2" spans="1:15" ht="12.8" customHeight="1" x14ac:dyDescent="0.3">
      <c r="A2" s="115" t="str">
        <f>[1]Cover!A20</f>
        <v>PROJECT: 21 MOORFIELDS</v>
      </c>
      <c r="B2" s="116"/>
      <c r="C2" s="115"/>
      <c r="D2" s="117"/>
      <c r="E2" s="118"/>
      <c r="F2" s="119"/>
      <c r="G2" s="120"/>
      <c r="H2" s="121"/>
      <c r="I2" s="122"/>
      <c r="J2" s="123"/>
    </row>
    <row r="3" spans="1:15" ht="12.8" customHeight="1" x14ac:dyDescent="0.3">
      <c r="A3" s="115" t="s">
        <v>1</v>
      </c>
      <c r="B3" s="116"/>
      <c r="C3" s="115"/>
      <c r="D3" s="117"/>
      <c r="E3" s="118"/>
      <c r="F3" s="119"/>
      <c r="G3" s="120"/>
      <c r="H3" s="121"/>
      <c r="I3" s="122"/>
      <c r="J3" s="123"/>
    </row>
    <row r="4" spans="1:15" ht="12.8" customHeight="1" x14ac:dyDescent="0.3">
      <c r="A4" s="124" t="s">
        <v>3</v>
      </c>
      <c r="B4" s="125"/>
      <c r="C4" s="124"/>
      <c r="D4" s="113"/>
      <c r="E4" s="126"/>
      <c r="F4" s="127"/>
      <c r="G4" s="128"/>
      <c r="H4" s="129"/>
      <c r="I4" s="130"/>
    </row>
    <row r="5" spans="1:15" ht="12.8" customHeight="1" x14ac:dyDescent="0.3">
      <c r="A5" s="131" t="str">
        <f>[1]Cover!A22</f>
        <v>WP7340 - GENERAL JOINERY</v>
      </c>
      <c r="B5" s="132"/>
      <c r="C5" s="131"/>
      <c r="D5" s="113"/>
      <c r="E5" s="126"/>
      <c r="F5" s="127"/>
      <c r="G5" s="128"/>
      <c r="H5" s="129"/>
      <c r="I5" s="130"/>
    </row>
    <row r="6" spans="1:15" ht="13.6" customHeight="1" thickBot="1" x14ac:dyDescent="0.35">
      <c r="A6" s="133"/>
      <c r="B6" s="134"/>
      <c r="C6" s="133"/>
      <c r="D6" s="113"/>
      <c r="E6" s="126"/>
      <c r="F6" s="127"/>
      <c r="G6" s="128"/>
      <c r="H6" s="129"/>
      <c r="I6" s="130"/>
    </row>
    <row r="7" spans="1:15" ht="39.799999999999997" customHeight="1" thickBot="1" x14ac:dyDescent="0.35">
      <c r="A7" s="135" t="s">
        <v>6</v>
      </c>
      <c r="B7" s="135" t="s">
        <v>67</v>
      </c>
      <c r="C7" s="135" t="s">
        <v>68</v>
      </c>
      <c r="D7" s="8" t="s">
        <v>7</v>
      </c>
      <c r="E7" s="136" t="s">
        <v>69</v>
      </c>
      <c r="F7" s="9" t="s">
        <v>8</v>
      </c>
      <c r="G7" s="10" t="s">
        <v>9</v>
      </c>
      <c r="H7" s="11" t="s">
        <v>10</v>
      </c>
      <c r="I7" s="12" t="s">
        <v>11</v>
      </c>
      <c r="J7" s="137" t="s">
        <v>70</v>
      </c>
      <c r="L7" s="137" t="s">
        <v>71</v>
      </c>
      <c r="N7" s="138" t="s">
        <v>72</v>
      </c>
      <c r="O7" s="138" t="s">
        <v>73</v>
      </c>
    </row>
    <row r="8" spans="1:15" ht="12.8" customHeight="1" x14ac:dyDescent="0.3">
      <c r="A8" s="139"/>
      <c r="B8" s="140"/>
      <c r="C8" s="141"/>
      <c r="D8" s="13"/>
      <c r="E8" s="142"/>
      <c r="F8" s="14"/>
      <c r="G8" s="15"/>
      <c r="H8" s="143"/>
      <c r="I8" s="16"/>
      <c r="N8" s="144">
        <f t="shared" ref="N8:N71" si="0">IF(E8="Provisional Sum", I8, IF(E8="Defined Provisional Sum",I8,0))</f>
        <v>0</v>
      </c>
      <c r="O8" s="145">
        <f t="shared" ref="O8:O71" si="1">IF(E8="re-measurable",I8,0)</f>
        <v>0</v>
      </c>
    </row>
    <row r="9" spans="1:15" ht="15.75" customHeight="1" thickBot="1" x14ac:dyDescent="0.35">
      <c r="A9" s="146">
        <v>3.0009999999999999</v>
      </c>
      <c r="B9" s="147"/>
      <c r="C9" s="148"/>
      <c r="D9" s="17" t="s">
        <v>12</v>
      </c>
      <c r="E9" s="149"/>
      <c r="F9" s="18"/>
      <c r="G9" s="19"/>
      <c r="H9" s="20"/>
      <c r="I9" s="21"/>
      <c r="N9" s="144">
        <f t="shared" si="0"/>
        <v>0</v>
      </c>
      <c r="O9" s="145">
        <f t="shared" si="1"/>
        <v>0</v>
      </c>
    </row>
    <row r="10" spans="1:15" ht="13.75" thickBot="1" x14ac:dyDescent="0.35">
      <c r="A10" s="146">
        <f>A9+0.001</f>
        <v>3.0019999999999998</v>
      </c>
      <c r="B10" s="150">
        <v>1</v>
      </c>
      <c r="C10" s="151"/>
      <c r="D10" s="22" t="s">
        <v>13</v>
      </c>
      <c r="E10" s="152"/>
      <c r="F10" s="18"/>
      <c r="G10" s="20"/>
      <c r="H10" s="20"/>
      <c r="I10" s="21"/>
      <c r="L10" s="153" t="s">
        <v>69</v>
      </c>
      <c r="N10" s="144">
        <f t="shared" si="0"/>
        <v>0</v>
      </c>
      <c r="O10" s="145">
        <f t="shared" si="1"/>
        <v>0</v>
      </c>
    </row>
    <row r="11" spans="1:15" ht="13.75" thickBot="1" x14ac:dyDescent="0.35">
      <c r="A11" s="146">
        <f t="shared" ref="A11:A74" si="2">A10+0.001</f>
        <v>3.0030000000000001</v>
      </c>
      <c r="B11" s="150">
        <v>1</v>
      </c>
      <c r="C11" s="151"/>
      <c r="D11" s="22" t="s">
        <v>14</v>
      </c>
      <c r="E11" s="152"/>
      <c r="F11" s="18"/>
      <c r="G11" s="20"/>
      <c r="H11" s="20"/>
      <c r="I11" s="21"/>
      <c r="J11" s="113" t="s">
        <v>74</v>
      </c>
      <c r="N11" s="144">
        <f t="shared" si="0"/>
        <v>0</v>
      </c>
      <c r="O11" s="145">
        <f t="shared" si="1"/>
        <v>0</v>
      </c>
    </row>
    <row r="12" spans="1:15" ht="24.9" x14ac:dyDescent="0.3">
      <c r="A12" s="146">
        <f t="shared" si="2"/>
        <v>3.004</v>
      </c>
      <c r="B12" s="150">
        <v>1</v>
      </c>
      <c r="C12" s="151" t="s">
        <v>75</v>
      </c>
      <c r="D12" s="28" t="s">
        <v>76</v>
      </c>
      <c r="E12" s="152"/>
      <c r="F12" s="18"/>
      <c r="G12" s="20"/>
      <c r="H12" s="20"/>
      <c r="I12" s="21"/>
      <c r="J12" s="113" t="s">
        <v>74</v>
      </c>
      <c r="L12" s="154" t="s">
        <v>77</v>
      </c>
      <c r="N12" s="144">
        <f t="shared" si="0"/>
        <v>0</v>
      </c>
      <c r="O12" s="145">
        <f t="shared" si="1"/>
        <v>0</v>
      </c>
    </row>
    <row r="13" spans="1:15" ht="24.9" x14ac:dyDescent="0.3">
      <c r="A13" s="146">
        <f t="shared" si="2"/>
        <v>3.0049999999999999</v>
      </c>
      <c r="B13" s="150">
        <v>1</v>
      </c>
      <c r="C13" s="151" t="s">
        <v>75</v>
      </c>
      <c r="D13" s="23" t="s">
        <v>78</v>
      </c>
      <c r="E13" s="152"/>
      <c r="F13" s="18"/>
      <c r="G13" s="20"/>
      <c r="H13" s="20"/>
      <c r="I13" s="21"/>
      <c r="J13" s="113" t="s">
        <v>74</v>
      </c>
      <c r="L13" s="155" t="s">
        <v>79</v>
      </c>
      <c r="N13" s="144">
        <f t="shared" si="0"/>
        <v>0</v>
      </c>
      <c r="O13" s="145">
        <f t="shared" si="1"/>
        <v>0</v>
      </c>
    </row>
    <row r="14" spans="1:15" x14ac:dyDescent="0.3">
      <c r="A14" s="146">
        <f t="shared" si="2"/>
        <v>3.0059999999999998</v>
      </c>
      <c r="B14" s="150">
        <v>1</v>
      </c>
      <c r="C14" s="151" t="s">
        <v>75</v>
      </c>
      <c r="D14" s="24" t="s">
        <v>80</v>
      </c>
      <c r="E14" s="152" t="s">
        <v>77</v>
      </c>
      <c r="F14" s="18">
        <v>24</v>
      </c>
      <c r="G14" s="20" t="s">
        <v>18</v>
      </c>
      <c r="H14" s="20">
        <v>200</v>
      </c>
      <c r="I14" s="156">
        <f t="shared" ref="I14" si="3">F14*H14</f>
        <v>4800</v>
      </c>
      <c r="J14" s="113" t="s">
        <v>74</v>
      </c>
      <c r="L14" s="155" t="s">
        <v>81</v>
      </c>
      <c r="N14" s="144">
        <f t="shared" si="0"/>
        <v>0</v>
      </c>
      <c r="O14" s="145">
        <f t="shared" si="1"/>
        <v>0</v>
      </c>
    </row>
    <row r="15" spans="1:15" ht="13.1" thickBot="1" x14ac:dyDescent="0.35">
      <c r="A15" s="146">
        <f t="shared" si="2"/>
        <v>3.0070000000000001</v>
      </c>
      <c r="B15" s="150">
        <v>1</v>
      </c>
      <c r="C15" s="151" t="s">
        <v>75</v>
      </c>
      <c r="D15" s="23"/>
      <c r="E15" s="152"/>
      <c r="F15" s="18"/>
      <c r="G15" s="20"/>
      <c r="H15" s="20"/>
      <c r="I15" s="21"/>
      <c r="J15" s="113" t="s">
        <v>74</v>
      </c>
      <c r="L15" s="157" t="s">
        <v>82</v>
      </c>
      <c r="N15" s="144">
        <f t="shared" si="0"/>
        <v>0</v>
      </c>
      <c r="O15" s="145">
        <f t="shared" si="1"/>
        <v>0</v>
      </c>
    </row>
    <row r="16" spans="1:15" ht="37.35" x14ac:dyDescent="0.3">
      <c r="A16" s="146">
        <f t="shared" si="2"/>
        <v>3.008</v>
      </c>
      <c r="B16" s="150">
        <v>1</v>
      </c>
      <c r="C16" s="151" t="s">
        <v>75</v>
      </c>
      <c r="D16" s="23" t="s">
        <v>15</v>
      </c>
      <c r="E16" s="152"/>
      <c r="F16" s="18"/>
      <c r="G16" s="20"/>
      <c r="H16" s="20"/>
      <c r="I16" s="21"/>
      <c r="J16" s="113" t="s">
        <v>74</v>
      </c>
      <c r="N16" s="144">
        <f t="shared" si="0"/>
        <v>0</v>
      </c>
      <c r="O16" s="145">
        <f t="shared" si="1"/>
        <v>0</v>
      </c>
    </row>
    <row r="17" spans="1:15" x14ac:dyDescent="0.3">
      <c r="A17" s="146">
        <f t="shared" si="2"/>
        <v>3.0089999999999999</v>
      </c>
      <c r="B17" s="150">
        <v>1</v>
      </c>
      <c r="C17" s="151" t="s">
        <v>75</v>
      </c>
      <c r="D17" s="24" t="s">
        <v>16</v>
      </c>
      <c r="E17" s="152" t="s">
        <v>77</v>
      </c>
      <c r="F17" s="18">
        <v>1</v>
      </c>
      <c r="G17" s="20" t="s">
        <v>6</v>
      </c>
      <c r="H17" s="20">
        <v>7288.74</v>
      </c>
      <c r="I17" s="21">
        <f t="shared" ref="I17" si="4">F17*H17</f>
        <v>7288.74</v>
      </c>
      <c r="J17" s="113" t="s">
        <v>74</v>
      </c>
      <c r="N17" s="144">
        <f t="shared" si="0"/>
        <v>0</v>
      </c>
      <c r="O17" s="145">
        <f t="shared" si="1"/>
        <v>0</v>
      </c>
    </row>
    <row r="18" spans="1:15" ht="24.9" x14ac:dyDescent="0.3">
      <c r="A18" s="146">
        <f t="shared" si="2"/>
        <v>3.01</v>
      </c>
      <c r="B18" s="150">
        <v>1</v>
      </c>
      <c r="C18" s="151" t="s">
        <v>75</v>
      </c>
      <c r="D18" s="24" t="s">
        <v>17</v>
      </c>
      <c r="E18" s="152" t="s">
        <v>77</v>
      </c>
      <c r="F18" s="18">
        <v>0</v>
      </c>
      <c r="G18" s="20" t="s">
        <v>18</v>
      </c>
      <c r="H18" s="20">
        <v>0</v>
      </c>
      <c r="I18" s="156">
        <v>1559.46</v>
      </c>
      <c r="J18" s="113" t="s">
        <v>74</v>
      </c>
      <c r="N18" s="144">
        <f t="shared" si="0"/>
        <v>0</v>
      </c>
      <c r="O18" s="145">
        <f t="shared" si="1"/>
        <v>0</v>
      </c>
    </row>
    <row r="19" spans="1:15" x14ac:dyDescent="0.3">
      <c r="A19" s="146">
        <f t="shared" si="2"/>
        <v>3.0110000000000001</v>
      </c>
      <c r="B19" s="150">
        <v>1</v>
      </c>
      <c r="C19" s="151"/>
      <c r="D19" s="24"/>
      <c r="E19" s="152"/>
      <c r="F19" s="18"/>
      <c r="G19" s="20"/>
      <c r="H19" s="20"/>
      <c r="I19" s="21"/>
      <c r="N19" s="144">
        <f t="shared" si="0"/>
        <v>0</v>
      </c>
      <c r="O19" s="145">
        <f t="shared" si="1"/>
        <v>0</v>
      </c>
    </row>
    <row r="20" spans="1:15" x14ac:dyDescent="0.3">
      <c r="A20" s="146">
        <f t="shared" si="2"/>
        <v>3.012</v>
      </c>
      <c r="B20" s="150">
        <v>1</v>
      </c>
      <c r="C20" s="151"/>
      <c r="D20" s="24"/>
      <c r="E20" s="152"/>
      <c r="F20" s="18"/>
      <c r="G20" s="20"/>
      <c r="H20" s="20"/>
      <c r="I20" s="21"/>
      <c r="N20" s="144">
        <f t="shared" si="0"/>
        <v>0</v>
      </c>
      <c r="O20" s="145">
        <f t="shared" si="1"/>
        <v>0</v>
      </c>
    </row>
    <row r="21" spans="1:15" x14ac:dyDescent="0.3">
      <c r="A21" s="146">
        <f t="shared" si="2"/>
        <v>3.0129999999999999</v>
      </c>
      <c r="B21" s="150">
        <v>1</v>
      </c>
      <c r="C21" s="151"/>
      <c r="D21" s="24"/>
      <c r="E21" s="152"/>
      <c r="F21" s="18"/>
      <c r="G21" s="20"/>
      <c r="H21" s="20"/>
      <c r="I21" s="21"/>
      <c r="N21" s="144">
        <f t="shared" si="0"/>
        <v>0</v>
      </c>
      <c r="O21" s="145">
        <f t="shared" si="1"/>
        <v>0</v>
      </c>
    </row>
    <row r="22" spans="1:15" ht="13.1" x14ac:dyDescent="0.3">
      <c r="A22" s="146">
        <f t="shared" si="2"/>
        <v>3.0139999999999998</v>
      </c>
      <c r="B22" s="150">
        <v>1</v>
      </c>
      <c r="C22" s="151"/>
      <c r="D22" s="22" t="s">
        <v>19</v>
      </c>
      <c r="E22" s="152"/>
      <c r="F22" s="18"/>
      <c r="G22" s="20"/>
      <c r="H22" s="20"/>
      <c r="I22" s="21"/>
      <c r="J22" s="113" t="s">
        <v>83</v>
      </c>
      <c r="N22" s="144">
        <f t="shared" si="0"/>
        <v>0</v>
      </c>
      <c r="O22" s="145">
        <f t="shared" si="1"/>
        <v>0</v>
      </c>
    </row>
    <row r="23" spans="1:15" ht="24.9" x14ac:dyDescent="0.3">
      <c r="A23" s="146">
        <f t="shared" si="2"/>
        <v>3.0150000000000001</v>
      </c>
      <c r="B23" s="150">
        <v>1</v>
      </c>
      <c r="C23" s="151" t="s">
        <v>84</v>
      </c>
      <c r="D23" s="28" t="s">
        <v>20</v>
      </c>
      <c r="E23" s="152"/>
      <c r="F23" s="18"/>
      <c r="G23" s="20"/>
      <c r="H23" s="20"/>
      <c r="I23" s="21"/>
      <c r="J23" s="113" t="s">
        <v>83</v>
      </c>
      <c r="N23" s="144">
        <f t="shared" si="0"/>
        <v>0</v>
      </c>
      <c r="O23" s="145">
        <f t="shared" si="1"/>
        <v>0</v>
      </c>
    </row>
    <row r="24" spans="1:15" x14ac:dyDescent="0.3">
      <c r="A24" s="146">
        <f t="shared" si="2"/>
        <v>3.016</v>
      </c>
      <c r="B24" s="150">
        <v>1</v>
      </c>
      <c r="C24" s="151" t="s">
        <v>84</v>
      </c>
      <c r="D24" s="23" t="s">
        <v>21</v>
      </c>
      <c r="E24" s="152"/>
      <c r="F24" s="18"/>
      <c r="G24" s="20"/>
      <c r="H24" s="20"/>
      <c r="I24" s="21"/>
      <c r="J24" s="113" t="s">
        <v>83</v>
      </c>
      <c r="N24" s="144">
        <f t="shared" si="0"/>
        <v>0</v>
      </c>
      <c r="O24" s="145">
        <f t="shared" si="1"/>
        <v>0</v>
      </c>
    </row>
    <row r="25" spans="1:15" x14ac:dyDescent="0.3">
      <c r="A25" s="146">
        <f t="shared" si="2"/>
        <v>3.0169999999999999</v>
      </c>
      <c r="B25" s="150">
        <v>1</v>
      </c>
      <c r="C25" s="151" t="s">
        <v>84</v>
      </c>
      <c r="D25" s="24" t="s">
        <v>22</v>
      </c>
      <c r="E25" s="152" t="s">
        <v>77</v>
      </c>
      <c r="F25" s="18">
        <v>12</v>
      </c>
      <c r="G25" s="20" t="s">
        <v>18</v>
      </c>
      <c r="H25" s="20">
        <v>200</v>
      </c>
      <c r="I25" s="156">
        <f t="shared" ref="I25" si="5">F25*H25</f>
        <v>2400</v>
      </c>
      <c r="J25" s="113" t="s">
        <v>83</v>
      </c>
      <c r="N25" s="144">
        <f t="shared" si="0"/>
        <v>0</v>
      </c>
      <c r="O25" s="145">
        <f t="shared" si="1"/>
        <v>0</v>
      </c>
    </row>
    <row r="26" spans="1:15" x14ac:dyDescent="0.3">
      <c r="A26" s="146">
        <f t="shared" si="2"/>
        <v>3.0179999999999998</v>
      </c>
      <c r="B26" s="150">
        <v>1</v>
      </c>
      <c r="C26" s="151" t="s">
        <v>84</v>
      </c>
      <c r="D26" s="28"/>
      <c r="E26" s="152"/>
      <c r="F26" s="18"/>
      <c r="G26" s="20"/>
      <c r="H26" s="20"/>
      <c r="I26" s="21"/>
      <c r="J26" s="113" t="s">
        <v>83</v>
      </c>
      <c r="N26" s="144">
        <f t="shared" si="0"/>
        <v>0</v>
      </c>
      <c r="O26" s="145">
        <f t="shared" si="1"/>
        <v>0</v>
      </c>
    </row>
    <row r="27" spans="1:15" ht="49.75" x14ac:dyDescent="0.3">
      <c r="A27" s="146">
        <f t="shared" si="2"/>
        <v>3.0190000000000001</v>
      </c>
      <c r="B27" s="150">
        <v>1</v>
      </c>
      <c r="C27" s="151" t="s">
        <v>84</v>
      </c>
      <c r="D27" s="23" t="s">
        <v>23</v>
      </c>
      <c r="E27" s="152"/>
      <c r="F27" s="18"/>
      <c r="G27" s="20"/>
      <c r="H27" s="20"/>
      <c r="I27" s="21"/>
      <c r="J27" s="113" t="s">
        <v>83</v>
      </c>
      <c r="N27" s="144">
        <f t="shared" si="0"/>
        <v>0</v>
      </c>
      <c r="O27" s="145">
        <f t="shared" si="1"/>
        <v>0</v>
      </c>
    </row>
    <row r="28" spans="1:15" x14ac:dyDescent="0.3">
      <c r="A28" s="146">
        <f t="shared" si="2"/>
        <v>3.02</v>
      </c>
      <c r="B28" s="150">
        <v>1</v>
      </c>
      <c r="C28" s="151" t="s">
        <v>84</v>
      </c>
      <c r="D28" s="24" t="s">
        <v>24</v>
      </c>
      <c r="E28" s="152" t="s">
        <v>77</v>
      </c>
      <c r="F28" s="18">
        <v>1</v>
      </c>
      <c r="G28" s="20" t="s">
        <v>6</v>
      </c>
      <c r="H28" s="20">
        <v>4680.6000000000004</v>
      </c>
      <c r="I28" s="21">
        <f t="shared" ref="I28" si="6">F28*H28</f>
        <v>4680.6000000000004</v>
      </c>
      <c r="J28" s="113" t="s">
        <v>83</v>
      </c>
      <c r="N28" s="144">
        <f t="shared" si="0"/>
        <v>0</v>
      </c>
      <c r="O28" s="145">
        <f t="shared" si="1"/>
        <v>0</v>
      </c>
    </row>
    <row r="29" spans="1:15" x14ac:dyDescent="0.3">
      <c r="A29" s="146">
        <f t="shared" si="2"/>
        <v>3.0209999999999999</v>
      </c>
      <c r="B29" s="150">
        <v>1</v>
      </c>
      <c r="C29" s="151" t="s">
        <v>84</v>
      </c>
      <c r="D29" s="24" t="s">
        <v>25</v>
      </c>
      <c r="E29" s="152" t="s">
        <v>77</v>
      </c>
      <c r="F29" s="18">
        <v>0</v>
      </c>
      <c r="G29" s="20" t="s">
        <v>6</v>
      </c>
      <c r="H29" s="20">
        <v>0</v>
      </c>
      <c r="I29" s="156" t="s">
        <v>85</v>
      </c>
      <c r="J29" s="113" t="s">
        <v>83</v>
      </c>
      <c r="N29" s="144">
        <f t="shared" si="0"/>
        <v>0</v>
      </c>
      <c r="O29" s="145">
        <f t="shared" si="1"/>
        <v>0</v>
      </c>
    </row>
    <row r="30" spans="1:15" x14ac:dyDescent="0.3">
      <c r="A30" s="146">
        <f t="shared" si="2"/>
        <v>3.0219999999999998</v>
      </c>
      <c r="B30" s="150">
        <v>1</v>
      </c>
      <c r="C30" s="151"/>
      <c r="D30" s="28"/>
      <c r="E30" s="152"/>
      <c r="F30" s="18"/>
      <c r="G30" s="20"/>
      <c r="H30" s="20"/>
      <c r="I30" s="21"/>
      <c r="N30" s="144">
        <f t="shared" si="0"/>
        <v>0</v>
      </c>
      <c r="O30" s="145">
        <f t="shared" si="1"/>
        <v>0</v>
      </c>
    </row>
    <row r="31" spans="1:15" x14ac:dyDescent="0.3">
      <c r="A31" s="146">
        <f t="shared" si="2"/>
        <v>3.0230000000000001</v>
      </c>
      <c r="B31" s="150">
        <v>1</v>
      </c>
      <c r="C31" s="151"/>
      <c r="D31" s="28"/>
      <c r="E31" s="152"/>
      <c r="F31" s="18"/>
      <c r="G31" s="20"/>
      <c r="H31" s="20"/>
      <c r="I31" s="21"/>
      <c r="N31" s="144">
        <f t="shared" si="0"/>
        <v>0</v>
      </c>
      <c r="O31" s="145">
        <f t="shared" si="1"/>
        <v>0</v>
      </c>
    </row>
    <row r="32" spans="1:15" x14ac:dyDescent="0.3">
      <c r="A32" s="146">
        <f t="shared" si="2"/>
        <v>3.024</v>
      </c>
      <c r="B32" s="150">
        <v>1</v>
      </c>
      <c r="C32" s="151"/>
      <c r="D32" s="28"/>
      <c r="E32" s="152"/>
      <c r="F32" s="18"/>
      <c r="G32" s="20"/>
      <c r="H32" s="20"/>
      <c r="I32" s="21"/>
      <c r="N32" s="144">
        <f t="shared" si="0"/>
        <v>0</v>
      </c>
      <c r="O32" s="145">
        <f t="shared" si="1"/>
        <v>0</v>
      </c>
    </row>
    <row r="33" spans="1:15" ht="13.1" x14ac:dyDescent="0.3">
      <c r="A33" s="146">
        <f t="shared" si="2"/>
        <v>3.0249999999999999</v>
      </c>
      <c r="B33" s="150">
        <v>1</v>
      </c>
      <c r="C33" s="151"/>
      <c r="D33" s="22" t="s">
        <v>14</v>
      </c>
      <c r="E33" s="152"/>
      <c r="F33" s="18"/>
      <c r="G33" s="20"/>
      <c r="H33" s="20"/>
      <c r="I33" s="21"/>
      <c r="J33" s="113" t="s">
        <v>74</v>
      </c>
      <c r="N33" s="144">
        <f t="shared" si="0"/>
        <v>0</v>
      </c>
      <c r="O33" s="145">
        <f t="shared" si="1"/>
        <v>0</v>
      </c>
    </row>
    <row r="34" spans="1:15" ht="24.9" x14ac:dyDescent="0.3">
      <c r="A34" s="146">
        <f t="shared" si="2"/>
        <v>3.0259999999999998</v>
      </c>
      <c r="B34" s="150">
        <v>1</v>
      </c>
      <c r="C34" s="151" t="s">
        <v>86</v>
      </c>
      <c r="D34" s="28" t="s">
        <v>76</v>
      </c>
      <c r="E34" s="152"/>
      <c r="F34" s="18"/>
      <c r="G34" s="20"/>
      <c r="H34" s="20"/>
      <c r="I34" s="21"/>
      <c r="J34" s="113" t="s">
        <v>74</v>
      </c>
      <c r="N34" s="144">
        <f t="shared" si="0"/>
        <v>0</v>
      </c>
      <c r="O34" s="145">
        <f t="shared" si="1"/>
        <v>0</v>
      </c>
    </row>
    <row r="35" spans="1:15" ht="24.9" x14ac:dyDescent="0.3">
      <c r="A35" s="146">
        <f t="shared" si="2"/>
        <v>3.0270000000000001</v>
      </c>
      <c r="B35" s="150">
        <v>1</v>
      </c>
      <c r="C35" s="151" t="s">
        <v>86</v>
      </c>
      <c r="D35" s="23" t="s">
        <v>78</v>
      </c>
      <c r="E35" s="152"/>
      <c r="F35" s="18"/>
      <c r="G35" s="20"/>
      <c r="H35" s="20"/>
      <c r="I35" s="21"/>
      <c r="J35" s="113" t="s">
        <v>74</v>
      </c>
      <c r="N35" s="144">
        <f t="shared" si="0"/>
        <v>0</v>
      </c>
      <c r="O35" s="145">
        <f t="shared" si="1"/>
        <v>0</v>
      </c>
    </row>
    <row r="36" spans="1:15" x14ac:dyDescent="0.3">
      <c r="A36" s="146">
        <f t="shared" si="2"/>
        <v>3.028</v>
      </c>
      <c r="B36" s="150">
        <v>1</v>
      </c>
      <c r="C36" s="151" t="s">
        <v>86</v>
      </c>
      <c r="D36" s="24" t="s">
        <v>87</v>
      </c>
      <c r="E36" s="152" t="s">
        <v>77</v>
      </c>
      <c r="F36" s="18">
        <v>48</v>
      </c>
      <c r="G36" s="20" t="s">
        <v>18</v>
      </c>
      <c r="H36" s="20">
        <v>200</v>
      </c>
      <c r="I36" s="156">
        <f t="shared" ref="I36" si="7">F36*H36</f>
        <v>9600</v>
      </c>
      <c r="J36" s="113" t="s">
        <v>74</v>
      </c>
      <c r="N36" s="144">
        <f t="shared" si="0"/>
        <v>0</v>
      </c>
      <c r="O36" s="145">
        <f t="shared" si="1"/>
        <v>0</v>
      </c>
    </row>
    <row r="37" spans="1:15" x14ac:dyDescent="0.3">
      <c r="A37" s="146">
        <f t="shared" si="2"/>
        <v>3.0289999999999999</v>
      </c>
      <c r="B37" s="150">
        <v>1</v>
      </c>
      <c r="C37" s="151" t="s">
        <v>86</v>
      </c>
      <c r="D37" s="24"/>
      <c r="E37" s="152"/>
      <c r="F37" s="18"/>
      <c r="G37" s="20"/>
      <c r="H37" s="20"/>
      <c r="I37" s="21"/>
      <c r="J37" s="113" t="s">
        <v>74</v>
      </c>
      <c r="N37" s="144">
        <f t="shared" si="0"/>
        <v>0</v>
      </c>
      <c r="O37" s="145">
        <f t="shared" si="1"/>
        <v>0</v>
      </c>
    </row>
    <row r="38" spans="1:15" x14ac:dyDescent="0.3">
      <c r="A38" s="146">
        <f t="shared" si="2"/>
        <v>3.03</v>
      </c>
      <c r="B38" s="150">
        <v>1</v>
      </c>
      <c r="C38" s="151" t="s">
        <v>86</v>
      </c>
      <c r="D38" s="24" t="s">
        <v>88</v>
      </c>
      <c r="E38" s="152" t="s">
        <v>77</v>
      </c>
      <c r="F38" s="18">
        <v>64</v>
      </c>
      <c r="G38" s="20" t="s">
        <v>18</v>
      </c>
      <c r="H38" s="20">
        <v>200</v>
      </c>
      <c r="I38" s="156">
        <f t="shared" ref="I38" si="8">F38*H38</f>
        <v>12800</v>
      </c>
      <c r="J38" s="113" t="s">
        <v>74</v>
      </c>
      <c r="N38" s="144">
        <f t="shared" si="0"/>
        <v>0</v>
      </c>
      <c r="O38" s="145">
        <f t="shared" si="1"/>
        <v>0</v>
      </c>
    </row>
    <row r="39" spans="1:15" x14ac:dyDescent="0.3">
      <c r="A39" s="146">
        <f t="shared" si="2"/>
        <v>3.0310000000000001</v>
      </c>
      <c r="B39" s="150">
        <v>1</v>
      </c>
      <c r="C39" s="151" t="s">
        <v>86</v>
      </c>
      <c r="D39" s="24"/>
      <c r="E39" s="152"/>
      <c r="F39" s="18"/>
      <c r="G39" s="20"/>
      <c r="H39" s="20"/>
      <c r="I39" s="21"/>
      <c r="J39" s="113" t="s">
        <v>74</v>
      </c>
      <c r="N39" s="144">
        <f t="shared" si="0"/>
        <v>0</v>
      </c>
      <c r="O39" s="145">
        <f t="shared" si="1"/>
        <v>0</v>
      </c>
    </row>
    <row r="40" spans="1:15" x14ac:dyDescent="0.3">
      <c r="A40" s="146">
        <f t="shared" si="2"/>
        <v>3.032</v>
      </c>
      <c r="B40" s="150">
        <v>1</v>
      </c>
      <c r="C40" s="151" t="s">
        <v>86</v>
      </c>
      <c r="D40" s="24" t="s">
        <v>89</v>
      </c>
      <c r="E40" s="152" t="s">
        <v>77</v>
      </c>
      <c r="F40" s="18">
        <v>61</v>
      </c>
      <c r="G40" s="20" t="s">
        <v>18</v>
      </c>
      <c r="H40" s="20">
        <v>200</v>
      </c>
      <c r="I40" s="156">
        <f t="shared" ref="I40" si="9">F40*H40</f>
        <v>12200</v>
      </c>
      <c r="J40" s="113" t="s">
        <v>74</v>
      </c>
      <c r="N40" s="144">
        <f t="shared" si="0"/>
        <v>0</v>
      </c>
      <c r="O40" s="145">
        <f t="shared" si="1"/>
        <v>0</v>
      </c>
    </row>
    <row r="41" spans="1:15" x14ac:dyDescent="0.3">
      <c r="A41" s="146">
        <f t="shared" si="2"/>
        <v>3.0329999999999999</v>
      </c>
      <c r="B41" s="150">
        <v>1</v>
      </c>
      <c r="C41" s="151" t="s">
        <v>86</v>
      </c>
      <c r="D41" s="24"/>
      <c r="E41" s="152"/>
      <c r="F41" s="18"/>
      <c r="G41" s="20"/>
      <c r="H41" s="20"/>
      <c r="I41" s="21"/>
      <c r="J41" s="113" t="s">
        <v>74</v>
      </c>
      <c r="N41" s="144">
        <f t="shared" si="0"/>
        <v>0</v>
      </c>
      <c r="O41" s="145">
        <f t="shared" si="1"/>
        <v>0</v>
      </c>
    </row>
    <row r="42" spans="1:15" x14ac:dyDescent="0.3">
      <c r="A42" s="146">
        <f t="shared" si="2"/>
        <v>3.0339999999999998</v>
      </c>
      <c r="B42" s="150">
        <v>1</v>
      </c>
      <c r="C42" s="151" t="s">
        <v>86</v>
      </c>
      <c r="D42" s="24" t="s">
        <v>90</v>
      </c>
      <c r="E42" s="152" t="s">
        <v>77</v>
      </c>
      <c r="F42" s="18">
        <v>12</v>
      </c>
      <c r="G42" s="20" t="s">
        <v>18</v>
      </c>
      <c r="H42" s="20">
        <v>200</v>
      </c>
      <c r="I42" s="156">
        <f t="shared" ref="I42" si="10">F42*H42</f>
        <v>2400</v>
      </c>
      <c r="J42" s="113" t="s">
        <v>74</v>
      </c>
      <c r="N42" s="144">
        <f t="shared" si="0"/>
        <v>0</v>
      </c>
      <c r="O42" s="145">
        <f t="shared" si="1"/>
        <v>0</v>
      </c>
    </row>
    <row r="43" spans="1:15" x14ac:dyDescent="0.3">
      <c r="A43" s="146">
        <f t="shared" si="2"/>
        <v>3.0350000000000001</v>
      </c>
      <c r="B43" s="150">
        <v>1</v>
      </c>
      <c r="C43" s="151" t="s">
        <v>86</v>
      </c>
      <c r="D43" s="29"/>
      <c r="E43" s="152"/>
      <c r="F43" s="18"/>
      <c r="G43" s="20"/>
      <c r="H43" s="20"/>
      <c r="I43" s="21"/>
      <c r="J43" s="113" t="s">
        <v>74</v>
      </c>
      <c r="N43" s="144">
        <f t="shared" si="0"/>
        <v>0</v>
      </c>
      <c r="O43" s="145">
        <f t="shared" si="1"/>
        <v>0</v>
      </c>
    </row>
    <row r="44" spans="1:15" ht="49.75" x14ac:dyDescent="0.3">
      <c r="A44" s="146">
        <f t="shared" si="2"/>
        <v>3.036</v>
      </c>
      <c r="B44" s="150">
        <v>1</v>
      </c>
      <c r="C44" s="151" t="s">
        <v>86</v>
      </c>
      <c r="D44" s="23" t="s">
        <v>26</v>
      </c>
      <c r="E44" s="152"/>
      <c r="F44" s="18"/>
      <c r="G44" s="20"/>
      <c r="H44" s="20"/>
      <c r="I44" s="21"/>
      <c r="J44" s="113" t="s">
        <v>74</v>
      </c>
      <c r="N44" s="144">
        <f t="shared" si="0"/>
        <v>0</v>
      </c>
      <c r="O44" s="145">
        <f t="shared" si="1"/>
        <v>0</v>
      </c>
    </row>
    <row r="45" spans="1:15" x14ac:dyDescent="0.3">
      <c r="A45" s="146">
        <f t="shared" si="2"/>
        <v>3.0369999999999999</v>
      </c>
      <c r="B45" s="150">
        <v>1</v>
      </c>
      <c r="C45" s="151" t="s">
        <v>86</v>
      </c>
      <c r="D45" s="24" t="s">
        <v>27</v>
      </c>
      <c r="E45" s="152" t="s">
        <v>77</v>
      </c>
      <c r="F45" s="18">
        <v>1</v>
      </c>
      <c r="G45" s="20" t="s">
        <v>6</v>
      </c>
      <c r="H45" s="20">
        <v>57515.91</v>
      </c>
      <c r="I45" s="21">
        <v>45100</v>
      </c>
      <c r="J45" s="113" t="s">
        <v>74</v>
      </c>
      <c r="N45" s="144">
        <f t="shared" si="0"/>
        <v>0</v>
      </c>
      <c r="O45" s="145">
        <f t="shared" si="1"/>
        <v>0</v>
      </c>
    </row>
    <row r="46" spans="1:15" x14ac:dyDescent="0.3">
      <c r="A46" s="146">
        <f t="shared" si="2"/>
        <v>3.0379999999999998</v>
      </c>
      <c r="B46" s="150">
        <v>1</v>
      </c>
      <c r="C46" s="151" t="s">
        <v>86</v>
      </c>
      <c r="D46" s="29" t="s">
        <v>28</v>
      </c>
      <c r="E46" s="152" t="s">
        <v>77</v>
      </c>
      <c r="F46" s="18">
        <v>0</v>
      </c>
      <c r="G46" s="20" t="s">
        <v>18</v>
      </c>
      <c r="H46" s="20">
        <v>0</v>
      </c>
      <c r="I46" s="156">
        <v>1559.46</v>
      </c>
      <c r="J46" s="113" t="s">
        <v>74</v>
      </c>
      <c r="N46" s="144">
        <f t="shared" si="0"/>
        <v>0</v>
      </c>
      <c r="O46" s="145">
        <f t="shared" si="1"/>
        <v>0</v>
      </c>
    </row>
    <row r="47" spans="1:15" ht="24.9" x14ac:dyDescent="0.3">
      <c r="A47" s="146">
        <f t="shared" si="2"/>
        <v>3.0390000000000001</v>
      </c>
      <c r="B47" s="150">
        <v>1</v>
      </c>
      <c r="C47" s="151" t="s">
        <v>86</v>
      </c>
      <c r="D47" s="29" t="s">
        <v>29</v>
      </c>
      <c r="E47" s="152" t="s">
        <v>77</v>
      </c>
      <c r="F47" s="18">
        <v>0</v>
      </c>
      <c r="G47" s="20" t="s">
        <v>18</v>
      </c>
      <c r="H47" s="20">
        <v>0</v>
      </c>
      <c r="I47" s="156" t="s">
        <v>91</v>
      </c>
      <c r="J47" s="113" t="s">
        <v>74</v>
      </c>
      <c r="N47" s="144">
        <f t="shared" si="0"/>
        <v>0</v>
      </c>
      <c r="O47" s="145">
        <f t="shared" si="1"/>
        <v>0</v>
      </c>
    </row>
    <row r="48" spans="1:15" x14ac:dyDescent="0.3">
      <c r="A48" s="146">
        <f t="shared" si="2"/>
        <v>3.04</v>
      </c>
      <c r="B48" s="150">
        <v>1</v>
      </c>
      <c r="C48" s="151" t="s">
        <v>86</v>
      </c>
      <c r="D48" s="24"/>
      <c r="E48" s="152"/>
      <c r="F48" s="18"/>
      <c r="G48" s="20"/>
      <c r="H48" s="20"/>
      <c r="I48" s="21"/>
      <c r="J48" s="113" t="s">
        <v>74</v>
      </c>
      <c r="N48" s="144">
        <f t="shared" si="0"/>
        <v>0</v>
      </c>
      <c r="O48" s="145">
        <f t="shared" si="1"/>
        <v>0</v>
      </c>
    </row>
    <row r="49" spans="1:15" x14ac:dyDescent="0.3">
      <c r="A49" s="146">
        <f t="shared" si="2"/>
        <v>3.0409999999999999</v>
      </c>
      <c r="B49" s="150">
        <v>1</v>
      </c>
      <c r="C49" s="151" t="s">
        <v>86</v>
      </c>
      <c r="D49" s="24" t="s">
        <v>30</v>
      </c>
      <c r="E49" s="152" t="s">
        <v>77</v>
      </c>
      <c r="F49" s="18">
        <v>0</v>
      </c>
      <c r="G49" s="20" t="s">
        <v>18</v>
      </c>
      <c r="H49" s="20">
        <v>0</v>
      </c>
      <c r="I49" s="158">
        <v>60345</v>
      </c>
      <c r="J49" s="113" t="s">
        <v>74</v>
      </c>
      <c r="N49" s="144">
        <f t="shared" si="0"/>
        <v>0</v>
      </c>
      <c r="O49" s="145">
        <f t="shared" si="1"/>
        <v>0</v>
      </c>
    </row>
    <row r="50" spans="1:15" x14ac:dyDescent="0.3">
      <c r="A50" s="146">
        <f t="shared" si="2"/>
        <v>3.0419999999999998</v>
      </c>
      <c r="B50" s="150">
        <v>1</v>
      </c>
      <c r="C50" s="151" t="s">
        <v>86</v>
      </c>
      <c r="D50" s="29" t="s">
        <v>28</v>
      </c>
      <c r="E50" s="152" t="s">
        <v>77</v>
      </c>
      <c r="F50" s="18">
        <v>0</v>
      </c>
      <c r="G50" s="20" t="s">
        <v>18</v>
      </c>
      <c r="H50" s="20">
        <v>0</v>
      </c>
      <c r="I50" s="156">
        <v>1559.46</v>
      </c>
      <c r="J50" s="113" t="s">
        <v>74</v>
      </c>
      <c r="N50" s="144">
        <f t="shared" si="0"/>
        <v>0</v>
      </c>
      <c r="O50" s="145">
        <f t="shared" si="1"/>
        <v>0</v>
      </c>
    </row>
    <row r="51" spans="1:15" ht="24.9" x14ac:dyDescent="0.3">
      <c r="A51" s="146">
        <f t="shared" si="2"/>
        <v>3.0430000000000001</v>
      </c>
      <c r="B51" s="150">
        <v>1</v>
      </c>
      <c r="C51" s="151" t="s">
        <v>86</v>
      </c>
      <c r="D51" s="29" t="s">
        <v>29</v>
      </c>
      <c r="E51" s="152" t="s">
        <v>77</v>
      </c>
      <c r="F51" s="18">
        <v>0</v>
      </c>
      <c r="G51" s="20" t="s">
        <v>18</v>
      </c>
      <c r="H51" s="20">
        <v>0</v>
      </c>
      <c r="I51" s="156" t="s">
        <v>85</v>
      </c>
      <c r="J51" s="113" t="s">
        <v>74</v>
      </c>
      <c r="N51" s="144">
        <f t="shared" si="0"/>
        <v>0</v>
      </c>
      <c r="O51" s="145">
        <f t="shared" si="1"/>
        <v>0</v>
      </c>
    </row>
    <row r="52" spans="1:15" x14ac:dyDescent="0.3">
      <c r="A52" s="146">
        <f t="shared" si="2"/>
        <v>3.044</v>
      </c>
      <c r="B52" s="150">
        <v>1</v>
      </c>
      <c r="C52" s="151" t="s">
        <v>86</v>
      </c>
      <c r="D52" s="24"/>
      <c r="E52" s="152"/>
      <c r="F52" s="18"/>
      <c r="G52" s="20"/>
      <c r="H52" s="20"/>
      <c r="I52" s="21"/>
      <c r="J52" s="113" t="s">
        <v>74</v>
      </c>
      <c r="N52" s="144">
        <f t="shared" si="0"/>
        <v>0</v>
      </c>
      <c r="O52" s="145">
        <f t="shared" si="1"/>
        <v>0</v>
      </c>
    </row>
    <row r="53" spans="1:15" x14ac:dyDescent="0.3">
      <c r="A53" s="146">
        <f t="shared" si="2"/>
        <v>3.0449999999999999</v>
      </c>
      <c r="B53" s="150">
        <v>1</v>
      </c>
      <c r="C53" s="151" t="s">
        <v>86</v>
      </c>
      <c r="D53" s="24" t="s">
        <v>31</v>
      </c>
      <c r="E53" s="152" t="s">
        <v>77</v>
      </c>
      <c r="F53" s="18">
        <v>0</v>
      </c>
      <c r="G53" s="20" t="s">
        <v>18</v>
      </c>
      <c r="H53" s="20">
        <v>0</v>
      </c>
      <c r="I53" s="158">
        <v>57515.91</v>
      </c>
      <c r="J53" s="113" t="s">
        <v>74</v>
      </c>
      <c r="N53" s="144">
        <f t="shared" si="0"/>
        <v>0</v>
      </c>
      <c r="O53" s="145">
        <f t="shared" si="1"/>
        <v>0</v>
      </c>
    </row>
    <row r="54" spans="1:15" x14ac:dyDescent="0.3">
      <c r="A54" s="146">
        <f t="shared" si="2"/>
        <v>3.0459999999999998</v>
      </c>
      <c r="B54" s="150">
        <v>1</v>
      </c>
      <c r="C54" s="151" t="s">
        <v>86</v>
      </c>
      <c r="D54" s="29" t="s">
        <v>28</v>
      </c>
      <c r="E54" s="152" t="s">
        <v>77</v>
      </c>
      <c r="F54" s="18">
        <v>0</v>
      </c>
      <c r="G54" s="20" t="s">
        <v>18</v>
      </c>
      <c r="H54" s="20">
        <v>0</v>
      </c>
      <c r="I54" s="156">
        <v>1559.46</v>
      </c>
      <c r="J54" s="113" t="s">
        <v>74</v>
      </c>
      <c r="N54" s="144">
        <f t="shared" si="0"/>
        <v>0</v>
      </c>
      <c r="O54" s="145">
        <f t="shared" si="1"/>
        <v>0</v>
      </c>
    </row>
    <row r="55" spans="1:15" ht="24.9" x14ac:dyDescent="0.3">
      <c r="A55" s="146">
        <f t="shared" si="2"/>
        <v>3.0470000000000002</v>
      </c>
      <c r="B55" s="150">
        <v>1</v>
      </c>
      <c r="C55" s="151" t="s">
        <v>86</v>
      </c>
      <c r="D55" s="29" t="s">
        <v>29</v>
      </c>
      <c r="E55" s="152" t="s">
        <v>77</v>
      </c>
      <c r="F55" s="18">
        <v>0</v>
      </c>
      <c r="G55" s="20" t="s">
        <v>18</v>
      </c>
      <c r="H55" s="20">
        <v>0</v>
      </c>
      <c r="I55" s="156" t="s">
        <v>85</v>
      </c>
      <c r="J55" s="113" t="s">
        <v>74</v>
      </c>
      <c r="N55" s="144">
        <f t="shared" si="0"/>
        <v>0</v>
      </c>
      <c r="O55" s="145">
        <f t="shared" si="1"/>
        <v>0</v>
      </c>
    </row>
    <row r="56" spans="1:15" x14ac:dyDescent="0.3">
      <c r="A56" s="146">
        <f t="shared" si="2"/>
        <v>3.048</v>
      </c>
      <c r="B56" s="150">
        <v>1</v>
      </c>
      <c r="C56" s="151" t="s">
        <v>86</v>
      </c>
      <c r="D56" s="28"/>
      <c r="E56" s="152"/>
      <c r="F56" s="18"/>
      <c r="G56" s="20"/>
      <c r="H56" s="20"/>
      <c r="I56" s="21"/>
      <c r="J56" s="113" t="s">
        <v>74</v>
      </c>
      <c r="N56" s="144">
        <f t="shared" si="0"/>
        <v>0</v>
      </c>
      <c r="O56" s="145">
        <f t="shared" si="1"/>
        <v>0</v>
      </c>
    </row>
    <row r="57" spans="1:15" x14ac:dyDescent="0.3">
      <c r="A57" s="146">
        <f t="shared" si="2"/>
        <v>3.0489999999999999</v>
      </c>
      <c r="B57" s="150">
        <v>1</v>
      </c>
      <c r="C57" s="151" t="s">
        <v>86</v>
      </c>
      <c r="D57" s="24" t="s">
        <v>32</v>
      </c>
      <c r="E57" s="152" t="s">
        <v>77</v>
      </c>
      <c r="F57" s="18">
        <v>0</v>
      </c>
      <c r="G57" s="20" t="s">
        <v>18</v>
      </c>
      <c r="H57" s="20">
        <v>0</v>
      </c>
      <c r="I57" s="158">
        <v>11275</v>
      </c>
      <c r="J57" s="113" t="s">
        <v>74</v>
      </c>
      <c r="N57" s="144">
        <f t="shared" si="0"/>
        <v>0</v>
      </c>
      <c r="O57" s="145">
        <f t="shared" si="1"/>
        <v>0</v>
      </c>
    </row>
    <row r="58" spans="1:15" x14ac:dyDescent="0.3">
      <c r="A58" s="146">
        <f t="shared" si="2"/>
        <v>3.05</v>
      </c>
      <c r="B58" s="150">
        <v>1</v>
      </c>
      <c r="C58" s="151"/>
      <c r="D58" s="28"/>
      <c r="E58" s="152"/>
      <c r="F58" s="18"/>
      <c r="G58" s="20"/>
      <c r="H58" s="20"/>
      <c r="I58" s="21"/>
      <c r="J58" s="113" t="s">
        <v>74</v>
      </c>
      <c r="N58" s="144">
        <f t="shared" si="0"/>
        <v>0</v>
      </c>
      <c r="O58" s="145">
        <f t="shared" si="1"/>
        <v>0</v>
      </c>
    </row>
    <row r="59" spans="1:15" ht="37.35" x14ac:dyDescent="0.3">
      <c r="A59" s="146">
        <f t="shared" si="2"/>
        <v>3.0510000000000002</v>
      </c>
      <c r="B59" s="150">
        <v>1</v>
      </c>
      <c r="C59" s="151" t="s">
        <v>92</v>
      </c>
      <c r="D59" s="28" t="s">
        <v>33</v>
      </c>
      <c r="E59" s="152"/>
      <c r="F59" s="18"/>
      <c r="G59" s="20"/>
      <c r="H59" s="20"/>
      <c r="I59" s="21"/>
      <c r="J59" s="113" t="s">
        <v>74</v>
      </c>
      <c r="N59" s="144">
        <f t="shared" si="0"/>
        <v>0</v>
      </c>
      <c r="O59" s="145">
        <f t="shared" si="1"/>
        <v>0</v>
      </c>
    </row>
    <row r="60" spans="1:15" ht="24.9" x14ac:dyDescent="0.3">
      <c r="A60" s="146">
        <f t="shared" si="2"/>
        <v>3.052</v>
      </c>
      <c r="B60" s="150">
        <v>1</v>
      </c>
      <c r="C60" s="151" t="s">
        <v>92</v>
      </c>
      <c r="D60" s="23" t="s">
        <v>34</v>
      </c>
      <c r="E60" s="152" t="s">
        <v>77</v>
      </c>
      <c r="F60" s="18">
        <v>0</v>
      </c>
      <c r="G60" s="20" t="s">
        <v>35</v>
      </c>
      <c r="H60" s="20">
        <v>0</v>
      </c>
      <c r="I60" s="156">
        <v>4705</v>
      </c>
      <c r="J60" s="113" t="s">
        <v>74</v>
      </c>
      <c r="N60" s="144">
        <f t="shared" si="0"/>
        <v>0</v>
      </c>
      <c r="O60" s="145">
        <f t="shared" si="1"/>
        <v>0</v>
      </c>
    </row>
    <row r="61" spans="1:15" x14ac:dyDescent="0.3">
      <c r="A61" s="146">
        <f t="shared" si="2"/>
        <v>3.0529999999999999</v>
      </c>
      <c r="B61" s="150">
        <v>1</v>
      </c>
      <c r="C61" s="151" t="s">
        <v>92</v>
      </c>
      <c r="D61" s="28"/>
      <c r="E61" s="152"/>
      <c r="F61" s="18"/>
      <c r="G61" s="20"/>
      <c r="H61" s="20"/>
      <c r="I61" s="21"/>
      <c r="J61" s="113" t="s">
        <v>74</v>
      </c>
      <c r="N61" s="144">
        <f t="shared" si="0"/>
        <v>0</v>
      </c>
      <c r="O61" s="145">
        <f t="shared" si="1"/>
        <v>0</v>
      </c>
    </row>
    <row r="62" spans="1:15" ht="37.35" x14ac:dyDescent="0.3">
      <c r="A62" s="146">
        <f t="shared" si="2"/>
        <v>3.0539999999999998</v>
      </c>
      <c r="B62" s="150">
        <v>1</v>
      </c>
      <c r="C62" s="151" t="s">
        <v>92</v>
      </c>
      <c r="D62" s="23" t="s">
        <v>36</v>
      </c>
      <c r="E62" s="152"/>
      <c r="F62" s="18"/>
      <c r="G62" s="20"/>
      <c r="H62" s="20"/>
      <c r="I62" s="21"/>
      <c r="J62" s="113" t="s">
        <v>74</v>
      </c>
      <c r="N62" s="144">
        <f t="shared" si="0"/>
        <v>0</v>
      </c>
      <c r="O62" s="145">
        <f t="shared" si="1"/>
        <v>0</v>
      </c>
    </row>
    <row r="63" spans="1:15" x14ac:dyDescent="0.3">
      <c r="A63" s="146">
        <f t="shared" si="2"/>
        <v>3.0550000000000002</v>
      </c>
      <c r="B63" s="150">
        <v>1</v>
      </c>
      <c r="C63" s="151" t="s">
        <v>92</v>
      </c>
      <c r="D63" s="24" t="s">
        <v>27</v>
      </c>
      <c r="E63" s="152" t="s">
        <v>77</v>
      </c>
      <c r="F63" s="18">
        <v>0</v>
      </c>
      <c r="G63" s="20" t="s">
        <v>35</v>
      </c>
      <c r="H63" s="20">
        <v>0</v>
      </c>
      <c r="I63" s="156">
        <v>2000</v>
      </c>
      <c r="J63" s="113" t="s">
        <v>74</v>
      </c>
      <c r="N63" s="144">
        <f t="shared" si="0"/>
        <v>0</v>
      </c>
      <c r="O63" s="145">
        <f t="shared" si="1"/>
        <v>0</v>
      </c>
    </row>
    <row r="64" spans="1:15" x14ac:dyDescent="0.3">
      <c r="A64" s="146">
        <f t="shared" si="2"/>
        <v>3.056</v>
      </c>
      <c r="B64" s="150">
        <v>1</v>
      </c>
      <c r="C64" s="151" t="s">
        <v>92</v>
      </c>
      <c r="D64" s="24" t="s">
        <v>30</v>
      </c>
      <c r="E64" s="152" t="s">
        <v>77</v>
      </c>
      <c r="F64" s="18">
        <v>0</v>
      </c>
      <c r="G64" s="20" t="s">
        <v>35</v>
      </c>
      <c r="H64" s="20">
        <v>0</v>
      </c>
      <c r="I64" s="156">
        <v>2000</v>
      </c>
      <c r="J64" s="113" t="s">
        <v>74</v>
      </c>
      <c r="N64" s="144">
        <f t="shared" si="0"/>
        <v>0</v>
      </c>
      <c r="O64" s="145">
        <f t="shared" si="1"/>
        <v>0</v>
      </c>
    </row>
    <row r="65" spans="1:15" x14ac:dyDescent="0.3">
      <c r="A65" s="146">
        <f t="shared" si="2"/>
        <v>3.0569999999999999</v>
      </c>
      <c r="B65" s="150">
        <v>1</v>
      </c>
      <c r="C65" s="151" t="s">
        <v>92</v>
      </c>
      <c r="D65" s="24" t="s">
        <v>31</v>
      </c>
      <c r="E65" s="152" t="s">
        <v>77</v>
      </c>
      <c r="F65" s="18">
        <v>0</v>
      </c>
      <c r="G65" s="20" t="s">
        <v>35</v>
      </c>
      <c r="H65" s="20">
        <v>0</v>
      </c>
      <c r="I65" s="156">
        <v>2000</v>
      </c>
      <c r="J65" s="113" t="s">
        <v>74</v>
      </c>
      <c r="N65" s="144">
        <f t="shared" si="0"/>
        <v>0</v>
      </c>
      <c r="O65" s="145">
        <f t="shared" si="1"/>
        <v>0</v>
      </c>
    </row>
    <row r="66" spans="1:15" x14ac:dyDescent="0.3">
      <c r="A66" s="146">
        <f t="shared" si="2"/>
        <v>3.0579999999999998</v>
      </c>
      <c r="B66" s="150">
        <v>1</v>
      </c>
      <c r="C66" s="151"/>
      <c r="D66" s="28"/>
      <c r="E66" s="152"/>
      <c r="F66" s="18"/>
      <c r="G66" s="20"/>
      <c r="H66" s="20"/>
      <c r="I66" s="21"/>
      <c r="N66" s="144">
        <f t="shared" si="0"/>
        <v>0</v>
      </c>
      <c r="O66" s="145">
        <f t="shared" si="1"/>
        <v>0</v>
      </c>
    </row>
    <row r="67" spans="1:15" x14ac:dyDescent="0.3">
      <c r="A67" s="146">
        <f t="shared" si="2"/>
        <v>3.0590000000000002</v>
      </c>
      <c r="B67" s="150">
        <v>1</v>
      </c>
      <c r="C67" s="151"/>
      <c r="D67" s="28" t="s">
        <v>37</v>
      </c>
      <c r="E67" s="152"/>
      <c r="F67" s="18"/>
      <c r="G67" s="20"/>
      <c r="H67" s="20"/>
      <c r="I67" s="21"/>
      <c r="N67" s="144">
        <f t="shared" si="0"/>
        <v>0</v>
      </c>
      <c r="O67" s="145">
        <f t="shared" si="1"/>
        <v>0</v>
      </c>
    </row>
    <row r="68" spans="1:15" x14ac:dyDescent="0.3">
      <c r="A68" s="146">
        <f t="shared" si="2"/>
        <v>3.06</v>
      </c>
      <c r="B68" s="150">
        <v>1</v>
      </c>
      <c r="C68" s="151"/>
      <c r="D68" s="28"/>
      <c r="E68" s="152"/>
      <c r="F68" s="18"/>
      <c r="G68" s="20"/>
      <c r="H68" s="20"/>
      <c r="I68" s="21"/>
      <c r="N68" s="144">
        <f t="shared" si="0"/>
        <v>0</v>
      </c>
      <c r="O68" s="145">
        <f t="shared" si="1"/>
        <v>0</v>
      </c>
    </row>
    <row r="69" spans="1:15" ht="13.1" x14ac:dyDescent="0.3">
      <c r="A69" s="146">
        <f t="shared" si="2"/>
        <v>3.0609999999999999</v>
      </c>
      <c r="B69" s="150">
        <v>1</v>
      </c>
      <c r="C69" s="151" t="s">
        <v>93</v>
      </c>
      <c r="D69" s="22" t="s">
        <v>94</v>
      </c>
      <c r="E69" s="152"/>
      <c r="F69" s="18"/>
      <c r="G69" s="20"/>
      <c r="H69" s="20"/>
      <c r="I69" s="21"/>
      <c r="J69" s="113" t="s">
        <v>95</v>
      </c>
      <c r="N69" s="144">
        <f t="shared" si="0"/>
        <v>0</v>
      </c>
      <c r="O69" s="145">
        <f t="shared" si="1"/>
        <v>0</v>
      </c>
    </row>
    <row r="70" spans="1:15" x14ac:dyDescent="0.3">
      <c r="A70" s="146">
        <f t="shared" si="2"/>
        <v>3.0619999999999998</v>
      </c>
      <c r="B70" s="150">
        <v>1</v>
      </c>
      <c r="C70" s="151" t="s">
        <v>93</v>
      </c>
      <c r="D70" s="28" t="s">
        <v>96</v>
      </c>
      <c r="E70" s="152"/>
      <c r="F70" s="18"/>
      <c r="G70" s="20"/>
      <c r="H70" s="20"/>
      <c r="I70" s="21"/>
      <c r="J70" s="113" t="s">
        <v>95</v>
      </c>
      <c r="N70" s="144">
        <f t="shared" si="0"/>
        <v>0</v>
      </c>
      <c r="O70" s="145">
        <f t="shared" si="1"/>
        <v>0</v>
      </c>
    </row>
    <row r="71" spans="1:15" x14ac:dyDescent="0.3">
      <c r="A71" s="146">
        <f t="shared" si="2"/>
        <v>3.0630000000000002</v>
      </c>
      <c r="B71" s="150">
        <v>1</v>
      </c>
      <c r="C71" s="151" t="s">
        <v>93</v>
      </c>
      <c r="D71" s="23" t="s">
        <v>97</v>
      </c>
      <c r="E71" s="152"/>
      <c r="F71" s="18"/>
      <c r="G71" s="20"/>
      <c r="H71" s="20"/>
      <c r="I71" s="21"/>
      <c r="J71" s="113" t="s">
        <v>95</v>
      </c>
      <c r="N71" s="144">
        <f t="shared" si="0"/>
        <v>0</v>
      </c>
      <c r="O71" s="145">
        <f t="shared" si="1"/>
        <v>0</v>
      </c>
    </row>
    <row r="72" spans="1:15" ht="62.2" x14ac:dyDescent="0.3">
      <c r="A72" s="146">
        <f t="shared" si="2"/>
        <v>3.0640000000000001</v>
      </c>
      <c r="B72" s="150">
        <v>1</v>
      </c>
      <c r="C72" s="151" t="s">
        <v>93</v>
      </c>
      <c r="D72" s="24" t="s">
        <v>98</v>
      </c>
      <c r="E72" s="152" t="s">
        <v>81</v>
      </c>
      <c r="F72" s="18">
        <v>1</v>
      </c>
      <c r="G72" s="20" t="s">
        <v>6</v>
      </c>
      <c r="H72" s="20">
        <v>96776.84</v>
      </c>
      <c r="I72" s="21">
        <f t="shared" ref="I72" si="11">F72*H72</f>
        <v>96776.84</v>
      </c>
      <c r="J72" s="113" t="s">
        <v>95</v>
      </c>
      <c r="N72" s="144">
        <f t="shared" ref="N72:N135" si="12">IF(E72="Provisional Sum", I72, IF(E72="Defined Provisional Sum",I72,0))</f>
        <v>96776.84</v>
      </c>
      <c r="O72" s="145">
        <f t="shared" ref="O72:O135" si="13">IF(E72="re-measurable",I72,0)</f>
        <v>0</v>
      </c>
    </row>
    <row r="73" spans="1:15" x14ac:dyDescent="0.3">
      <c r="A73" s="146">
        <f t="shared" si="2"/>
        <v>3.0649999999999999</v>
      </c>
      <c r="B73" s="150">
        <v>1</v>
      </c>
      <c r="C73" s="151" t="s">
        <v>93</v>
      </c>
      <c r="D73" s="28"/>
      <c r="E73" s="152"/>
      <c r="F73" s="18"/>
      <c r="G73" s="20"/>
      <c r="H73" s="20"/>
      <c r="I73" s="21"/>
      <c r="J73" s="113" t="s">
        <v>95</v>
      </c>
      <c r="N73" s="144">
        <f t="shared" si="12"/>
        <v>0</v>
      </c>
      <c r="O73" s="145">
        <f t="shared" si="13"/>
        <v>0</v>
      </c>
    </row>
    <row r="74" spans="1:15" x14ac:dyDescent="0.3">
      <c r="A74" s="146">
        <f t="shared" si="2"/>
        <v>3.0659999999999998</v>
      </c>
      <c r="B74" s="150">
        <v>1</v>
      </c>
      <c r="C74" s="151" t="s">
        <v>93</v>
      </c>
      <c r="D74" s="23" t="s">
        <v>99</v>
      </c>
      <c r="E74" s="152"/>
      <c r="F74" s="18"/>
      <c r="G74" s="20"/>
      <c r="H74" s="20"/>
      <c r="I74" s="21"/>
      <c r="J74" s="113" t="s">
        <v>95</v>
      </c>
      <c r="N74" s="144">
        <f t="shared" si="12"/>
        <v>0</v>
      </c>
      <c r="O74" s="145">
        <f t="shared" si="13"/>
        <v>0</v>
      </c>
    </row>
    <row r="75" spans="1:15" ht="25.55" x14ac:dyDescent="0.3">
      <c r="A75" s="146">
        <f t="shared" ref="A75:A138" si="14">A74+0.001</f>
        <v>3.0670000000000002</v>
      </c>
      <c r="B75" s="150">
        <v>1</v>
      </c>
      <c r="C75" s="151" t="s">
        <v>93</v>
      </c>
      <c r="D75" s="24" t="s">
        <v>100</v>
      </c>
      <c r="E75" s="152" t="s">
        <v>81</v>
      </c>
      <c r="F75" s="18">
        <v>0</v>
      </c>
      <c r="G75" s="20" t="s">
        <v>6</v>
      </c>
      <c r="H75" s="20">
        <v>0</v>
      </c>
      <c r="I75" s="158" t="s">
        <v>101</v>
      </c>
      <c r="J75" s="113" t="s">
        <v>95</v>
      </c>
      <c r="N75" s="144" t="str">
        <f t="shared" si="12"/>
        <v>Included in Line Item 3.064</v>
      </c>
      <c r="O75" s="145">
        <f t="shared" si="13"/>
        <v>0</v>
      </c>
    </row>
    <row r="76" spans="1:15" ht="12.8" customHeight="1" x14ac:dyDescent="0.3">
      <c r="A76" s="146">
        <f t="shared" si="14"/>
        <v>3.0680000000000001</v>
      </c>
      <c r="B76" s="150">
        <v>1</v>
      </c>
      <c r="C76" s="151" t="s">
        <v>93</v>
      </c>
      <c r="D76" s="28"/>
      <c r="E76" s="152"/>
      <c r="F76" s="18"/>
      <c r="G76" s="20"/>
      <c r="H76" s="20"/>
      <c r="I76" s="21"/>
      <c r="J76" s="113" t="s">
        <v>95</v>
      </c>
      <c r="N76" s="144">
        <f t="shared" si="12"/>
        <v>0</v>
      </c>
      <c r="O76" s="145">
        <f t="shared" si="13"/>
        <v>0</v>
      </c>
    </row>
    <row r="77" spans="1:15" ht="14.4" x14ac:dyDescent="0.3">
      <c r="A77" s="146">
        <f t="shared" si="14"/>
        <v>3.069</v>
      </c>
      <c r="B77" s="150">
        <v>1</v>
      </c>
      <c r="C77" s="151" t="s">
        <v>93</v>
      </c>
      <c r="D77" s="23" t="s">
        <v>102</v>
      </c>
      <c r="E77" s="152"/>
      <c r="F77" s="18"/>
      <c r="G77" s="20"/>
      <c r="H77" s="20"/>
      <c r="I77" s="21"/>
      <c r="J77" s="113" t="s">
        <v>95</v>
      </c>
      <c r="L77" s="159"/>
      <c r="N77" s="144">
        <f t="shared" si="12"/>
        <v>0</v>
      </c>
      <c r="O77" s="145">
        <f t="shared" si="13"/>
        <v>0</v>
      </c>
    </row>
    <row r="78" spans="1:15" s="160" customFormat="1" ht="26.2" customHeight="1" x14ac:dyDescent="0.3">
      <c r="A78" s="146">
        <f t="shared" si="14"/>
        <v>3.07</v>
      </c>
      <c r="B78" s="150">
        <v>1</v>
      </c>
      <c r="C78" s="151" t="s">
        <v>93</v>
      </c>
      <c r="D78" s="24" t="s">
        <v>103</v>
      </c>
      <c r="E78" s="152" t="s">
        <v>81</v>
      </c>
      <c r="F78" s="18">
        <v>0</v>
      </c>
      <c r="G78" s="20" t="s">
        <v>6</v>
      </c>
      <c r="H78" s="20">
        <v>0</v>
      </c>
      <c r="I78" s="158" t="s">
        <v>101</v>
      </c>
      <c r="J78" s="113" t="s">
        <v>95</v>
      </c>
      <c r="L78" s="159"/>
      <c r="N78" s="144" t="str">
        <f t="shared" si="12"/>
        <v>Included in Line Item 3.064</v>
      </c>
      <c r="O78" s="145">
        <f t="shared" si="13"/>
        <v>0</v>
      </c>
    </row>
    <row r="79" spans="1:15" s="160" customFormat="1" ht="26.2" customHeight="1" x14ac:dyDescent="0.3">
      <c r="A79" s="146">
        <f t="shared" si="14"/>
        <v>3.0710000000000002</v>
      </c>
      <c r="B79" s="150">
        <v>1</v>
      </c>
      <c r="C79" s="151" t="s">
        <v>93</v>
      </c>
      <c r="D79" s="24" t="s">
        <v>104</v>
      </c>
      <c r="E79" s="152" t="s">
        <v>81</v>
      </c>
      <c r="F79" s="18">
        <v>0</v>
      </c>
      <c r="G79" s="20" t="s">
        <v>6</v>
      </c>
      <c r="H79" s="20">
        <v>0</v>
      </c>
      <c r="I79" s="158" t="s">
        <v>101</v>
      </c>
      <c r="J79" s="113" t="s">
        <v>95</v>
      </c>
      <c r="L79" s="113"/>
      <c r="N79" s="144" t="str">
        <f t="shared" si="12"/>
        <v>Included in Line Item 3.064</v>
      </c>
      <c r="O79" s="145">
        <f t="shared" si="13"/>
        <v>0</v>
      </c>
    </row>
    <row r="80" spans="1:15" x14ac:dyDescent="0.3">
      <c r="A80" s="146">
        <f t="shared" si="14"/>
        <v>3.0720000000000001</v>
      </c>
      <c r="B80" s="150">
        <v>1</v>
      </c>
      <c r="C80" s="151" t="s">
        <v>93</v>
      </c>
      <c r="D80" s="28"/>
      <c r="E80" s="152"/>
      <c r="F80" s="18"/>
      <c r="G80" s="20"/>
      <c r="H80" s="20"/>
      <c r="I80" s="21"/>
      <c r="J80" s="113" t="s">
        <v>95</v>
      </c>
      <c r="N80" s="144">
        <f t="shared" si="12"/>
        <v>0</v>
      </c>
      <c r="O80" s="145">
        <f t="shared" si="13"/>
        <v>0</v>
      </c>
    </row>
    <row r="81" spans="1:15" x14ac:dyDescent="0.3">
      <c r="A81" s="146">
        <f t="shared" si="14"/>
        <v>3.073</v>
      </c>
      <c r="B81" s="150">
        <v>1</v>
      </c>
      <c r="C81" s="151" t="s">
        <v>93</v>
      </c>
      <c r="D81" s="23" t="s">
        <v>105</v>
      </c>
      <c r="E81" s="152"/>
      <c r="F81" s="18"/>
      <c r="G81" s="20"/>
      <c r="H81" s="20"/>
      <c r="I81" s="21"/>
      <c r="J81" s="113" t="s">
        <v>95</v>
      </c>
      <c r="N81" s="144">
        <f t="shared" si="12"/>
        <v>0</v>
      </c>
      <c r="O81" s="145">
        <f t="shared" si="13"/>
        <v>0</v>
      </c>
    </row>
    <row r="82" spans="1:15" ht="27" customHeight="1" x14ac:dyDescent="0.3">
      <c r="A82" s="146">
        <f t="shared" si="14"/>
        <v>3.0739999999999998</v>
      </c>
      <c r="B82" s="150">
        <v>1</v>
      </c>
      <c r="C82" s="151" t="s">
        <v>93</v>
      </c>
      <c r="D82" s="24" t="s">
        <v>104</v>
      </c>
      <c r="E82" s="152" t="s">
        <v>81</v>
      </c>
      <c r="F82" s="18">
        <v>0</v>
      </c>
      <c r="G82" s="20" t="s">
        <v>6</v>
      </c>
      <c r="H82" s="20">
        <v>0</v>
      </c>
      <c r="I82" s="158" t="s">
        <v>101</v>
      </c>
      <c r="J82" s="113" t="s">
        <v>95</v>
      </c>
      <c r="N82" s="144" t="str">
        <f t="shared" si="12"/>
        <v>Included in Line Item 3.064</v>
      </c>
      <c r="O82" s="145">
        <f t="shared" si="13"/>
        <v>0</v>
      </c>
    </row>
    <row r="83" spans="1:15" x14ac:dyDescent="0.3">
      <c r="A83" s="146">
        <f t="shared" si="14"/>
        <v>3.0750000000000002</v>
      </c>
      <c r="B83" s="150">
        <v>1</v>
      </c>
      <c r="C83" s="151" t="s">
        <v>93</v>
      </c>
      <c r="D83" s="28"/>
      <c r="E83" s="152"/>
      <c r="F83" s="18"/>
      <c r="G83" s="20"/>
      <c r="H83" s="20"/>
      <c r="I83" s="21"/>
      <c r="J83" s="113" t="s">
        <v>95</v>
      </c>
      <c r="N83" s="144">
        <f t="shared" si="12"/>
        <v>0</v>
      </c>
      <c r="O83" s="145">
        <f t="shared" si="13"/>
        <v>0</v>
      </c>
    </row>
    <row r="84" spans="1:15" x14ac:dyDescent="0.3">
      <c r="A84" s="146">
        <f t="shared" si="14"/>
        <v>3.0760000000000001</v>
      </c>
      <c r="B84" s="150">
        <v>1</v>
      </c>
      <c r="C84" s="151" t="s">
        <v>93</v>
      </c>
      <c r="D84" s="28" t="s">
        <v>106</v>
      </c>
      <c r="E84" s="152" t="s">
        <v>81</v>
      </c>
      <c r="F84" s="18">
        <v>0</v>
      </c>
      <c r="G84" s="20" t="s">
        <v>6</v>
      </c>
      <c r="H84" s="20">
        <v>0</v>
      </c>
      <c r="I84" s="158" t="s">
        <v>101</v>
      </c>
      <c r="J84" s="113" t="s">
        <v>95</v>
      </c>
      <c r="N84" s="144" t="str">
        <f t="shared" si="12"/>
        <v>Included in Line Item 3.064</v>
      </c>
      <c r="O84" s="145">
        <f t="shared" si="13"/>
        <v>0</v>
      </c>
    </row>
    <row r="85" spans="1:15" x14ac:dyDescent="0.3">
      <c r="A85" s="146">
        <f t="shared" si="14"/>
        <v>3.077</v>
      </c>
      <c r="B85" s="150">
        <v>1</v>
      </c>
      <c r="C85" s="151"/>
      <c r="D85" s="28"/>
      <c r="E85" s="152"/>
      <c r="F85" s="18"/>
      <c r="G85" s="20"/>
      <c r="H85" s="20"/>
      <c r="I85" s="21"/>
      <c r="N85" s="144">
        <f t="shared" si="12"/>
        <v>0</v>
      </c>
      <c r="O85" s="145">
        <f t="shared" si="13"/>
        <v>0</v>
      </c>
    </row>
    <row r="86" spans="1:15" x14ac:dyDescent="0.3">
      <c r="A86" s="146">
        <f t="shared" si="14"/>
        <v>3.0779999999999998</v>
      </c>
      <c r="B86" s="150">
        <v>1</v>
      </c>
      <c r="C86" s="151"/>
      <c r="D86" s="28" t="s">
        <v>37</v>
      </c>
      <c r="E86" s="152"/>
      <c r="F86" s="18"/>
      <c r="G86" s="20"/>
      <c r="H86" s="20"/>
      <c r="I86" s="21"/>
      <c r="N86" s="144">
        <f t="shared" si="12"/>
        <v>0</v>
      </c>
      <c r="O86" s="145">
        <f t="shared" si="13"/>
        <v>0</v>
      </c>
    </row>
    <row r="87" spans="1:15" x14ac:dyDescent="0.3">
      <c r="A87" s="146">
        <f t="shared" si="14"/>
        <v>3.0790000000000002</v>
      </c>
      <c r="B87" s="150">
        <v>1</v>
      </c>
      <c r="C87" s="151"/>
      <c r="D87" s="28"/>
      <c r="E87" s="152"/>
      <c r="F87" s="18"/>
      <c r="G87" s="20"/>
      <c r="H87" s="20"/>
      <c r="I87" s="21"/>
      <c r="N87" s="144">
        <f t="shared" si="12"/>
        <v>0</v>
      </c>
      <c r="O87" s="145">
        <f t="shared" si="13"/>
        <v>0</v>
      </c>
    </row>
    <row r="88" spans="1:15" ht="13.1" x14ac:dyDescent="0.3">
      <c r="A88" s="146">
        <f t="shared" si="14"/>
        <v>3.08</v>
      </c>
      <c r="B88" s="150">
        <v>1</v>
      </c>
      <c r="C88" s="151" t="s">
        <v>107</v>
      </c>
      <c r="D88" s="22" t="s">
        <v>108</v>
      </c>
      <c r="E88" s="152"/>
      <c r="F88" s="18"/>
      <c r="G88" s="20"/>
      <c r="H88" s="20"/>
      <c r="I88" s="21"/>
      <c r="J88" s="113" t="s">
        <v>109</v>
      </c>
      <c r="N88" s="144">
        <f t="shared" si="12"/>
        <v>0</v>
      </c>
      <c r="O88" s="145">
        <f t="shared" si="13"/>
        <v>0</v>
      </c>
    </row>
    <row r="89" spans="1:15" x14ac:dyDescent="0.3">
      <c r="A89" s="146">
        <f t="shared" si="14"/>
        <v>3.081</v>
      </c>
      <c r="B89" s="150">
        <v>1</v>
      </c>
      <c r="C89" s="151" t="s">
        <v>107</v>
      </c>
      <c r="D89" s="28" t="s">
        <v>110</v>
      </c>
      <c r="E89" s="152"/>
      <c r="F89" s="18"/>
      <c r="G89" s="20"/>
      <c r="H89" s="20"/>
      <c r="I89" s="21"/>
      <c r="J89" s="113" t="s">
        <v>109</v>
      </c>
      <c r="N89" s="144">
        <f t="shared" si="12"/>
        <v>0</v>
      </c>
      <c r="O89" s="145">
        <f t="shared" si="13"/>
        <v>0</v>
      </c>
    </row>
    <row r="90" spans="1:15" x14ac:dyDescent="0.3">
      <c r="A90" s="146">
        <f t="shared" si="14"/>
        <v>3.0819999999999999</v>
      </c>
      <c r="B90" s="150">
        <v>1</v>
      </c>
      <c r="C90" s="151" t="s">
        <v>107</v>
      </c>
      <c r="D90" s="23" t="s">
        <v>97</v>
      </c>
      <c r="E90" s="152"/>
      <c r="F90" s="18"/>
      <c r="G90" s="20"/>
      <c r="H90" s="20"/>
      <c r="I90" s="21"/>
      <c r="J90" s="113" t="s">
        <v>109</v>
      </c>
      <c r="N90" s="144">
        <f t="shared" si="12"/>
        <v>0</v>
      </c>
      <c r="O90" s="145">
        <f t="shared" si="13"/>
        <v>0</v>
      </c>
    </row>
    <row r="91" spans="1:15" ht="62.2" x14ac:dyDescent="0.3">
      <c r="A91" s="146">
        <f t="shared" si="14"/>
        <v>3.0830000000000002</v>
      </c>
      <c r="B91" s="150">
        <v>1</v>
      </c>
      <c r="C91" s="151" t="s">
        <v>107</v>
      </c>
      <c r="D91" s="24" t="s">
        <v>98</v>
      </c>
      <c r="E91" s="152" t="s">
        <v>81</v>
      </c>
      <c r="F91" s="18">
        <v>1</v>
      </c>
      <c r="G91" s="20" t="s">
        <v>6</v>
      </c>
      <c r="H91" s="20">
        <v>62804.21</v>
      </c>
      <c r="I91" s="21">
        <f t="shared" ref="I91" si="15">F91*H91</f>
        <v>62804.21</v>
      </c>
      <c r="J91" s="113" t="s">
        <v>109</v>
      </c>
      <c r="N91" s="144">
        <f t="shared" si="12"/>
        <v>62804.21</v>
      </c>
      <c r="O91" s="145">
        <f t="shared" si="13"/>
        <v>0</v>
      </c>
    </row>
    <row r="92" spans="1:15" x14ac:dyDescent="0.3">
      <c r="A92" s="146">
        <f t="shared" si="14"/>
        <v>3.0840000000000001</v>
      </c>
      <c r="B92" s="150">
        <v>1</v>
      </c>
      <c r="C92" s="151" t="s">
        <v>107</v>
      </c>
      <c r="D92" s="28"/>
      <c r="E92" s="152"/>
      <c r="F92" s="18"/>
      <c r="G92" s="20"/>
      <c r="H92" s="20"/>
      <c r="I92" s="21"/>
      <c r="J92" s="113" t="s">
        <v>109</v>
      </c>
      <c r="N92" s="144">
        <f t="shared" si="12"/>
        <v>0</v>
      </c>
      <c r="O92" s="145">
        <f t="shared" si="13"/>
        <v>0</v>
      </c>
    </row>
    <row r="93" spans="1:15" x14ac:dyDescent="0.3">
      <c r="A93" s="146">
        <f t="shared" si="14"/>
        <v>3.085</v>
      </c>
      <c r="B93" s="150">
        <v>1</v>
      </c>
      <c r="C93" s="151" t="s">
        <v>107</v>
      </c>
      <c r="D93" s="23" t="s">
        <v>99</v>
      </c>
      <c r="E93" s="152"/>
      <c r="F93" s="18"/>
      <c r="G93" s="20"/>
      <c r="H93" s="20"/>
      <c r="I93" s="21"/>
      <c r="J93" s="113" t="s">
        <v>109</v>
      </c>
      <c r="N93" s="144">
        <f t="shared" si="12"/>
        <v>0</v>
      </c>
      <c r="O93" s="145">
        <f t="shared" si="13"/>
        <v>0</v>
      </c>
    </row>
    <row r="94" spans="1:15" ht="38" x14ac:dyDescent="0.3">
      <c r="A94" s="146">
        <f t="shared" si="14"/>
        <v>3.0859999999999999</v>
      </c>
      <c r="B94" s="150">
        <v>1</v>
      </c>
      <c r="C94" s="151" t="s">
        <v>107</v>
      </c>
      <c r="D94" s="24" t="s">
        <v>111</v>
      </c>
      <c r="E94" s="152" t="s">
        <v>81</v>
      </c>
      <c r="F94" s="18">
        <v>0</v>
      </c>
      <c r="G94" s="20" t="s">
        <v>6</v>
      </c>
      <c r="H94" s="20">
        <v>0</v>
      </c>
      <c r="I94" s="158" t="s">
        <v>112</v>
      </c>
      <c r="J94" s="113" t="s">
        <v>109</v>
      </c>
      <c r="N94" s="144" t="str">
        <f t="shared" si="12"/>
        <v>Included in Line Item 3.083</v>
      </c>
      <c r="O94" s="145">
        <f t="shared" si="13"/>
        <v>0</v>
      </c>
    </row>
    <row r="95" spans="1:15" ht="12.8" customHeight="1" x14ac:dyDescent="0.3">
      <c r="A95" s="146">
        <f t="shared" si="14"/>
        <v>3.0870000000000002</v>
      </c>
      <c r="B95" s="150">
        <v>1</v>
      </c>
      <c r="C95" s="151" t="s">
        <v>107</v>
      </c>
      <c r="D95" s="28"/>
      <c r="E95" s="152"/>
      <c r="F95" s="18"/>
      <c r="G95" s="20"/>
      <c r="H95" s="20"/>
      <c r="I95" s="21"/>
      <c r="J95" s="113" t="s">
        <v>109</v>
      </c>
      <c r="N95" s="144">
        <f t="shared" si="12"/>
        <v>0</v>
      </c>
      <c r="O95" s="145">
        <f t="shared" si="13"/>
        <v>0</v>
      </c>
    </row>
    <row r="96" spans="1:15" ht="14.4" x14ac:dyDescent="0.3">
      <c r="A96" s="146">
        <f t="shared" si="14"/>
        <v>3.0880000000000001</v>
      </c>
      <c r="B96" s="150">
        <v>1</v>
      </c>
      <c r="C96" s="151" t="s">
        <v>107</v>
      </c>
      <c r="D96" s="23" t="s">
        <v>102</v>
      </c>
      <c r="E96" s="152"/>
      <c r="F96" s="18"/>
      <c r="G96" s="20"/>
      <c r="H96" s="20"/>
      <c r="I96" s="21"/>
      <c r="J96" s="113" t="s">
        <v>109</v>
      </c>
      <c r="L96" s="159"/>
      <c r="N96" s="144">
        <f t="shared" si="12"/>
        <v>0</v>
      </c>
      <c r="O96" s="145">
        <f t="shared" si="13"/>
        <v>0</v>
      </c>
    </row>
    <row r="97" spans="1:15" s="160" customFormat="1" ht="27" customHeight="1" x14ac:dyDescent="0.3">
      <c r="A97" s="146">
        <f t="shared" si="14"/>
        <v>3.089</v>
      </c>
      <c r="B97" s="150">
        <v>1</v>
      </c>
      <c r="C97" s="151" t="s">
        <v>107</v>
      </c>
      <c r="D97" s="24" t="s">
        <v>104</v>
      </c>
      <c r="E97" s="152" t="s">
        <v>81</v>
      </c>
      <c r="F97" s="18">
        <v>0</v>
      </c>
      <c r="G97" s="20" t="s">
        <v>6</v>
      </c>
      <c r="H97" s="20">
        <v>0</v>
      </c>
      <c r="I97" s="158" t="s">
        <v>112</v>
      </c>
      <c r="J97" s="113" t="s">
        <v>109</v>
      </c>
      <c r="L97" s="113"/>
      <c r="N97" s="144" t="str">
        <f t="shared" si="12"/>
        <v>Included in Line Item 3.083</v>
      </c>
      <c r="O97" s="145">
        <f t="shared" si="13"/>
        <v>0</v>
      </c>
    </row>
    <row r="98" spans="1:15" x14ac:dyDescent="0.3">
      <c r="A98" s="146">
        <f t="shared" si="14"/>
        <v>3.09</v>
      </c>
      <c r="B98" s="150">
        <v>1</v>
      </c>
      <c r="C98" s="151" t="s">
        <v>107</v>
      </c>
      <c r="D98" s="28"/>
      <c r="E98" s="152"/>
      <c r="F98" s="18"/>
      <c r="G98" s="20"/>
      <c r="H98" s="20"/>
      <c r="I98" s="21"/>
      <c r="J98" s="113" t="s">
        <v>109</v>
      </c>
      <c r="N98" s="144">
        <f t="shared" si="12"/>
        <v>0</v>
      </c>
      <c r="O98" s="145">
        <f t="shared" si="13"/>
        <v>0</v>
      </c>
    </row>
    <row r="99" spans="1:15" x14ac:dyDescent="0.3">
      <c r="A99" s="146">
        <f t="shared" si="14"/>
        <v>3.0910000000000002</v>
      </c>
      <c r="B99" s="150">
        <v>1</v>
      </c>
      <c r="C99" s="151" t="s">
        <v>107</v>
      </c>
      <c r="D99" s="23" t="s">
        <v>105</v>
      </c>
      <c r="E99" s="152"/>
      <c r="F99" s="18"/>
      <c r="G99" s="20"/>
      <c r="H99" s="20"/>
      <c r="I99" s="21"/>
      <c r="J99" s="113" t="s">
        <v>109</v>
      </c>
      <c r="N99" s="144">
        <f t="shared" si="12"/>
        <v>0</v>
      </c>
      <c r="O99" s="145">
        <f t="shared" si="13"/>
        <v>0</v>
      </c>
    </row>
    <row r="100" spans="1:15" ht="27" customHeight="1" x14ac:dyDescent="0.3">
      <c r="A100" s="146">
        <f t="shared" si="14"/>
        <v>3.0920000000000001</v>
      </c>
      <c r="B100" s="150">
        <v>1</v>
      </c>
      <c r="C100" s="151" t="s">
        <v>107</v>
      </c>
      <c r="D100" s="24" t="s">
        <v>104</v>
      </c>
      <c r="E100" s="152" t="s">
        <v>81</v>
      </c>
      <c r="F100" s="18">
        <v>0</v>
      </c>
      <c r="G100" s="20" t="s">
        <v>6</v>
      </c>
      <c r="H100" s="20">
        <v>0</v>
      </c>
      <c r="I100" s="158" t="s">
        <v>112</v>
      </c>
      <c r="J100" s="113" t="s">
        <v>109</v>
      </c>
      <c r="N100" s="144" t="str">
        <f t="shared" si="12"/>
        <v>Included in Line Item 3.083</v>
      </c>
      <c r="O100" s="145">
        <f t="shared" si="13"/>
        <v>0</v>
      </c>
    </row>
    <row r="101" spans="1:15" x14ac:dyDescent="0.3">
      <c r="A101" s="146">
        <f t="shared" si="14"/>
        <v>3.093</v>
      </c>
      <c r="B101" s="150">
        <v>1</v>
      </c>
      <c r="C101" s="151" t="s">
        <v>107</v>
      </c>
      <c r="D101" s="28"/>
      <c r="E101" s="152"/>
      <c r="F101" s="18"/>
      <c r="G101" s="20"/>
      <c r="H101" s="20"/>
      <c r="I101" s="21"/>
      <c r="J101" s="113" t="s">
        <v>109</v>
      </c>
      <c r="N101" s="144">
        <f t="shared" si="12"/>
        <v>0</v>
      </c>
      <c r="O101" s="145">
        <f t="shared" si="13"/>
        <v>0</v>
      </c>
    </row>
    <row r="102" spans="1:15" x14ac:dyDescent="0.3">
      <c r="A102" s="146">
        <f t="shared" si="14"/>
        <v>3.0939999999999999</v>
      </c>
      <c r="B102" s="150">
        <v>1</v>
      </c>
      <c r="C102" s="151" t="s">
        <v>107</v>
      </c>
      <c r="D102" s="23" t="s">
        <v>113</v>
      </c>
      <c r="E102" s="152"/>
      <c r="F102" s="18"/>
      <c r="G102" s="20"/>
      <c r="H102" s="20"/>
      <c r="I102" s="21"/>
      <c r="J102" s="113" t="s">
        <v>109</v>
      </c>
      <c r="N102" s="144">
        <f t="shared" si="12"/>
        <v>0</v>
      </c>
      <c r="O102" s="145">
        <f t="shared" si="13"/>
        <v>0</v>
      </c>
    </row>
    <row r="103" spans="1:15" ht="27" customHeight="1" x14ac:dyDescent="0.3">
      <c r="A103" s="146">
        <f t="shared" si="14"/>
        <v>3.0950000000000002</v>
      </c>
      <c r="B103" s="150">
        <v>1</v>
      </c>
      <c r="C103" s="151" t="s">
        <v>107</v>
      </c>
      <c r="D103" s="24" t="s">
        <v>104</v>
      </c>
      <c r="E103" s="152" t="s">
        <v>81</v>
      </c>
      <c r="F103" s="18">
        <v>0</v>
      </c>
      <c r="G103" s="20" t="s">
        <v>6</v>
      </c>
      <c r="H103" s="20">
        <v>0</v>
      </c>
      <c r="I103" s="158" t="s">
        <v>112</v>
      </c>
      <c r="J103" s="113" t="s">
        <v>109</v>
      </c>
      <c r="N103" s="144" t="str">
        <f t="shared" si="12"/>
        <v>Included in Line Item 3.083</v>
      </c>
      <c r="O103" s="145">
        <f t="shared" si="13"/>
        <v>0</v>
      </c>
    </row>
    <row r="104" spans="1:15" x14ac:dyDescent="0.3">
      <c r="A104" s="146">
        <f t="shared" si="14"/>
        <v>3.0960000000000001</v>
      </c>
      <c r="B104" s="150">
        <v>1</v>
      </c>
      <c r="C104" s="151" t="s">
        <v>107</v>
      </c>
      <c r="D104" s="28"/>
      <c r="E104" s="152"/>
      <c r="F104" s="18"/>
      <c r="G104" s="20"/>
      <c r="H104" s="20"/>
      <c r="I104" s="21"/>
      <c r="J104" s="113" t="s">
        <v>109</v>
      </c>
      <c r="N104" s="144">
        <f t="shared" si="12"/>
        <v>0</v>
      </c>
      <c r="O104" s="145">
        <f t="shared" si="13"/>
        <v>0</v>
      </c>
    </row>
    <row r="105" spans="1:15" x14ac:dyDescent="0.3">
      <c r="A105" s="146">
        <f t="shared" si="14"/>
        <v>3.097</v>
      </c>
      <c r="B105" s="150">
        <v>1</v>
      </c>
      <c r="C105" s="151" t="s">
        <v>107</v>
      </c>
      <c r="D105" s="28" t="s">
        <v>106</v>
      </c>
      <c r="E105" s="152" t="s">
        <v>81</v>
      </c>
      <c r="F105" s="18">
        <v>0</v>
      </c>
      <c r="G105" s="20" t="s">
        <v>6</v>
      </c>
      <c r="H105" s="20">
        <v>0</v>
      </c>
      <c r="I105" s="158" t="s">
        <v>112</v>
      </c>
      <c r="J105" s="113" t="s">
        <v>109</v>
      </c>
      <c r="N105" s="144" t="str">
        <f t="shared" si="12"/>
        <v>Included in Line Item 3.083</v>
      </c>
      <c r="O105" s="145">
        <f t="shared" si="13"/>
        <v>0</v>
      </c>
    </row>
    <row r="106" spans="1:15" x14ac:dyDescent="0.3">
      <c r="A106" s="146">
        <f t="shared" si="14"/>
        <v>3.0979999999999999</v>
      </c>
      <c r="B106" s="150">
        <v>1</v>
      </c>
      <c r="C106" s="151"/>
      <c r="D106" s="28"/>
      <c r="E106" s="152"/>
      <c r="F106" s="18"/>
      <c r="G106" s="20"/>
      <c r="H106" s="20"/>
      <c r="I106" s="21"/>
      <c r="N106" s="144">
        <f t="shared" si="12"/>
        <v>0</v>
      </c>
      <c r="O106" s="145">
        <f t="shared" si="13"/>
        <v>0</v>
      </c>
    </row>
    <row r="107" spans="1:15" x14ac:dyDescent="0.3">
      <c r="A107" s="146">
        <f t="shared" si="14"/>
        <v>3.0990000000000002</v>
      </c>
      <c r="B107" s="150">
        <v>1</v>
      </c>
      <c r="C107" s="151"/>
      <c r="D107" s="28" t="s">
        <v>37</v>
      </c>
      <c r="E107" s="152"/>
      <c r="F107" s="18"/>
      <c r="G107" s="20"/>
      <c r="H107" s="20"/>
      <c r="I107" s="21"/>
      <c r="N107" s="144">
        <f t="shared" si="12"/>
        <v>0</v>
      </c>
      <c r="O107" s="145">
        <f t="shared" si="13"/>
        <v>0</v>
      </c>
    </row>
    <row r="108" spans="1:15" x14ac:dyDescent="0.3">
      <c r="A108" s="146">
        <f t="shared" si="14"/>
        <v>3.1</v>
      </c>
      <c r="B108" s="150">
        <v>1</v>
      </c>
      <c r="C108" s="151"/>
      <c r="D108" s="28"/>
      <c r="E108" s="152"/>
      <c r="F108" s="18"/>
      <c r="G108" s="20"/>
      <c r="H108" s="20"/>
      <c r="I108" s="21"/>
      <c r="N108" s="144">
        <f t="shared" si="12"/>
        <v>0</v>
      </c>
      <c r="O108" s="145">
        <f t="shared" si="13"/>
        <v>0</v>
      </c>
    </row>
    <row r="109" spans="1:15" ht="13.1" x14ac:dyDescent="0.3">
      <c r="A109" s="146">
        <f t="shared" si="14"/>
        <v>3.101</v>
      </c>
      <c r="B109" s="150">
        <v>1</v>
      </c>
      <c r="C109" s="151" t="s">
        <v>114</v>
      </c>
      <c r="D109" s="22" t="s">
        <v>115</v>
      </c>
      <c r="E109" s="152"/>
      <c r="F109" s="18"/>
      <c r="G109" s="20"/>
      <c r="H109" s="20"/>
      <c r="I109" s="21"/>
      <c r="J109" s="113" t="s">
        <v>116</v>
      </c>
      <c r="N109" s="144">
        <f t="shared" si="12"/>
        <v>0</v>
      </c>
      <c r="O109" s="145">
        <f t="shared" si="13"/>
        <v>0</v>
      </c>
    </row>
    <row r="110" spans="1:15" ht="38" x14ac:dyDescent="0.3">
      <c r="A110" s="146">
        <f t="shared" si="14"/>
        <v>3.1019999999999999</v>
      </c>
      <c r="B110" s="150">
        <v>1</v>
      </c>
      <c r="C110" s="151" t="s">
        <v>114</v>
      </c>
      <c r="D110" s="28" t="s">
        <v>117</v>
      </c>
      <c r="E110" s="152" t="s">
        <v>77</v>
      </c>
      <c r="F110" s="18">
        <v>0</v>
      </c>
      <c r="G110" s="20" t="s">
        <v>6</v>
      </c>
      <c r="H110" s="20">
        <v>0</v>
      </c>
      <c r="I110" s="156" t="s">
        <v>118</v>
      </c>
      <c r="J110" s="113" t="s">
        <v>116</v>
      </c>
      <c r="N110" s="144">
        <f t="shared" si="12"/>
        <v>0</v>
      </c>
      <c r="O110" s="145">
        <f t="shared" si="13"/>
        <v>0</v>
      </c>
    </row>
    <row r="111" spans="1:15" ht="37.35" x14ac:dyDescent="0.3">
      <c r="A111" s="146">
        <f t="shared" si="14"/>
        <v>3.1030000000000002</v>
      </c>
      <c r="B111" s="150">
        <v>1</v>
      </c>
      <c r="C111" s="151" t="s">
        <v>114</v>
      </c>
      <c r="D111" s="161" t="s">
        <v>119</v>
      </c>
      <c r="E111" s="152" t="s">
        <v>77</v>
      </c>
      <c r="F111" s="18">
        <v>0</v>
      </c>
      <c r="G111" s="20" t="s">
        <v>6</v>
      </c>
      <c r="H111" s="20">
        <v>0</v>
      </c>
      <c r="I111" s="156" t="s">
        <v>118</v>
      </c>
      <c r="J111" s="113" t="s">
        <v>116</v>
      </c>
      <c r="N111" s="144">
        <f t="shared" si="12"/>
        <v>0</v>
      </c>
      <c r="O111" s="145">
        <f t="shared" si="13"/>
        <v>0</v>
      </c>
    </row>
    <row r="112" spans="1:15" ht="12.8" customHeight="1" x14ac:dyDescent="0.3">
      <c r="A112" s="146">
        <f t="shared" si="14"/>
        <v>3.1040000000000001</v>
      </c>
      <c r="B112" s="150">
        <v>1</v>
      </c>
      <c r="C112" s="151"/>
      <c r="D112" s="28"/>
      <c r="E112" s="152"/>
      <c r="F112" s="18"/>
      <c r="G112" s="20"/>
      <c r="H112" s="20"/>
      <c r="I112" s="21"/>
      <c r="N112" s="144">
        <f t="shared" si="12"/>
        <v>0</v>
      </c>
      <c r="O112" s="145">
        <f t="shared" si="13"/>
        <v>0</v>
      </c>
    </row>
    <row r="113" spans="1:15" ht="12.8" customHeight="1" x14ac:dyDescent="0.3">
      <c r="A113" s="146">
        <f t="shared" si="14"/>
        <v>3.105</v>
      </c>
      <c r="B113" s="150">
        <v>1</v>
      </c>
      <c r="C113" s="151"/>
      <c r="D113" s="28"/>
      <c r="E113" s="152"/>
      <c r="F113" s="18"/>
      <c r="G113" s="20"/>
      <c r="H113" s="20"/>
      <c r="I113" s="21"/>
      <c r="N113" s="144">
        <f t="shared" si="12"/>
        <v>0</v>
      </c>
      <c r="O113" s="145">
        <f t="shared" si="13"/>
        <v>0</v>
      </c>
    </row>
    <row r="114" spans="1:15" ht="12.8" customHeight="1" x14ac:dyDescent="0.3">
      <c r="A114" s="146">
        <f t="shared" si="14"/>
        <v>3.1059999999999999</v>
      </c>
      <c r="B114" s="150">
        <v>1</v>
      </c>
      <c r="C114" s="151"/>
      <c r="D114" s="28"/>
      <c r="E114" s="152"/>
      <c r="F114" s="18"/>
      <c r="G114" s="20"/>
      <c r="H114" s="20"/>
      <c r="I114" s="21"/>
      <c r="N114" s="144">
        <f t="shared" si="12"/>
        <v>0</v>
      </c>
      <c r="O114" s="145">
        <f t="shared" si="13"/>
        <v>0</v>
      </c>
    </row>
    <row r="115" spans="1:15" ht="12.8" customHeight="1" x14ac:dyDescent="0.3">
      <c r="A115" s="146">
        <f t="shared" si="14"/>
        <v>3.1070000000000002</v>
      </c>
      <c r="B115" s="162" t="s">
        <v>120</v>
      </c>
      <c r="C115" s="151"/>
      <c r="D115" s="22" t="s">
        <v>121</v>
      </c>
      <c r="E115" s="152"/>
      <c r="F115" s="18"/>
      <c r="G115" s="20"/>
      <c r="H115" s="20"/>
      <c r="I115" s="21"/>
      <c r="J115" s="113" t="s">
        <v>122</v>
      </c>
      <c r="N115" s="144">
        <f t="shared" si="12"/>
        <v>0</v>
      </c>
      <c r="O115" s="145">
        <f t="shared" si="13"/>
        <v>0</v>
      </c>
    </row>
    <row r="116" spans="1:15" ht="12.8" customHeight="1" x14ac:dyDescent="0.3">
      <c r="A116" s="146">
        <f t="shared" si="14"/>
        <v>3.1080000000000001</v>
      </c>
      <c r="B116" s="162" t="s">
        <v>120</v>
      </c>
      <c r="C116" s="151" t="s">
        <v>123</v>
      </c>
      <c r="D116" s="22" t="s">
        <v>124</v>
      </c>
      <c r="E116" s="152"/>
      <c r="F116" s="18"/>
      <c r="G116" s="20"/>
      <c r="H116" s="20"/>
      <c r="I116" s="21"/>
      <c r="J116" s="113" t="s">
        <v>122</v>
      </c>
      <c r="N116" s="144">
        <f t="shared" si="12"/>
        <v>0</v>
      </c>
      <c r="O116" s="145">
        <f t="shared" si="13"/>
        <v>0</v>
      </c>
    </row>
    <row r="117" spans="1:15" ht="62.2" x14ac:dyDescent="0.3">
      <c r="A117" s="146">
        <f t="shared" si="14"/>
        <v>3.109</v>
      </c>
      <c r="B117" s="162" t="s">
        <v>120</v>
      </c>
      <c r="C117" s="151" t="s">
        <v>125</v>
      </c>
      <c r="D117" s="28" t="s">
        <v>126</v>
      </c>
      <c r="E117" s="152"/>
      <c r="F117" s="18"/>
      <c r="G117" s="20"/>
      <c r="H117" s="20"/>
      <c r="I117" s="21"/>
      <c r="J117" s="113" t="s">
        <v>122</v>
      </c>
      <c r="N117" s="144">
        <f t="shared" si="12"/>
        <v>0</v>
      </c>
      <c r="O117" s="145">
        <f t="shared" si="13"/>
        <v>0</v>
      </c>
    </row>
    <row r="118" spans="1:15" ht="12.8" customHeight="1" x14ac:dyDescent="0.3">
      <c r="A118" s="146">
        <f t="shared" si="14"/>
        <v>3.11</v>
      </c>
      <c r="B118" s="162" t="s">
        <v>120</v>
      </c>
      <c r="C118" s="151" t="s">
        <v>127</v>
      </c>
      <c r="D118" s="23" t="s">
        <v>128</v>
      </c>
      <c r="E118" s="152" t="s">
        <v>77</v>
      </c>
      <c r="F118" s="18">
        <v>1</v>
      </c>
      <c r="G118" s="20" t="s">
        <v>6</v>
      </c>
      <c r="H118" s="20">
        <v>2355.1799999999998</v>
      </c>
      <c r="I118" s="156">
        <f t="shared" ref="I118:I120" si="16">F118*H118</f>
        <v>2355.1799999999998</v>
      </c>
      <c r="J118" s="113" t="s">
        <v>122</v>
      </c>
      <c r="N118" s="144">
        <f t="shared" si="12"/>
        <v>0</v>
      </c>
      <c r="O118" s="145">
        <f t="shared" si="13"/>
        <v>0</v>
      </c>
    </row>
    <row r="119" spans="1:15" ht="12.8" customHeight="1" x14ac:dyDescent="0.3">
      <c r="A119" s="146">
        <f t="shared" si="14"/>
        <v>3.1110000000000002</v>
      </c>
      <c r="B119" s="162" t="s">
        <v>120</v>
      </c>
      <c r="C119" s="151" t="s">
        <v>129</v>
      </c>
      <c r="D119" s="23" t="s">
        <v>128</v>
      </c>
      <c r="E119" s="152" t="s">
        <v>77</v>
      </c>
      <c r="F119" s="18">
        <v>1</v>
      </c>
      <c r="G119" s="20" t="s">
        <v>6</v>
      </c>
      <c r="H119" s="20">
        <v>2355.1799999999998</v>
      </c>
      <c r="I119" s="156">
        <f t="shared" si="16"/>
        <v>2355.1799999999998</v>
      </c>
      <c r="J119" s="113" t="s">
        <v>122</v>
      </c>
      <c r="N119" s="144">
        <f t="shared" si="12"/>
        <v>0</v>
      </c>
      <c r="O119" s="145">
        <f t="shared" si="13"/>
        <v>0</v>
      </c>
    </row>
    <row r="120" spans="1:15" ht="12.8" customHeight="1" x14ac:dyDescent="0.3">
      <c r="A120" s="146">
        <f t="shared" si="14"/>
        <v>3.1120000000000001</v>
      </c>
      <c r="B120" s="162" t="s">
        <v>120</v>
      </c>
      <c r="C120" s="151" t="s">
        <v>130</v>
      </c>
      <c r="D120" s="23" t="s">
        <v>128</v>
      </c>
      <c r="E120" s="152" t="s">
        <v>77</v>
      </c>
      <c r="F120" s="18">
        <v>1</v>
      </c>
      <c r="G120" s="20" t="s">
        <v>6</v>
      </c>
      <c r="H120" s="20">
        <v>2355.1799999999998</v>
      </c>
      <c r="I120" s="156">
        <f t="shared" si="16"/>
        <v>2355.1799999999998</v>
      </c>
      <c r="J120" s="113" t="s">
        <v>122</v>
      </c>
      <c r="N120" s="144">
        <f t="shared" si="12"/>
        <v>0</v>
      </c>
      <c r="O120" s="145">
        <f t="shared" si="13"/>
        <v>0</v>
      </c>
    </row>
    <row r="121" spans="1:15" ht="12.8" customHeight="1" x14ac:dyDescent="0.3">
      <c r="A121" s="146">
        <f t="shared" si="14"/>
        <v>3.113</v>
      </c>
      <c r="B121" s="162" t="s">
        <v>120</v>
      </c>
      <c r="C121" s="151"/>
      <c r="D121" s="28"/>
      <c r="E121" s="152"/>
      <c r="F121" s="18"/>
      <c r="G121" s="20"/>
      <c r="H121" s="20"/>
      <c r="I121" s="21"/>
      <c r="N121" s="144">
        <f t="shared" si="12"/>
        <v>0</v>
      </c>
      <c r="O121" s="145">
        <f t="shared" si="13"/>
        <v>0</v>
      </c>
    </row>
    <row r="122" spans="1:15" ht="12.8" customHeight="1" x14ac:dyDescent="0.3">
      <c r="A122" s="146">
        <f t="shared" si="14"/>
        <v>3.1139999999999999</v>
      </c>
      <c r="B122" s="162" t="s">
        <v>120</v>
      </c>
      <c r="C122" s="151"/>
      <c r="D122" s="28"/>
      <c r="E122" s="152"/>
      <c r="F122" s="18"/>
      <c r="G122" s="20"/>
      <c r="H122" s="20"/>
      <c r="I122" s="21"/>
      <c r="N122" s="144">
        <f t="shared" si="12"/>
        <v>0</v>
      </c>
      <c r="O122" s="145">
        <f t="shared" si="13"/>
        <v>0</v>
      </c>
    </row>
    <row r="123" spans="1:15" ht="12.8" customHeight="1" x14ac:dyDescent="0.3">
      <c r="A123" s="146">
        <f t="shared" si="14"/>
        <v>3.1150000000000002</v>
      </c>
      <c r="B123" s="162" t="s">
        <v>120</v>
      </c>
      <c r="C123" s="151"/>
      <c r="D123" s="22"/>
      <c r="E123" s="152"/>
      <c r="F123" s="18"/>
      <c r="G123" s="20"/>
      <c r="H123" s="20"/>
      <c r="I123" s="21"/>
      <c r="N123" s="144">
        <f t="shared" si="12"/>
        <v>0</v>
      </c>
      <c r="O123" s="145">
        <f t="shared" si="13"/>
        <v>0</v>
      </c>
    </row>
    <row r="124" spans="1:15" ht="12.8" customHeight="1" x14ac:dyDescent="0.3">
      <c r="A124" s="146">
        <f t="shared" si="14"/>
        <v>3.1160000000000001</v>
      </c>
      <c r="B124" s="162" t="s">
        <v>120</v>
      </c>
      <c r="C124" s="151" t="s">
        <v>131</v>
      </c>
      <c r="D124" s="22" t="s">
        <v>132</v>
      </c>
      <c r="E124" s="152"/>
      <c r="F124" s="18"/>
      <c r="G124" s="20"/>
      <c r="H124" s="20"/>
      <c r="I124" s="21"/>
      <c r="J124" s="113" t="s">
        <v>133</v>
      </c>
      <c r="N124" s="144">
        <f t="shared" si="12"/>
        <v>0</v>
      </c>
      <c r="O124" s="145">
        <f t="shared" si="13"/>
        <v>0</v>
      </c>
    </row>
    <row r="125" spans="1:15" ht="14.4" x14ac:dyDescent="0.3">
      <c r="A125" s="146">
        <f t="shared" si="14"/>
        <v>3.117</v>
      </c>
      <c r="B125" s="162" t="s">
        <v>120</v>
      </c>
      <c r="C125" s="151" t="s">
        <v>131</v>
      </c>
      <c r="D125" s="28" t="s">
        <v>134</v>
      </c>
      <c r="E125" s="152" t="s">
        <v>77</v>
      </c>
      <c r="F125" s="18">
        <v>0</v>
      </c>
      <c r="G125" s="20" t="s">
        <v>6</v>
      </c>
      <c r="H125" s="20">
        <v>0</v>
      </c>
      <c r="I125" s="156" t="s">
        <v>118</v>
      </c>
      <c r="J125" s="113" t="s">
        <v>133</v>
      </c>
      <c r="N125" s="144">
        <f t="shared" si="12"/>
        <v>0</v>
      </c>
      <c r="O125" s="145">
        <f t="shared" si="13"/>
        <v>0</v>
      </c>
    </row>
    <row r="126" spans="1:15" ht="14.4" x14ac:dyDescent="0.3">
      <c r="A126" s="146">
        <f t="shared" si="14"/>
        <v>3.1179999999999999</v>
      </c>
      <c r="B126" s="162" t="s">
        <v>120</v>
      </c>
      <c r="C126" s="151" t="s">
        <v>131</v>
      </c>
      <c r="D126" s="28" t="s">
        <v>135</v>
      </c>
      <c r="E126" s="152" t="s">
        <v>77</v>
      </c>
      <c r="F126" s="18">
        <v>0</v>
      </c>
      <c r="G126" s="20" t="s">
        <v>6</v>
      </c>
      <c r="H126" s="20">
        <v>0</v>
      </c>
      <c r="I126" s="156" t="s">
        <v>118</v>
      </c>
      <c r="J126" s="113" t="s">
        <v>133</v>
      </c>
      <c r="N126" s="144">
        <f t="shared" si="12"/>
        <v>0</v>
      </c>
      <c r="O126" s="145">
        <f t="shared" si="13"/>
        <v>0</v>
      </c>
    </row>
    <row r="127" spans="1:15" ht="14.4" x14ac:dyDescent="0.3">
      <c r="A127" s="146">
        <f t="shared" si="14"/>
        <v>3.1190000000000002</v>
      </c>
      <c r="B127" s="162" t="s">
        <v>120</v>
      </c>
      <c r="C127" s="151" t="s">
        <v>131</v>
      </c>
      <c r="D127" s="28" t="s">
        <v>136</v>
      </c>
      <c r="E127" s="152" t="s">
        <v>77</v>
      </c>
      <c r="F127" s="18">
        <v>0</v>
      </c>
      <c r="G127" s="20" t="s">
        <v>6</v>
      </c>
      <c r="H127" s="20">
        <v>0</v>
      </c>
      <c r="I127" s="156" t="s">
        <v>118</v>
      </c>
      <c r="J127" s="113" t="s">
        <v>133</v>
      </c>
      <c r="N127" s="144">
        <f t="shared" si="12"/>
        <v>0</v>
      </c>
      <c r="O127" s="145">
        <f t="shared" si="13"/>
        <v>0</v>
      </c>
    </row>
    <row r="128" spans="1:15" ht="14.4" x14ac:dyDescent="0.3">
      <c r="A128" s="146">
        <f t="shared" si="14"/>
        <v>3.12</v>
      </c>
      <c r="B128" s="162" t="s">
        <v>120</v>
      </c>
      <c r="C128" s="151" t="s">
        <v>131</v>
      </c>
      <c r="D128" s="28" t="s">
        <v>137</v>
      </c>
      <c r="E128" s="152" t="s">
        <v>77</v>
      </c>
      <c r="F128" s="18">
        <v>0</v>
      </c>
      <c r="G128" s="20" t="s">
        <v>6</v>
      </c>
      <c r="H128" s="20">
        <v>0</v>
      </c>
      <c r="I128" s="156" t="s">
        <v>118</v>
      </c>
      <c r="J128" s="113" t="s">
        <v>133</v>
      </c>
      <c r="N128" s="144">
        <f t="shared" si="12"/>
        <v>0</v>
      </c>
      <c r="O128" s="145">
        <f t="shared" si="13"/>
        <v>0</v>
      </c>
    </row>
    <row r="129" spans="1:15" ht="14.4" x14ac:dyDescent="0.3">
      <c r="A129" s="146">
        <f t="shared" si="14"/>
        <v>3.121</v>
      </c>
      <c r="B129" s="162" t="s">
        <v>120</v>
      </c>
      <c r="C129" s="151" t="s">
        <v>131</v>
      </c>
      <c r="D129" s="28" t="s">
        <v>138</v>
      </c>
      <c r="E129" s="152" t="s">
        <v>77</v>
      </c>
      <c r="F129" s="18">
        <v>0</v>
      </c>
      <c r="G129" s="20" t="s">
        <v>6</v>
      </c>
      <c r="H129" s="20">
        <v>0</v>
      </c>
      <c r="I129" s="156" t="s">
        <v>118</v>
      </c>
      <c r="J129" s="113" t="s">
        <v>133</v>
      </c>
      <c r="N129" s="144">
        <f t="shared" si="12"/>
        <v>0</v>
      </c>
      <c r="O129" s="145">
        <f t="shared" si="13"/>
        <v>0</v>
      </c>
    </row>
    <row r="130" spans="1:15" ht="14.4" x14ac:dyDescent="0.3">
      <c r="A130" s="146">
        <f t="shared" si="14"/>
        <v>3.1219999999999999</v>
      </c>
      <c r="B130" s="162" t="s">
        <v>120</v>
      </c>
      <c r="C130" s="151" t="s">
        <v>131</v>
      </c>
      <c r="D130" s="28" t="s">
        <v>139</v>
      </c>
      <c r="E130" s="152" t="s">
        <v>77</v>
      </c>
      <c r="F130" s="18">
        <v>0</v>
      </c>
      <c r="G130" s="20" t="s">
        <v>6</v>
      </c>
      <c r="H130" s="20">
        <v>0</v>
      </c>
      <c r="I130" s="156" t="s">
        <v>118</v>
      </c>
      <c r="J130" s="113" t="s">
        <v>133</v>
      </c>
      <c r="N130" s="144">
        <f t="shared" si="12"/>
        <v>0</v>
      </c>
      <c r="O130" s="145">
        <f t="shared" si="13"/>
        <v>0</v>
      </c>
    </row>
    <row r="131" spans="1:15" ht="14.4" x14ac:dyDescent="0.3">
      <c r="A131" s="146">
        <f t="shared" si="14"/>
        <v>3.1230000000000002</v>
      </c>
      <c r="B131" s="162" t="s">
        <v>120</v>
      </c>
      <c r="C131" s="151" t="s">
        <v>131</v>
      </c>
      <c r="D131" s="28" t="s">
        <v>140</v>
      </c>
      <c r="E131" s="152" t="s">
        <v>77</v>
      </c>
      <c r="F131" s="18">
        <v>0</v>
      </c>
      <c r="G131" s="20" t="s">
        <v>6</v>
      </c>
      <c r="H131" s="20">
        <v>0</v>
      </c>
      <c r="I131" s="156" t="s">
        <v>118</v>
      </c>
      <c r="J131" s="113" t="s">
        <v>133</v>
      </c>
      <c r="N131" s="144">
        <f t="shared" si="12"/>
        <v>0</v>
      </c>
      <c r="O131" s="145">
        <f t="shared" si="13"/>
        <v>0</v>
      </c>
    </row>
    <row r="132" spans="1:15" ht="14.4" x14ac:dyDescent="0.3">
      <c r="A132" s="146">
        <f t="shared" si="14"/>
        <v>3.1240000000000001</v>
      </c>
      <c r="B132" s="162" t="s">
        <v>120</v>
      </c>
      <c r="C132" s="151" t="s">
        <v>131</v>
      </c>
      <c r="D132" s="28" t="s">
        <v>141</v>
      </c>
      <c r="E132" s="152" t="s">
        <v>77</v>
      </c>
      <c r="F132" s="18">
        <v>0</v>
      </c>
      <c r="G132" s="20" t="s">
        <v>6</v>
      </c>
      <c r="H132" s="20">
        <v>0</v>
      </c>
      <c r="I132" s="156" t="s">
        <v>118</v>
      </c>
      <c r="J132" s="113" t="s">
        <v>133</v>
      </c>
      <c r="N132" s="144">
        <f t="shared" si="12"/>
        <v>0</v>
      </c>
      <c r="O132" s="145">
        <f t="shared" si="13"/>
        <v>0</v>
      </c>
    </row>
    <row r="133" spans="1:15" ht="14.4" x14ac:dyDescent="0.3">
      <c r="A133" s="146">
        <f t="shared" si="14"/>
        <v>3.125</v>
      </c>
      <c r="B133" s="162" t="s">
        <v>120</v>
      </c>
      <c r="C133" s="151" t="s">
        <v>131</v>
      </c>
      <c r="D133" s="28" t="s">
        <v>142</v>
      </c>
      <c r="E133" s="152" t="s">
        <v>77</v>
      </c>
      <c r="F133" s="18">
        <v>0</v>
      </c>
      <c r="G133" s="20" t="s">
        <v>6</v>
      </c>
      <c r="H133" s="20">
        <v>0</v>
      </c>
      <c r="I133" s="156" t="s">
        <v>118</v>
      </c>
      <c r="J133" s="113" t="s">
        <v>133</v>
      </c>
      <c r="N133" s="144">
        <f t="shared" si="12"/>
        <v>0</v>
      </c>
      <c r="O133" s="145">
        <f t="shared" si="13"/>
        <v>0</v>
      </c>
    </row>
    <row r="134" spans="1:15" ht="14.4" x14ac:dyDescent="0.3">
      <c r="A134" s="146">
        <f t="shared" si="14"/>
        <v>3.1259999999999999</v>
      </c>
      <c r="B134" s="162" t="s">
        <v>120</v>
      </c>
      <c r="C134" s="151" t="s">
        <v>131</v>
      </c>
      <c r="D134" s="28" t="s">
        <v>143</v>
      </c>
      <c r="E134" s="152" t="s">
        <v>77</v>
      </c>
      <c r="F134" s="18">
        <v>0</v>
      </c>
      <c r="G134" s="20" t="s">
        <v>6</v>
      </c>
      <c r="H134" s="20">
        <v>0</v>
      </c>
      <c r="I134" s="156" t="s">
        <v>118</v>
      </c>
      <c r="J134" s="113" t="s">
        <v>133</v>
      </c>
      <c r="N134" s="144">
        <f t="shared" si="12"/>
        <v>0</v>
      </c>
      <c r="O134" s="145">
        <f t="shared" si="13"/>
        <v>0</v>
      </c>
    </row>
    <row r="135" spans="1:15" ht="12.8" customHeight="1" x14ac:dyDescent="0.3">
      <c r="A135" s="146">
        <f t="shared" si="14"/>
        <v>3.1269999999999998</v>
      </c>
      <c r="B135" s="162" t="s">
        <v>120</v>
      </c>
      <c r="C135" s="151"/>
      <c r="D135" s="28"/>
      <c r="E135" s="152"/>
      <c r="F135" s="18"/>
      <c r="G135" s="20"/>
      <c r="H135" s="20"/>
      <c r="I135" s="21"/>
      <c r="J135" s="113" t="s">
        <v>133</v>
      </c>
      <c r="N135" s="144">
        <f t="shared" si="12"/>
        <v>0</v>
      </c>
      <c r="O135" s="145">
        <f t="shared" si="13"/>
        <v>0</v>
      </c>
    </row>
    <row r="136" spans="1:15" ht="12.8" customHeight="1" x14ac:dyDescent="0.3">
      <c r="A136" s="146">
        <f t="shared" si="14"/>
        <v>3.1280000000000001</v>
      </c>
      <c r="B136" s="162" t="s">
        <v>120</v>
      </c>
      <c r="C136" s="151"/>
      <c r="D136" s="28"/>
      <c r="E136" s="152"/>
      <c r="F136" s="18"/>
      <c r="G136" s="20"/>
      <c r="H136" s="20"/>
      <c r="I136" s="21"/>
      <c r="J136" s="113" t="s">
        <v>133</v>
      </c>
      <c r="N136" s="144">
        <f t="shared" ref="N136:N197" si="17">IF(E136="Provisional Sum", I136, IF(E136="Defined Provisional Sum",I136,0))</f>
        <v>0</v>
      </c>
      <c r="O136" s="145">
        <f t="shared" ref="O136:O197" si="18">IF(E136="re-measurable",I136,0)</f>
        <v>0</v>
      </c>
    </row>
    <row r="137" spans="1:15" ht="12.8" customHeight="1" x14ac:dyDescent="0.3">
      <c r="A137" s="146">
        <f t="shared" si="14"/>
        <v>3.129</v>
      </c>
      <c r="B137" s="162" t="s">
        <v>120</v>
      </c>
      <c r="C137" s="151"/>
      <c r="D137" s="28"/>
      <c r="E137" s="152"/>
      <c r="F137" s="18"/>
      <c r="G137" s="20"/>
      <c r="H137" s="20"/>
      <c r="I137" s="21"/>
      <c r="J137" s="113" t="s">
        <v>133</v>
      </c>
      <c r="N137" s="144">
        <f t="shared" si="17"/>
        <v>0</v>
      </c>
      <c r="O137" s="145">
        <f t="shared" si="18"/>
        <v>0</v>
      </c>
    </row>
    <row r="138" spans="1:15" ht="12.8" customHeight="1" x14ac:dyDescent="0.3">
      <c r="A138" s="146">
        <f t="shared" si="14"/>
        <v>3.13</v>
      </c>
      <c r="B138" s="162">
        <v>1</v>
      </c>
      <c r="C138" s="151"/>
      <c r="D138" s="22" t="s">
        <v>13</v>
      </c>
      <c r="E138" s="152"/>
      <c r="F138" s="18"/>
      <c r="G138" s="20"/>
      <c r="H138" s="20"/>
      <c r="I138" s="21"/>
      <c r="J138" s="113" t="s">
        <v>133</v>
      </c>
      <c r="N138" s="144">
        <f t="shared" si="17"/>
        <v>0</v>
      </c>
      <c r="O138" s="145">
        <f t="shared" si="18"/>
        <v>0</v>
      </c>
    </row>
    <row r="139" spans="1:15" ht="12.8" customHeight="1" x14ac:dyDescent="0.3">
      <c r="A139" s="146">
        <f t="shared" ref="A139:A198" si="19">A138+0.001</f>
        <v>3.1309999999999998</v>
      </c>
      <c r="B139" s="162">
        <v>1</v>
      </c>
      <c r="C139" s="151" t="s">
        <v>131</v>
      </c>
      <c r="D139" s="22" t="s">
        <v>132</v>
      </c>
      <c r="E139" s="152"/>
      <c r="F139" s="18"/>
      <c r="G139" s="20"/>
      <c r="H139" s="20"/>
      <c r="I139" s="21"/>
      <c r="J139" s="113" t="s">
        <v>133</v>
      </c>
      <c r="N139" s="144">
        <f t="shared" si="17"/>
        <v>0</v>
      </c>
      <c r="O139" s="145">
        <f t="shared" si="18"/>
        <v>0</v>
      </c>
    </row>
    <row r="140" spans="1:15" ht="14.4" x14ac:dyDescent="0.3">
      <c r="A140" s="146">
        <f t="shared" si="19"/>
        <v>3.1320000000000001</v>
      </c>
      <c r="B140" s="162">
        <v>1</v>
      </c>
      <c r="C140" s="151" t="s">
        <v>131</v>
      </c>
      <c r="D140" s="28" t="s">
        <v>134</v>
      </c>
      <c r="E140" s="152" t="s">
        <v>77</v>
      </c>
      <c r="F140" s="18">
        <v>0</v>
      </c>
      <c r="G140" s="20" t="s">
        <v>6</v>
      </c>
      <c r="H140" s="20">
        <v>0</v>
      </c>
      <c r="I140" s="156" t="s">
        <v>118</v>
      </c>
      <c r="J140" s="113" t="s">
        <v>133</v>
      </c>
      <c r="N140" s="144">
        <f t="shared" si="17"/>
        <v>0</v>
      </c>
      <c r="O140" s="145">
        <f t="shared" si="18"/>
        <v>0</v>
      </c>
    </row>
    <row r="141" spans="1:15" ht="14.4" x14ac:dyDescent="0.3">
      <c r="A141" s="146">
        <f t="shared" si="19"/>
        <v>3.133</v>
      </c>
      <c r="B141" s="162">
        <v>1</v>
      </c>
      <c r="C141" s="151" t="s">
        <v>131</v>
      </c>
      <c r="D141" s="28" t="s">
        <v>135</v>
      </c>
      <c r="E141" s="152" t="s">
        <v>77</v>
      </c>
      <c r="F141" s="18">
        <v>0</v>
      </c>
      <c r="G141" s="20" t="s">
        <v>6</v>
      </c>
      <c r="H141" s="20">
        <v>0</v>
      </c>
      <c r="I141" s="156" t="s">
        <v>118</v>
      </c>
      <c r="J141" s="113" t="s">
        <v>133</v>
      </c>
      <c r="N141" s="144">
        <f t="shared" si="17"/>
        <v>0</v>
      </c>
      <c r="O141" s="145">
        <f t="shared" si="18"/>
        <v>0</v>
      </c>
    </row>
    <row r="142" spans="1:15" ht="14.4" x14ac:dyDescent="0.3">
      <c r="A142" s="146">
        <f t="shared" si="19"/>
        <v>3.1339999999999999</v>
      </c>
      <c r="B142" s="162">
        <v>1</v>
      </c>
      <c r="C142" s="151" t="s">
        <v>131</v>
      </c>
      <c r="D142" s="28" t="s">
        <v>136</v>
      </c>
      <c r="E142" s="152" t="s">
        <v>77</v>
      </c>
      <c r="F142" s="18">
        <v>0</v>
      </c>
      <c r="G142" s="20" t="s">
        <v>6</v>
      </c>
      <c r="H142" s="20">
        <v>0</v>
      </c>
      <c r="I142" s="156" t="s">
        <v>118</v>
      </c>
      <c r="J142" s="113" t="s">
        <v>133</v>
      </c>
      <c r="N142" s="144">
        <f t="shared" si="17"/>
        <v>0</v>
      </c>
      <c r="O142" s="145">
        <f t="shared" si="18"/>
        <v>0</v>
      </c>
    </row>
    <row r="143" spans="1:15" ht="14.4" x14ac:dyDescent="0.3">
      <c r="A143" s="146">
        <f t="shared" si="19"/>
        <v>3.1349999999999998</v>
      </c>
      <c r="B143" s="162">
        <v>1</v>
      </c>
      <c r="C143" s="151" t="s">
        <v>131</v>
      </c>
      <c r="D143" s="28" t="s">
        <v>137</v>
      </c>
      <c r="E143" s="152" t="s">
        <v>77</v>
      </c>
      <c r="F143" s="18">
        <v>0</v>
      </c>
      <c r="G143" s="20" t="s">
        <v>6</v>
      </c>
      <c r="H143" s="20">
        <v>0</v>
      </c>
      <c r="I143" s="156" t="s">
        <v>118</v>
      </c>
      <c r="J143" s="113" t="s">
        <v>133</v>
      </c>
      <c r="N143" s="144">
        <f t="shared" si="17"/>
        <v>0</v>
      </c>
      <c r="O143" s="145">
        <f t="shared" si="18"/>
        <v>0</v>
      </c>
    </row>
    <row r="144" spans="1:15" ht="14.4" x14ac:dyDescent="0.3">
      <c r="A144" s="146">
        <f t="shared" si="19"/>
        <v>3.1360000000000001</v>
      </c>
      <c r="B144" s="162">
        <v>1</v>
      </c>
      <c r="C144" s="151" t="s">
        <v>131</v>
      </c>
      <c r="D144" s="28" t="s">
        <v>138</v>
      </c>
      <c r="E144" s="152" t="s">
        <v>77</v>
      </c>
      <c r="F144" s="18">
        <v>0</v>
      </c>
      <c r="G144" s="20" t="s">
        <v>6</v>
      </c>
      <c r="H144" s="20">
        <v>0</v>
      </c>
      <c r="I144" s="156" t="s">
        <v>118</v>
      </c>
      <c r="J144" s="113" t="s">
        <v>133</v>
      </c>
      <c r="N144" s="144">
        <f t="shared" si="17"/>
        <v>0</v>
      </c>
      <c r="O144" s="145">
        <f t="shared" si="18"/>
        <v>0</v>
      </c>
    </row>
    <row r="145" spans="1:15" ht="14.4" x14ac:dyDescent="0.3">
      <c r="A145" s="146">
        <f t="shared" si="19"/>
        <v>3.137</v>
      </c>
      <c r="B145" s="162">
        <v>1</v>
      </c>
      <c r="C145" s="151" t="s">
        <v>131</v>
      </c>
      <c r="D145" s="28" t="s">
        <v>139</v>
      </c>
      <c r="E145" s="152" t="s">
        <v>77</v>
      </c>
      <c r="F145" s="18">
        <v>0</v>
      </c>
      <c r="G145" s="20" t="s">
        <v>6</v>
      </c>
      <c r="H145" s="20">
        <v>0</v>
      </c>
      <c r="I145" s="156" t="s">
        <v>118</v>
      </c>
      <c r="J145" s="113" t="s">
        <v>133</v>
      </c>
      <c r="N145" s="144">
        <f t="shared" si="17"/>
        <v>0</v>
      </c>
      <c r="O145" s="145">
        <f t="shared" si="18"/>
        <v>0</v>
      </c>
    </row>
    <row r="146" spans="1:15" ht="14.4" x14ac:dyDescent="0.3">
      <c r="A146" s="146">
        <f t="shared" si="19"/>
        <v>3.1379999999999999</v>
      </c>
      <c r="B146" s="162">
        <v>1</v>
      </c>
      <c r="C146" s="151" t="s">
        <v>131</v>
      </c>
      <c r="D146" s="28" t="s">
        <v>140</v>
      </c>
      <c r="E146" s="152" t="s">
        <v>77</v>
      </c>
      <c r="F146" s="18">
        <v>0</v>
      </c>
      <c r="G146" s="20" t="s">
        <v>6</v>
      </c>
      <c r="H146" s="20">
        <v>0</v>
      </c>
      <c r="I146" s="156" t="s">
        <v>118</v>
      </c>
      <c r="J146" s="113" t="s">
        <v>133</v>
      </c>
      <c r="N146" s="144">
        <f t="shared" si="17"/>
        <v>0</v>
      </c>
      <c r="O146" s="145">
        <f t="shared" si="18"/>
        <v>0</v>
      </c>
    </row>
    <row r="147" spans="1:15" ht="14.4" x14ac:dyDescent="0.3">
      <c r="A147" s="146">
        <f t="shared" si="19"/>
        <v>3.1389999999999998</v>
      </c>
      <c r="B147" s="162">
        <v>1</v>
      </c>
      <c r="C147" s="151" t="s">
        <v>131</v>
      </c>
      <c r="D147" s="28" t="s">
        <v>141</v>
      </c>
      <c r="E147" s="152" t="s">
        <v>77</v>
      </c>
      <c r="F147" s="18">
        <v>0</v>
      </c>
      <c r="G147" s="20" t="s">
        <v>6</v>
      </c>
      <c r="H147" s="20">
        <v>0</v>
      </c>
      <c r="I147" s="156" t="s">
        <v>118</v>
      </c>
      <c r="J147" s="113" t="s">
        <v>133</v>
      </c>
      <c r="N147" s="144">
        <f t="shared" si="17"/>
        <v>0</v>
      </c>
      <c r="O147" s="145">
        <f t="shared" si="18"/>
        <v>0</v>
      </c>
    </row>
    <row r="148" spans="1:15" ht="14.4" x14ac:dyDescent="0.3">
      <c r="A148" s="146">
        <f t="shared" si="19"/>
        <v>3.14</v>
      </c>
      <c r="B148" s="162">
        <v>1</v>
      </c>
      <c r="C148" s="151" t="s">
        <v>131</v>
      </c>
      <c r="D148" s="28" t="s">
        <v>142</v>
      </c>
      <c r="E148" s="152" t="s">
        <v>77</v>
      </c>
      <c r="F148" s="18">
        <v>0</v>
      </c>
      <c r="G148" s="20" t="s">
        <v>6</v>
      </c>
      <c r="H148" s="20">
        <v>0</v>
      </c>
      <c r="I148" s="156" t="s">
        <v>118</v>
      </c>
      <c r="J148" s="113" t="s">
        <v>133</v>
      </c>
      <c r="N148" s="144">
        <f t="shared" si="17"/>
        <v>0</v>
      </c>
      <c r="O148" s="145">
        <f t="shared" si="18"/>
        <v>0</v>
      </c>
    </row>
    <row r="149" spans="1:15" ht="14.4" x14ac:dyDescent="0.3">
      <c r="A149" s="146">
        <f t="shared" si="19"/>
        <v>3.141</v>
      </c>
      <c r="B149" s="162">
        <v>1</v>
      </c>
      <c r="C149" s="151" t="s">
        <v>131</v>
      </c>
      <c r="D149" s="28" t="s">
        <v>143</v>
      </c>
      <c r="E149" s="152" t="s">
        <v>77</v>
      </c>
      <c r="F149" s="18">
        <v>0</v>
      </c>
      <c r="G149" s="20" t="s">
        <v>6</v>
      </c>
      <c r="H149" s="20">
        <v>0</v>
      </c>
      <c r="I149" s="156" t="s">
        <v>118</v>
      </c>
      <c r="J149" s="113" t="s">
        <v>133</v>
      </c>
      <c r="N149" s="144">
        <f t="shared" si="17"/>
        <v>0</v>
      </c>
      <c r="O149" s="145">
        <f t="shared" si="18"/>
        <v>0</v>
      </c>
    </row>
    <row r="150" spans="1:15" ht="14.4" x14ac:dyDescent="0.3">
      <c r="A150" s="146">
        <f t="shared" si="19"/>
        <v>3.1419999999999999</v>
      </c>
      <c r="B150" s="162"/>
      <c r="C150" s="151"/>
      <c r="D150" s="28"/>
      <c r="E150" s="152"/>
      <c r="F150" s="18"/>
      <c r="G150" s="20"/>
      <c r="H150" s="20"/>
      <c r="I150" s="21"/>
      <c r="N150" s="144">
        <f t="shared" si="17"/>
        <v>0</v>
      </c>
      <c r="O150" s="145">
        <f t="shared" si="18"/>
        <v>0</v>
      </c>
    </row>
    <row r="151" spans="1:15" ht="14.4" x14ac:dyDescent="0.3">
      <c r="A151" s="146">
        <f t="shared" si="19"/>
        <v>3.1429999999999998</v>
      </c>
      <c r="B151" s="162"/>
      <c r="C151" s="151"/>
      <c r="D151" s="28"/>
      <c r="E151" s="152"/>
      <c r="F151" s="18"/>
      <c r="G151" s="20"/>
      <c r="H151" s="20"/>
      <c r="I151" s="21"/>
      <c r="N151" s="144">
        <f t="shared" si="17"/>
        <v>0</v>
      </c>
      <c r="O151" s="145">
        <f t="shared" si="18"/>
        <v>0</v>
      </c>
    </row>
    <row r="152" spans="1:15" ht="14.4" x14ac:dyDescent="0.3">
      <c r="A152" s="146">
        <f t="shared" si="19"/>
        <v>3.1440000000000001</v>
      </c>
      <c r="B152" s="162"/>
      <c r="C152" s="151"/>
      <c r="D152" s="28"/>
      <c r="E152" s="152"/>
      <c r="F152" s="18"/>
      <c r="G152" s="20"/>
      <c r="H152" s="20"/>
      <c r="I152" s="21"/>
      <c r="N152" s="144">
        <f t="shared" si="17"/>
        <v>0</v>
      </c>
      <c r="O152" s="145">
        <f t="shared" si="18"/>
        <v>0</v>
      </c>
    </row>
    <row r="153" spans="1:15" ht="14.4" x14ac:dyDescent="0.3">
      <c r="A153" s="146">
        <f t="shared" si="19"/>
        <v>3.145</v>
      </c>
      <c r="B153" s="162"/>
      <c r="C153" s="151"/>
      <c r="D153" s="22" t="s">
        <v>144</v>
      </c>
      <c r="E153" s="152"/>
      <c r="F153" s="18"/>
      <c r="G153" s="20"/>
      <c r="H153" s="20"/>
      <c r="I153" s="21"/>
      <c r="J153" s="113" t="s">
        <v>145</v>
      </c>
      <c r="N153" s="144">
        <f t="shared" si="17"/>
        <v>0</v>
      </c>
      <c r="O153" s="145">
        <f t="shared" si="18"/>
        <v>0</v>
      </c>
    </row>
    <row r="154" spans="1:15" ht="14.4" x14ac:dyDescent="0.3">
      <c r="A154" s="146">
        <f t="shared" si="19"/>
        <v>3.1459999999999999</v>
      </c>
      <c r="B154" s="162"/>
      <c r="C154" s="151" t="s">
        <v>146</v>
      </c>
      <c r="D154" s="22" t="s">
        <v>147</v>
      </c>
      <c r="E154" s="152"/>
      <c r="F154" s="18"/>
      <c r="G154" s="20"/>
      <c r="H154" s="20"/>
      <c r="I154" s="21"/>
      <c r="J154" s="113" t="s">
        <v>145</v>
      </c>
      <c r="N154" s="144">
        <f t="shared" si="17"/>
        <v>0</v>
      </c>
      <c r="O154" s="145">
        <f t="shared" si="18"/>
        <v>0</v>
      </c>
    </row>
    <row r="155" spans="1:15" ht="24.9" x14ac:dyDescent="0.3">
      <c r="A155" s="146">
        <f t="shared" si="19"/>
        <v>3.1469999999999998</v>
      </c>
      <c r="B155" s="162"/>
      <c r="C155" s="151" t="s">
        <v>146</v>
      </c>
      <c r="D155" s="28" t="s">
        <v>148</v>
      </c>
      <c r="E155" s="152"/>
      <c r="F155" s="18"/>
      <c r="G155" s="20"/>
      <c r="H155" s="20"/>
      <c r="I155" s="21"/>
      <c r="J155" s="113" t="s">
        <v>145</v>
      </c>
      <c r="N155" s="144">
        <f t="shared" si="17"/>
        <v>0</v>
      </c>
      <c r="O155" s="145">
        <f t="shared" si="18"/>
        <v>0</v>
      </c>
    </row>
    <row r="156" spans="1:15" ht="14.4" x14ac:dyDescent="0.3">
      <c r="A156" s="146">
        <f t="shared" si="19"/>
        <v>3.1480000000000001</v>
      </c>
      <c r="B156" s="162">
        <v>0</v>
      </c>
      <c r="C156" s="151" t="s">
        <v>146</v>
      </c>
      <c r="D156" s="23" t="s">
        <v>149</v>
      </c>
      <c r="E156" s="152" t="s">
        <v>77</v>
      </c>
      <c r="F156" s="18">
        <v>5383</v>
      </c>
      <c r="G156" s="20" t="s">
        <v>35</v>
      </c>
      <c r="H156" s="20">
        <v>8.3000000000000007</v>
      </c>
      <c r="I156" s="21">
        <f t="shared" ref="I156" si="20">F156*H156</f>
        <v>44678.9</v>
      </c>
      <c r="J156" s="113" t="s">
        <v>145</v>
      </c>
      <c r="N156" s="144">
        <f t="shared" si="17"/>
        <v>0</v>
      </c>
      <c r="O156" s="145">
        <f t="shared" si="18"/>
        <v>0</v>
      </c>
    </row>
    <row r="157" spans="1:15" ht="14.4" x14ac:dyDescent="0.3">
      <c r="A157" s="146">
        <f t="shared" si="19"/>
        <v>3.149</v>
      </c>
      <c r="B157" s="162" t="s">
        <v>120</v>
      </c>
      <c r="C157" s="151" t="s">
        <v>146</v>
      </c>
      <c r="D157" s="23" t="s">
        <v>150</v>
      </c>
      <c r="E157" s="152" t="s">
        <v>77</v>
      </c>
      <c r="F157" s="18">
        <v>0</v>
      </c>
      <c r="G157" s="20" t="s">
        <v>35</v>
      </c>
      <c r="H157" s="20">
        <v>0</v>
      </c>
      <c r="I157" s="158" t="s">
        <v>151</v>
      </c>
      <c r="J157" s="113" t="s">
        <v>145</v>
      </c>
      <c r="N157" s="144">
        <f t="shared" si="17"/>
        <v>0</v>
      </c>
      <c r="O157" s="145">
        <f t="shared" si="18"/>
        <v>0</v>
      </c>
    </row>
    <row r="158" spans="1:15" ht="14.4" x14ac:dyDescent="0.3">
      <c r="A158" s="146">
        <f t="shared" si="19"/>
        <v>3.15</v>
      </c>
      <c r="B158" s="162">
        <v>1</v>
      </c>
      <c r="C158" s="151" t="s">
        <v>146</v>
      </c>
      <c r="D158" s="23" t="s">
        <v>152</v>
      </c>
      <c r="E158" s="152" t="s">
        <v>77</v>
      </c>
      <c r="F158" s="18">
        <v>0</v>
      </c>
      <c r="G158" s="20" t="s">
        <v>35</v>
      </c>
      <c r="H158" s="20">
        <v>0</v>
      </c>
      <c r="I158" s="158" t="s">
        <v>151</v>
      </c>
      <c r="J158" s="113" t="s">
        <v>145</v>
      </c>
      <c r="N158" s="144">
        <f t="shared" si="17"/>
        <v>0</v>
      </c>
      <c r="O158" s="145">
        <f t="shared" si="18"/>
        <v>0</v>
      </c>
    </row>
    <row r="159" spans="1:15" ht="14.4" x14ac:dyDescent="0.3">
      <c r="A159" s="146">
        <f t="shared" si="19"/>
        <v>3.1509999999999998</v>
      </c>
      <c r="B159" s="162">
        <v>2</v>
      </c>
      <c r="C159" s="151" t="s">
        <v>146</v>
      </c>
      <c r="D159" s="23" t="s">
        <v>153</v>
      </c>
      <c r="E159" s="152" t="s">
        <v>77</v>
      </c>
      <c r="F159" s="18">
        <v>0</v>
      </c>
      <c r="G159" s="20" t="s">
        <v>35</v>
      </c>
      <c r="H159" s="20">
        <v>0</v>
      </c>
      <c r="I159" s="158" t="s">
        <v>151</v>
      </c>
      <c r="J159" s="113" t="s">
        <v>145</v>
      </c>
      <c r="N159" s="144">
        <f t="shared" si="17"/>
        <v>0</v>
      </c>
      <c r="O159" s="145">
        <f t="shared" si="18"/>
        <v>0</v>
      </c>
    </row>
    <row r="160" spans="1:15" ht="14.4" x14ac:dyDescent="0.3">
      <c r="A160" s="146">
        <f t="shared" si="19"/>
        <v>3.1520000000000001</v>
      </c>
      <c r="B160" s="162">
        <v>3</v>
      </c>
      <c r="C160" s="151" t="s">
        <v>146</v>
      </c>
      <c r="D160" s="23" t="s">
        <v>154</v>
      </c>
      <c r="E160" s="152" t="s">
        <v>77</v>
      </c>
      <c r="F160" s="18">
        <v>0</v>
      </c>
      <c r="G160" s="20" t="s">
        <v>35</v>
      </c>
      <c r="H160" s="20">
        <v>0</v>
      </c>
      <c r="I160" s="158" t="s">
        <v>151</v>
      </c>
      <c r="J160" s="113" t="s">
        <v>145</v>
      </c>
      <c r="N160" s="144">
        <f t="shared" si="17"/>
        <v>0</v>
      </c>
      <c r="O160" s="145">
        <f t="shared" si="18"/>
        <v>0</v>
      </c>
    </row>
    <row r="161" spans="1:15" ht="14.4" x14ac:dyDescent="0.3">
      <c r="A161" s="146">
        <f t="shared" si="19"/>
        <v>3.153</v>
      </c>
      <c r="B161" s="162">
        <v>4</v>
      </c>
      <c r="C161" s="151" t="s">
        <v>146</v>
      </c>
      <c r="D161" s="23" t="s">
        <v>155</v>
      </c>
      <c r="E161" s="152" t="s">
        <v>77</v>
      </c>
      <c r="F161" s="18">
        <v>0</v>
      </c>
      <c r="G161" s="20" t="s">
        <v>35</v>
      </c>
      <c r="H161" s="20">
        <v>0</v>
      </c>
      <c r="I161" s="158" t="s">
        <v>151</v>
      </c>
      <c r="J161" s="113" t="s">
        <v>145</v>
      </c>
      <c r="N161" s="144">
        <f t="shared" si="17"/>
        <v>0</v>
      </c>
      <c r="O161" s="145">
        <f t="shared" si="18"/>
        <v>0</v>
      </c>
    </row>
    <row r="162" spans="1:15" ht="14.4" x14ac:dyDescent="0.3">
      <c r="A162" s="146">
        <f t="shared" si="19"/>
        <v>3.1539999999999999</v>
      </c>
      <c r="B162" s="162">
        <v>5</v>
      </c>
      <c r="C162" s="151" t="s">
        <v>146</v>
      </c>
      <c r="D162" s="23" t="s">
        <v>156</v>
      </c>
      <c r="E162" s="152" t="s">
        <v>77</v>
      </c>
      <c r="F162" s="18">
        <v>0</v>
      </c>
      <c r="G162" s="20" t="s">
        <v>35</v>
      </c>
      <c r="H162" s="20">
        <v>0</v>
      </c>
      <c r="I162" s="158" t="s">
        <v>151</v>
      </c>
      <c r="J162" s="113" t="s">
        <v>145</v>
      </c>
      <c r="N162" s="144">
        <f t="shared" si="17"/>
        <v>0</v>
      </c>
      <c r="O162" s="145">
        <f t="shared" si="18"/>
        <v>0</v>
      </c>
    </row>
    <row r="163" spans="1:15" ht="14.4" x14ac:dyDescent="0.3">
      <c r="A163" s="146">
        <f t="shared" si="19"/>
        <v>3.1549999999999998</v>
      </c>
      <c r="B163" s="162">
        <v>6</v>
      </c>
      <c r="C163" s="151" t="s">
        <v>146</v>
      </c>
      <c r="D163" s="23" t="s">
        <v>157</v>
      </c>
      <c r="E163" s="152" t="s">
        <v>77</v>
      </c>
      <c r="F163" s="18">
        <v>0</v>
      </c>
      <c r="G163" s="20" t="s">
        <v>35</v>
      </c>
      <c r="H163" s="20">
        <v>0</v>
      </c>
      <c r="I163" s="158" t="s">
        <v>151</v>
      </c>
      <c r="J163" s="113" t="s">
        <v>145</v>
      </c>
      <c r="N163" s="144">
        <f t="shared" si="17"/>
        <v>0</v>
      </c>
      <c r="O163" s="145">
        <f t="shared" si="18"/>
        <v>0</v>
      </c>
    </row>
    <row r="164" spans="1:15" ht="14.4" x14ac:dyDescent="0.3">
      <c r="A164" s="146">
        <f t="shared" si="19"/>
        <v>3.1560000000000001</v>
      </c>
      <c r="B164" s="162">
        <v>7</v>
      </c>
      <c r="C164" s="151" t="s">
        <v>146</v>
      </c>
      <c r="D164" s="23" t="s">
        <v>158</v>
      </c>
      <c r="E164" s="152" t="s">
        <v>77</v>
      </c>
      <c r="F164" s="18">
        <v>0</v>
      </c>
      <c r="G164" s="20" t="s">
        <v>35</v>
      </c>
      <c r="H164" s="20">
        <v>0</v>
      </c>
      <c r="I164" s="158" t="s">
        <v>151</v>
      </c>
      <c r="J164" s="113" t="s">
        <v>145</v>
      </c>
      <c r="N164" s="144">
        <f t="shared" si="17"/>
        <v>0</v>
      </c>
      <c r="O164" s="145">
        <f t="shared" si="18"/>
        <v>0</v>
      </c>
    </row>
    <row r="165" spans="1:15" ht="14.4" x14ac:dyDescent="0.3">
      <c r="A165" s="146">
        <f t="shared" si="19"/>
        <v>3.157</v>
      </c>
      <c r="B165" s="162">
        <v>8</v>
      </c>
      <c r="C165" s="151" t="s">
        <v>146</v>
      </c>
      <c r="D165" s="23" t="s">
        <v>159</v>
      </c>
      <c r="E165" s="152" t="s">
        <v>77</v>
      </c>
      <c r="F165" s="18">
        <v>0</v>
      </c>
      <c r="G165" s="20" t="s">
        <v>35</v>
      </c>
      <c r="H165" s="20">
        <v>0</v>
      </c>
      <c r="I165" s="158" t="s">
        <v>151</v>
      </c>
      <c r="J165" s="113" t="s">
        <v>145</v>
      </c>
      <c r="N165" s="144">
        <f t="shared" si="17"/>
        <v>0</v>
      </c>
      <c r="O165" s="145">
        <f t="shared" si="18"/>
        <v>0</v>
      </c>
    </row>
    <row r="166" spans="1:15" ht="14.4" x14ac:dyDescent="0.3">
      <c r="A166" s="146">
        <f t="shared" si="19"/>
        <v>3.1579999999999999</v>
      </c>
      <c r="B166" s="162">
        <v>9</v>
      </c>
      <c r="C166" s="151" t="s">
        <v>146</v>
      </c>
      <c r="D166" s="23" t="s">
        <v>160</v>
      </c>
      <c r="E166" s="152" t="s">
        <v>77</v>
      </c>
      <c r="F166" s="18">
        <v>0</v>
      </c>
      <c r="G166" s="20" t="s">
        <v>35</v>
      </c>
      <c r="H166" s="20">
        <v>0</v>
      </c>
      <c r="I166" s="158" t="s">
        <v>151</v>
      </c>
      <c r="J166" s="113" t="s">
        <v>145</v>
      </c>
      <c r="N166" s="144">
        <f t="shared" si="17"/>
        <v>0</v>
      </c>
      <c r="O166" s="145">
        <f t="shared" si="18"/>
        <v>0</v>
      </c>
    </row>
    <row r="167" spans="1:15" ht="14.4" x14ac:dyDescent="0.3">
      <c r="A167" s="146">
        <f t="shared" si="19"/>
        <v>3.1589999999999998</v>
      </c>
      <c r="B167" s="162">
        <v>10</v>
      </c>
      <c r="C167" s="151" t="s">
        <v>146</v>
      </c>
      <c r="D167" s="23" t="s">
        <v>161</v>
      </c>
      <c r="E167" s="152" t="s">
        <v>77</v>
      </c>
      <c r="F167" s="18">
        <v>0</v>
      </c>
      <c r="G167" s="20" t="s">
        <v>35</v>
      </c>
      <c r="H167" s="20">
        <v>0</v>
      </c>
      <c r="I167" s="158" t="s">
        <v>151</v>
      </c>
      <c r="J167" s="113" t="s">
        <v>145</v>
      </c>
      <c r="N167" s="144">
        <f t="shared" si="17"/>
        <v>0</v>
      </c>
      <c r="O167" s="145">
        <f t="shared" si="18"/>
        <v>0</v>
      </c>
    </row>
    <row r="168" spans="1:15" ht="14.4" x14ac:dyDescent="0.3">
      <c r="A168" s="146">
        <f t="shared" si="19"/>
        <v>3.16</v>
      </c>
      <c r="B168" s="162">
        <v>11</v>
      </c>
      <c r="C168" s="151" t="s">
        <v>146</v>
      </c>
      <c r="D168" s="23" t="s">
        <v>162</v>
      </c>
      <c r="E168" s="152" t="s">
        <v>77</v>
      </c>
      <c r="F168" s="18">
        <v>0</v>
      </c>
      <c r="G168" s="20" t="s">
        <v>35</v>
      </c>
      <c r="H168" s="20">
        <v>0</v>
      </c>
      <c r="I168" s="158" t="s">
        <v>151</v>
      </c>
      <c r="J168" s="113" t="s">
        <v>145</v>
      </c>
      <c r="N168" s="144">
        <f t="shared" si="17"/>
        <v>0</v>
      </c>
      <c r="O168" s="145">
        <f t="shared" si="18"/>
        <v>0</v>
      </c>
    </row>
    <row r="169" spans="1:15" ht="14.4" x14ac:dyDescent="0.3">
      <c r="A169" s="146">
        <f t="shared" si="19"/>
        <v>3.161</v>
      </c>
      <c r="B169" s="162">
        <v>12</v>
      </c>
      <c r="C169" s="151" t="s">
        <v>146</v>
      </c>
      <c r="D169" s="23" t="s">
        <v>163</v>
      </c>
      <c r="E169" s="152" t="s">
        <v>77</v>
      </c>
      <c r="F169" s="18">
        <v>0</v>
      </c>
      <c r="G169" s="20" t="s">
        <v>35</v>
      </c>
      <c r="H169" s="20">
        <v>0</v>
      </c>
      <c r="I169" s="158" t="s">
        <v>151</v>
      </c>
      <c r="J169" s="113" t="s">
        <v>145</v>
      </c>
      <c r="N169" s="144">
        <f t="shared" si="17"/>
        <v>0</v>
      </c>
      <c r="O169" s="145">
        <f t="shared" si="18"/>
        <v>0</v>
      </c>
    </row>
    <row r="170" spans="1:15" ht="14.4" x14ac:dyDescent="0.3">
      <c r="A170" s="146">
        <f t="shared" si="19"/>
        <v>3.1619999999999999</v>
      </c>
      <c r="B170" s="162">
        <v>13</v>
      </c>
      <c r="C170" s="151" t="s">
        <v>146</v>
      </c>
      <c r="D170" s="23" t="s">
        <v>164</v>
      </c>
      <c r="E170" s="152" t="s">
        <v>77</v>
      </c>
      <c r="F170" s="18">
        <v>0</v>
      </c>
      <c r="G170" s="20" t="s">
        <v>35</v>
      </c>
      <c r="H170" s="20">
        <v>0</v>
      </c>
      <c r="I170" s="158" t="s">
        <v>151</v>
      </c>
      <c r="J170" s="113" t="s">
        <v>145</v>
      </c>
      <c r="N170" s="144">
        <f t="shared" si="17"/>
        <v>0</v>
      </c>
      <c r="O170" s="145">
        <f t="shared" si="18"/>
        <v>0</v>
      </c>
    </row>
    <row r="171" spans="1:15" ht="14.4" x14ac:dyDescent="0.3">
      <c r="A171" s="146">
        <f t="shared" si="19"/>
        <v>3.1629999999999998</v>
      </c>
      <c r="B171" s="162">
        <v>14</v>
      </c>
      <c r="C171" s="151" t="s">
        <v>146</v>
      </c>
      <c r="D171" s="23" t="s">
        <v>165</v>
      </c>
      <c r="E171" s="152" t="s">
        <v>77</v>
      </c>
      <c r="F171" s="18">
        <v>0</v>
      </c>
      <c r="G171" s="20" t="s">
        <v>35</v>
      </c>
      <c r="H171" s="20">
        <v>0</v>
      </c>
      <c r="I171" s="158" t="s">
        <v>151</v>
      </c>
      <c r="J171" s="113" t="s">
        <v>145</v>
      </c>
      <c r="N171" s="144">
        <f t="shared" si="17"/>
        <v>0</v>
      </c>
      <c r="O171" s="145">
        <f t="shared" si="18"/>
        <v>0</v>
      </c>
    </row>
    <row r="172" spans="1:15" ht="14.4" x14ac:dyDescent="0.3">
      <c r="A172" s="146">
        <f t="shared" si="19"/>
        <v>3.1640000000000001</v>
      </c>
      <c r="B172" s="162">
        <v>15</v>
      </c>
      <c r="C172" s="151" t="s">
        <v>146</v>
      </c>
      <c r="D172" s="23" t="s">
        <v>166</v>
      </c>
      <c r="E172" s="152" t="s">
        <v>77</v>
      </c>
      <c r="F172" s="18">
        <v>0</v>
      </c>
      <c r="G172" s="20" t="s">
        <v>35</v>
      </c>
      <c r="H172" s="20">
        <v>0</v>
      </c>
      <c r="I172" s="158" t="s">
        <v>151</v>
      </c>
      <c r="J172" s="113" t="s">
        <v>145</v>
      </c>
      <c r="N172" s="144">
        <f t="shared" si="17"/>
        <v>0</v>
      </c>
      <c r="O172" s="145">
        <f t="shared" si="18"/>
        <v>0</v>
      </c>
    </row>
    <row r="173" spans="1:15" ht="14.4" x14ac:dyDescent="0.3">
      <c r="A173" s="146">
        <f t="shared" si="19"/>
        <v>3.165</v>
      </c>
      <c r="B173" s="162"/>
      <c r="C173" s="151"/>
      <c r="D173" s="28"/>
      <c r="E173" s="152"/>
      <c r="F173" s="18"/>
      <c r="G173" s="20"/>
      <c r="H173" s="20"/>
      <c r="I173" s="21"/>
      <c r="J173" s="113" t="s">
        <v>145</v>
      </c>
      <c r="N173" s="144">
        <f t="shared" si="17"/>
        <v>0</v>
      </c>
      <c r="O173" s="145">
        <f t="shared" si="18"/>
        <v>0</v>
      </c>
    </row>
    <row r="174" spans="1:15" ht="14.4" x14ac:dyDescent="0.3">
      <c r="A174" s="146">
        <f t="shared" si="19"/>
        <v>3.1659999999999999</v>
      </c>
      <c r="B174" s="162"/>
      <c r="C174" s="151"/>
      <c r="D174" s="28"/>
      <c r="E174" s="152"/>
      <c r="F174" s="18"/>
      <c r="G174" s="20"/>
      <c r="H174" s="20"/>
      <c r="I174" s="21"/>
      <c r="J174" s="113" t="s">
        <v>145</v>
      </c>
      <c r="N174" s="144">
        <f t="shared" si="17"/>
        <v>0</v>
      </c>
      <c r="O174" s="145">
        <f t="shared" si="18"/>
        <v>0</v>
      </c>
    </row>
    <row r="175" spans="1:15" ht="14.4" x14ac:dyDescent="0.3">
      <c r="A175" s="146">
        <f t="shared" si="19"/>
        <v>3.1669999999999998</v>
      </c>
      <c r="B175" s="162"/>
      <c r="C175" s="151"/>
      <c r="D175" s="28"/>
      <c r="E175" s="152"/>
      <c r="F175" s="18"/>
      <c r="G175" s="20"/>
      <c r="H175" s="20"/>
      <c r="I175" s="21"/>
      <c r="J175" s="113" t="s">
        <v>145</v>
      </c>
      <c r="N175" s="144">
        <f t="shared" si="17"/>
        <v>0</v>
      </c>
      <c r="O175" s="145">
        <f t="shared" si="18"/>
        <v>0</v>
      </c>
    </row>
    <row r="176" spans="1:15" ht="14.4" x14ac:dyDescent="0.3">
      <c r="A176" s="146">
        <f t="shared" si="19"/>
        <v>3.1680000000000001</v>
      </c>
      <c r="B176" s="162"/>
      <c r="C176" s="151" t="s">
        <v>167</v>
      </c>
      <c r="D176" s="22" t="s">
        <v>168</v>
      </c>
      <c r="E176" s="152"/>
      <c r="F176" s="18"/>
      <c r="G176" s="20"/>
      <c r="H176" s="20"/>
      <c r="I176" s="21"/>
      <c r="J176" s="113" t="s">
        <v>145</v>
      </c>
      <c r="N176" s="144">
        <f t="shared" si="17"/>
        <v>0</v>
      </c>
      <c r="O176" s="145">
        <f t="shared" si="18"/>
        <v>0</v>
      </c>
    </row>
    <row r="177" spans="1:15" ht="37.35" x14ac:dyDescent="0.3">
      <c r="A177" s="146">
        <f t="shared" si="19"/>
        <v>3.169</v>
      </c>
      <c r="B177" s="162"/>
      <c r="C177" s="151" t="s">
        <v>167</v>
      </c>
      <c r="D177" s="28" t="s">
        <v>169</v>
      </c>
      <c r="E177" s="152"/>
      <c r="F177" s="18"/>
      <c r="G177" s="20"/>
      <c r="H177" s="20"/>
      <c r="I177" s="21"/>
      <c r="J177" s="113" t="s">
        <v>145</v>
      </c>
      <c r="N177" s="144">
        <f t="shared" si="17"/>
        <v>0</v>
      </c>
      <c r="O177" s="145">
        <f t="shared" si="18"/>
        <v>0</v>
      </c>
    </row>
    <row r="178" spans="1:15" ht="14.4" x14ac:dyDescent="0.3">
      <c r="A178" s="146">
        <f t="shared" si="19"/>
        <v>3.17</v>
      </c>
      <c r="B178" s="162">
        <v>0</v>
      </c>
      <c r="C178" s="151" t="s">
        <v>167</v>
      </c>
      <c r="D178" s="23" t="s">
        <v>149</v>
      </c>
      <c r="E178" s="152" t="s">
        <v>77</v>
      </c>
      <c r="F178" s="18">
        <v>149</v>
      </c>
      <c r="G178" s="20" t="s">
        <v>35</v>
      </c>
      <c r="H178" s="20">
        <v>52.21</v>
      </c>
      <c r="I178" s="156">
        <f t="shared" ref="I178:I194" si="21">F178*H178</f>
        <v>7779.29</v>
      </c>
      <c r="J178" s="113" t="s">
        <v>145</v>
      </c>
      <c r="N178" s="144">
        <f t="shared" si="17"/>
        <v>0</v>
      </c>
      <c r="O178" s="145">
        <f t="shared" si="18"/>
        <v>0</v>
      </c>
    </row>
    <row r="179" spans="1:15" ht="14.4" x14ac:dyDescent="0.3">
      <c r="A179" s="146">
        <f t="shared" si="19"/>
        <v>3.1709999999999998</v>
      </c>
      <c r="B179" s="162" t="s">
        <v>120</v>
      </c>
      <c r="C179" s="151" t="s">
        <v>167</v>
      </c>
      <c r="D179" s="23" t="s">
        <v>150</v>
      </c>
      <c r="E179" s="152" t="s">
        <v>77</v>
      </c>
      <c r="F179" s="18">
        <v>58</v>
      </c>
      <c r="G179" s="20" t="s">
        <v>35</v>
      </c>
      <c r="H179" s="20">
        <v>52.21</v>
      </c>
      <c r="I179" s="156">
        <f t="shared" si="21"/>
        <v>3028.18</v>
      </c>
      <c r="J179" s="113" t="s">
        <v>145</v>
      </c>
      <c r="N179" s="144">
        <f t="shared" si="17"/>
        <v>0</v>
      </c>
      <c r="O179" s="145">
        <f t="shared" si="18"/>
        <v>0</v>
      </c>
    </row>
    <row r="180" spans="1:15" ht="14.4" x14ac:dyDescent="0.3">
      <c r="A180" s="146">
        <f t="shared" si="19"/>
        <v>3.1720000000000002</v>
      </c>
      <c r="B180" s="162">
        <v>1</v>
      </c>
      <c r="C180" s="151" t="s">
        <v>167</v>
      </c>
      <c r="D180" s="23" t="s">
        <v>152</v>
      </c>
      <c r="E180" s="152" t="s">
        <v>77</v>
      </c>
      <c r="F180" s="18">
        <v>113</v>
      </c>
      <c r="G180" s="20" t="s">
        <v>35</v>
      </c>
      <c r="H180" s="20">
        <v>52.21</v>
      </c>
      <c r="I180" s="156">
        <f t="shared" si="21"/>
        <v>5899.73</v>
      </c>
      <c r="J180" s="113" t="s">
        <v>145</v>
      </c>
      <c r="N180" s="144">
        <f t="shared" si="17"/>
        <v>0</v>
      </c>
      <c r="O180" s="145">
        <f t="shared" si="18"/>
        <v>0</v>
      </c>
    </row>
    <row r="181" spans="1:15" ht="14.4" x14ac:dyDescent="0.3">
      <c r="A181" s="146">
        <f t="shared" si="19"/>
        <v>3.173</v>
      </c>
      <c r="B181" s="162">
        <v>2</v>
      </c>
      <c r="C181" s="151" t="s">
        <v>167</v>
      </c>
      <c r="D181" s="23" t="s">
        <v>153</v>
      </c>
      <c r="E181" s="152" t="s">
        <v>77</v>
      </c>
      <c r="F181" s="18">
        <v>0</v>
      </c>
      <c r="G181" s="20" t="s">
        <v>35</v>
      </c>
      <c r="H181" s="20">
        <v>0</v>
      </c>
      <c r="I181" s="156">
        <f t="shared" si="21"/>
        <v>0</v>
      </c>
      <c r="J181" s="113" t="s">
        <v>145</v>
      </c>
      <c r="N181" s="144">
        <f t="shared" si="17"/>
        <v>0</v>
      </c>
      <c r="O181" s="145">
        <f t="shared" si="18"/>
        <v>0</v>
      </c>
    </row>
    <row r="182" spans="1:15" ht="14.4" x14ac:dyDescent="0.3">
      <c r="A182" s="146">
        <f t="shared" si="19"/>
        <v>3.1739999999999999</v>
      </c>
      <c r="B182" s="162">
        <v>3</v>
      </c>
      <c r="C182" s="151" t="s">
        <v>167</v>
      </c>
      <c r="D182" s="23" t="s">
        <v>154</v>
      </c>
      <c r="E182" s="152" t="s">
        <v>77</v>
      </c>
      <c r="F182" s="18">
        <v>0</v>
      </c>
      <c r="G182" s="20" t="s">
        <v>35</v>
      </c>
      <c r="H182" s="20">
        <v>0</v>
      </c>
      <c r="I182" s="156">
        <f t="shared" si="21"/>
        <v>0</v>
      </c>
      <c r="J182" s="113" t="s">
        <v>145</v>
      </c>
      <c r="N182" s="144">
        <f t="shared" si="17"/>
        <v>0</v>
      </c>
      <c r="O182" s="145">
        <f t="shared" si="18"/>
        <v>0</v>
      </c>
    </row>
    <row r="183" spans="1:15" ht="14.4" x14ac:dyDescent="0.3">
      <c r="A183" s="146">
        <f t="shared" si="19"/>
        <v>3.1749999999999998</v>
      </c>
      <c r="B183" s="162">
        <v>4</v>
      </c>
      <c r="C183" s="151" t="s">
        <v>167</v>
      </c>
      <c r="D183" s="23" t="s">
        <v>155</v>
      </c>
      <c r="E183" s="152" t="s">
        <v>77</v>
      </c>
      <c r="F183" s="18">
        <v>0</v>
      </c>
      <c r="G183" s="20" t="s">
        <v>35</v>
      </c>
      <c r="H183" s="20">
        <v>0</v>
      </c>
      <c r="I183" s="156">
        <f t="shared" si="21"/>
        <v>0</v>
      </c>
      <c r="J183" s="113" t="s">
        <v>145</v>
      </c>
      <c r="N183" s="144">
        <f t="shared" si="17"/>
        <v>0</v>
      </c>
      <c r="O183" s="145">
        <f t="shared" si="18"/>
        <v>0</v>
      </c>
    </row>
    <row r="184" spans="1:15" ht="14.4" x14ac:dyDescent="0.3">
      <c r="A184" s="146">
        <f t="shared" si="19"/>
        <v>3.1760000000000002</v>
      </c>
      <c r="B184" s="162">
        <v>5</v>
      </c>
      <c r="C184" s="151" t="s">
        <v>167</v>
      </c>
      <c r="D184" s="23" t="s">
        <v>156</v>
      </c>
      <c r="E184" s="152" t="s">
        <v>77</v>
      </c>
      <c r="F184" s="18">
        <v>0</v>
      </c>
      <c r="G184" s="20" t="s">
        <v>35</v>
      </c>
      <c r="H184" s="20">
        <v>0</v>
      </c>
      <c r="I184" s="156">
        <f t="shared" si="21"/>
        <v>0</v>
      </c>
      <c r="J184" s="113" t="s">
        <v>145</v>
      </c>
      <c r="N184" s="144">
        <f t="shared" si="17"/>
        <v>0</v>
      </c>
      <c r="O184" s="145">
        <f t="shared" si="18"/>
        <v>0</v>
      </c>
    </row>
    <row r="185" spans="1:15" ht="14.4" x14ac:dyDescent="0.3">
      <c r="A185" s="146">
        <f t="shared" si="19"/>
        <v>3.177</v>
      </c>
      <c r="B185" s="162">
        <v>6</v>
      </c>
      <c r="C185" s="151" t="s">
        <v>167</v>
      </c>
      <c r="D185" s="23" t="s">
        <v>157</v>
      </c>
      <c r="E185" s="152" t="s">
        <v>77</v>
      </c>
      <c r="F185" s="18">
        <v>0</v>
      </c>
      <c r="G185" s="20" t="s">
        <v>35</v>
      </c>
      <c r="H185" s="20">
        <v>0</v>
      </c>
      <c r="I185" s="156">
        <f t="shared" si="21"/>
        <v>0</v>
      </c>
      <c r="J185" s="113" t="s">
        <v>145</v>
      </c>
      <c r="N185" s="144">
        <f t="shared" si="17"/>
        <v>0</v>
      </c>
      <c r="O185" s="145">
        <f t="shared" si="18"/>
        <v>0</v>
      </c>
    </row>
    <row r="186" spans="1:15" ht="14.4" x14ac:dyDescent="0.3">
      <c r="A186" s="146">
        <f t="shared" si="19"/>
        <v>3.1779999999999999</v>
      </c>
      <c r="B186" s="162">
        <v>7</v>
      </c>
      <c r="C186" s="151" t="s">
        <v>167</v>
      </c>
      <c r="D186" s="23" t="s">
        <v>158</v>
      </c>
      <c r="E186" s="152" t="s">
        <v>77</v>
      </c>
      <c r="F186" s="18">
        <v>0</v>
      </c>
      <c r="G186" s="20" t="s">
        <v>35</v>
      </c>
      <c r="H186" s="20">
        <v>0</v>
      </c>
      <c r="I186" s="156">
        <f t="shared" si="21"/>
        <v>0</v>
      </c>
      <c r="J186" s="113" t="s">
        <v>145</v>
      </c>
      <c r="N186" s="144">
        <f t="shared" si="17"/>
        <v>0</v>
      </c>
      <c r="O186" s="145">
        <f t="shared" si="18"/>
        <v>0</v>
      </c>
    </row>
    <row r="187" spans="1:15" ht="14.4" x14ac:dyDescent="0.3">
      <c r="A187" s="146">
        <f t="shared" si="19"/>
        <v>3.1789999999999998</v>
      </c>
      <c r="B187" s="162">
        <v>8</v>
      </c>
      <c r="C187" s="151" t="s">
        <v>167</v>
      </c>
      <c r="D187" s="23" t="s">
        <v>159</v>
      </c>
      <c r="E187" s="152" t="s">
        <v>77</v>
      </c>
      <c r="F187" s="18">
        <v>0</v>
      </c>
      <c r="G187" s="20" t="s">
        <v>35</v>
      </c>
      <c r="H187" s="20">
        <v>0</v>
      </c>
      <c r="I187" s="156">
        <f t="shared" si="21"/>
        <v>0</v>
      </c>
      <c r="J187" s="113" t="s">
        <v>145</v>
      </c>
      <c r="N187" s="144">
        <f t="shared" si="17"/>
        <v>0</v>
      </c>
      <c r="O187" s="145">
        <f t="shared" si="18"/>
        <v>0</v>
      </c>
    </row>
    <row r="188" spans="1:15" ht="14.4" x14ac:dyDescent="0.3">
      <c r="A188" s="146">
        <f t="shared" si="19"/>
        <v>3.18</v>
      </c>
      <c r="B188" s="162">
        <v>9</v>
      </c>
      <c r="C188" s="151" t="s">
        <v>167</v>
      </c>
      <c r="D188" s="23" t="s">
        <v>160</v>
      </c>
      <c r="E188" s="152" t="s">
        <v>77</v>
      </c>
      <c r="F188" s="18">
        <v>0</v>
      </c>
      <c r="G188" s="20" t="s">
        <v>35</v>
      </c>
      <c r="H188" s="20">
        <v>0</v>
      </c>
      <c r="I188" s="156">
        <f t="shared" si="21"/>
        <v>0</v>
      </c>
      <c r="J188" s="113" t="s">
        <v>145</v>
      </c>
      <c r="N188" s="144">
        <f t="shared" si="17"/>
        <v>0</v>
      </c>
      <c r="O188" s="145">
        <f t="shared" si="18"/>
        <v>0</v>
      </c>
    </row>
    <row r="189" spans="1:15" ht="14.4" x14ac:dyDescent="0.3">
      <c r="A189" s="146">
        <f t="shared" si="19"/>
        <v>3.181</v>
      </c>
      <c r="B189" s="162">
        <v>10</v>
      </c>
      <c r="C189" s="151" t="s">
        <v>167</v>
      </c>
      <c r="D189" s="23" t="s">
        <v>161</v>
      </c>
      <c r="E189" s="152" t="s">
        <v>77</v>
      </c>
      <c r="F189" s="18">
        <v>0</v>
      </c>
      <c r="G189" s="20" t="s">
        <v>35</v>
      </c>
      <c r="H189" s="20">
        <v>0</v>
      </c>
      <c r="I189" s="156">
        <f t="shared" si="21"/>
        <v>0</v>
      </c>
      <c r="J189" s="113" t="s">
        <v>145</v>
      </c>
      <c r="N189" s="144">
        <f t="shared" si="17"/>
        <v>0</v>
      </c>
      <c r="O189" s="145">
        <f t="shared" si="18"/>
        <v>0</v>
      </c>
    </row>
    <row r="190" spans="1:15" ht="14.4" x14ac:dyDescent="0.3">
      <c r="A190" s="146">
        <f t="shared" si="19"/>
        <v>3.1819999999999999</v>
      </c>
      <c r="B190" s="162">
        <v>11</v>
      </c>
      <c r="C190" s="151" t="s">
        <v>167</v>
      </c>
      <c r="D190" s="23" t="s">
        <v>162</v>
      </c>
      <c r="E190" s="152" t="s">
        <v>77</v>
      </c>
      <c r="F190" s="18">
        <v>0</v>
      </c>
      <c r="G190" s="20" t="s">
        <v>35</v>
      </c>
      <c r="H190" s="20">
        <v>0</v>
      </c>
      <c r="I190" s="156">
        <f t="shared" si="21"/>
        <v>0</v>
      </c>
      <c r="J190" s="113" t="s">
        <v>145</v>
      </c>
      <c r="N190" s="144">
        <f t="shared" si="17"/>
        <v>0</v>
      </c>
      <c r="O190" s="145">
        <f t="shared" si="18"/>
        <v>0</v>
      </c>
    </row>
    <row r="191" spans="1:15" ht="14.4" x14ac:dyDescent="0.3">
      <c r="A191" s="146">
        <f t="shared" si="19"/>
        <v>3.1829999999999998</v>
      </c>
      <c r="B191" s="162">
        <v>12</v>
      </c>
      <c r="C191" s="151" t="s">
        <v>167</v>
      </c>
      <c r="D191" s="23" t="s">
        <v>163</v>
      </c>
      <c r="E191" s="152" t="s">
        <v>77</v>
      </c>
      <c r="F191" s="18">
        <v>0</v>
      </c>
      <c r="G191" s="20" t="s">
        <v>35</v>
      </c>
      <c r="H191" s="20">
        <v>0</v>
      </c>
      <c r="I191" s="156">
        <f t="shared" si="21"/>
        <v>0</v>
      </c>
      <c r="J191" s="113" t="s">
        <v>145</v>
      </c>
      <c r="N191" s="144">
        <f t="shared" si="17"/>
        <v>0</v>
      </c>
      <c r="O191" s="145">
        <f t="shared" si="18"/>
        <v>0</v>
      </c>
    </row>
    <row r="192" spans="1:15" ht="14.4" x14ac:dyDescent="0.3">
      <c r="A192" s="146">
        <f t="shared" si="19"/>
        <v>3.1840000000000002</v>
      </c>
      <c r="B192" s="162">
        <v>13</v>
      </c>
      <c r="C192" s="151" t="s">
        <v>167</v>
      </c>
      <c r="D192" s="23" t="s">
        <v>164</v>
      </c>
      <c r="E192" s="152" t="s">
        <v>77</v>
      </c>
      <c r="F192" s="18">
        <v>0</v>
      </c>
      <c r="G192" s="20" t="s">
        <v>35</v>
      </c>
      <c r="H192" s="20">
        <v>0</v>
      </c>
      <c r="I192" s="156">
        <f t="shared" si="21"/>
        <v>0</v>
      </c>
      <c r="J192" s="113" t="s">
        <v>145</v>
      </c>
      <c r="N192" s="144">
        <f t="shared" si="17"/>
        <v>0</v>
      </c>
      <c r="O192" s="145">
        <f t="shared" si="18"/>
        <v>0</v>
      </c>
    </row>
    <row r="193" spans="1:15" ht="14.4" x14ac:dyDescent="0.3">
      <c r="A193" s="146">
        <f t="shared" si="19"/>
        <v>3.1850000000000001</v>
      </c>
      <c r="B193" s="162">
        <v>14</v>
      </c>
      <c r="C193" s="151" t="s">
        <v>167</v>
      </c>
      <c r="D193" s="23" t="s">
        <v>165</v>
      </c>
      <c r="E193" s="152" t="s">
        <v>77</v>
      </c>
      <c r="F193" s="18">
        <v>0</v>
      </c>
      <c r="G193" s="20" t="s">
        <v>35</v>
      </c>
      <c r="H193" s="20">
        <v>0</v>
      </c>
      <c r="I193" s="156">
        <f t="shared" si="21"/>
        <v>0</v>
      </c>
      <c r="J193" s="113" t="s">
        <v>145</v>
      </c>
      <c r="N193" s="144">
        <f t="shared" si="17"/>
        <v>0</v>
      </c>
      <c r="O193" s="145">
        <f t="shared" si="18"/>
        <v>0</v>
      </c>
    </row>
    <row r="194" spans="1:15" ht="14.4" x14ac:dyDescent="0.3">
      <c r="A194" s="146">
        <f t="shared" si="19"/>
        <v>3.1859999999999999</v>
      </c>
      <c r="B194" s="162">
        <v>15</v>
      </c>
      <c r="C194" s="151" t="s">
        <v>167</v>
      </c>
      <c r="D194" s="23" t="s">
        <v>166</v>
      </c>
      <c r="E194" s="152" t="s">
        <v>77</v>
      </c>
      <c r="F194" s="18">
        <v>0</v>
      </c>
      <c r="G194" s="20" t="s">
        <v>35</v>
      </c>
      <c r="H194" s="20">
        <v>0</v>
      </c>
      <c r="I194" s="156">
        <f t="shared" si="21"/>
        <v>0</v>
      </c>
      <c r="J194" s="113" t="s">
        <v>145</v>
      </c>
      <c r="N194" s="144">
        <f t="shared" si="17"/>
        <v>0</v>
      </c>
      <c r="O194" s="145">
        <f t="shared" si="18"/>
        <v>0</v>
      </c>
    </row>
    <row r="195" spans="1:15" ht="14.4" x14ac:dyDescent="0.3">
      <c r="A195" s="146">
        <f t="shared" si="19"/>
        <v>3.1869999999999998</v>
      </c>
      <c r="B195" s="162"/>
      <c r="C195" s="151"/>
      <c r="D195" s="28"/>
      <c r="E195" s="152"/>
      <c r="F195" s="18"/>
      <c r="G195" s="20"/>
      <c r="H195" s="20"/>
      <c r="I195" s="21"/>
      <c r="N195" s="144">
        <f t="shared" si="17"/>
        <v>0</v>
      </c>
      <c r="O195" s="145">
        <f t="shared" si="18"/>
        <v>0</v>
      </c>
    </row>
    <row r="196" spans="1:15" ht="14.4" x14ac:dyDescent="0.3">
      <c r="A196" s="146">
        <f t="shared" si="19"/>
        <v>3.1880000000000002</v>
      </c>
      <c r="B196" s="162"/>
      <c r="C196" s="151"/>
      <c r="D196" s="28"/>
      <c r="E196" s="152"/>
      <c r="F196" s="18"/>
      <c r="G196" s="20"/>
      <c r="H196" s="20"/>
      <c r="I196" s="21"/>
      <c r="N196" s="144">
        <f t="shared" si="17"/>
        <v>0</v>
      </c>
      <c r="O196" s="145">
        <f t="shared" si="18"/>
        <v>0</v>
      </c>
    </row>
    <row r="197" spans="1:15" ht="15.05" thickBot="1" x14ac:dyDescent="0.35">
      <c r="A197" s="146">
        <f t="shared" si="19"/>
        <v>3.1890000000000001</v>
      </c>
      <c r="B197" s="162"/>
      <c r="C197" s="151"/>
      <c r="D197" s="28"/>
      <c r="E197" s="152"/>
      <c r="F197" s="18"/>
      <c r="G197" s="20"/>
      <c r="H197" s="20"/>
      <c r="I197" s="21"/>
      <c r="N197" s="144">
        <f t="shared" si="17"/>
        <v>0</v>
      </c>
      <c r="O197" s="145">
        <f t="shared" si="18"/>
        <v>0</v>
      </c>
    </row>
    <row r="198" spans="1:15" ht="15.05" thickBot="1" x14ac:dyDescent="0.3">
      <c r="A198" s="146">
        <f t="shared" si="19"/>
        <v>3.19</v>
      </c>
      <c r="B198" s="162"/>
      <c r="C198" s="163"/>
      <c r="D198" s="30" t="s">
        <v>38</v>
      </c>
      <c r="E198" s="164"/>
      <c r="F198" s="31"/>
      <c r="G198" s="32"/>
      <c r="H198" s="165"/>
      <c r="I198" s="33">
        <f>SUM(I8:I197)</f>
        <v>475380.78</v>
      </c>
      <c r="N198" s="166">
        <f>SUM(N8:N197)</f>
        <v>159581.04999999999</v>
      </c>
      <c r="O198" s="167">
        <f>SUM(O8:O197)</f>
        <v>0</v>
      </c>
    </row>
    <row r="199" spans="1:15" ht="13.75" thickTop="1" thickBot="1" x14ac:dyDescent="0.35">
      <c r="A199" s="168"/>
      <c r="B199" s="169"/>
      <c r="C199" s="170"/>
      <c r="D199" s="34"/>
      <c r="E199" s="171"/>
      <c r="F199" s="35"/>
      <c r="G199" s="36"/>
      <c r="H199" s="172"/>
      <c r="I199" s="37"/>
      <c r="N199" s="173"/>
      <c r="O199" s="174"/>
    </row>
    <row r="200" spans="1:15" x14ac:dyDescent="0.3">
      <c r="A200" s="175"/>
      <c r="B200" s="176"/>
      <c r="C200" s="175"/>
    </row>
    <row r="201" spans="1:15" x14ac:dyDescent="0.3">
      <c r="A201" s="175"/>
      <c r="B201" s="176"/>
      <c r="C201" s="175"/>
    </row>
    <row r="202" spans="1:15" x14ac:dyDescent="0.3">
      <c r="A202" s="175"/>
      <c r="B202" s="176"/>
      <c r="C202" s="175"/>
    </row>
    <row r="203" spans="1:15" x14ac:dyDescent="0.3">
      <c r="A203" s="175"/>
      <c r="B203" s="176"/>
      <c r="C203" s="175"/>
    </row>
    <row r="204" spans="1:15" x14ac:dyDescent="0.3">
      <c r="A204" s="175"/>
      <c r="B204" s="176"/>
      <c r="C204" s="175"/>
    </row>
    <row r="205" spans="1:15" x14ac:dyDescent="0.3">
      <c r="A205" s="175"/>
      <c r="B205" s="176"/>
      <c r="C205" s="175"/>
    </row>
    <row r="206" spans="1:15" x14ac:dyDescent="0.3">
      <c r="A206" s="175"/>
      <c r="B206" s="176"/>
      <c r="C206" s="175"/>
    </row>
    <row r="207" spans="1:15" x14ac:dyDescent="0.3">
      <c r="A207" s="175"/>
      <c r="B207" s="176"/>
      <c r="C207" s="175"/>
    </row>
    <row r="208" spans="1:15" x14ac:dyDescent="0.3">
      <c r="A208" s="175"/>
      <c r="B208" s="176"/>
      <c r="C208" s="175"/>
    </row>
    <row r="209" spans="1:9" x14ac:dyDescent="0.3">
      <c r="A209" s="175"/>
      <c r="B209" s="176"/>
      <c r="C209" s="175"/>
    </row>
    <row r="210" spans="1:9" x14ac:dyDescent="0.3">
      <c r="A210" s="175"/>
      <c r="B210" s="176"/>
      <c r="C210" s="175"/>
    </row>
    <row r="211" spans="1:9" x14ac:dyDescent="0.3">
      <c r="A211" s="175"/>
      <c r="B211" s="176"/>
      <c r="C211" s="175"/>
    </row>
    <row r="212" spans="1:9" x14ac:dyDescent="0.3">
      <c r="A212" s="175"/>
      <c r="B212" s="176"/>
      <c r="C212" s="175"/>
    </row>
    <row r="213" spans="1:9" x14ac:dyDescent="0.3">
      <c r="A213" s="175"/>
      <c r="B213" s="176"/>
      <c r="C213" s="175"/>
    </row>
    <row r="214" spans="1:9" x14ac:dyDescent="0.3">
      <c r="A214" s="175"/>
      <c r="B214" s="176"/>
      <c r="C214" s="175"/>
    </row>
    <row r="215" spans="1:9" x14ac:dyDescent="0.3">
      <c r="A215" s="175"/>
      <c r="B215" s="176"/>
      <c r="C215" s="175"/>
    </row>
    <row r="216" spans="1:9" x14ac:dyDescent="0.3">
      <c r="A216" s="175"/>
      <c r="B216" s="176"/>
      <c r="C216" s="175"/>
    </row>
    <row r="217" spans="1:9" x14ac:dyDescent="0.3">
      <c r="A217" s="175"/>
      <c r="B217" s="176"/>
      <c r="C217" s="175"/>
    </row>
    <row r="218" spans="1:9" x14ac:dyDescent="0.3">
      <c r="A218" s="175"/>
      <c r="B218" s="176"/>
      <c r="C218" s="175"/>
    </row>
    <row r="219" spans="1:9" x14ac:dyDescent="0.3">
      <c r="A219" s="175"/>
      <c r="B219" s="176"/>
      <c r="C219" s="175"/>
    </row>
    <row r="220" spans="1:9" x14ac:dyDescent="0.3">
      <c r="A220" s="175"/>
      <c r="B220" s="176"/>
      <c r="C220" s="175"/>
    </row>
    <row r="221" spans="1:9" x14ac:dyDescent="0.3">
      <c r="A221" s="179"/>
      <c r="B221" s="180"/>
      <c r="C221" s="179"/>
      <c r="D221" s="40"/>
      <c r="E221" s="181"/>
      <c r="F221" s="41"/>
      <c r="G221" s="42"/>
      <c r="H221" s="182"/>
      <c r="I221" s="43"/>
    </row>
  </sheetData>
  <conditionalFormatting sqref="E10 E12:E13 E15 E19:E23 E26:E27 E30:E33 E58:E59 E61:E62 E85:E90 E92:E93 E95:E96 E98:E99 E104 E112:E114 E150:E155 E173:E175 E195 E124">
    <cfRule type="cellIs" dxfId="119" priority="118" operator="equal">
      <formula>"Re-Measurable"</formula>
    </cfRule>
    <cfRule type="cellIs" dxfId="118" priority="119" operator="equal">
      <formula>"Provisional Sum"</formula>
    </cfRule>
    <cfRule type="cellIs" dxfId="117" priority="120" operator="equal">
      <formula>"Defined Provisional Sum"</formula>
    </cfRule>
  </conditionalFormatting>
  <conditionalFormatting sqref="E11">
    <cfRule type="cellIs" dxfId="116" priority="115" operator="equal">
      <formula>"Re-Measurable"</formula>
    </cfRule>
    <cfRule type="cellIs" dxfId="115" priority="116" operator="equal">
      <formula>"Provisional Sum"</formula>
    </cfRule>
    <cfRule type="cellIs" dxfId="114" priority="117" operator="equal">
      <formula>"Defined Provisional Sum"</formula>
    </cfRule>
  </conditionalFormatting>
  <conditionalFormatting sqref="E17:E18 E14">
    <cfRule type="cellIs" dxfId="113" priority="112" operator="equal">
      <formula>"Re-Measurable"</formula>
    </cfRule>
    <cfRule type="cellIs" dxfId="112" priority="113" operator="equal">
      <formula>"Provisional Sum"</formula>
    </cfRule>
    <cfRule type="cellIs" dxfId="111" priority="114" operator="equal">
      <formula>"Defined Provisional Sum"</formula>
    </cfRule>
  </conditionalFormatting>
  <conditionalFormatting sqref="E39 E34:E35 E37 E48 E52 E56 E43:E44">
    <cfRule type="cellIs" dxfId="110" priority="109" operator="equal">
      <formula>"Re-Measurable"</formula>
    </cfRule>
    <cfRule type="cellIs" dxfId="109" priority="110" operator="equal">
      <formula>"Provisional Sum"</formula>
    </cfRule>
    <cfRule type="cellIs" dxfId="108" priority="111" operator="equal">
      <formula>"Defined Provisional Sum"</formula>
    </cfRule>
  </conditionalFormatting>
  <conditionalFormatting sqref="E53:E54 E49:E50 E45:E46 E40 E38 E36">
    <cfRule type="cellIs" dxfId="107" priority="106" operator="equal">
      <formula>"Re-Measurable"</formula>
    </cfRule>
    <cfRule type="cellIs" dxfId="106" priority="107" operator="equal">
      <formula>"Provisional Sum"</formula>
    </cfRule>
    <cfRule type="cellIs" dxfId="105" priority="108" operator="equal">
      <formula>"Defined Provisional Sum"</formula>
    </cfRule>
  </conditionalFormatting>
  <conditionalFormatting sqref="E41">
    <cfRule type="cellIs" dxfId="104" priority="103" operator="equal">
      <formula>"Re-Measurable"</formula>
    </cfRule>
    <cfRule type="cellIs" dxfId="103" priority="104" operator="equal">
      <formula>"Provisional Sum"</formula>
    </cfRule>
    <cfRule type="cellIs" dxfId="102" priority="105" operator="equal">
      <formula>"Defined Provisional Sum"</formula>
    </cfRule>
  </conditionalFormatting>
  <conditionalFormatting sqref="E42">
    <cfRule type="cellIs" dxfId="101" priority="100" operator="equal">
      <formula>"Re-Measurable"</formula>
    </cfRule>
    <cfRule type="cellIs" dxfId="100" priority="101" operator="equal">
      <formula>"Provisional Sum"</formula>
    </cfRule>
    <cfRule type="cellIs" dxfId="99" priority="102" operator="equal">
      <formula>"Defined Provisional Sum"</formula>
    </cfRule>
  </conditionalFormatting>
  <conditionalFormatting sqref="E57">
    <cfRule type="cellIs" dxfId="98" priority="97" operator="equal">
      <formula>"Re-Measurable"</formula>
    </cfRule>
    <cfRule type="cellIs" dxfId="97" priority="98" operator="equal">
      <formula>"Provisional Sum"</formula>
    </cfRule>
    <cfRule type="cellIs" dxfId="96" priority="99" operator="equal">
      <formula>"Defined Provisional Sum"</formula>
    </cfRule>
  </conditionalFormatting>
  <conditionalFormatting sqref="E16">
    <cfRule type="cellIs" dxfId="95" priority="94" operator="equal">
      <formula>"Re-Measurable"</formula>
    </cfRule>
    <cfRule type="cellIs" dxfId="94" priority="95" operator="equal">
      <formula>"Provisional Sum"</formula>
    </cfRule>
    <cfRule type="cellIs" dxfId="93" priority="96" operator="equal">
      <formula>"Defined Provisional Sum"</formula>
    </cfRule>
  </conditionalFormatting>
  <conditionalFormatting sqref="E24">
    <cfRule type="cellIs" dxfId="92" priority="91" operator="equal">
      <formula>"Re-Measurable"</formula>
    </cfRule>
    <cfRule type="cellIs" dxfId="91" priority="92" operator="equal">
      <formula>"Provisional Sum"</formula>
    </cfRule>
    <cfRule type="cellIs" dxfId="90" priority="93" operator="equal">
      <formula>"Defined Provisional Sum"</formula>
    </cfRule>
  </conditionalFormatting>
  <conditionalFormatting sqref="E25">
    <cfRule type="cellIs" dxfId="89" priority="88" operator="equal">
      <formula>"Re-Measurable"</formula>
    </cfRule>
    <cfRule type="cellIs" dxfId="88" priority="89" operator="equal">
      <formula>"Provisional Sum"</formula>
    </cfRule>
    <cfRule type="cellIs" dxfId="87" priority="90" operator="equal">
      <formula>"Defined Provisional Sum"</formula>
    </cfRule>
  </conditionalFormatting>
  <conditionalFormatting sqref="E28">
    <cfRule type="cellIs" dxfId="86" priority="85" operator="equal">
      <formula>"Re-Measurable"</formula>
    </cfRule>
    <cfRule type="cellIs" dxfId="85" priority="86" operator="equal">
      <formula>"Provisional Sum"</formula>
    </cfRule>
    <cfRule type="cellIs" dxfId="84" priority="87" operator="equal">
      <formula>"Defined Provisional Sum"</formula>
    </cfRule>
  </conditionalFormatting>
  <conditionalFormatting sqref="E29">
    <cfRule type="cellIs" dxfId="83" priority="82" operator="equal">
      <formula>"Re-Measurable"</formula>
    </cfRule>
    <cfRule type="cellIs" dxfId="82" priority="83" operator="equal">
      <formula>"Provisional Sum"</formula>
    </cfRule>
    <cfRule type="cellIs" dxfId="81" priority="84" operator="equal">
      <formula>"Defined Provisional Sum"</formula>
    </cfRule>
  </conditionalFormatting>
  <conditionalFormatting sqref="E55 E51">
    <cfRule type="cellIs" dxfId="80" priority="79" operator="equal">
      <formula>"Re-Measurable"</formula>
    </cfRule>
    <cfRule type="cellIs" dxfId="79" priority="80" operator="equal">
      <formula>"Provisional Sum"</formula>
    </cfRule>
    <cfRule type="cellIs" dxfId="78" priority="81" operator="equal">
      <formula>"Defined Provisional Sum"</formula>
    </cfRule>
  </conditionalFormatting>
  <conditionalFormatting sqref="E47">
    <cfRule type="cellIs" dxfId="77" priority="76" operator="equal">
      <formula>"Re-Measurable"</formula>
    </cfRule>
    <cfRule type="cellIs" dxfId="76" priority="77" operator="equal">
      <formula>"Provisional Sum"</formula>
    </cfRule>
    <cfRule type="cellIs" dxfId="75" priority="78" operator="equal">
      <formula>"Defined Provisional Sum"</formula>
    </cfRule>
  </conditionalFormatting>
  <conditionalFormatting sqref="E60">
    <cfRule type="cellIs" dxfId="74" priority="73" operator="equal">
      <formula>"Re-Measurable"</formula>
    </cfRule>
    <cfRule type="cellIs" dxfId="73" priority="74" operator="equal">
      <formula>"Provisional Sum"</formula>
    </cfRule>
    <cfRule type="cellIs" dxfId="72" priority="75" operator="equal">
      <formula>"Defined Provisional Sum"</formula>
    </cfRule>
  </conditionalFormatting>
  <conditionalFormatting sqref="E63:E65">
    <cfRule type="cellIs" dxfId="71" priority="70" operator="equal">
      <formula>"Re-Measurable"</formula>
    </cfRule>
    <cfRule type="cellIs" dxfId="70" priority="71" operator="equal">
      <formula>"Provisional Sum"</formula>
    </cfRule>
    <cfRule type="cellIs" dxfId="69" priority="72" operator="equal">
      <formula>"Defined Provisional Sum"</formula>
    </cfRule>
  </conditionalFormatting>
  <conditionalFormatting sqref="E91">
    <cfRule type="cellIs" dxfId="68" priority="67" operator="equal">
      <formula>"Re-Measurable"</formula>
    </cfRule>
    <cfRule type="cellIs" dxfId="67" priority="68" operator="equal">
      <formula>"Provisional Sum"</formula>
    </cfRule>
    <cfRule type="cellIs" dxfId="66" priority="69" operator="equal">
      <formula>"Defined Provisional Sum"</formula>
    </cfRule>
  </conditionalFormatting>
  <conditionalFormatting sqref="E97 E94">
    <cfRule type="cellIs" dxfId="65" priority="64" operator="equal">
      <formula>"Re-Measurable"</formula>
    </cfRule>
    <cfRule type="cellIs" dxfId="64" priority="65" operator="equal">
      <formula>"Provisional Sum"</formula>
    </cfRule>
    <cfRule type="cellIs" dxfId="63" priority="66" operator="equal">
      <formula>"Defined Provisional Sum"</formula>
    </cfRule>
  </conditionalFormatting>
  <conditionalFormatting sqref="E100">
    <cfRule type="cellIs" dxfId="62" priority="61" operator="equal">
      <formula>"Re-Measurable"</formula>
    </cfRule>
    <cfRule type="cellIs" dxfId="61" priority="62" operator="equal">
      <formula>"Provisional Sum"</formula>
    </cfRule>
    <cfRule type="cellIs" dxfId="60" priority="63" operator="equal">
      <formula>"Defined Provisional Sum"</formula>
    </cfRule>
  </conditionalFormatting>
  <conditionalFormatting sqref="E101:E102">
    <cfRule type="cellIs" dxfId="59" priority="58" operator="equal">
      <formula>"Re-Measurable"</formula>
    </cfRule>
    <cfRule type="cellIs" dxfId="58" priority="59" operator="equal">
      <formula>"Provisional Sum"</formula>
    </cfRule>
    <cfRule type="cellIs" dxfId="57" priority="60" operator="equal">
      <formula>"Defined Provisional Sum"</formula>
    </cfRule>
  </conditionalFormatting>
  <conditionalFormatting sqref="E103">
    <cfRule type="cellIs" dxfId="56" priority="55" operator="equal">
      <formula>"Re-Measurable"</formula>
    </cfRule>
    <cfRule type="cellIs" dxfId="55" priority="56" operator="equal">
      <formula>"Provisional Sum"</formula>
    </cfRule>
    <cfRule type="cellIs" dxfId="54" priority="57" operator="equal">
      <formula>"Defined Provisional Sum"</formula>
    </cfRule>
  </conditionalFormatting>
  <conditionalFormatting sqref="E105">
    <cfRule type="cellIs" dxfId="53" priority="52" operator="equal">
      <formula>"Re-Measurable"</formula>
    </cfRule>
    <cfRule type="cellIs" dxfId="52" priority="53" operator="equal">
      <formula>"Provisional Sum"</formula>
    </cfRule>
    <cfRule type="cellIs" dxfId="51" priority="54" operator="equal">
      <formula>"Defined Provisional Sum"</formula>
    </cfRule>
  </conditionalFormatting>
  <conditionalFormatting sqref="E66:E71 E73:E74 E76:E77 E80:E81 E83">
    <cfRule type="cellIs" dxfId="50" priority="49" operator="equal">
      <formula>"Re-Measurable"</formula>
    </cfRule>
    <cfRule type="cellIs" dxfId="49" priority="50" operator="equal">
      <formula>"Provisional Sum"</formula>
    </cfRule>
    <cfRule type="cellIs" dxfId="48" priority="51" operator="equal">
      <formula>"Defined Provisional Sum"</formula>
    </cfRule>
  </conditionalFormatting>
  <conditionalFormatting sqref="E72">
    <cfRule type="cellIs" dxfId="47" priority="46" operator="equal">
      <formula>"Re-Measurable"</formula>
    </cfRule>
    <cfRule type="cellIs" dxfId="46" priority="47" operator="equal">
      <formula>"Provisional Sum"</formula>
    </cfRule>
    <cfRule type="cellIs" dxfId="45" priority="48" operator="equal">
      <formula>"Defined Provisional Sum"</formula>
    </cfRule>
  </conditionalFormatting>
  <conditionalFormatting sqref="E78 E75">
    <cfRule type="cellIs" dxfId="44" priority="43" operator="equal">
      <formula>"Re-Measurable"</formula>
    </cfRule>
    <cfRule type="cellIs" dxfId="43" priority="44" operator="equal">
      <formula>"Provisional Sum"</formula>
    </cfRule>
    <cfRule type="cellIs" dxfId="42" priority="45" operator="equal">
      <formula>"Defined Provisional Sum"</formula>
    </cfRule>
  </conditionalFormatting>
  <conditionalFormatting sqref="E82">
    <cfRule type="cellIs" dxfId="41" priority="40" operator="equal">
      <formula>"Re-Measurable"</formula>
    </cfRule>
    <cfRule type="cellIs" dxfId="40" priority="41" operator="equal">
      <formula>"Provisional Sum"</formula>
    </cfRule>
    <cfRule type="cellIs" dxfId="39" priority="42" operator="equal">
      <formula>"Defined Provisional Sum"</formula>
    </cfRule>
  </conditionalFormatting>
  <conditionalFormatting sqref="E84">
    <cfRule type="cellIs" dxfId="38" priority="37" operator="equal">
      <formula>"Re-Measurable"</formula>
    </cfRule>
    <cfRule type="cellIs" dxfId="37" priority="38" operator="equal">
      <formula>"Provisional Sum"</formula>
    </cfRule>
    <cfRule type="cellIs" dxfId="36" priority="39" operator="equal">
      <formula>"Defined Provisional Sum"</formula>
    </cfRule>
  </conditionalFormatting>
  <conditionalFormatting sqref="E79">
    <cfRule type="cellIs" dxfId="35" priority="34" operator="equal">
      <formula>"Re-Measurable"</formula>
    </cfRule>
    <cfRule type="cellIs" dxfId="34" priority="35" operator="equal">
      <formula>"Provisional Sum"</formula>
    </cfRule>
    <cfRule type="cellIs" dxfId="33" priority="36" operator="equal">
      <formula>"Defined Provisional Sum"</formula>
    </cfRule>
  </conditionalFormatting>
  <conditionalFormatting sqref="E106:E109">
    <cfRule type="cellIs" dxfId="32" priority="31" operator="equal">
      <formula>"Re-Measurable"</formula>
    </cfRule>
    <cfRule type="cellIs" dxfId="31" priority="32" operator="equal">
      <formula>"Provisional Sum"</formula>
    </cfRule>
    <cfRule type="cellIs" dxfId="30" priority="33" operator="equal">
      <formula>"Defined Provisional Sum"</formula>
    </cfRule>
  </conditionalFormatting>
  <conditionalFormatting sqref="E110">
    <cfRule type="cellIs" dxfId="29" priority="28" operator="equal">
      <formula>"Re-Measurable"</formula>
    </cfRule>
    <cfRule type="cellIs" dxfId="28" priority="29" operator="equal">
      <formula>"Provisional Sum"</formula>
    </cfRule>
    <cfRule type="cellIs" dxfId="27" priority="30" operator="equal">
      <formula>"Defined Provisional Sum"</formula>
    </cfRule>
  </conditionalFormatting>
  <conditionalFormatting sqref="E111">
    <cfRule type="cellIs" dxfId="26" priority="25" operator="equal">
      <formula>"Re-Measurable"</formula>
    </cfRule>
    <cfRule type="cellIs" dxfId="25" priority="26" operator="equal">
      <formula>"Provisional Sum"</formula>
    </cfRule>
    <cfRule type="cellIs" dxfId="24" priority="27" operator="equal">
      <formula>"Defined Provisional Sum"</formula>
    </cfRule>
  </conditionalFormatting>
  <conditionalFormatting sqref="E135:E139">
    <cfRule type="cellIs" dxfId="23" priority="22" operator="equal">
      <formula>"Re-Measurable"</formula>
    </cfRule>
    <cfRule type="cellIs" dxfId="22" priority="23" operator="equal">
      <formula>"Provisional Sum"</formula>
    </cfRule>
    <cfRule type="cellIs" dxfId="21" priority="24" operator="equal">
      <formula>"Defined Provisional Sum"</formula>
    </cfRule>
  </conditionalFormatting>
  <conditionalFormatting sqref="E125:E134">
    <cfRule type="cellIs" dxfId="20" priority="19" operator="equal">
      <formula>"Re-Measurable"</formula>
    </cfRule>
    <cfRule type="cellIs" dxfId="19" priority="20" operator="equal">
      <formula>"Provisional Sum"</formula>
    </cfRule>
    <cfRule type="cellIs" dxfId="18" priority="21" operator="equal">
      <formula>"Defined Provisional Sum"</formula>
    </cfRule>
  </conditionalFormatting>
  <conditionalFormatting sqref="E140:E149">
    <cfRule type="cellIs" dxfId="17" priority="16" operator="equal">
      <formula>"Re-Measurable"</formula>
    </cfRule>
    <cfRule type="cellIs" dxfId="16" priority="17" operator="equal">
      <formula>"Provisional Sum"</formula>
    </cfRule>
    <cfRule type="cellIs" dxfId="15" priority="18" operator="equal">
      <formula>"Defined Provisional Sum"</formula>
    </cfRule>
  </conditionalFormatting>
  <conditionalFormatting sqref="E156:E172">
    <cfRule type="cellIs" dxfId="14" priority="13" operator="equal">
      <formula>"Re-Measurable"</formula>
    </cfRule>
    <cfRule type="cellIs" dxfId="13" priority="14" operator="equal">
      <formula>"Provisional Sum"</formula>
    </cfRule>
    <cfRule type="cellIs" dxfId="12" priority="15" operator="equal">
      <formula>"Defined Provisional Sum"</formula>
    </cfRule>
  </conditionalFormatting>
  <conditionalFormatting sqref="E176:E177">
    <cfRule type="cellIs" dxfId="11" priority="10" operator="equal">
      <formula>"Re-Measurable"</formula>
    </cfRule>
    <cfRule type="cellIs" dxfId="10" priority="11" operator="equal">
      <formula>"Provisional Sum"</formula>
    </cfRule>
    <cfRule type="cellIs" dxfId="9" priority="12" operator="equal">
      <formula>"Defined Provisional Sum"</formula>
    </cfRule>
  </conditionalFormatting>
  <conditionalFormatting sqref="E178:E194">
    <cfRule type="cellIs" dxfId="8" priority="7" operator="equal">
      <formula>"Re-Measurable"</formula>
    </cfRule>
    <cfRule type="cellIs" dxfId="7" priority="8" operator="equal">
      <formula>"Provisional Sum"</formula>
    </cfRule>
    <cfRule type="cellIs" dxfId="6" priority="9" operator="equal">
      <formula>"Defined Provisional Sum"</formula>
    </cfRule>
  </conditionalFormatting>
  <conditionalFormatting sqref="E115:E117 E121:E123">
    <cfRule type="cellIs" dxfId="5" priority="4" operator="equal">
      <formula>"Re-Measurable"</formula>
    </cfRule>
    <cfRule type="cellIs" dxfId="4" priority="5" operator="equal">
      <formula>"Provisional Sum"</formula>
    </cfRule>
    <cfRule type="cellIs" dxfId="3" priority="6" operator="equal">
      <formula>"Defined Provisional Sum"</formula>
    </cfRule>
  </conditionalFormatting>
  <conditionalFormatting sqref="E118:E120">
    <cfRule type="cellIs" dxfId="2" priority="1" operator="equal">
      <formula>"Re-Measurable"</formula>
    </cfRule>
    <cfRule type="cellIs" dxfId="1" priority="2" operator="equal">
      <formula>"Provisional Sum"</formula>
    </cfRule>
    <cfRule type="cellIs" dxfId="0" priority="3" operator="equal">
      <formula>"Defined Provisional Sum"</formula>
    </cfRule>
  </conditionalFormatting>
  <dataValidations count="1">
    <dataValidation type="list" allowBlank="1" showInputMessage="1" showErrorMessage="1" prompt="The Pricing Status should only be adjusted to a Provisional Sum or Remeasurable under exceptional circumstances - these circumstances should be made clear as part of the tender return clarifications." sqref="E10:E195" xr:uid="{985D1570-7D62-40E0-9D0E-6C4377BE1EE8}">
      <formula1>$L$12:$L$15</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RCL</vt:lpstr>
      <vt:lpstr>SRM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Family</dc:creator>
  <cp:lastModifiedBy>Family</cp:lastModifiedBy>
  <dcterms:created xsi:type="dcterms:W3CDTF">2020-12-29T07:09:44Z</dcterms:created>
  <dcterms:modified xsi:type="dcterms:W3CDTF">2020-12-31T13:46:41Z</dcterms:modified>
</cp:coreProperties>
</file>