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RCL\CIS\"/>
    </mc:Choice>
  </mc:AlternateContent>
  <bookViews>
    <workbookView xWindow="0" yWindow="0" windowWidth="24000" windowHeight="966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69" i="1" l="1"/>
  <c r="D69" i="1" s="1"/>
  <c r="G69" i="1" s="1"/>
  <c r="E69" i="1"/>
  <c r="H69" i="1" s="1"/>
  <c r="F69" i="1" l="1"/>
  <c r="I69" i="1" s="1"/>
  <c r="C124" i="1"/>
  <c r="D124" i="1"/>
  <c r="E124" i="1"/>
  <c r="C114" i="1"/>
  <c r="D114" i="1"/>
  <c r="E114" i="1"/>
  <c r="C97" i="1"/>
  <c r="D97" i="1" s="1"/>
  <c r="E97" i="1" l="1"/>
  <c r="H53" i="1"/>
  <c r="G53" i="1"/>
  <c r="F53" i="1"/>
  <c r="H28" i="1"/>
  <c r="G28" i="1"/>
  <c r="E21" i="1" l="1"/>
  <c r="D21" i="1"/>
  <c r="C21" i="1"/>
  <c r="C20" i="1"/>
  <c r="D20" i="1" s="1"/>
  <c r="E20" i="1" l="1"/>
  <c r="C74" i="1"/>
  <c r="E74" i="1" s="1"/>
  <c r="D74" i="1" l="1"/>
  <c r="C26" i="1"/>
  <c r="D26" i="1"/>
  <c r="E26" i="1"/>
  <c r="D4" i="1"/>
  <c r="D5" i="1"/>
  <c r="C4" i="1"/>
  <c r="E4" i="1" s="1"/>
  <c r="C5" i="1"/>
  <c r="E5" i="1" s="1"/>
  <c r="C24" i="1" l="1"/>
  <c r="C35" i="1" l="1"/>
  <c r="D35" i="1" l="1"/>
  <c r="G35" i="1" s="1"/>
  <c r="F35" i="1"/>
  <c r="E35" i="1"/>
  <c r="H35" i="1" s="1"/>
  <c r="C59" i="1"/>
  <c r="E59" i="1" l="1"/>
  <c r="F59" i="1"/>
  <c r="I35" i="1"/>
  <c r="D59" i="1"/>
  <c r="C70" i="1" l="1"/>
  <c r="D70" i="1" l="1"/>
  <c r="G70" i="1" s="1"/>
  <c r="F70" i="1"/>
  <c r="E70" i="1"/>
  <c r="H70" i="1" s="1"/>
  <c r="C77" i="1"/>
  <c r="I70" i="1" l="1"/>
  <c r="D77" i="1"/>
  <c r="G77" i="1" s="1"/>
  <c r="F77" i="1"/>
  <c r="E77" i="1"/>
  <c r="H77" i="1" s="1"/>
  <c r="I77" i="1" l="1"/>
  <c r="C130" i="1"/>
  <c r="F130" i="1" s="1"/>
  <c r="C129" i="1"/>
  <c r="D129" i="1" s="1"/>
  <c r="C128" i="1"/>
  <c r="C127" i="1"/>
  <c r="F127" i="1" s="1"/>
  <c r="C126" i="1"/>
  <c r="F126" i="1" s="1"/>
  <c r="C125" i="1"/>
  <c r="C123" i="1"/>
  <c r="C122" i="1"/>
  <c r="F122" i="1" s="1"/>
  <c r="C121" i="1"/>
  <c r="F121" i="1" s="1"/>
  <c r="C52" i="1"/>
  <c r="D52" i="1" s="1"/>
  <c r="C120" i="1"/>
  <c r="E120" i="1" s="1"/>
  <c r="C119" i="1"/>
  <c r="D119" i="1" s="1"/>
  <c r="C118" i="1"/>
  <c r="D118" i="1" s="1"/>
  <c r="C116" i="1"/>
  <c r="D116" i="1" s="1"/>
  <c r="C115" i="1"/>
  <c r="E115" i="1" s="1"/>
  <c r="C117" i="1"/>
  <c r="D117" i="1" s="1"/>
  <c r="C113" i="1"/>
  <c r="F113" i="1" s="1"/>
  <c r="C112" i="1"/>
  <c r="D112" i="1" s="1"/>
  <c r="G112" i="1" s="1"/>
  <c r="C110" i="1"/>
  <c r="D110" i="1" s="1"/>
  <c r="G110" i="1" s="1"/>
  <c r="C111" i="1"/>
  <c r="F111" i="1" s="1"/>
  <c r="C109" i="1"/>
  <c r="E109" i="1" s="1"/>
  <c r="C108" i="1"/>
  <c r="D108" i="1" s="1"/>
  <c r="C106" i="1"/>
  <c r="E106" i="1" s="1"/>
  <c r="C107" i="1"/>
  <c r="C103" i="1"/>
  <c r="F103" i="1" s="1"/>
  <c r="C105" i="1"/>
  <c r="D105" i="1" s="1"/>
  <c r="E104" i="1"/>
  <c r="C104" i="1"/>
  <c r="D104" i="1" s="1"/>
  <c r="C102" i="1"/>
  <c r="E102" i="1" s="1"/>
  <c r="C101" i="1"/>
  <c r="E101" i="1" s="1"/>
  <c r="C100" i="1"/>
  <c r="D100" i="1" s="1"/>
  <c r="C99" i="1"/>
  <c r="E99" i="1" s="1"/>
  <c r="C98" i="1"/>
  <c r="D98" i="1" s="1"/>
  <c r="C96" i="1"/>
  <c r="F96" i="1" s="1"/>
  <c r="C95" i="1"/>
  <c r="D95" i="1" s="1"/>
  <c r="C94" i="1"/>
  <c r="F94" i="1" s="1"/>
  <c r="C93" i="1"/>
  <c r="D93" i="1" s="1"/>
  <c r="G93" i="1" s="1"/>
  <c r="C92" i="1"/>
  <c r="D92" i="1" s="1"/>
  <c r="G92" i="1" s="1"/>
  <c r="C91" i="1"/>
  <c r="F91" i="1" s="1"/>
  <c r="C90" i="1"/>
  <c r="C89" i="1"/>
  <c r="C88" i="1"/>
  <c r="D88" i="1" s="1"/>
  <c r="C87" i="1"/>
  <c r="F87" i="1" s="1"/>
  <c r="C85" i="1"/>
  <c r="F85" i="1" s="1"/>
  <c r="C86" i="1"/>
  <c r="D86" i="1" s="1"/>
  <c r="C84" i="1"/>
  <c r="F84" i="1" s="1"/>
  <c r="C81" i="1"/>
  <c r="E81" i="1" s="1"/>
  <c r="C83" i="1"/>
  <c r="C80" i="1"/>
  <c r="E80" i="1" s="1"/>
  <c r="C79" i="1"/>
  <c r="D79" i="1" s="1"/>
  <c r="C78" i="1"/>
  <c r="E78" i="1" s="1"/>
  <c r="C75" i="1"/>
  <c r="E75" i="1" s="1"/>
  <c r="C73" i="1"/>
  <c r="E73" i="1" s="1"/>
  <c r="C72" i="1"/>
  <c r="D72" i="1" s="1"/>
  <c r="C71" i="1"/>
  <c r="D71" i="1" s="1"/>
  <c r="G71" i="1" s="1"/>
  <c r="C67" i="1"/>
  <c r="C66" i="1"/>
  <c r="D66" i="1" s="1"/>
  <c r="G66" i="1" s="1"/>
  <c r="C65" i="1"/>
  <c r="F65" i="1" s="1"/>
  <c r="C64" i="1"/>
  <c r="F64" i="1" s="1"/>
  <c r="I63" i="1"/>
  <c r="C63" i="1"/>
  <c r="D63" i="1" s="1"/>
  <c r="I62" i="1"/>
  <c r="C62" i="1"/>
  <c r="D62" i="1" s="1"/>
  <c r="I60" i="1"/>
  <c r="C60" i="1"/>
  <c r="I61" i="1"/>
  <c r="C61" i="1"/>
  <c r="D61" i="1" s="1"/>
  <c r="I58" i="1"/>
  <c r="C58" i="1"/>
  <c r="D58" i="1" s="1"/>
  <c r="I57" i="1"/>
  <c r="C57" i="1"/>
  <c r="D57" i="1" s="1"/>
  <c r="I56" i="1"/>
  <c r="C56" i="1"/>
  <c r="I55" i="1"/>
  <c r="C55" i="1"/>
  <c r="D55" i="1" s="1"/>
  <c r="C54" i="1"/>
  <c r="F54" i="1" s="1"/>
  <c r="C53" i="1"/>
  <c r="C49" i="1"/>
  <c r="F49" i="1" s="1"/>
  <c r="C45" i="1"/>
  <c r="D45" i="1" s="1"/>
  <c r="C42" i="1"/>
  <c r="C40" i="1"/>
  <c r="E40" i="1" s="1"/>
  <c r="H40" i="1" s="1"/>
  <c r="C38" i="1"/>
  <c r="F38" i="1" s="1"/>
  <c r="C37" i="1"/>
  <c r="C51" i="1"/>
  <c r="E51" i="1" s="1"/>
  <c r="C48" i="1"/>
  <c r="E48" i="1" s="1"/>
  <c r="C47" i="1"/>
  <c r="E47" i="1" s="1"/>
  <c r="C50" i="1"/>
  <c r="D50" i="1" s="1"/>
  <c r="C46" i="1"/>
  <c r="E46" i="1" s="1"/>
  <c r="C43" i="1"/>
  <c r="D43" i="1" s="1"/>
  <c r="C44" i="1"/>
  <c r="C41" i="1"/>
  <c r="C39" i="1"/>
  <c r="C36" i="1"/>
  <c r="F36" i="1" s="1"/>
  <c r="C34" i="1"/>
  <c r="E34" i="1" s="1"/>
  <c r="C33" i="1"/>
  <c r="E33" i="1" s="1"/>
  <c r="C32" i="1"/>
  <c r="C31" i="1"/>
  <c r="E31" i="1" s="1"/>
  <c r="C29" i="1"/>
  <c r="D29" i="1" s="1"/>
  <c r="G29" i="1" s="1"/>
  <c r="C28" i="1"/>
  <c r="C27" i="1"/>
  <c r="F27" i="1" s="1"/>
  <c r="C25" i="1"/>
  <c r="C22" i="1"/>
  <c r="F22" i="1" s="1"/>
  <c r="C23" i="1"/>
  <c r="F23" i="1" s="1"/>
  <c r="C19" i="1"/>
  <c r="E19" i="1" s="1"/>
  <c r="C18" i="1"/>
  <c r="E18" i="1" s="1"/>
  <c r="C17" i="1"/>
  <c r="F17" i="1" s="1"/>
  <c r="C16" i="1"/>
  <c r="E16" i="1" s="1"/>
  <c r="H16" i="1" s="1"/>
  <c r="C15" i="1"/>
  <c r="E15" i="1" s="1"/>
  <c r="H15" i="1" s="1"/>
  <c r="C14" i="1"/>
  <c r="E14" i="1" s="1"/>
  <c r="H14" i="1" s="1"/>
  <c r="C13" i="1"/>
  <c r="E13" i="1" s="1"/>
  <c r="H13" i="1" s="1"/>
  <c r="C12" i="1"/>
  <c r="E12" i="1" s="1"/>
  <c r="H12" i="1" s="1"/>
  <c r="C11" i="1"/>
  <c r="E11" i="1" s="1"/>
  <c r="H11" i="1" s="1"/>
  <c r="C10" i="1"/>
  <c r="C9" i="1"/>
  <c r="D9" i="1" s="1"/>
  <c r="C8" i="1"/>
  <c r="D8" i="1" s="1"/>
  <c r="C7" i="1"/>
  <c r="C3" i="1"/>
  <c r="D3" i="1" s="1"/>
  <c r="C6" i="1"/>
  <c r="E6" i="1" s="1"/>
  <c r="C2" i="1"/>
  <c r="D2" i="1" s="1"/>
  <c r="D81" i="1" l="1"/>
  <c r="E87" i="1"/>
  <c r="D87" i="1"/>
  <c r="E100" i="1"/>
  <c r="D10" i="1"/>
  <c r="F10" i="1"/>
  <c r="E3" i="1"/>
  <c r="D37" i="1"/>
  <c r="G37" i="1" s="1"/>
  <c r="F37" i="1"/>
  <c r="E42" i="1"/>
  <c r="H42" i="1" s="1"/>
  <c r="F42" i="1"/>
  <c r="E86" i="1"/>
  <c r="F86" i="1"/>
  <c r="D7" i="1"/>
  <c r="G7" i="1" s="1"/>
  <c r="F7" i="1"/>
  <c r="E7" i="1"/>
  <c r="H7" i="1" s="1"/>
  <c r="D31" i="1"/>
  <c r="F33" i="1"/>
  <c r="E41" i="1"/>
  <c r="F41" i="1"/>
  <c r="D51" i="1"/>
  <c r="D73" i="1"/>
  <c r="E95" i="1"/>
  <c r="D99" i="1"/>
  <c r="E28" i="1"/>
  <c r="F28" i="1"/>
  <c r="E83" i="1"/>
  <c r="H83" i="1" s="1"/>
  <c r="F83" i="1"/>
  <c r="E127" i="1"/>
  <c r="E24" i="1"/>
  <c r="H24" i="1" s="1"/>
  <c r="F24" i="1"/>
  <c r="D36" i="1"/>
  <c r="G36" i="1" s="1"/>
  <c r="E2" i="1"/>
  <c r="D41" i="1"/>
  <c r="E43" i="1"/>
  <c r="D78" i="1"/>
  <c r="E92" i="1"/>
  <c r="H92" i="1" s="1"/>
  <c r="F110" i="1"/>
  <c r="E118" i="1"/>
  <c r="E110" i="1"/>
  <c r="H110" i="1" s="1"/>
  <c r="E36" i="1"/>
  <c r="H36" i="1" s="1"/>
  <c r="E37" i="1"/>
  <c r="H37" i="1" s="1"/>
  <c r="D40" i="1"/>
  <c r="G40" i="1" s="1"/>
  <c r="E61" i="1"/>
  <c r="F92" i="1"/>
  <c r="I92" i="1" s="1"/>
  <c r="D64" i="1"/>
  <c r="G64" i="1" s="1"/>
  <c r="E65" i="1"/>
  <c r="H65" i="1" s="1"/>
  <c r="D90" i="1"/>
  <c r="F90" i="1"/>
  <c r="D19" i="1"/>
  <c r="D27" i="1"/>
  <c r="G27" i="1" s="1"/>
  <c r="I27" i="1" s="1"/>
  <c r="D34" i="1"/>
  <c r="D46" i="1"/>
  <c r="D47" i="1"/>
  <c r="E55" i="1"/>
  <c r="E72" i="1"/>
  <c r="D75" i="1"/>
  <c r="D83" i="1"/>
  <c r="G83" i="1" s="1"/>
  <c r="D106" i="1"/>
  <c r="E122" i="1"/>
  <c r="D126" i="1"/>
  <c r="D6" i="1"/>
  <c r="D12" i="1"/>
  <c r="D14" i="1"/>
  <c r="D16" i="1"/>
  <c r="D18" i="1"/>
  <c r="D24" i="1"/>
  <c r="G24" i="1" s="1"/>
  <c r="E27" i="1"/>
  <c r="D42" i="1"/>
  <c r="G42" i="1" s="1"/>
  <c r="E57" i="1"/>
  <c r="E63" i="1"/>
  <c r="E79" i="1"/>
  <c r="E88" i="1"/>
  <c r="E91" i="1"/>
  <c r="H91" i="1" s="1"/>
  <c r="E98" i="1"/>
  <c r="E111" i="1"/>
  <c r="E119" i="1"/>
  <c r="D121" i="1"/>
  <c r="E126" i="1"/>
  <c r="E17" i="1"/>
  <c r="H17" i="1" s="1"/>
  <c r="E9" i="1"/>
  <c r="H9" i="1" s="1"/>
  <c r="D28" i="1"/>
  <c r="E64" i="1"/>
  <c r="H64" i="1" s="1"/>
  <c r="E116" i="1"/>
  <c r="E121" i="1"/>
  <c r="D38" i="1"/>
  <c r="G38" i="1" s="1"/>
  <c r="I38" i="1" s="1"/>
  <c r="E38" i="1"/>
  <c r="H38" i="1" s="1"/>
  <c r="E22" i="1"/>
  <c r="H22" i="1" s="1"/>
  <c r="D44" i="1"/>
  <c r="E44" i="1"/>
  <c r="E49" i="1"/>
  <c r="H49" i="1" s="1"/>
  <c r="D49" i="1"/>
  <c r="G49" i="1" s="1"/>
  <c r="D60" i="1"/>
  <c r="E60" i="1"/>
  <c r="D67" i="1"/>
  <c r="E67" i="1"/>
  <c r="E103" i="1"/>
  <c r="H103" i="1" s="1"/>
  <c r="F125" i="1"/>
  <c r="E125" i="1"/>
  <c r="E8" i="1"/>
  <c r="H8" i="1" s="1"/>
  <c r="D11" i="1"/>
  <c r="D15" i="1"/>
  <c r="D23" i="1"/>
  <c r="E23" i="1"/>
  <c r="D33" i="1"/>
  <c r="G33" i="1" s="1"/>
  <c r="I33" i="1" s="1"/>
  <c r="F39" i="1"/>
  <c r="E39" i="1"/>
  <c r="H39" i="1" s="1"/>
  <c r="D39" i="1"/>
  <c r="G39" i="1" s="1"/>
  <c r="F40" i="1"/>
  <c r="D56" i="1"/>
  <c r="E56" i="1"/>
  <c r="D65" i="1"/>
  <c r="F71" i="1"/>
  <c r="E71" i="1"/>
  <c r="H71" i="1" s="1"/>
  <c r="E85" i="1"/>
  <c r="D85" i="1"/>
  <c r="E93" i="1"/>
  <c r="H93" i="1" s="1"/>
  <c r="F93" i="1"/>
  <c r="D103" i="1"/>
  <c r="D125" i="1"/>
  <c r="F25" i="1"/>
  <c r="E25" i="1"/>
  <c r="H25" i="1" s="1"/>
  <c r="E53" i="1"/>
  <c r="D54" i="1"/>
  <c r="G54" i="1" s="1"/>
  <c r="D84" i="1"/>
  <c r="E84" i="1"/>
  <c r="E113" i="1"/>
  <c r="H113" i="1" s="1"/>
  <c r="D113" i="1"/>
  <c r="G113" i="1" s="1"/>
  <c r="E130" i="1"/>
  <c r="H130" i="1" s="1"/>
  <c r="E10" i="1"/>
  <c r="D13" i="1"/>
  <c r="D17" i="1"/>
  <c r="G17" i="1" s="1"/>
  <c r="D22" i="1"/>
  <c r="G22" i="1" s="1"/>
  <c r="D25" i="1"/>
  <c r="G25" i="1" s="1"/>
  <c r="F29" i="1"/>
  <c r="E29" i="1"/>
  <c r="H29" i="1" s="1"/>
  <c r="D32" i="1"/>
  <c r="E32" i="1"/>
  <c r="E50" i="1"/>
  <c r="D48" i="1"/>
  <c r="E45" i="1"/>
  <c r="D53" i="1"/>
  <c r="E54" i="1"/>
  <c r="H54" i="1" s="1"/>
  <c r="E58" i="1"/>
  <c r="E62" i="1"/>
  <c r="D80" i="1"/>
  <c r="E89" i="1"/>
  <c r="F89" i="1"/>
  <c r="D89" i="1"/>
  <c r="E96" i="1"/>
  <c r="H96" i="1" s="1"/>
  <c r="D96" i="1"/>
  <c r="G96" i="1" s="1"/>
  <c r="D102" i="1"/>
  <c r="F107" i="1"/>
  <c r="E107" i="1"/>
  <c r="H107" i="1" s="1"/>
  <c r="D107" i="1"/>
  <c r="G107" i="1" s="1"/>
  <c r="D109" i="1"/>
  <c r="E112" i="1"/>
  <c r="H112" i="1" s="1"/>
  <c r="F112" i="1"/>
  <c r="D115" i="1"/>
  <c r="F123" i="1"/>
  <c r="E123" i="1"/>
  <c r="D123" i="1"/>
  <c r="F128" i="1"/>
  <c r="E128" i="1"/>
  <c r="D128" i="1"/>
  <c r="D130" i="1"/>
  <c r="G130" i="1" s="1"/>
  <c r="F66" i="1"/>
  <c r="E66" i="1"/>
  <c r="H66" i="1" s="1"/>
  <c r="E90" i="1"/>
  <c r="E94" i="1"/>
  <c r="H94" i="1" s="1"/>
  <c r="F52" i="1"/>
  <c r="E52" i="1"/>
  <c r="F129" i="1"/>
  <c r="I129" i="1" s="1"/>
  <c r="E129" i="1"/>
  <c r="D91" i="1"/>
  <c r="G91" i="1" s="1"/>
  <c r="D101" i="1"/>
  <c r="E105" i="1"/>
  <c r="E108" i="1"/>
  <c r="D111" i="1"/>
  <c r="G111" i="1" s="1"/>
  <c r="I111" i="1" s="1"/>
  <c r="E117" i="1"/>
  <c r="D120" i="1"/>
  <c r="D122" i="1"/>
  <c r="D127" i="1"/>
  <c r="D94" i="1"/>
  <c r="G94" i="1" s="1"/>
  <c r="I49" i="1" l="1"/>
  <c r="I7" i="1"/>
  <c r="I42" i="1"/>
  <c r="I110" i="1"/>
  <c r="I83" i="1"/>
  <c r="I93" i="1"/>
  <c r="G65" i="1"/>
  <c r="I65" i="1" s="1"/>
  <c r="G103" i="1"/>
  <c r="I103" i="1" s="1"/>
  <c r="I37" i="1"/>
  <c r="I24" i="1"/>
  <c r="I36" i="1"/>
  <c r="I25" i="1"/>
  <c r="I29" i="1"/>
  <c r="I28" i="1"/>
  <c r="I64" i="1"/>
  <c r="I91" i="1"/>
  <c r="I22" i="1"/>
  <c r="I112" i="1"/>
  <c r="I54" i="1"/>
  <c r="I53" i="1"/>
  <c r="I71" i="1"/>
  <c r="I39" i="1"/>
  <c r="I94" i="1"/>
  <c r="I96" i="1"/>
  <c r="I130" i="1"/>
  <c r="I113" i="1"/>
  <c r="I107" i="1"/>
  <c r="I17" i="1"/>
</calcChain>
</file>

<file path=xl/comments1.xml><?xml version="1.0" encoding="utf-8"?>
<comments xmlns="http://schemas.openxmlformats.org/spreadsheetml/2006/main">
  <authors>
    <author>Debbie</author>
    <author xml:space="preserve">Debbie 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w/e 1/9/13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inc 24/8/15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  <comment ref="B69" authorId="1" shapeId="0">
      <text>
        <r>
          <rPr>
            <b/>
            <sz val="9"/>
            <color indexed="81"/>
            <rFont val="Tahoma"/>
            <charset val="1"/>
          </rPr>
          <t>Debbie :</t>
        </r>
        <r>
          <rPr>
            <sz val="9"/>
            <color indexed="81"/>
            <rFont val="Tahoma"/>
            <charset val="1"/>
          </rPr>
          <t xml:space="preserve">
changed by mr from 140 to 145 23/2/17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increase 24/8/15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rate increase of £5 23/4/18</t>
        </r>
      </text>
    </comment>
    <comment ref="B1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28/6/17 b/dated 2 wks</t>
        </r>
      </text>
    </comment>
    <comment ref="B119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</commentList>
</comments>
</file>

<file path=xl/sharedStrings.xml><?xml version="1.0" encoding="utf-8"?>
<sst xmlns="http://schemas.openxmlformats.org/spreadsheetml/2006/main" count="134" uniqueCount="131">
  <si>
    <t>NAME</t>
  </si>
  <si>
    <t>RATE P/D</t>
  </si>
  <si>
    <t>HOURLY</t>
  </si>
  <si>
    <t>T/.5</t>
  </si>
  <si>
    <t>DBL</t>
  </si>
  <si>
    <t>Antypchuk i</t>
  </si>
  <si>
    <t>ATKINS B</t>
  </si>
  <si>
    <t>Aremenko D</t>
  </si>
  <si>
    <t>BALIULEVICIUS. V</t>
  </si>
  <si>
    <t>BECKETT A</t>
  </si>
  <si>
    <t>BEVAN M</t>
  </si>
  <si>
    <t>BHUDIA K</t>
  </si>
  <si>
    <t>BHUDIA N</t>
  </si>
  <si>
    <t>BLAZHENKO V</t>
  </si>
  <si>
    <t>BRYKAILO I</t>
  </si>
  <si>
    <t>CAMPBELL C</t>
  </si>
  <si>
    <t>CANACRAI.R  ****</t>
  </si>
  <si>
    <t>CIRLAN M</t>
  </si>
  <si>
    <t>CLEMENTS.C *****</t>
  </si>
  <si>
    <t>DAGODARA R ****</t>
  </si>
  <si>
    <t>CONYERS D</t>
  </si>
  <si>
    <t>DANIELIA T</t>
  </si>
  <si>
    <t>DAPKUS S</t>
  </si>
  <si>
    <t>DEUGI K</t>
  </si>
  <si>
    <t>DIMITROV.D *****</t>
  </si>
  <si>
    <t>EDMUNDS D</t>
  </si>
  <si>
    <t>DEUGI N</t>
  </si>
  <si>
    <t>ELDER J</t>
  </si>
  <si>
    <t xml:space="preserve">EVANS A </t>
  </si>
  <si>
    <t>GIBBS V</t>
  </si>
  <si>
    <t>GREWAL A  ******</t>
  </si>
  <si>
    <t>HALAI G</t>
  </si>
  <si>
    <t>HAMILL S</t>
  </si>
  <si>
    <t>HUNT R</t>
  </si>
  <si>
    <t>HAWTHORN R</t>
  </si>
  <si>
    <t>HENRIQUES</t>
  </si>
  <si>
    <t>IVANAUSKAS A</t>
  </si>
  <si>
    <t>GOHIL JIT</t>
  </si>
  <si>
    <t>GOPALJI KK</t>
  </si>
  <si>
    <t>GORASIA H</t>
  </si>
  <si>
    <t>HALES I</t>
  </si>
  <si>
    <t>JAKUSHEV G</t>
  </si>
  <si>
    <t>JANKUS P</t>
  </si>
  <si>
    <t>JENNINGS D</t>
  </si>
  <si>
    <t>JOSEPH J</t>
  </si>
  <si>
    <t>JSANI V</t>
  </si>
  <si>
    <t>KLIMAVICIUS S</t>
  </si>
  <si>
    <t>KLEINOVAS S</t>
  </si>
  <si>
    <t>KORIYA D</t>
  </si>
  <si>
    <t>KRAWCZYK P</t>
  </si>
  <si>
    <t>KULSINSKAS.A</t>
  </si>
  <si>
    <t>KULSINSKAS.K</t>
  </si>
  <si>
    <t>KUNDI M</t>
  </si>
  <si>
    <t>LAW P</t>
  </si>
  <si>
    <t>LIDZIUS A</t>
  </si>
  <si>
    <t>MAY J</t>
  </si>
  <si>
    <t>MCMAHON S</t>
  </si>
  <si>
    <t>MORRIS B</t>
  </si>
  <si>
    <t>NEY R</t>
  </si>
  <si>
    <t>PALIONIS A</t>
  </si>
  <si>
    <t>PASTERNAK L</t>
  </si>
  <si>
    <t>PATEL M</t>
  </si>
  <si>
    <t>NEALE C</t>
  </si>
  <si>
    <t>PATEL P</t>
  </si>
  <si>
    <t>PIETRZYKOWSKI G</t>
  </si>
  <si>
    <t>PINDORIYA K  ****</t>
  </si>
  <si>
    <t>PINAITIS R</t>
  </si>
  <si>
    <t>PISAWALIA D</t>
  </si>
  <si>
    <t>PISWADIA S</t>
  </si>
  <si>
    <t>RABADIA H</t>
  </si>
  <si>
    <t>RAMGI R</t>
  </si>
  <si>
    <t>RASCICLAL D</t>
  </si>
  <si>
    <t>ROBERTS T</t>
  </si>
  <si>
    <t>SAHOTA.I</t>
  </si>
  <si>
    <t>SAUCHANDE</t>
  </si>
  <si>
    <t>SELIUKOV S</t>
  </si>
  <si>
    <t>SEMJONOV S</t>
  </si>
  <si>
    <t>SEVELKOY.V</t>
  </si>
  <si>
    <t>SICAS T</t>
  </si>
  <si>
    <t>SINGH S  ***</t>
  </si>
  <si>
    <t>SINGH S (14 SUTH)</t>
  </si>
  <si>
    <t>SIMONOVIC.S</t>
  </si>
  <si>
    <t>SMITH ARRON</t>
  </si>
  <si>
    <t>SPRANGINAS</t>
  </si>
  <si>
    <t>STOYANOV R</t>
  </si>
  <si>
    <t>THAKRANI D</t>
  </si>
  <si>
    <t>SUTHAR S</t>
  </si>
  <si>
    <t>TIBERIU L</t>
  </si>
  <si>
    <t>VALATKA A</t>
  </si>
  <si>
    <t>TRIPLEDAS</t>
  </si>
  <si>
    <t>USKA V</t>
  </si>
  <si>
    <t>VARSANI K</t>
  </si>
  <si>
    <t>VARSANI N</t>
  </si>
  <si>
    <t>VASKELIS A</t>
  </si>
  <si>
    <t>VEKARIA M</t>
  </si>
  <si>
    <t>VEKARIA P</t>
  </si>
  <si>
    <t>VISOCKIS</t>
  </si>
  <si>
    <t>WELMAN S</t>
  </si>
  <si>
    <t>WHITEHOUSE C</t>
  </si>
  <si>
    <t>WILKIE</t>
  </si>
  <si>
    <t>WILLIAMS P</t>
  </si>
  <si>
    <t>YATSUNYK V</t>
  </si>
  <si>
    <t>SMITH PAUL</t>
  </si>
  <si>
    <t>J VEKARIA</t>
  </si>
  <si>
    <t>Poskus Vladislovas</t>
  </si>
  <si>
    <t>RAMA R</t>
  </si>
  <si>
    <t>BUTVILAS A</t>
  </si>
  <si>
    <t>ZAHARIA G</t>
  </si>
  <si>
    <t>BHABHANI D</t>
  </si>
  <si>
    <t>RABADIA G D</t>
  </si>
  <si>
    <t>DALY GAVIN</t>
  </si>
  <si>
    <t xml:space="preserve">GUSTAINIS V </t>
  </si>
  <si>
    <t>JAGIVAN Y</t>
  </si>
  <si>
    <t>MANILAL Haresqumar</t>
  </si>
  <si>
    <t>HIRANI P</t>
  </si>
  <si>
    <t>NECIONIS Mindaugas</t>
  </si>
  <si>
    <t>HALAI  RAVJI</t>
  </si>
  <si>
    <t>LINKEVICIUS D</t>
  </si>
  <si>
    <t>KERAI G</t>
  </si>
  <si>
    <t>GIBBONS M</t>
  </si>
  <si>
    <t>PATEL. AMINESH</t>
  </si>
  <si>
    <t>Asllanaj F</t>
  </si>
  <si>
    <t>Atanasv M</t>
  </si>
  <si>
    <t>DANKOV R</t>
  </si>
  <si>
    <t>MCDONAGH D</t>
  </si>
  <si>
    <t>CROKER C</t>
  </si>
  <si>
    <t>CROKER S</t>
  </si>
  <si>
    <t>SALTER</t>
  </si>
  <si>
    <t>TRELA R</t>
  </si>
  <si>
    <t>WATKINS S</t>
  </si>
  <si>
    <t>LEANCO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</si>
</sst>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;\-#,##0.000"/>
    <numFmt numFmtId="165" formatCode="#,##0.000"/>
    <numFmt numFmtId="166" formatCode="&quot;£&quot;#,##0.000;\-&quot;£&quot;#,##0.000"/>
    <numFmt numFmtId="167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1" fillId="0" borderId="2" xfId="0" applyFont="1" applyBorder="1"/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0" fillId="0" borderId="2" xfId="0" applyBorder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0"/>
  <sheetViews>
    <sheetView tabSelected="1" topLeftCell="A49" workbookViewId="0">
      <selection activeCell="A101" sqref="A101"/>
    </sheetView>
  </sheetViews>
  <sheetFormatPr defaultRowHeight="15" x14ac:dyDescent="0.25"/>
  <cols>
    <col min="1" max="1" width="18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9" x14ac:dyDescent="0.25">
      <c r="A2" s="6" t="s">
        <v>5</v>
      </c>
      <c r="B2" s="7">
        <v>125</v>
      </c>
      <c r="C2" s="8">
        <f t="shared" ref="C2:C29" si="0">SUM(B2/9)</f>
        <v>13.888888888888889</v>
      </c>
      <c r="D2" s="8">
        <f t="shared" ref="D2:D29" si="1">SUM(C2*0.5+C2)</f>
        <v>20.833333333333336</v>
      </c>
      <c r="E2" s="8">
        <f t="shared" ref="E2:E29" si="2">SUM(C2*2)</f>
        <v>27.777777777777779</v>
      </c>
    </row>
    <row r="3" spans="1:9" x14ac:dyDescent="0.25">
      <c r="A3" s="6" t="s">
        <v>7</v>
      </c>
      <c r="B3" s="7">
        <v>120</v>
      </c>
      <c r="C3" s="8">
        <f t="shared" si="0"/>
        <v>13.333333333333334</v>
      </c>
      <c r="D3" s="8">
        <f t="shared" si="1"/>
        <v>20</v>
      </c>
      <c r="E3" s="8">
        <f t="shared" si="2"/>
        <v>26.666666666666668</v>
      </c>
    </row>
    <row r="4" spans="1:9" x14ac:dyDescent="0.25">
      <c r="A4" s="6" t="s">
        <v>121</v>
      </c>
      <c r="B4" s="7">
        <v>140</v>
      </c>
      <c r="C4" s="8">
        <f t="shared" si="0"/>
        <v>15.555555555555555</v>
      </c>
      <c r="D4" s="8">
        <f t="shared" si="1"/>
        <v>23.333333333333332</v>
      </c>
      <c r="E4" s="8">
        <f t="shared" si="2"/>
        <v>31.111111111111111</v>
      </c>
    </row>
    <row r="5" spans="1:9" x14ac:dyDescent="0.25">
      <c r="A5" s="6" t="s">
        <v>122</v>
      </c>
      <c r="B5" s="7">
        <v>140</v>
      </c>
      <c r="C5" s="8">
        <f t="shared" si="0"/>
        <v>15.555555555555555</v>
      </c>
      <c r="D5" s="8">
        <f t="shared" si="1"/>
        <v>23.333333333333332</v>
      </c>
      <c r="E5" s="8">
        <f t="shared" si="2"/>
        <v>31.111111111111111</v>
      </c>
    </row>
    <row r="6" spans="1:9" x14ac:dyDescent="0.25">
      <c r="A6" s="6" t="s">
        <v>6</v>
      </c>
      <c r="B6" s="7">
        <v>120</v>
      </c>
      <c r="C6" s="8">
        <f t="shared" si="0"/>
        <v>13.333333333333334</v>
      </c>
      <c r="D6" s="8">
        <f t="shared" si="1"/>
        <v>20</v>
      </c>
      <c r="E6" s="8">
        <f t="shared" si="2"/>
        <v>26.666666666666668</v>
      </c>
    </row>
    <row r="7" spans="1:9" x14ac:dyDescent="0.25">
      <c r="A7" s="9" t="s">
        <v>8</v>
      </c>
      <c r="B7" s="7">
        <v>150</v>
      </c>
      <c r="C7" s="8">
        <f t="shared" si="0"/>
        <v>16.666666666666668</v>
      </c>
      <c r="D7" s="8">
        <f t="shared" si="1"/>
        <v>25</v>
      </c>
      <c r="E7" s="8">
        <f t="shared" si="2"/>
        <v>33.333333333333336</v>
      </c>
      <c r="F7">
        <f xml:space="preserve">  18 * C7</f>
        <v>300</v>
      </c>
      <c r="G7">
        <f xml:space="preserve"> 2.5 * D7</f>
        <v>62.5</v>
      </c>
      <c r="H7">
        <f>SUM(3.5*E7)</f>
        <v>116.66666666666667</v>
      </c>
      <c r="I7" s="11">
        <f>SUM(F7:H7)</f>
        <v>479.16666666666669</v>
      </c>
    </row>
    <row r="8" spans="1:9" x14ac:dyDescent="0.25">
      <c r="A8" s="9" t="s">
        <v>9</v>
      </c>
      <c r="B8" s="7">
        <v>125</v>
      </c>
      <c r="C8" s="8">
        <f t="shared" si="0"/>
        <v>13.888888888888889</v>
      </c>
      <c r="D8" s="8">
        <f t="shared" si="1"/>
        <v>20.833333333333336</v>
      </c>
      <c r="E8" s="8">
        <f t="shared" si="2"/>
        <v>27.777777777777779</v>
      </c>
      <c r="H8">
        <f>SUM(1*E8)</f>
        <v>27.777777777777779</v>
      </c>
    </row>
    <row r="9" spans="1:9" x14ac:dyDescent="0.25">
      <c r="A9" s="9" t="s">
        <v>10</v>
      </c>
      <c r="B9" s="7">
        <v>115</v>
      </c>
      <c r="C9" s="8">
        <f t="shared" si="0"/>
        <v>12.777777777777779</v>
      </c>
      <c r="D9" s="8">
        <f t="shared" si="1"/>
        <v>19.166666666666668</v>
      </c>
      <c r="E9" s="8">
        <f t="shared" si="2"/>
        <v>25.555555555555557</v>
      </c>
      <c r="H9">
        <f>SUM(1*E9)</f>
        <v>25.555555555555557</v>
      </c>
    </row>
    <row r="10" spans="1:9" x14ac:dyDescent="0.25">
      <c r="A10" s="9" t="s">
        <v>108</v>
      </c>
      <c r="B10" s="7">
        <v>135</v>
      </c>
      <c r="C10" s="8">
        <f t="shared" si="0"/>
        <v>15</v>
      </c>
      <c r="D10" s="8">
        <f t="shared" si="1"/>
        <v>22.5</v>
      </c>
      <c r="E10" s="8">
        <f t="shared" si="2"/>
        <v>30</v>
      </c>
      <c r="F10">
        <f xml:space="preserve"> 45 * C10</f>
        <v>675</v>
      </c>
    </row>
    <row r="11" spans="1:9" x14ac:dyDescent="0.25">
      <c r="A11" s="9" t="s">
        <v>11</v>
      </c>
      <c r="B11" s="7">
        <v>125</v>
      </c>
      <c r="C11" s="8">
        <f t="shared" si="0"/>
        <v>13.888888888888889</v>
      </c>
      <c r="D11" s="8">
        <f t="shared" si="1"/>
        <v>20.833333333333336</v>
      </c>
      <c r="E11" s="8">
        <f t="shared" si="2"/>
        <v>27.777777777777779</v>
      </c>
      <c r="H11">
        <f t="shared" ref="H11:H17" si="3">SUM(1*E11)</f>
        <v>27.777777777777779</v>
      </c>
    </row>
    <row r="12" spans="1:9" x14ac:dyDescent="0.25">
      <c r="A12" s="9" t="s">
        <v>12</v>
      </c>
      <c r="B12" s="7">
        <v>130</v>
      </c>
      <c r="C12" s="8">
        <f t="shared" si="0"/>
        <v>14.444444444444445</v>
      </c>
      <c r="D12" s="8">
        <f t="shared" si="1"/>
        <v>21.666666666666668</v>
      </c>
      <c r="E12" s="8">
        <f t="shared" si="2"/>
        <v>28.888888888888889</v>
      </c>
      <c r="H12">
        <f t="shared" si="3"/>
        <v>28.888888888888889</v>
      </c>
    </row>
    <row r="13" spans="1:9" x14ac:dyDescent="0.25">
      <c r="A13" s="9" t="s">
        <v>13</v>
      </c>
      <c r="B13" s="7">
        <v>120</v>
      </c>
      <c r="C13" s="8">
        <f t="shared" si="0"/>
        <v>13.333333333333334</v>
      </c>
      <c r="D13" s="8">
        <f t="shared" si="1"/>
        <v>20</v>
      </c>
      <c r="E13" s="8">
        <f t="shared" si="2"/>
        <v>26.666666666666668</v>
      </c>
      <c r="H13">
        <f t="shared" si="3"/>
        <v>26.666666666666668</v>
      </c>
    </row>
    <row r="14" spans="1:9" x14ac:dyDescent="0.25">
      <c r="A14" s="9" t="s">
        <v>14</v>
      </c>
      <c r="B14" s="7">
        <v>125</v>
      </c>
      <c r="C14" s="8">
        <f t="shared" si="0"/>
        <v>13.888888888888889</v>
      </c>
      <c r="D14" s="8">
        <f t="shared" si="1"/>
        <v>20.833333333333336</v>
      </c>
      <c r="E14" s="8">
        <f t="shared" si="2"/>
        <v>27.777777777777779</v>
      </c>
      <c r="H14">
        <f t="shared" si="3"/>
        <v>27.777777777777779</v>
      </c>
    </row>
    <row r="15" spans="1:9" x14ac:dyDescent="0.25">
      <c r="A15" s="9" t="s">
        <v>106</v>
      </c>
      <c r="B15" s="7">
        <v>125</v>
      </c>
      <c r="C15" s="8">
        <f t="shared" si="0"/>
        <v>13.888888888888889</v>
      </c>
      <c r="D15" s="8">
        <f t="shared" si="1"/>
        <v>20.833333333333336</v>
      </c>
      <c r="E15" s="8">
        <f t="shared" si="2"/>
        <v>27.777777777777779</v>
      </c>
      <c r="H15">
        <f t="shared" si="3"/>
        <v>27.777777777777779</v>
      </c>
    </row>
    <row r="16" spans="1:9" x14ac:dyDescent="0.25">
      <c r="A16" s="9" t="s">
        <v>15</v>
      </c>
      <c r="B16" s="7">
        <v>125</v>
      </c>
      <c r="C16" s="8">
        <f t="shared" si="0"/>
        <v>13.888888888888889</v>
      </c>
      <c r="D16" s="8">
        <f t="shared" si="1"/>
        <v>20.833333333333336</v>
      </c>
      <c r="E16" s="8">
        <f t="shared" si="2"/>
        <v>27.777777777777779</v>
      </c>
      <c r="H16">
        <f t="shared" si="3"/>
        <v>27.777777777777779</v>
      </c>
    </row>
    <row r="17" spans="1:9" x14ac:dyDescent="0.25">
      <c r="A17" s="9" t="s">
        <v>16</v>
      </c>
      <c r="B17" s="7">
        <v>150</v>
      </c>
      <c r="C17" s="8">
        <f t="shared" si="0"/>
        <v>16.666666666666668</v>
      </c>
      <c r="D17" s="8">
        <f t="shared" si="1"/>
        <v>25</v>
      </c>
      <c r="E17" s="8">
        <f t="shared" si="2"/>
        <v>33.333333333333336</v>
      </c>
      <c r="F17">
        <f xml:space="preserve"> 45 * C17</f>
        <v>750</v>
      </c>
      <c r="G17">
        <f xml:space="preserve"> 8 * D17</f>
        <v>200</v>
      </c>
      <c r="H17">
        <f t="shared" si="3"/>
        <v>33.333333333333336</v>
      </c>
      <c r="I17">
        <f>SUM(F17:H17)</f>
        <v>983.33333333333337</v>
      </c>
    </row>
    <row r="18" spans="1:9" x14ac:dyDescent="0.25">
      <c r="A18" s="9" t="s">
        <v>17</v>
      </c>
      <c r="B18" s="7">
        <v>85</v>
      </c>
      <c r="C18" s="8">
        <f t="shared" si="0"/>
        <v>9.4444444444444446</v>
      </c>
      <c r="D18" s="8">
        <f t="shared" si="1"/>
        <v>14.166666666666668</v>
      </c>
      <c r="E18" s="8">
        <f t="shared" si="2"/>
        <v>18.888888888888889</v>
      </c>
    </row>
    <row r="19" spans="1:9" x14ac:dyDescent="0.25">
      <c r="A19" s="9" t="s">
        <v>18</v>
      </c>
      <c r="B19" s="7">
        <v>125</v>
      </c>
      <c r="C19" s="8">
        <f t="shared" si="0"/>
        <v>13.888888888888889</v>
      </c>
      <c r="D19" s="8">
        <f t="shared" si="1"/>
        <v>20.833333333333336</v>
      </c>
      <c r="E19" s="8">
        <f t="shared" si="2"/>
        <v>27.777777777777779</v>
      </c>
    </row>
    <row r="20" spans="1:9" x14ac:dyDescent="0.25">
      <c r="A20" s="9" t="s">
        <v>125</v>
      </c>
      <c r="B20" s="7">
        <v>140</v>
      </c>
      <c r="C20" s="8">
        <f t="shared" si="0"/>
        <v>15.555555555555555</v>
      </c>
      <c r="D20" s="8">
        <f t="shared" si="1"/>
        <v>23.333333333333332</v>
      </c>
      <c r="E20" s="8">
        <f t="shared" si="2"/>
        <v>31.111111111111111</v>
      </c>
    </row>
    <row r="21" spans="1:9" x14ac:dyDescent="0.25">
      <c r="A21" s="9" t="s">
        <v>126</v>
      </c>
      <c r="B21" s="7">
        <v>140</v>
      </c>
      <c r="C21" s="8">
        <f t="shared" si="0"/>
        <v>15.555555555555555</v>
      </c>
      <c r="D21" s="8">
        <f t="shared" si="1"/>
        <v>23.333333333333332</v>
      </c>
      <c r="E21" s="8">
        <f t="shared" si="2"/>
        <v>31.111111111111111</v>
      </c>
    </row>
    <row r="22" spans="1:9" x14ac:dyDescent="0.25">
      <c r="A22" s="9" t="s">
        <v>20</v>
      </c>
      <c r="B22" s="7">
        <v>140</v>
      </c>
      <c r="C22" s="8">
        <f t="shared" si="0"/>
        <v>15.555555555555555</v>
      </c>
      <c r="D22" s="8">
        <f t="shared" si="1"/>
        <v>23.333333333333332</v>
      </c>
      <c r="E22" s="8">
        <f t="shared" si="2"/>
        <v>31.111111111111111</v>
      </c>
      <c r="F22">
        <f xml:space="preserve"> 32 * C22</f>
        <v>497.77777777777777</v>
      </c>
      <c r="G22">
        <f xml:space="preserve"> 7.5 * D22</f>
        <v>175</v>
      </c>
      <c r="H22">
        <f xml:space="preserve"> 7.5 * E22</f>
        <v>233.33333333333334</v>
      </c>
      <c r="I22">
        <f>SUM(F22:H22)</f>
        <v>906.1111111111112</v>
      </c>
    </row>
    <row r="23" spans="1:9" x14ac:dyDescent="0.25">
      <c r="A23" s="9" t="s">
        <v>19</v>
      </c>
      <c r="B23" s="7">
        <v>150</v>
      </c>
      <c r="C23" s="8">
        <f t="shared" si="0"/>
        <v>16.666666666666668</v>
      </c>
      <c r="D23" s="8">
        <f t="shared" si="1"/>
        <v>25</v>
      </c>
      <c r="E23" s="8">
        <f t="shared" si="2"/>
        <v>33.333333333333336</v>
      </c>
      <c r="F23">
        <f xml:space="preserve"> 36 * C23</f>
        <v>600</v>
      </c>
    </row>
    <row r="24" spans="1:9" x14ac:dyDescent="0.25">
      <c r="A24" s="9" t="s">
        <v>110</v>
      </c>
      <c r="B24" s="7">
        <v>145</v>
      </c>
      <c r="C24" s="8">
        <f t="shared" si="0"/>
        <v>16.111111111111111</v>
      </c>
      <c r="D24" s="8">
        <f t="shared" si="1"/>
        <v>24.166666666666664</v>
      </c>
      <c r="E24" s="8">
        <f t="shared" si="2"/>
        <v>32.222222222222221</v>
      </c>
      <c r="F24">
        <f xml:space="preserve"> 45 * C24</f>
        <v>725</v>
      </c>
      <c r="G24">
        <f xml:space="preserve"> 8 * D24</f>
        <v>193.33333333333331</v>
      </c>
      <c r="H24">
        <f xml:space="preserve"> 0.5 * E24</f>
        <v>16.111111111111111</v>
      </c>
      <c r="I24">
        <f>SUM(F24:H24)</f>
        <v>934.44444444444434</v>
      </c>
    </row>
    <row r="25" spans="1:9" x14ac:dyDescent="0.25">
      <c r="A25" s="9" t="s">
        <v>21</v>
      </c>
      <c r="B25" s="7">
        <v>125</v>
      </c>
      <c r="C25" s="8">
        <f t="shared" si="0"/>
        <v>13.888888888888889</v>
      </c>
      <c r="D25" s="8">
        <f t="shared" si="1"/>
        <v>20.833333333333336</v>
      </c>
      <c r="E25" s="8">
        <f t="shared" si="2"/>
        <v>27.777777777777779</v>
      </c>
      <c r="F25">
        <f xml:space="preserve"> 18 * C25</f>
        <v>250</v>
      </c>
      <c r="G25">
        <f xml:space="preserve"> 5 * D25</f>
        <v>104.16666666666669</v>
      </c>
      <c r="H25">
        <f xml:space="preserve"> 0 * E25</f>
        <v>0</v>
      </c>
      <c r="I25">
        <f>SUM(F25:H25)</f>
        <v>354.16666666666669</v>
      </c>
    </row>
    <row r="26" spans="1:9" x14ac:dyDescent="0.25">
      <c r="A26" s="9" t="s">
        <v>123</v>
      </c>
      <c r="B26" s="7">
        <v>140</v>
      </c>
      <c r="C26" s="8">
        <f t="shared" si="0"/>
        <v>15.555555555555555</v>
      </c>
      <c r="D26" s="8">
        <f t="shared" si="1"/>
        <v>23.333333333333332</v>
      </c>
      <c r="E26" s="8">
        <f t="shared" si="2"/>
        <v>31.111111111111111</v>
      </c>
    </row>
    <row r="27" spans="1:9" x14ac:dyDescent="0.25">
      <c r="A27" s="9" t="s">
        <v>22</v>
      </c>
      <c r="B27" s="7">
        <v>125</v>
      </c>
      <c r="C27" s="8">
        <f t="shared" si="0"/>
        <v>13.888888888888889</v>
      </c>
      <c r="D27" s="8">
        <f t="shared" si="1"/>
        <v>20.833333333333336</v>
      </c>
      <c r="E27" s="8">
        <f t="shared" si="2"/>
        <v>27.777777777777779</v>
      </c>
      <c r="F27">
        <f xml:space="preserve"> 18 * C27</f>
        <v>250</v>
      </c>
      <c r="G27">
        <f xml:space="preserve"> 5 * D27</f>
        <v>104.16666666666669</v>
      </c>
      <c r="I27">
        <f>SUM(F27:H27)</f>
        <v>354.16666666666669</v>
      </c>
    </row>
    <row r="28" spans="1:9" x14ac:dyDescent="0.25">
      <c r="A28" s="9" t="s">
        <v>23</v>
      </c>
      <c r="B28" s="7">
        <v>140</v>
      </c>
      <c r="C28" s="8">
        <f t="shared" si="0"/>
        <v>15.555555555555555</v>
      </c>
      <c r="D28" s="8">
        <f t="shared" si="1"/>
        <v>23.333333333333332</v>
      </c>
      <c r="E28" s="8">
        <f t="shared" si="2"/>
        <v>31.111111111111111</v>
      </c>
      <c r="F28">
        <f xml:space="preserve"> 45 * C28</f>
        <v>700</v>
      </c>
      <c r="G28">
        <f xml:space="preserve"> 5 * D28</f>
        <v>116.66666666666666</v>
      </c>
      <c r="H28">
        <f xml:space="preserve"> 0* E28</f>
        <v>0</v>
      </c>
      <c r="I28">
        <f>SUM(F28:H28)</f>
        <v>816.66666666666663</v>
      </c>
    </row>
    <row r="29" spans="1:9" x14ac:dyDescent="0.25">
      <c r="A29" s="9" t="s">
        <v>26</v>
      </c>
      <c r="B29" s="7">
        <v>130</v>
      </c>
      <c r="C29" s="8">
        <f t="shared" si="0"/>
        <v>14.444444444444445</v>
      </c>
      <c r="D29" s="8">
        <f t="shared" si="1"/>
        <v>21.666666666666668</v>
      </c>
      <c r="E29" s="8">
        <f t="shared" si="2"/>
        <v>28.888888888888889</v>
      </c>
      <c r="F29">
        <f xml:space="preserve"> 24.5 * C29</f>
        <v>353.88888888888891</v>
      </c>
      <c r="G29">
        <f xml:space="preserve"> 5 * D29</f>
        <v>108.33333333333334</v>
      </c>
      <c r="H29">
        <f xml:space="preserve"> 0 * E29</f>
        <v>0</v>
      </c>
      <c r="I29">
        <f>SUM(F29:H29)</f>
        <v>462.22222222222229</v>
      </c>
    </row>
    <row r="30" spans="1:9" x14ac:dyDescent="0.25">
      <c r="A30" s="9" t="s">
        <v>26</v>
      </c>
      <c r="B30" s="7">
        <v>130</v>
      </c>
      <c r="C30" s="8"/>
      <c r="D30" s="8"/>
      <c r="E30" s="8"/>
    </row>
    <row r="31" spans="1:9" x14ac:dyDescent="0.25">
      <c r="A31" s="9" t="s">
        <v>24</v>
      </c>
      <c r="B31" s="7">
        <v>110</v>
      </c>
      <c r="C31" s="8">
        <f t="shared" ref="C31:C75" si="4">SUM(B31/9)</f>
        <v>12.222222222222221</v>
      </c>
      <c r="D31" s="8">
        <f t="shared" ref="D31:D75" si="5">SUM(C31*0.5+C31)</f>
        <v>18.333333333333332</v>
      </c>
      <c r="E31" s="8">
        <f t="shared" ref="E31:E75" si="6">SUM(C31*2)</f>
        <v>24.444444444444443</v>
      </c>
    </row>
    <row r="32" spans="1:9" x14ac:dyDescent="0.25">
      <c r="A32" s="9" t="s">
        <v>25</v>
      </c>
      <c r="B32" s="7">
        <v>120</v>
      </c>
      <c r="C32" s="8">
        <f t="shared" si="4"/>
        <v>13.333333333333334</v>
      </c>
      <c r="D32" s="8">
        <f t="shared" si="5"/>
        <v>20</v>
      </c>
      <c r="E32" s="8">
        <f t="shared" si="6"/>
        <v>26.666666666666668</v>
      </c>
    </row>
    <row r="33" spans="1:9" x14ac:dyDescent="0.25">
      <c r="A33" s="9" t="s">
        <v>27</v>
      </c>
      <c r="B33" s="7">
        <v>174.9</v>
      </c>
      <c r="C33" s="8">
        <f t="shared" si="4"/>
        <v>19.433333333333334</v>
      </c>
      <c r="D33" s="8">
        <f t="shared" si="5"/>
        <v>29.15</v>
      </c>
      <c r="E33" s="8">
        <f t="shared" si="6"/>
        <v>38.866666666666667</v>
      </c>
      <c r="F33">
        <f xml:space="preserve"> 9 * C33</f>
        <v>174.9</v>
      </c>
      <c r="G33">
        <f xml:space="preserve"> 4 * D33</f>
        <v>116.6</v>
      </c>
      <c r="I33">
        <f>SUM(F33:H33)</f>
        <v>291.5</v>
      </c>
    </row>
    <row r="34" spans="1:9" x14ac:dyDescent="0.25">
      <c r="A34" s="9" t="s">
        <v>28</v>
      </c>
      <c r="B34" s="7">
        <v>125</v>
      </c>
      <c r="C34" s="8">
        <f t="shared" si="4"/>
        <v>13.888888888888889</v>
      </c>
      <c r="D34" s="8">
        <f t="shared" si="5"/>
        <v>20.833333333333336</v>
      </c>
      <c r="E34" s="8">
        <f t="shared" si="6"/>
        <v>27.777777777777779</v>
      </c>
    </row>
    <row r="35" spans="1:9" x14ac:dyDescent="0.25">
      <c r="A35" s="9" t="s">
        <v>119</v>
      </c>
      <c r="B35" s="7">
        <v>140</v>
      </c>
      <c r="C35" s="8">
        <f t="shared" si="4"/>
        <v>15.555555555555555</v>
      </c>
      <c r="D35" s="8">
        <f t="shared" si="5"/>
        <v>23.333333333333332</v>
      </c>
      <c r="E35" s="8">
        <f t="shared" si="6"/>
        <v>31.111111111111111</v>
      </c>
      <c r="F35">
        <f xml:space="preserve"> 45 * C35</f>
        <v>700</v>
      </c>
      <c r="G35">
        <f xml:space="preserve"> 8 * D35</f>
        <v>186.66666666666666</v>
      </c>
      <c r="H35">
        <f xml:space="preserve"> 0.5 * E35</f>
        <v>15.555555555555555</v>
      </c>
      <c r="I35">
        <f>SUM(F35:H35)</f>
        <v>902.22222222222217</v>
      </c>
    </row>
    <row r="36" spans="1:9" x14ac:dyDescent="0.25">
      <c r="A36" s="9" t="s">
        <v>29</v>
      </c>
      <c r="B36" s="7">
        <v>150</v>
      </c>
      <c r="C36" s="8">
        <f t="shared" si="4"/>
        <v>16.666666666666668</v>
      </c>
      <c r="D36" s="8">
        <f t="shared" si="5"/>
        <v>25</v>
      </c>
      <c r="E36" s="8">
        <f t="shared" si="6"/>
        <v>33.333333333333336</v>
      </c>
      <c r="F36">
        <f xml:space="preserve"> 27 * C36</f>
        <v>450.00000000000006</v>
      </c>
      <c r="G36">
        <f xml:space="preserve"> 16 * D36</f>
        <v>400</v>
      </c>
      <c r="H36">
        <f xml:space="preserve"> 0 * E36</f>
        <v>0</v>
      </c>
      <c r="I36">
        <f t="shared" ref="I36:I38" si="7">SUM(F36:H36)</f>
        <v>850</v>
      </c>
    </row>
    <row r="37" spans="1:9" x14ac:dyDescent="0.25">
      <c r="A37" s="9" t="s">
        <v>37</v>
      </c>
      <c r="B37" s="7">
        <v>130</v>
      </c>
      <c r="C37" s="8">
        <f t="shared" si="4"/>
        <v>14.444444444444445</v>
      </c>
      <c r="D37" s="8">
        <f t="shared" si="5"/>
        <v>21.666666666666668</v>
      </c>
      <c r="E37" s="8">
        <f t="shared" si="6"/>
        <v>28.888888888888889</v>
      </c>
      <c r="F37">
        <f t="shared" ref="F37:F38" si="8" xml:space="preserve"> 45 * C37</f>
        <v>650</v>
      </c>
      <c r="G37">
        <f t="shared" ref="G37:G38" si="9" xml:space="preserve"> 2.5 * D37</f>
        <v>54.166666666666671</v>
      </c>
      <c r="H37">
        <f t="shared" ref="H37:H38" si="10" xml:space="preserve"> 2.5 * E37</f>
        <v>72.222222222222229</v>
      </c>
      <c r="I37">
        <f t="shared" si="7"/>
        <v>776.38888888888891</v>
      </c>
    </row>
    <row r="38" spans="1:9" x14ac:dyDescent="0.25">
      <c r="A38" s="9" t="s">
        <v>38</v>
      </c>
      <c r="B38" s="7">
        <v>125</v>
      </c>
      <c r="C38" s="8">
        <f t="shared" si="4"/>
        <v>13.888888888888889</v>
      </c>
      <c r="D38" s="8">
        <f t="shared" si="5"/>
        <v>20.833333333333336</v>
      </c>
      <c r="E38" s="8">
        <f t="shared" si="6"/>
        <v>27.777777777777779</v>
      </c>
      <c r="F38">
        <f t="shared" si="8"/>
        <v>625</v>
      </c>
      <c r="G38">
        <f t="shared" si="9"/>
        <v>52.083333333333343</v>
      </c>
      <c r="H38">
        <f t="shared" si="10"/>
        <v>69.444444444444443</v>
      </c>
      <c r="I38">
        <f t="shared" si="7"/>
        <v>746.52777777777783</v>
      </c>
    </row>
    <row r="39" spans="1:9" x14ac:dyDescent="0.25">
      <c r="A39" s="9" t="s">
        <v>39</v>
      </c>
      <c r="B39" s="7">
        <v>135</v>
      </c>
      <c r="C39" s="8">
        <f t="shared" si="4"/>
        <v>15</v>
      </c>
      <c r="D39" s="8">
        <f t="shared" si="5"/>
        <v>22.5</v>
      </c>
      <c r="E39" s="8">
        <f t="shared" si="6"/>
        <v>30</v>
      </c>
      <c r="F39">
        <f xml:space="preserve"> 45 * C39</f>
        <v>675</v>
      </c>
      <c r="G39">
        <f xml:space="preserve"> 2.5 * D39</f>
        <v>56.25</v>
      </c>
      <c r="H39">
        <f xml:space="preserve"> 2.5 * E39</f>
        <v>75</v>
      </c>
      <c r="I39">
        <f>SUM(F39:H39)</f>
        <v>806.25</v>
      </c>
    </row>
    <row r="40" spans="1:9" x14ac:dyDescent="0.25">
      <c r="A40" s="9" t="s">
        <v>39</v>
      </c>
      <c r="B40" s="7">
        <v>135</v>
      </c>
      <c r="C40" s="8">
        <f t="shared" si="4"/>
        <v>15</v>
      </c>
      <c r="D40" s="8">
        <f t="shared" si="5"/>
        <v>22.5</v>
      </c>
      <c r="E40" s="8">
        <f t="shared" si="6"/>
        <v>30</v>
      </c>
      <c r="F40">
        <f>45*C40</f>
        <v>675</v>
      </c>
      <c r="G40">
        <f>2.5*D40</f>
        <v>56.25</v>
      </c>
      <c r="H40">
        <f>3.5*E40</f>
        <v>105</v>
      </c>
    </row>
    <row r="41" spans="1:9" x14ac:dyDescent="0.25">
      <c r="A41" s="9" t="s">
        <v>30</v>
      </c>
      <c r="B41" s="7">
        <v>150</v>
      </c>
      <c r="C41" s="8">
        <f t="shared" si="4"/>
        <v>16.666666666666668</v>
      </c>
      <c r="D41" s="8">
        <f t="shared" si="5"/>
        <v>25</v>
      </c>
      <c r="E41" s="8">
        <f t="shared" si="6"/>
        <v>33.333333333333336</v>
      </c>
      <c r="F41">
        <f t="shared" ref="F41" si="11">45*C41</f>
        <v>750</v>
      </c>
    </row>
    <row r="42" spans="1:9" x14ac:dyDescent="0.25">
      <c r="A42" s="9" t="s">
        <v>111</v>
      </c>
      <c r="B42" s="7">
        <v>130</v>
      </c>
      <c r="C42" s="8">
        <f t="shared" si="4"/>
        <v>14.444444444444445</v>
      </c>
      <c r="D42" s="8">
        <f t="shared" si="5"/>
        <v>21.666666666666668</v>
      </c>
      <c r="E42" s="8">
        <f t="shared" si="6"/>
        <v>28.888888888888889</v>
      </c>
      <c r="F42">
        <f>45*C42</f>
        <v>650</v>
      </c>
      <c r="G42">
        <f>2.5*D42</f>
        <v>54.166666666666671</v>
      </c>
      <c r="H42">
        <f>2.5*E42</f>
        <v>72.222222222222229</v>
      </c>
      <c r="I42">
        <f>SUM(F42:H42)</f>
        <v>776.38888888888891</v>
      </c>
    </row>
    <row r="43" spans="1:9" x14ac:dyDescent="0.25">
      <c r="A43" s="9" t="s">
        <v>116</v>
      </c>
      <c r="B43" s="7">
        <v>135</v>
      </c>
      <c r="C43" s="8">
        <f t="shared" si="4"/>
        <v>15</v>
      </c>
      <c r="D43" s="8">
        <f t="shared" si="5"/>
        <v>22.5</v>
      </c>
      <c r="E43" s="8">
        <f t="shared" si="6"/>
        <v>30</v>
      </c>
    </row>
    <row r="44" spans="1:9" x14ac:dyDescent="0.25">
      <c r="A44" s="9" t="s">
        <v>31</v>
      </c>
      <c r="B44" s="7">
        <v>125</v>
      </c>
      <c r="C44" s="8">
        <f t="shared" si="4"/>
        <v>13.888888888888889</v>
      </c>
      <c r="D44" s="8">
        <f t="shared" si="5"/>
        <v>20.833333333333336</v>
      </c>
      <c r="E44" s="8">
        <f t="shared" si="6"/>
        <v>27.777777777777779</v>
      </c>
    </row>
    <row r="45" spans="1:9" x14ac:dyDescent="0.25">
      <c r="A45" s="9" t="s">
        <v>40</v>
      </c>
      <c r="B45" s="7">
        <v>130</v>
      </c>
      <c r="C45" s="8">
        <f t="shared" si="4"/>
        <v>14.444444444444445</v>
      </c>
      <c r="D45" s="8">
        <f t="shared" si="5"/>
        <v>21.666666666666668</v>
      </c>
      <c r="E45" s="8">
        <f t="shared" si="6"/>
        <v>28.888888888888889</v>
      </c>
    </row>
    <row r="46" spans="1:9" x14ac:dyDescent="0.25">
      <c r="A46" s="9" t="s">
        <v>32</v>
      </c>
      <c r="B46" s="7">
        <v>125</v>
      </c>
      <c r="C46" s="8">
        <f t="shared" si="4"/>
        <v>13.888888888888889</v>
      </c>
      <c r="D46" s="8">
        <f t="shared" si="5"/>
        <v>20.833333333333336</v>
      </c>
      <c r="E46" s="8">
        <f t="shared" si="6"/>
        <v>27.777777777777779</v>
      </c>
    </row>
    <row r="47" spans="1:9" x14ac:dyDescent="0.25">
      <c r="A47" s="9" t="s">
        <v>34</v>
      </c>
      <c r="B47" s="7">
        <v>125</v>
      </c>
      <c r="C47" s="8">
        <f t="shared" si="4"/>
        <v>13.888888888888889</v>
      </c>
      <c r="D47" s="8">
        <f t="shared" si="5"/>
        <v>20.833333333333336</v>
      </c>
      <c r="E47" s="8">
        <f t="shared" si="6"/>
        <v>27.777777777777779</v>
      </c>
    </row>
    <row r="48" spans="1:9" x14ac:dyDescent="0.25">
      <c r="A48" s="9" t="s">
        <v>35</v>
      </c>
      <c r="B48" s="7">
        <v>115</v>
      </c>
      <c r="C48" s="8">
        <f t="shared" si="4"/>
        <v>12.777777777777779</v>
      </c>
      <c r="D48" s="8">
        <f t="shared" si="5"/>
        <v>19.166666666666668</v>
      </c>
      <c r="E48" s="8">
        <f t="shared" si="6"/>
        <v>25.555555555555557</v>
      </c>
    </row>
    <row r="49" spans="1:9" x14ac:dyDescent="0.25">
      <c r="A49" s="9" t="s">
        <v>114</v>
      </c>
      <c r="B49" s="7">
        <v>140</v>
      </c>
      <c r="C49" s="8">
        <f t="shared" si="4"/>
        <v>15.555555555555555</v>
      </c>
      <c r="D49" s="8">
        <f t="shared" si="5"/>
        <v>23.333333333333332</v>
      </c>
      <c r="E49" s="8">
        <f t="shared" si="6"/>
        <v>31.111111111111111</v>
      </c>
      <c r="F49">
        <f xml:space="preserve"> 45 * C49</f>
        <v>700</v>
      </c>
      <c r="G49">
        <f xml:space="preserve"> 8 * D49</f>
        <v>186.66666666666666</v>
      </c>
      <c r="H49">
        <f xml:space="preserve"> 0.5 * E49</f>
        <v>15.555555555555555</v>
      </c>
      <c r="I49">
        <f>SUM(F49:H49)</f>
        <v>902.22222222222217</v>
      </c>
    </row>
    <row r="50" spans="1:9" x14ac:dyDescent="0.25">
      <c r="A50" s="9" t="s">
        <v>33</v>
      </c>
      <c r="B50" s="7">
        <v>125</v>
      </c>
      <c r="C50" s="8">
        <f t="shared" si="4"/>
        <v>13.888888888888889</v>
      </c>
      <c r="D50" s="8">
        <f t="shared" si="5"/>
        <v>20.833333333333336</v>
      </c>
      <c r="E50" s="8">
        <f t="shared" si="6"/>
        <v>27.777777777777779</v>
      </c>
    </row>
    <row r="51" spans="1:9" x14ac:dyDescent="0.25">
      <c r="A51" s="9" t="s">
        <v>36</v>
      </c>
      <c r="B51" s="7">
        <v>125</v>
      </c>
      <c r="C51" s="8">
        <f t="shared" si="4"/>
        <v>13.888888888888889</v>
      </c>
      <c r="D51" s="8">
        <f t="shared" si="5"/>
        <v>20.833333333333336</v>
      </c>
      <c r="E51" s="8">
        <f t="shared" si="6"/>
        <v>27.777777777777779</v>
      </c>
    </row>
    <row r="52" spans="1:9" x14ac:dyDescent="0.25">
      <c r="A52" s="6" t="s">
        <v>103</v>
      </c>
      <c r="B52" s="7">
        <v>125</v>
      </c>
      <c r="C52" s="8">
        <f t="shared" si="4"/>
        <v>13.888888888888889</v>
      </c>
      <c r="D52" s="8">
        <f t="shared" si="5"/>
        <v>20.833333333333336</v>
      </c>
      <c r="E52" s="8">
        <f t="shared" si="6"/>
        <v>27.777777777777779</v>
      </c>
      <c r="F52">
        <f>26.5*C52</f>
        <v>368.05555555555554</v>
      </c>
    </row>
    <row r="53" spans="1:9" x14ac:dyDescent="0.25">
      <c r="A53" s="9" t="s">
        <v>112</v>
      </c>
      <c r="B53" s="7">
        <v>140</v>
      </c>
      <c r="C53" s="8">
        <f t="shared" si="4"/>
        <v>15.555555555555555</v>
      </c>
      <c r="D53" s="8">
        <f t="shared" si="5"/>
        <v>23.333333333333332</v>
      </c>
      <c r="E53" s="8">
        <f t="shared" si="6"/>
        <v>31.111111111111111</v>
      </c>
      <c r="F53">
        <f xml:space="preserve"> 45 * C53</f>
        <v>700</v>
      </c>
      <c r="G53">
        <f xml:space="preserve"> 5 * D53</f>
        <v>116.66666666666666</v>
      </c>
      <c r="H53">
        <f xml:space="preserve"> 0 * E53</f>
        <v>0</v>
      </c>
      <c r="I53">
        <f t="shared" ref="I53:I58" si="12">SUM(F53:H53)</f>
        <v>816.66666666666663</v>
      </c>
    </row>
    <row r="54" spans="1:9" ht="14.25" customHeight="1" x14ac:dyDescent="0.25">
      <c r="A54" s="9" t="s">
        <v>41</v>
      </c>
      <c r="B54" s="7">
        <v>135</v>
      </c>
      <c r="C54" s="8">
        <f t="shared" si="4"/>
        <v>15</v>
      </c>
      <c r="D54" s="8">
        <f t="shared" si="5"/>
        <v>22.5</v>
      </c>
      <c r="E54" s="8">
        <f t="shared" si="6"/>
        <v>30</v>
      </c>
      <c r="F54">
        <f xml:space="preserve"> 45 * C54</f>
        <v>675</v>
      </c>
      <c r="G54">
        <f xml:space="preserve">  0* D54</f>
        <v>0</v>
      </c>
      <c r="H54">
        <f xml:space="preserve"> 0 * E54</f>
        <v>0</v>
      </c>
      <c r="I54">
        <f t="shared" si="12"/>
        <v>675</v>
      </c>
    </row>
    <row r="55" spans="1:9" x14ac:dyDescent="0.25">
      <c r="A55" s="9" t="s">
        <v>42</v>
      </c>
      <c r="B55" s="7">
        <v>120</v>
      </c>
      <c r="C55" s="8">
        <f t="shared" si="4"/>
        <v>13.333333333333334</v>
      </c>
      <c r="D55" s="8">
        <f t="shared" si="5"/>
        <v>20</v>
      </c>
      <c r="E55" s="8">
        <f t="shared" si="6"/>
        <v>26.666666666666668</v>
      </c>
      <c r="I55">
        <f t="shared" si="12"/>
        <v>0</v>
      </c>
    </row>
    <row r="56" spans="1:9" x14ac:dyDescent="0.25">
      <c r="A56" s="9" t="s">
        <v>43</v>
      </c>
      <c r="B56" s="7">
        <v>140</v>
      </c>
      <c r="C56" s="8">
        <f t="shared" si="4"/>
        <v>15.555555555555555</v>
      </c>
      <c r="D56" s="8">
        <f t="shared" si="5"/>
        <v>23.333333333333332</v>
      </c>
      <c r="E56" s="8">
        <f t="shared" si="6"/>
        <v>31.111111111111111</v>
      </c>
      <c r="I56">
        <f t="shared" si="12"/>
        <v>0</v>
      </c>
    </row>
    <row r="57" spans="1:9" x14ac:dyDescent="0.25">
      <c r="A57" s="9" t="s">
        <v>44</v>
      </c>
      <c r="B57" s="7"/>
      <c r="C57" s="8">
        <f t="shared" si="4"/>
        <v>0</v>
      </c>
      <c r="D57" s="8">
        <f t="shared" si="5"/>
        <v>0</v>
      </c>
      <c r="E57" s="8">
        <f t="shared" si="6"/>
        <v>0</v>
      </c>
      <c r="I57">
        <f t="shared" si="12"/>
        <v>0</v>
      </c>
    </row>
    <row r="58" spans="1:9" x14ac:dyDescent="0.25">
      <c r="A58" s="9" t="s">
        <v>45</v>
      </c>
      <c r="B58" s="7">
        <v>125</v>
      </c>
      <c r="C58" s="8">
        <f t="shared" si="4"/>
        <v>13.888888888888889</v>
      </c>
      <c r="D58" s="8">
        <f t="shared" si="5"/>
        <v>20.833333333333336</v>
      </c>
      <c r="E58" s="8">
        <f t="shared" si="6"/>
        <v>27.777777777777779</v>
      </c>
      <c r="I58">
        <f t="shared" si="12"/>
        <v>0</v>
      </c>
    </row>
    <row r="59" spans="1:9" x14ac:dyDescent="0.25">
      <c r="A59" s="9" t="s">
        <v>118</v>
      </c>
      <c r="B59" s="7">
        <v>140</v>
      </c>
      <c r="C59" s="8">
        <f t="shared" si="4"/>
        <v>15.555555555555555</v>
      </c>
      <c r="D59" s="8">
        <f t="shared" si="5"/>
        <v>23.333333333333332</v>
      </c>
      <c r="E59" s="8">
        <f t="shared" si="6"/>
        <v>31.111111111111111</v>
      </c>
      <c r="F59">
        <f xml:space="preserve"> 45 * C59</f>
        <v>700</v>
      </c>
    </row>
    <row r="60" spans="1:9" x14ac:dyDescent="0.25">
      <c r="A60" s="9" t="s">
        <v>47</v>
      </c>
      <c r="B60" s="7">
        <v>120</v>
      </c>
      <c r="C60" s="8">
        <f t="shared" si="4"/>
        <v>13.333333333333334</v>
      </c>
      <c r="D60" s="8">
        <f t="shared" si="5"/>
        <v>20</v>
      </c>
      <c r="E60" s="8">
        <f t="shared" si="6"/>
        <v>26.666666666666668</v>
      </c>
      <c r="I60">
        <f t="shared" ref="I60:I65" si="13">SUM(F60:H60)</f>
        <v>0</v>
      </c>
    </row>
    <row r="61" spans="1:9" x14ac:dyDescent="0.25">
      <c r="A61" s="9" t="s">
        <v>46</v>
      </c>
      <c r="B61" s="7">
        <v>125</v>
      </c>
      <c r="C61" s="8">
        <f t="shared" si="4"/>
        <v>13.888888888888889</v>
      </c>
      <c r="D61" s="8">
        <f t="shared" si="5"/>
        <v>20.833333333333336</v>
      </c>
      <c r="E61" s="8">
        <f t="shared" si="6"/>
        <v>27.777777777777779</v>
      </c>
      <c r="I61">
        <f t="shared" si="13"/>
        <v>0</v>
      </c>
    </row>
    <row r="62" spans="1:9" x14ac:dyDescent="0.25">
      <c r="A62" s="9" t="s">
        <v>48</v>
      </c>
      <c r="B62" s="7">
        <v>120</v>
      </c>
      <c r="C62" s="8">
        <f t="shared" si="4"/>
        <v>13.333333333333334</v>
      </c>
      <c r="D62" s="8">
        <f t="shared" si="5"/>
        <v>20</v>
      </c>
      <c r="E62" s="8">
        <f t="shared" si="6"/>
        <v>26.666666666666668</v>
      </c>
      <c r="I62">
        <f t="shared" si="13"/>
        <v>0</v>
      </c>
    </row>
    <row r="63" spans="1:9" x14ac:dyDescent="0.25">
      <c r="A63" s="9" t="s">
        <v>49</v>
      </c>
      <c r="B63" s="7">
        <v>125</v>
      </c>
      <c r="C63" s="8">
        <f t="shared" si="4"/>
        <v>13.888888888888889</v>
      </c>
      <c r="D63" s="8">
        <f t="shared" si="5"/>
        <v>20.833333333333336</v>
      </c>
      <c r="E63" s="8">
        <f t="shared" si="6"/>
        <v>27.777777777777779</v>
      </c>
      <c r="I63">
        <f t="shared" si="13"/>
        <v>0</v>
      </c>
    </row>
    <row r="64" spans="1:9" x14ac:dyDescent="0.25">
      <c r="A64" s="9" t="s">
        <v>50</v>
      </c>
      <c r="B64" s="7">
        <v>193.5</v>
      </c>
      <c r="C64" s="8">
        <f t="shared" si="4"/>
        <v>21.5</v>
      </c>
      <c r="D64" s="8">
        <f t="shared" si="5"/>
        <v>32.25</v>
      </c>
      <c r="E64" s="8">
        <f t="shared" si="6"/>
        <v>43</v>
      </c>
      <c r="F64">
        <f xml:space="preserve"> 45*C64</f>
        <v>967.5</v>
      </c>
      <c r="G64">
        <f xml:space="preserve"> 8*D64</f>
        <v>258</v>
      </c>
      <c r="H64">
        <f>7*E64</f>
        <v>301</v>
      </c>
      <c r="I64">
        <f t="shared" si="13"/>
        <v>1526.5</v>
      </c>
    </row>
    <row r="65" spans="1:9" x14ac:dyDescent="0.25">
      <c r="A65" s="10" t="s">
        <v>51</v>
      </c>
      <c r="B65" s="7">
        <v>193.5</v>
      </c>
      <c r="C65" s="8">
        <f t="shared" si="4"/>
        <v>21.5</v>
      </c>
      <c r="D65" s="8">
        <f t="shared" si="5"/>
        <v>32.25</v>
      </c>
      <c r="E65" s="8">
        <f t="shared" si="6"/>
        <v>43</v>
      </c>
      <c r="F65">
        <f>45*C65</f>
        <v>967.5</v>
      </c>
      <c r="G65">
        <f>1*D65</f>
        <v>32.25</v>
      </c>
      <c r="H65">
        <f>0 *E65</f>
        <v>0</v>
      </c>
      <c r="I65">
        <f t="shared" si="13"/>
        <v>999.75</v>
      </c>
    </row>
    <row r="66" spans="1:9" x14ac:dyDescent="0.25">
      <c r="A66" s="6" t="s">
        <v>52</v>
      </c>
      <c r="B66" s="7">
        <v>120</v>
      </c>
      <c r="C66" s="8">
        <f t="shared" si="4"/>
        <v>13.333333333333334</v>
      </c>
      <c r="D66" s="8">
        <f t="shared" si="5"/>
        <v>20</v>
      </c>
      <c r="E66" s="8">
        <f t="shared" si="6"/>
        <v>26.666666666666668</v>
      </c>
      <c r="F66">
        <f>43.5*C66</f>
        <v>580</v>
      </c>
      <c r="G66">
        <f>0*D66</f>
        <v>0</v>
      </c>
      <c r="H66">
        <f>9*E66</f>
        <v>240</v>
      </c>
    </row>
    <row r="67" spans="1:9" x14ac:dyDescent="0.25">
      <c r="A67" s="10" t="s">
        <v>53</v>
      </c>
      <c r="B67" s="7">
        <v>125</v>
      </c>
      <c r="C67" s="8">
        <f t="shared" si="4"/>
        <v>13.888888888888889</v>
      </c>
      <c r="D67" s="8">
        <f t="shared" si="5"/>
        <v>20.833333333333336</v>
      </c>
      <c r="E67" s="8">
        <f t="shared" si="6"/>
        <v>27.777777777777779</v>
      </c>
    </row>
    <row r="68" spans="1:9" x14ac:dyDescent="0.25">
      <c r="A68" s="10" t="s">
        <v>130</v>
      </c>
      <c r="B68" s="7">
        <v>120</v>
      </c>
      <c r="C68" s="8">
        <v>11.11</v>
      </c>
      <c r="D68" s="8">
        <v>16.670000000000002</v>
      </c>
      <c r="E68" s="8">
        <v>22.22</v>
      </c>
    </row>
    <row r="69" spans="1:9" x14ac:dyDescent="0.25">
      <c r="A69" s="6" t="s">
        <v>54</v>
      </c>
      <c r="B69" s="7">
        <v>145</v>
      </c>
      <c r="C69" s="8">
        <f t="shared" si="4"/>
        <v>16.111111111111111</v>
      </c>
      <c r="D69" s="8">
        <f t="shared" si="5"/>
        <v>24.166666666666664</v>
      </c>
      <c r="E69" s="8">
        <f t="shared" si="6"/>
        <v>32.222222222222221</v>
      </c>
      <c r="F69">
        <f>45 * C69</f>
        <v>725</v>
      </c>
      <c r="G69">
        <f xml:space="preserve"> 15.5 * D69</f>
        <v>374.58333333333331</v>
      </c>
      <c r="H69">
        <f xml:space="preserve"> 9.5 * E69</f>
        <v>306.11111111111109</v>
      </c>
      <c r="I69">
        <f>SUM(F69:H69)</f>
        <v>1405.6944444444443</v>
      </c>
    </row>
    <row r="70" spans="1:9" x14ac:dyDescent="0.25">
      <c r="A70" s="6" t="s">
        <v>117</v>
      </c>
      <c r="B70" s="7">
        <v>130</v>
      </c>
      <c r="C70" s="8">
        <f t="shared" si="4"/>
        <v>14.444444444444445</v>
      </c>
      <c r="D70" s="8">
        <f t="shared" si="5"/>
        <v>21.666666666666668</v>
      </c>
      <c r="E70" s="8">
        <f t="shared" si="6"/>
        <v>28.888888888888889</v>
      </c>
      <c r="F70">
        <f xml:space="preserve"> 27 * C70</f>
        <v>390</v>
      </c>
      <c r="G70">
        <f xml:space="preserve"> 16 * D70</f>
        <v>346.66666666666669</v>
      </c>
      <c r="H70">
        <f xml:space="preserve"> 0 * E70</f>
        <v>0</v>
      </c>
      <c r="I70">
        <f>SUM(F70:H70)</f>
        <v>736.66666666666674</v>
      </c>
    </row>
    <row r="71" spans="1:9" x14ac:dyDescent="0.25">
      <c r="A71" s="6" t="s">
        <v>113</v>
      </c>
      <c r="B71" s="7">
        <v>135</v>
      </c>
      <c r="C71" s="8">
        <f t="shared" si="4"/>
        <v>15</v>
      </c>
      <c r="D71" s="8">
        <f t="shared" si="5"/>
        <v>22.5</v>
      </c>
      <c r="E71" s="8">
        <f t="shared" si="6"/>
        <v>30</v>
      </c>
      <c r="F71">
        <f xml:space="preserve"> 39.5 * C71</f>
        <v>592.5</v>
      </c>
      <c r="G71">
        <f xml:space="preserve"> 7.5 * D71</f>
        <v>168.75</v>
      </c>
      <c r="H71">
        <f xml:space="preserve"> 7.5 * E71</f>
        <v>225</v>
      </c>
      <c r="I71">
        <f>SUM(F71:H71)</f>
        <v>986.25</v>
      </c>
    </row>
    <row r="72" spans="1:9" x14ac:dyDescent="0.25">
      <c r="A72" s="10" t="s">
        <v>55</v>
      </c>
      <c r="B72" s="7">
        <v>115</v>
      </c>
      <c r="C72" s="8">
        <f t="shared" si="4"/>
        <v>12.777777777777779</v>
      </c>
      <c r="D72" s="8">
        <f t="shared" si="5"/>
        <v>19.166666666666668</v>
      </c>
      <c r="E72" s="8">
        <f t="shared" si="6"/>
        <v>25.555555555555557</v>
      </c>
    </row>
    <row r="73" spans="1:9" x14ac:dyDescent="0.25">
      <c r="A73" s="10" t="s">
        <v>56</v>
      </c>
      <c r="B73" s="7">
        <v>125</v>
      </c>
      <c r="C73" s="8">
        <f t="shared" si="4"/>
        <v>13.888888888888889</v>
      </c>
      <c r="D73" s="8">
        <f t="shared" si="5"/>
        <v>20.833333333333336</v>
      </c>
      <c r="E73" s="8">
        <f t="shared" si="6"/>
        <v>27.777777777777779</v>
      </c>
    </row>
    <row r="74" spans="1:9" x14ac:dyDescent="0.25">
      <c r="A74" s="10" t="s">
        <v>124</v>
      </c>
      <c r="B74" s="7">
        <v>140</v>
      </c>
      <c r="C74" s="8">
        <f t="shared" si="4"/>
        <v>15.555555555555555</v>
      </c>
      <c r="D74" s="8">
        <f t="shared" si="5"/>
        <v>23.333333333333332</v>
      </c>
      <c r="E74" s="8">
        <f t="shared" si="6"/>
        <v>31.111111111111111</v>
      </c>
    </row>
    <row r="75" spans="1:9" x14ac:dyDescent="0.25">
      <c r="A75" s="6" t="s">
        <v>57</v>
      </c>
      <c r="B75" s="7">
        <v>125</v>
      </c>
      <c r="C75" s="8">
        <f t="shared" si="4"/>
        <v>13.888888888888889</v>
      </c>
      <c r="D75" s="8">
        <f t="shared" si="5"/>
        <v>20.833333333333336</v>
      </c>
      <c r="E75" s="8">
        <f t="shared" si="6"/>
        <v>27.777777777777779</v>
      </c>
    </row>
    <row r="76" spans="1:9" x14ac:dyDescent="0.25">
      <c r="A76" s="6" t="s">
        <v>62</v>
      </c>
      <c r="B76" s="7">
        <v>125</v>
      </c>
      <c r="C76" s="8"/>
      <c r="D76" s="8"/>
      <c r="E76" s="8"/>
    </row>
    <row r="77" spans="1:9" x14ac:dyDescent="0.25">
      <c r="A77" s="6" t="s">
        <v>115</v>
      </c>
      <c r="B77" s="7">
        <v>115</v>
      </c>
      <c r="C77" s="8">
        <f>SUM(B77/9)</f>
        <v>12.777777777777779</v>
      </c>
      <c r="D77" s="8">
        <f>SUM(C77*0.5+C77)</f>
        <v>19.166666666666668</v>
      </c>
      <c r="E77" s="8">
        <f>SUM(C77*2)</f>
        <v>25.555555555555557</v>
      </c>
      <c r="F77">
        <f xml:space="preserve"> 45 * C77</f>
        <v>575</v>
      </c>
      <c r="G77">
        <f xml:space="preserve"> 6 * D77</f>
        <v>115</v>
      </c>
      <c r="H77">
        <f xml:space="preserve"> 1.5* E77</f>
        <v>38.333333333333336</v>
      </c>
      <c r="I77">
        <f>SUM(F77:H77)</f>
        <v>728.33333333333337</v>
      </c>
    </row>
    <row r="78" spans="1:9" x14ac:dyDescent="0.25">
      <c r="A78" s="6" t="s">
        <v>58</v>
      </c>
      <c r="B78" s="7">
        <v>125</v>
      </c>
      <c r="C78" s="8">
        <f>SUM(B78/9)</f>
        <v>13.888888888888889</v>
      </c>
      <c r="D78" s="8">
        <f>SUM(C78*0.5+C78)</f>
        <v>20.833333333333336</v>
      </c>
      <c r="E78" s="8">
        <f>SUM(C78*2)</f>
        <v>27.777777777777779</v>
      </c>
    </row>
    <row r="79" spans="1:9" x14ac:dyDescent="0.25">
      <c r="A79" s="10" t="s">
        <v>59</v>
      </c>
      <c r="B79" s="7">
        <v>125</v>
      </c>
      <c r="C79" s="8">
        <f>SUM(B79/9)</f>
        <v>13.888888888888889</v>
      </c>
      <c r="D79" s="8">
        <f>SUM(C79*0.5+C79)</f>
        <v>20.833333333333336</v>
      </c>
      <c r="E79" s="8">
        <f>SUM(C79*2)</f>
        <v>27.777777777777779</v>
      </c>
    </row>
    <row r="80" spans="1:9" x14ac:dyDescent="0.25">
      <c r="A80" s="6" t="s">
        <v>60</v>
      </c>
      <c r="B80" s="7">
        <v>140</v>
      </c>
      <c r="C80" s="8">
        <f>SUM(B80/9)</f>
        <v>15.555555555555555</v>
      </c>
      <c r="D80" s="8">
        <f>SUM(C80*0.5+C80)</f>
        <v>23.333333333333332</v>
      </c>
      <c r="E80" s="8">
        <f>SUM(C80*2)</f>
        <v>31.111111111111111</v>
      </c>
    </row>
    <row r="81" spans="1:9" x14ac:dyDescent="0.25">
      <c r="A81" s="6" t="s">
        <v>61</v>
      </c>
      <c r="B81" s="7">
        <v>125</v>
      </c>
      <c r="C81" s="8">
        <f>SUM(B81/9)</f>
        <v>13.888888888888889</v>
      </c>
      <c r="D81" s="8">
        <f>SUM(C81*0.5+C81)</f>
        <v>20.833333333333336</v>
      </c>
      <c r="E81" s="8">
        <f>SUM(C81*2)</f>
        <v>27.777777777777779</v>
      </c>
    </row>
    <row r="82" spans="1:9" x14ac:dyDescent="0.25">
      <c r="A82" s="6" t="s">
        <v>63</v>
      </c>
      <c r="B82" s="7">
        <v>125</v>
      </c>
      <c r="C82" s="8"/>
      <c r="D82" s="8"/>
      <c r="E82" s="8"/>
    </row>
    <row r="83" spans="1:9" x14ac:dyDescent="0.25">
      <c r="A83" s="10" t="s">
        <v>120</v>
      </c>
      <c r="B83" s="7">
        <v>135</v>
      </c>
      <c r="C83" s="8">
        <f t="shared" ref="C83:C130" si="14">SUM(B83/9)</f>
        <v>15</v>
      </c>
      <c r="D83" s="8">
        <f t="shared" ref="D83:D130" si="15">SUM(C83*0.5+C83)</f>
        <v>22.5</v>
      </c>
      <c r="E83" s="8">
        <f t="shared" ref="E83:E130" si="16">SUM(C83*2)</f>
        <v>30</v>
      </c>
      <c r="F83">
        <f xml:space="preserve"> 36 * C83</f>
        <v>540</v>
      </c>
      <c r="G83">
        <f xml:space="preserve"> 8 * D83</f>
        <v>180</v>
      </c>
      <c r="H83">
        <f xml:space="preserve"> 0.5 * E83</f>
        <v>15</v>
      </c>
      <c r="I83">
        <f>SUM(F83:H83)</f>
        <v>735</v>
      </c>
    </row>
    <row r="84" spans="1:9" x14ac:dyDescent="0.25">
      <c r="A84" s="6" t="s">
        <v>64</v>
      </c>
      <c r="B84" s="7">
        <v>125</v>
      </c>
      <c r="C84" s="8">
        <f t="shared" si="14"/>
        <v>13.888888888888889</v>
      </c>
      <c r="D84" s="8">
        <f t="shared" si="15"/>
        <v>20.833333333333336</v>
      </c>
      <c r="E84" s="8">
        <f t="shared" si="16"/>
        <v>27.777777777777779</v>
      </c>
      <c r="F84">
        <f t="shared" ref="F84:F86" si="17" xml:space="preserve"> 45 * C84</f>
        <v>625</v>
      </c>
    </row>
    <row r="85" spans="1:9" x14ac:dyDescent="0.25">
      <c r="A85" s="6" t="s">
        <v>66</v>
      </c>
      <c r="B85" s="7">
        <v>120</v>
      </c>
      <c r="C85" s="8">
        <f t="shared" si="14"/>
        <v>13.333333333333334</v>
      </c>
      <c r="D85" s="8">
        <f t="shared" si="15"/>
        <v>20</v>
      </c>
      <c r="E85" s="8">
        <f t="shared" si="16"/>
        <v>26.666666666666668</v>
      </c>
      <c r="F85">
        <f t="shared" si="17"/>
        <v>600</v>
      </c>
    </row>
    <row r="86" spans="1:9" x14ac:dyDescent="0.25">
      <c r="A86" s="10" t="s">
        <v>65</v>
      </c>
      <c r="B86" s="7">
        <v>110</v>
      </c>
      <c r="C86" s="8">
        <f t="shared" si="14"/>
        <v>12.222222222222221</v>
      </c>
      <c r="D86" s="8">
        <f t="shared" si="15"/>
        <v>18.333333333333332</v>
      </c>
      <c r="E86" s="8">
        <f t="shared" si="16"/>
        <v>24.444444444444443</v>
      </c>
      <c r="F86">
        <f t="shared" si="17"/>
        <v>550</v>
      </c>
    </row>
    <row r="87" spans="1:9" x14ac:dyDescent="0.25">
      <c r="A87" s="10" t="s">
        <v>67</v>
      </c>
      <c r="B87" s="7">
        <v>140</v>
      </c>
      <c r="C87" s="8">
        <f t="shared" si="14"/>
        <v>15.555555555555555</v>
      </c>
      <c r="D87" s="8">
        <f t="shared" si="15"/>
        <v>23.333333333333332</v>
      </c>
      <c r="E87" s="8">
        <f t="shared" si="16"/>
        <v>31.111111111111111</v>
      </c>
      <c r="F87">
        <f xml:space="preserve"> 45 * C87</f>
        <v>700</v>
      </c>
    </row>
    <row r="88" spans="1:9" x14ac:dyDescent="0.25">
      <c r="A88" s="10" t="s">
        <v>68</v>
      </c>
      <c r="B88" s="7">
        <v>125</v>
      </c>
      <c r="C88" s="8">
        <f t="shared" si="14"/>
        <v>13.888888888888889</v>
      </c>
      <c r="D88" s="8">
        <f t="shared" si="15"/>
        <v>20.833333333333336</v>
      </c>
      <c r="E88" s="8">
        <f t="shared" si="16"/>
        <v>27.777777777777779</v>
      </c>
    </row>
    <row r="89" spans="1:9" x14ac:dyDescent="0.25">
      <c r="A89" s="10" t="s">
        <v>104</v>
      </c>
      <c r="B89" s="7">
        <v>125</v>
      </c>
      <c r="C89" s="8">
        <f t="shared" si="14"/>
        <v>13.888888888888889</v>
      </c>
      <c r="D89" s="8">
        <f t="shared" si="15"/>
        <v>20.833333333333336</v>
      </c>
      <c r="E89" s="8">
        <f t="shared" si="16"/>
        <v>27.777777777777779</v>
      </c>
      <c r="F89">
        <f xml:space="preserve"> 41 * C89</f>
        <v>569.44444444444446</v>
      </c>
    </row>
    <row r="90" spans="1:9" x14ac:dyDescent="0.25">
      <c r="A90" s="10" t="s">
        <v>109</v>
      </c>
      <c r="B90" s="7">
        <v>135</v>
      </c>
      <c r="C90" s="8">
        <f t="shared" si="14"/>
        <v>15</v>
      </c>
      <c r="D90" s="8">
        <f t="shared" si="15"/>
        <v>22.5</v>
      </c>
      <c r="E90" s="8">
        <f t="shared" si="16"/>
        <v>30</v>
      </c>
      <c r="F90">
        <f xml:space="preserve">  36 * C90</f>
        <v>540</v>
      </c>
    </row>
    <row r="91" spans="1:9" x14ac:dyDescent="0.25">
      <c r="A91" s="6" t="s">
        <v>69</v>
      </c>
      <c r="B91" s="7">
        <v>135</v>
      </c>
      <c r="C91" s="8">
        <f t="shared" si="14"/>
        <v>15</v>
      </c>
      <c r="D91" s="8">
        <f t="shared" si="15"/>
        <v>22.5</v>
      </c>
      <c r="E91" s="8">
        <f t="shared" si="16"/>
        <v>30</v>
      </c>
      <c r="F91">
        <f xml:space="preserve">  45 * C91</f>
        <v>675</v>
      </c>
      <c r="G91">
        <f xml:space="preserve"> 2.5 * D91</f>
        <v>56.25</v>
      </c>
      <c r="H91">
        <f xml:space="preserve"> 0.5 * E91</f>
        <v>15</v>
      </c>
      <c r="I91">
        <f>SUM(F91:H91)</f>
        <v>746.25</v>
      </c>
    </row>
    <row r="92" spans="1:9" x14ac:dyDescent="0.25">
      <c r="A92" s="6" t="s">
        <v>105</v>
      </c>
      <c r="B92" s="7">
        <v>135</v>
      </c>
      <c r="C92" s="8">
        <f t="shared" si="14"/>
        <v>15</v>
      </c>
      <c r="D92" s="8">
        <f t="shared" si="15"/>
        <v>22.5</v>
      </c>
      <c r="E92" s="8">
        <f t="shared" si="16"/>
        <v>30</v>
      </c>
      <c r="F92">
        <f xml:space="preserve">  45 * C92</f>
        <v>675</v>
      </c>
      <c r="G92">
        <f xml:space="preserve"> 7.5 * D92</f>
        <v>168.75</v>
      </c>
      <c r="H92">
        <f xml:space="preserve"> 7.5 * E92</f>
        <v>225</v>
      </c>
      <c r="I92">
        <f>SUM(F92:H92)</f>
        <v>1068.75</v>
      </c>
    </row>
    <row r="93" spans="1:9" x14ac:dyDescent="0.25">
      <c r="A93" s="10" t="s">
        <v>70</v>
      </c>
      <c r="B93" s="7">
        <v>140</v>
      </c>
      <c r="C93" s="8">
        <f t="shared" si="14"/>
        <v>15.555555555555555</v>
      </c>
      <c r="D93" s="8">
        <f t="shared" si="15"/>
        <v>23.333333333333332</v>
      </c>
      <c r="E93" s="8">
        <f t="shared" si="16"/>
        <v>31.111111111111111</v>
      </c>
      <c r="F93">
        <f xml:space="preserve"> 45 * C93</f>
        <v>700</v>
      </c>
      <c r="G93">
        <f xml:space="preserve"> 7.5* D93</f>
        <v>175</v>
      </c>
      <c r="H93">
        <f xml:space="preserve"> 7.5 * E93</f>
        <v>233.33333333333334</v>
      </c>
      <c r="I93">
        <f>SUM(F93:H93)</f>
        <v>1108.3333333333333</v>
      </c>
    </row>
    <row r="94" spans="1:9" x14ac:dyDescent="0.25">
      <c r="A94" s="10" t="s">
        <v>71</v>
      </c>
      <c r="B94" s="7">
        <v>155</v>
      </c>
      <c r="C94" s="8">
        <f t="shared" si="14"/>
        <v>17.222222222222221</v>
      </c>
      <c r="D94" s="8">
        <f t="shared" si="15"/>
        <v>25.833333333333332</v>
      </c>
      <c r="E94" s="8">
        <f t="shared" si="16"/>
        <v>34.444444444444443</v>
      </c>
      <c r="F94">
        <f xml:space="preserve"> 36 * C94</f>
        <v>620</v>
      </c>
      <c r="G94">
        <f xml:space="preserve"> 13 * D94</f>
        <v>335.83333333333331</v>
      </c>
      <c r="H94">
        <f xml:space="preserve"> 7 * E94</f>
        <v>241.11111111111109</v>
      </c>
      <c r="I94">
        <f>SUM(F94:H94)</f>
        <v>1196.9444444444443</v>
      </c>
    </row>
    <row r="95" spans="1:9" x14ac:dyDescent="0.25">
      <c r="A95" s="10" t="s">
        <v>72</v>
      </c>
      <c r="B95" s="7">
        <v>120</v>
      </c>
      <c r="C95" s="8">
        <f t="shared" si="14"/>
        <v>13.333333333333334</v>
      </c>
      <c r="D95" s="8">
        <f t="shared" si="15"/>
        <v>20</v>
      </c>
      <c r="E95" s="8">
        <f t="shared" si="16"/>
        <v>26.666666666666668</v>
      </c>
    </row>
    <row r="96" spans="1:9" x14ac:dyDescent="0.25">
      <c r="A96" s="10" t="s">
        <v>73</v>
      </c>
      <c r="B96" s="7">
        <v>151.30000000000001</v>
      </c>
      <c r="C96" s="8">
        <f t="shared" si="14"/>
        <v>16.811111111111114</v>
      </c>
      <c r="D96" s="8">
        <f t="shared" si="15"/>
        <v>25.216666666666669</v>
      </c>
      <c r="E96" s="8">
        <f t="shared" si="16"/>
        <v>33.622222222222227</v>
      </c>
      <c r="F96">
        <f xml:space="preserve"> 45 * C96</f>
        <v>756.50000000000011</v>
      </c>
      <c r="G96">
        <f xml:space="preserve"> 7.5 * D96</f>
        <v>189.125</v>
      </c>
      <c r="H96">
        <f xml:space="preserve"> 7.5 * E96</f>
        <v>252.16666666666671</v>
      </c>
      <c r="I96">
        <f>SUM(F96:H96)</f>
        <v>1197.7916666666667</v>
      </c>
    </row>
    <row r="97" spans="1:9" x14ac:dyDescent="0.25">
      <c r="A97" s="10" t="s">
        <v>127</v>
      </c>
      <c r="B97" s="7">
        <v>90</v>
      </c>
      <c r="C97" s="8">
        <f t="shared" si="14"/>
        <v>10</v>
      </c>
      <c r="D97" s="8">
        <f t="shared" si="15"/>
        <v>15</v>
      </c>
      <c r="E97" s="8">
        <f t="shared" si="16"/>
        <v>20</v>
      </c>
    </row>
    <row r="98" spans="1:9" x14ac:dyDescent="0.25">
      <c r="A98" s="6" t="s">
        <v>74</v>
      </c>
      <c r="B98" s="7">
        <v>125</v>
      </c>
      <c r="C98" s="8">
        <f t="shared" si="14"/>
        <v>13.888888888888889</v>
      </c>
      <c r="D98" s="8">
        <f t="shared" si="15"/>
        <v>20.833333333333336</v>
      </c>
      <c r="E98" s="8">
        <f t="shared" si="16"/>
        <v>27.777777777777779</v>
      </c>
    </row>
    <row r="99" spans="1:9" x14ac:dyDescent="0.25">
      <c r="A99" s="6" t="s">
        <v>75</v>
      </c>
      <c r="B99" s="7">
        <v>120</v>
      </c>
      <c r="C99" s="8">
        <f t="shared" si="14"/>
        <v>13.333333333333334</v>
      </c>
      <c r="D99" s="8">
        <f t="shared" si="15"/>
        <v>20</v>
      </c>
      <c r="E99" s="8">
        <f t="shared" si="16"/>
        <v>26.666666666666668</v>
      </c>
    </row>
    <row r="100" spans="1:9" x14ac:dyDescent="0.25">
      <c r="A100" s="6" t="s">
        <v>76</v>
      </c>
      <c r="B100" s="7">
        <v>130</v>
      </c>
      <c r="C100" s="8">
        <f t="shared" si="14"/>
        <v>14.444444444444445</v>
      </c>
      <c r="D100" s="8">
        <f t="shared" si="15"/>
        <v>21.666666666666668</v>
      </c>
      <c r="E100" s="8">
        <f t="shared" si="16"/>
        <v>28.888888888888889</v>
      </c>
    </row>
    <row r="101" spans="1:9" x14ac:dyDescent="0.25">
      <c r="A101" s="10" t="s">
        <v>77</v>
      </c>
      <c r="B101" s="7">
        <v>140.1</v>
      </c>
      <c r="C101" s="8">
        <f t="shared" si="14"/>
        <v>15.566666666666666</v>
      </c>
      <c r="D101" s="8">
        <f t="shared" si="15"/>
        <v>23.35</v>
      </c>
      <c r="E101" s="8">
        <f t="shared" si="16"/>
        <v>31.133333333333333</v>
      </c>
    </row>
    <row r="102" spans="1:9" x14ac:dyDescent="0.25">
      <c r="A102" s="10" t="s">
        <v>78</v>
      </c>
      <c r="B102" s="7">
        <v>125</v>
      </c>
      <c r="C102" s="8">
        <f t="shared" si="14"/>
        <v>13.888888888888889</v>
      </c>
      <c r="D102" s="8">
        <f t="shared" si="15"/>
        <v>20.833333333333336</v>
      </c>
      <c r="E102" s="8">
        <f t="shared" si="16"/>
        <v>27.777777777777779</v>
      </c>
    </row>
    <row r="103" spans="1:9" x14ac:dyDescent="0.25">
      <c r="A103" s="10" t="s">
        <v>81</v>
      </c>
      <c r="B103" s="7">
        <v>193.5</v>
      </c>
      <c r="C103" s="8">
        <f t="shared" si="14"/>
        <v>21.5</v>
      </c>
      <c r="D103" s="8">
        <f t="shared" si="15"/>
        <v>32.25</v>
      </c>
      <c r="E103" s="8">
        <f t="shared" si="16"/>
        <v>43</v>
      </c>
      <c r="F103">
        <f xml:space="preserve"> 45 * C103</f>
        <v>967.5</v>
      </c>
      <c r="G103">
        <f xml:space="preserve"> 11.5 * D103</f>
        <v>370.875</v>
      </c>
      <c r="H103">
        <f xml:space="preserve"> 9 * E103</f>
        <v>387</v>
      </c>
      <c r="I103">
        <f>SUM(F103:H103)</f>
        <v>1725.375</v>
      </c>
    </row>
    <row r="104" spans="1:9" x14ac:dyDescent="0.25">
      <c r="A104" s="10" t="s">
        <v>79</v>
      </c>
      <c r="B104" s="7">
        <v>125</v>
      </c>
      <c r="C104" s="8">
        <f t="shared" si="14"/>
        <v>13.888888888888889</v>
      </c>
      <c r="D104" s="8">
        <f t="shared" si="15"/>
        <v>20.833333333333336</v>
      </c>
      <c r="E104" s="8">
        <f t="shared" si="16"/>
        <v>27.777777777777779</v>
      </c>
    </row>
    <row r="105" spans="1:9" x14ac:dyDescent="0.25">
      <c r="A105" s="6" t="s">
        <v>80</v>
      </c>
      <c r="B105" s="7">
        <v>120</v>
      </c>
      <c r="C105" s="8">
        <f t="shared" si="14"/>
        <v>13.333333333333334</v>
      </c>
      <c r="D105" s="8">
        <f t="shared" si="15"/>
        <v>20</v>
      </c>
      <c r="E105" s="8">
        <f t="shared" si="16"/>
        <v>26.666666666666668</v>
      </c>
    </row>
    <row r="106" spans="1:9" x14ac:dyDescent="0.25">
      <c r="A106" s="6" t="s">
        <v>82</v>
      </c>
      <c r="B106" s="7">
        <v>110</v>
      </c>
      <c r="C106" s="8">
        <f t="shared" si="14"/>
        <v>12.222222222222221</v>
      </c>
      <c r="D106" s="8">
        <f t="shared" si="15"/>
        <v>18.333333333333332</v>
      </c>
      <c r="E106" s="8">
        <f t="shared" si="16"/>
        <v>24.444444444444443</v>
      </c>
    </row>
    <row r="107" spans="1:9" x14ac:dyDescent="0.25">
      <c r="A107" s="10" t="s">
        <v>102</v>
      </c>
      <c r="B107" s="7">
        <v>125</v>
      </c>
      <c r="C107" s="8">
        <f t="shared" si="14"/>
        <v>13.888888888888889</v>
      </c>
      <c r="D107" s="8">
        <f t="shared" si="15"/>
        <v>20.833333333333336</v>
      </c>
      <c r="E107" s="8">
        <f t="shared" si="16"/>
        <v>27.777777777777779</v>
      </c>
      <c r="F107">
        <f xml:space="preserve"> 45 * C107</f>
        <v>625</v>
      </c>
      <c r="G107">
        <f xml:space="preserve"> 8 * D107</f>
        <v>166.66666666666669</v>
      </c>
      <c r="H107">
        <f xml:space="preserve"> 8 * E107</f>
        <v>222.22222222222223</v>
      </c>
      <c r="I107">
        <f>SUM(F107:H107)</f>
        <v>1013.8888888888889</v>
      </c>
    </row>
    <row r="108" spans="1:9" x14ac:dyDescent="0.25">
      <c r="A108" s="6" t="s">
        <v>83</v>
      </c>
      <c r="B108" s="7">
        <v>135</v>
      </c>
      <c r="C108" s="8">
        <f t="shared" si="14"/>
        <v>15</v>
      </c>
      <c r="D108" s="8">
        <f t="shared" si="15"/>
        <v>22.5</v>
      </c>
      <c r="E108" s="8">
        <f t="shared" si="16"/>
        <v>30</v>
      </c>
    </row>
    <row r="109" spans="1:9" x14ac:dyDescent="0.25">
      <c r="A109" s="6" t="s">
        <v>84</v>
      </c>
      <c r="B109" s="7">
        <v>125</v>
      </c>
      <c r="C109" s="8">
        <f t="shared" si="14"/>
        <v>13.888888888888889</v>
      </c>
      <c r="D109" s="8">
        <f t="shared" si="15"/>
        <v>20.833333333333336</v>
      </c>
      <c r="E109" s="8">
        <f t="shared" si="16"/>
        <v>27.777777777777779</v>
      </c>
    </row>
    <row r="110" spans="1:9" x14ac:dyDescent="0.25">
      <c r="A110" s="6" t="s">
        <v>86</v>
      </c>
      <c r="B110" s="7">
        <v>125</v>
      </c>
      <c r="C110" s="8">
        <f t="shared" si="14"/>
        <v>13.888888888888889</v>
      </c>
      <c r="D110" s="8">
        <f t="shared" si="15"/>
        <v>20.833333333333336</v>
      </c>
      <c r="E110" s="8">
        <f t="shared" si="16"/>
        <v>27.777777777777779</v>
      </c>
      <c r="F110">
        <f xml:space="preserve">  24.5 * C110</f>
        <v>340.27777777777777</v>
      </c>
      <c r="G110">
        <f xml:space="preserve"> D110 * 5</f>
        <v>104.16666666666669</v>
      </c>
      <c r="H110">
        <f xml:space="preserve"> E110 * 0</f>
        <v>0</v>
      </c>
      <c r="I110">
        <f>SUM(F110:H110)</f>
        <v>444.44444444444446</v>
      </c>
    </row>
    <row r="111" spans="1:9" x14ac:dyDescent="0.25">
      <c r="A111" s="6" t="s">
        <v>85</v>
      </c>
      <c r="B111" s="7">
        <v>125</v>
      </c>
      <c r="C111" s="8">
        <f t="shared" si="14"/>
        <v>13.888888888888889</v>
      </c>
      <c r="D111" s="8">
        <f t="shared" si="15"/>
        <v>20.833333333333336</v>
      </c>
      <c r="E111" s="8">
        <f t="shared" si="16"/>
        <v>27.777777777777779</v>
      </c>
      <c r="F111">
        <f xml:space="preserve"> 9 * C111</f>
        <v>125</v>
      </c>
      <c r="G111">
        <f xml:space="preserve"> 2.5 * D111</f>
        <v>52.083333333333343</v>
      </c>
      <c r="I111">
        <f>SUM(F111:H111)</f>
        <v>177.08333333333334</v>
      </c>
    </row>
    <row r="112" spans="1:9" x14ac:dyDescent="0.25">
      <c r="A112" s="6" t="s">
        <v>85</v>
      </c>
      <c r="B112" s="7">
        <v>130</v>
      </c>
      <c r="C112" s="8">
        <f t="shared" si="14"/>
        <v>14.444444444444445</v>
      </c>
      <c r="D112" s="8">
        <f t="shared" si="15"/>
        <v>21.666666666666668</v>
      </c>
      <c r="E112" s="8">
        <f t="shared" si="16"/>
        <v>28.888888888888889</v>
      </c>
      <c r="F112">
        <f xml:space="preserve"> 45 * C112</f>
        <v>650</v>
      </c>
      <c r="G112">
        <f xml:space="preserve"> 8 * D112</f>
        <v>173.33333333333334</v>
      </c>
      <c r="H112">
        <f xml:space="preserve"> 10 * E112</f>
        <v>288.88888888888891</v>
      </c>
      <c r="I112">
        <f>SUM(F112:H112)</f>
        <v>1112.2222222222222</v>
      </c>
    </row>
    <row r="113" spans="1:9" x14ac:dyDescent="0.25">
      <c r="A113" s="6" t="s">
        <v>87</v>
      </c>
      <c r="B113" s="7">
        <v>100</v>
      </c>
      <c r="C113" s="8">
        <f t="shared" si="14"/>
        <v>11.111111111111111</v>
      </c>
      <c r="D113" s="8">
        <f t="shared" si="15"/>
        <v>16.666666666666664</v>
      </c>
      <c r="E113" s="8">
        <f t="shared" si="16"/>
        <v>22.222222222222221</v>
      </c>
      <c r="F113">
        <f xml:space="preserve">  45 * C113</f>
        <v>500</v>
      </c>
      <c r="G113">
        <f xml:space="preserve">  7.5 * D113</f>
        <v>124.99999999999999</v>
      </c>
      <c r="H113">
        <f xml:space="preserve">  7.5 * E113</f>
        <v>166.66666666666666</v>
      </c>
      <c r="I113">
        <f>SUM(F113:H113)</f>
        <v>791.66666666666663</v>
      </c>
    </row>
    <row r="114" spans="1:9" x14ac:dyDescent="0.25">
      <c r="A114" s="6" t="s">
        <v>128</v>
      </c>
      <c r="B114" s="7">
        <v>140</v>
      </c>
      <c r="C114" s="8">
        <f t="shared" si="14"/>
        <v>15.555555555555555</v>
      </c>
      <c r="D114" s="8">
        <f t="shared" si="15"/>
        <v>23.333333333333332</v>
      </c>
      <c r="E114" s="8">
        <f t="shared" si="16"/>
        <v>31.111111111111111</v>
      </c>
    </row>
    <row r="115" spans="1:9" x14ac:dyDescent="0.25">
      <c r="A115" s="6" t="s">
        <v>89</v>
      </c>
      <c r="B115" s="7">
        <v>135</v>
      </c>
      <c r="C115" s="8">
        <f t="shared" si="14"/>
        <v>15</v>
      </c>
      <c r="D115" s="8">
        <f t="shared" si="15"/>
        <v>22.5</v>
      </c>
      <c r="E115" s="8">
        <f t="shared" si="16"/>
        <v>30</v>
      </c>
    </row>
    <row r="116" spans="1:9" x14ac:dyDescent="0.25">
      <c r="A116" s="10" t="s">
        <v>90</v>
      </c>
      <c r="B116" s="7">
        <v>125</v>
      </c>
      <c r="C116" s="8">
        <f t="shared" si="14"/>
        <v>13.888888888888889</v>
      </c>
      <c r="D116" s="8">
        <f t="shared" si="15"/>
        <v>20.833333333333336</v>
      </c>
      <c r="E116" s="8">
        <f t="shared" si="16"/>
        <v>27.777777777777779</v>
      </c>
    </row>
    <row r="117" spans="1:9" x14ac:dyDescent="0.25">
      <c r="A117" s="10" t="s">
        <v>88</v>
      </c>
      <c r="B117" s="7">
        <v>120</v>
      </c>
      <c r="C117" s="8">
        <f t="shared" si="14"/>
        <v>13.333333333333334</v>
      </c>
      <c r="D117" s="8">
        <f t="shared" si="15"/>
        <v>20</v>
      </c>
      <c r="E117" s="8">
        <f t="shared" si="16"/>
        <v>26.666666666666668</v>
      </c>
    </row>
    <row r="118" spans="1:9" x14ac:dyDescent="0.25">
      <c r="A118" s="10" t="s">
        <v>91</v>
      </c>
      <c r="B118" s="7">
        <v>130</v>
      </c>
      <c r="C118" s="8">
        <f t="shared" si="14"/>
        <v>14.444444444444445</v>
      </c>
      <c r="D118" s="8">
        <f t="shared" si="15"/>
        <v>21.666666666666668</v>
      </c>
      <c r="E118" s="8">
        <f t="shared" si="16"/>
        <v>28.888888888888889</v>
      </c>
    </row>
    <row r="119" spans="1:9" x14ac:dyDescent="0.25">
      <c r="A119" s="10" t="s">
        <v>92</v>
      </c>
      <c r="B119" s="7">
        <v>130</v>
      </c>
      <c r="C119" s="8">
        <f t="shared" si="14"/>
        <v>14.444444444444445</v>
      </c>
      <c r="D119" s="8">
        <f t="shared" si="15"/>
        <v>21.666666666666668</v>
      </c>
      <c r="E119" s="8">
        <f t="shared" si="16"/>
        <v>28.888888888888889</v>
      </c>
    </row>
    <row r="120" spans="1:9" x14ac:dyDescent="0.25">
      <c r="A120" s="6" t="s">
        <v>93</v>
      </c>
      <c r="B120" s="7">
        <v>125</v>
      </c>
      <c r="C120" s="8">
        <f t="shared" si="14"/>
        <v>13.888888888888889</v>
      </c>
      <c r="D120" s="8">
        <f t="shared" si="15"/>
        <v>20.833333333333336</v>
      </c>
      <c r="E120" s="8">
        <f t="shared" si="16"/>
        <v>27.777777777777779</v>
      </c>
    </row>
    <row r="121" spans="1:9" x14ac:dyDescent="0.25">
      <c r="A121" s="10" t="s">
        <v>94</v>
      </c>
      <c r="B121" s="7">
        <v>125</v>
      </c>
      <c r="C121" s="8">
        <f t="shared" si="14"/>
        <v>13.888888888888889</v>
      </c>
      <c r="D121" s="8">
        <f t="shared" si="15"/>
        <v>20.833333333333336</v>
      </c>
      <c r="E121" s="8">
        <f t="shared" si="16"/>
        <v>27.777777777777779</v>
      </c>
      <c r="F121">
        <f t="shared" ref="F121:F129" si="18">26.5*C121</f>
        <v>368.05555555555554</v>
      </c>
    </row>
    <row r="122" spans="1:9" x14ac:dyDescent="0.25">
      <c r="A122" s="6" t="s">
        <v>95</v>
      </c>
      <c r="B122" s="7">
        <v>120</v>
      </c>
      <c r="C122" s="8">
        <f t="shared" si="14"/>
        <v>13.333333333333334</v>
      </c>
      <c r="D122" s="8">
        <f t="shared" si="15"/>
        <v>20</v>
      </c>
      <c r="E122" s="8">
        <f t="shared" si="16"/>
        <v>26.666666666666668</v>
      </c>
      <c r="F122">
        <f t="shared" si="18"/>
        <v>353.33333333333337</v>
      </c>
    </row>
    <row r="123" spans="1:9" x14ac:dyDescent="0.25">
      <c r="A123" s="10" t="s">
        <v>96</v>
      </c>
      <c r="B123" s="7">
        <v>85</v>
      </c>
      <c r="C123" s="8">
        <f t="shared" si="14"/>
        <v>9.4444444444444446</v>
      </c>
      <c r="D123" s="8">
        <f t="shared" si="15"/>
        <v>14.166666666666668</v>
      </c>
      <c r="E123" s="8">
        <f t="shared" si="16"/>
        <v>18.888888888888889</v>
      </c>
      <c r="F123">
        <f t="shared" si="18"/>
        <v>250.27777777777777</v>
      </c>
    </row>
    <row r="124" spans="1:9" x14ac:dyDescent="0.25">
      <c r="A124" s="10" t="s">
        <v>129</v>
      </c>
      <c r="B124" s="7">
        <v>140</v>
      </c>
      <c r="C124" s="8">
        <f t="shared" si="14"/>
        <v>15.555555555555555</v>
      </c>
      <c r="D124" s="8">
        <f t="shared" si="15"/>
        <v>23.333333333333332</v>
      </c>
      <c r="E124" s="8">
        <f t="shared" si="16"/>
        <v>31.111111111111111</v>
      </c>
    </row>
    <row r="125" spans="1:9" x14ac:dyDescent="0.25">
      <c r="A125" s="10" t="s">
        <v>97</v>
      </c>
      <c r="B125" s="7">
        <v>70</v>
      </c>
      <c r="C125" s="8">
        <f t="shared" si="14"/>
        <v>7.7777777777777777</v>
      </c>
      <c r="D125" s="8">
        <f t="shared" si="15"/>
        <v>11.666666666666666</v>
      </c>
      <c r="E125" s="8">
        <f t="shared" si="16"/>
        <v>15.555555555555555</v>
      </c>
      <c r="F125">
        <f t="shared" si="18"/>
        <v>206.11111111111111</v>
      </c>
    </row>
    <row r="126" spans="1:9" x14ac:dyDescent="0.25">
      <c r="A126" s="6" t="s">
        <v>98</v>
      </c>
      <c r="B126" s="7">
        <v>125</v>
      </c>
      <c r="C126" s="8">
        <f t="shared" si="14"/>
        <v>13.888888888888889</v>
      </c>
      <c r="D126" s="8">
        <f t="shared" si="15"/>
        <v>20.833333333333336</v>
      </c>
      <c r="E126" s="8">
        <f t="shared" si="16"/>
        <v>27.777777777777779</v>
      </c>
      <c r="F126">
        <f t="shared" si="18"/>
        <v>368.05555555555554</v>
      </c>
    </row>
    <row r="127" spans="1:9" x14ac:dyDescent="0.25">
      <c r="A127" s="10" t="s">
        <v>99</v>
      </c>
      <c r="B127" s="7">
        <v>100</v>
      </c>
      <c r="C127" s="8">
        <f t="shared" si="14"/>
        <v>11.111111111111111</v>
      </c>
      <c r="D127" s="8">
        <f t="shared" si="15"/>
        <v>16.666666666666664</v>
      </c>
      <c r="E127" s="8">
        <f t="shared" si="16"/>
        <v>22.222222222222221</v>
      </c>
      <c r="F127">
        <f t="shared" si="18"/>
        <v>294.44444444444446</v>
      </c>
    </row>
    <row r="128" spans="1:9" x14ac:dyDescent="0.25">
      <c r="A128" s="10" t="s">
        <v>100</v>
      </c>
      <c r="B128" s="7">
        <v>125</v>
      </c>
      <c r="C128" s="8">
        <f t="shared" si="14"/>
        <v>13.888888888888889</v>
      </c>
      <c r="D128" s="8">
        <f t="shared" si="15"/>
        <v>20.833333333333336</v>
      </c>
      <c r="E128" s="8">
        <f t="shared" si="16"/>
        <v>27.777777777777779</v>
      </c>
      <c r="F128">
        <f t="shared" si="18"/>
        <v>368.05555555555554</v>
      </c>
    </row>
    <row r="129" spans="1:9" x14ac:dyDescent="0.25">
      <c r="A129" s="6" t="s">
        <v>101</v>
      </c>
      <c r="B129" s="7">
        <v>125</v>
      </c>
      <c r="C129" s="8">
        <f t="shared" si="14"/>
        <v>13.888888888888889</v>
      </c>
      <c r="D129" s="8">
        <f t="shared" si="15"/>
        <v>20.833333333333336</v>
      </c>
      <c r="E129" s="8">
        <f t="shared" si="16"/>
        <v>27.777777777777779</v>
      </c>
      <c r="F129">
        <f t="shared" si="18"/>
        <v>368.05555555555554</v>
      </c>
      <c r="I129">
        <f>SUM(F129:H129)</f>
        <v>368.05555555555554</v>
      </c>
    </row>
    <row r="130" spans="1:9" x14ac:dyDescent="0.25">
      <c r="A130" s="6" t="s">
        <v>107</v>
      </c>
      <c r="B130" s="7">
        <v>140</v>
      </c>
      <c r="C130" s="8">
        <f t="shared" si="14"/>
        <v>15.555555555555555</v>
      </c>
      <c r="D130" s="8">
        <f t="shared" si="15"/>
        <v>23.333333333333332</v>
      </c>
      <c r="E130" s="8">
        <f t="shared" si="16"/>
        <v>31.111111111111111</v>
      </c>
      <c r="F130">
        <f>45 * C130</f>
        <v>700</v>
      </c>
      <c r="G130">
        <f xml:space="preserve"> 13 * D130</f>
        <v>303.33333333333331</v>
      </c>
      <c r="H130">
        <f xml:space="preserve"> 9 * E130</f>
        <v>280</v>
      </c>
      <c r="I130">
        <f>SUM(F130:H130)</f>
        <v>1283.3333333333333</v>
      </c>
    </row>
  </sheetData>
  <sortState ref="A2:I122">
    <sortCondition ref="A2:A122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PaulB</dc:creator>
  <cp:lastModifiedBy>Debbie </cp:lastModifiedBy>
  <cp:lastPrinted>2015-08-24T08:10:39Z</cp:lastPrinted>
  <dcterms:created xsi:type="dcterms:W3CDTF">2014-12-22T12:07:29Z</dcterms:created>
  <dcterms:modified xsi:type="dcterms:W3CDTF">2018-04-23T10:46:06Z</dcterms:modified>
</cp:coreProperties>
</file>